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ibith\Downloads\"/>
    </mc:Choice>
  </mc:AlternateContent>
  <xr:revisionPtr revIDLastSave="0" documentId="13_ncr:1_{80F51CA1-9ECC-4038-BFF2-D825635634BA}" xr6:coauthVersionLast="47" xr6:coauthVersionMax="47" xr10:uidLastSave="{00000000-0000-0000-0000-000000000000}"/>
  <bookViews>
    <workbookView xWindow="-108" yWindow="-108" windowWidth="23256" windowHeight="12576" xr2:uid="{6D180A31-B7A1-4D2A-BA4F-9F99FF2671C1}"/>
  </bookViews>
  <sheets>
    <sheet name="Metas PDD" sheetId="3" r:id="rId1"/>
    <sheet name="PAI" sheetId="1" r:id="rId2"/>
    <sheet name="Listas definitivas" sheetId="4" state="hidden" r:id="rId3"/>
  </sheets>
  <definedNames>
    <definedName name="_xlnm._FilterDatabase" localSheetId="0" hidden="1">'Metas PDD'!$A$12:$BG$23</definedName>
    <definedName name="_xlnm._FilterDatabase" localSheetId="1" hidden="1">PAI!$A$11:$DA$112</definedName>
    <definedName name="_xlnm.Print_Area" localSheetId="0">'Metas PDD'!$A$11:$BG$14</definedName>
    <definedName name="ASIGNACION">#REF!</definedName>
    <definedName name="BASE">#REF!</definedName>
    <definedName name="DEPENDENCIA">#REF!</definedName>
    <definedName name="PLANTADEFENI">#REF!</definedName>
    <definedName name="P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84" i="1" l="1"/>
  <c r="CZ83" i="1"/>
  <c r="CZ82" i="1"/>
  <c r="CZ81" i="1"/>
  <c r="CZ80" i="1"/>
  <c r="CZ79" i="1"/>
  <c r="CQ78" i="1"/>
  <c r="CK78" i="1"/>
  <c r="CE78" i="1"/>
  <c r="BY78" i="1"/>
  <c r="BS78" i="1"/>
  <c r="BM78" i="1"/>
  <c r="BG78" i="1"/>
  <c r="BA78" i="1"/>
  <c r="AU78" i="1"/>
  <c r="AO78" i="1"/>
  <c r="AI78" i="1"/>
  <c r="AC78" i="1"/>
  <c r="CZ78" i="1" s="1"/>
  <c r="CK77" i="1"/>
  <c r="CE77" i="1"/>
  <c r="BY77" i="1"/>
  <c r="BS77" i="1"/>
  <c r="BM77" i="1"/>
  <c r="BG77" i="1"/>
  <c r="BA77" i="1"/>
  <c r="AU77" i="1"/>
  <c r="AO77" i="1"/>
  <c r="AI77" i="1"/>
  <c r="AC77" i="1"/>
  <c r="CZ77" i="1" s="1"/>
  <c r="CZ76" i="1"/>
  <c r="CQ75" i="1"/>
  <c r="CK75" i="1"/>
  <c r="CE75" i="1"/>
  <c r="BY75" i="1"/>
  <c r="BS75" i="1"/>
  <c r="BM75" i="1"/>
  <c r="BG75" i="1"/>
  <c r="BA75" i="1"/>
  <c r="AU75" i="1"/>
  <c r="AO75" i="1"/>
  <c r="AI75" i="1"/>
  <c r="AC75" i="1"/>
  <c r="CZ75" i="1" s="1"/>
  <c r="CQ74" i="1"/>
  <c r="CK74" i="1"/>
  <c r="CE74" i="1"/>
  <c r="BY74" i="1"/>
  <c r="BS74" i="1"/>
  <c r="BM74" i="1"/>
  <c r="BG74" i="1"/>
  <c r="BA74" i="1"/>
  <c r="AU74" i="1"/>
  <c r="AO74" i="1"/>
  <c r="AI74" i="1"/>
  <c r="AC74" i="1"/>
  <c r="CZ74" i="1" s="1"/>
  <c r="CQ73" i="1"/>
  <c r="CK73" i="1"/>
  <c r="CE73" i="1"/>
  <c r="BY73" i="1"/>
  <c r="BS73" i="1"/>
  <c r="BM73" i="1"/>
  <c r="BG73" i="1"/>
  <c r="BA73" i="1"/>
  <c r="AU73" i="1"/>
  <c r="AO73" i="1"/>
  <c r="AI73" i="1"/>
  <c r="AC73" i="1"/>
  <c r="CZ73" i="1" s="1"/>
  <c r="CZ72" i="1"/>
  <c r="CZ71" i="1"/>
  <c r="CZ70" i="1"/>
  <c r="CZ69" i="1"/>
  <c r="CZ68" i="1"/>
  <c r="CZ67" i="1"/>
  <c r="CZ66" i="1"/>
  <c r="CZ65" i="1"/>
  <c r="CZ64" i="1"/>
  <c r="CZ63" i="1"/>
  <c r="CZ62" i="1"/>
  <c r="CZ61" i="1"/>
  <c r="CZ60" i="1"/>
  <c r="CZ59" i="1"/>
  <c r="CQ58" i="1"/>
  <c r="CK58" i="1"/>
  <c r="CE58" i="1"/>
  <c r="BY58" i="1"/>
  <c r="BS58" i="1"/>
  <c r="BM58" i="1"/>
  <c r="BG58" i="1"/>
  <c r="BA58" i="1"/>
  <c r="AU58" i="1"/>
  <c r="AO58" i="1"/>
  <c r="AI58" i="1"/>
  <c r="AC58" i="1"/>
  <c r="CZ58" i="1" s="1"/>
  <c r="CQ57" i="1"/>
  <c r="CK57" i="1"/>
  <c r="CE57" i="1"/>
  <c r="BY57" i="1"/>
  <c r="BS57" i="1"/>
  <c r="BM57" i="1"/>
  <c r="BG57" i="1"/>
  <c r="BA57" i="1"/>
  <c r="AU57" i="1"/>
  <c r="AO57" i="1"/>
  <c r="AI57" i="1"/>
  <c r="AC57" i="1"/>
  <c r="CZ57" i="1" s="1"/>
  <c r="CZ56" i="1"/>
  <c r="CZ38" i="1"/>
  <c r="T96" i="1"/>
  <c r="Z43" i="1"/>
  <c r="Z42" i="1"/>
  <c r="Z41" i="1"/>
  <c r="Z40" i="1"/>
  <c r="Z39" i="1"/>
  <c r="Z38" i="1"/>
  <c r="Z37" i="1"/>
  <c r="Z36" i="1"/>
  <c r="Z35" i="1"/>
  <c r="Z34" i="1"/>
  <c r="Z33" i="1"/>
  <c r="Z32" i="1"/>
  <c r="Z55" i="1"/>
  <c r="Z54" i="1"/>
  <c r="Z53" i="1"/>
  <c r="Z52" i="1"/>
  <c r="Z51" i="1"/>
  <c r="Z49" i="1"/>
  <c r="Z50" i="1"/>
  <c r="Z48" i="1"/>
  <c r="Z47" i="1"/>
  <c r="Z46" i="1"/>
  <c r="Z45" i="1"/>
  <c r="DA112" i="1"/>
  <c r="DA74" i="1"/>
  <c r="DA75" i="1"/>
  <c r="DA76" i="1"/>
  <c r="BE18" i="3" l="1"/>
  <c r="BE19" i="3"/>
  <c r="BE20" i="3"/>
  <c r="BE21" i="3"/>
  <c r="CZ42" i="1"/>
  <c r="CZ43" i="1"/>
  <c r="CZ41" i="1"/>
  <c r="CZ39" i="1"/>
  <c r="CZ40" i="1"/>
  <c r="CQ37" i="1"/>
  <c r="CK37" i="1"/>
  <c r="CE37" i="1"/>
  <c r="BS37" i="1"/>
  <c r="BY37" i="1"/>
  <c r="BM37" i="1"/>
  <c r="BG37" i="1"/>
  <c r="BA37" i="1"/>
  <c r="AU37" i="1"/>
  <c r="AO37" i="1"/>
  <c r="AI37" i="1"/>
  <c r="AC37" i="1"/>
  <c r="CZ33" i="1"/>
  <c r="CZ34" i="1"/>
  <c r="CZ35" i="1"/>
  <c r="CZ36" i="1"/>
  <c r="CZ32" i="1"/>
  <c r="CZ45" i="1"/>
  <c r="CZ46" i="1"/>
  <c r="CZ47" i="1"/>
  <c r="CZ48" i="1"/>
  <c r="CZ49" i="1"/>
  <c r="CZ50" i="1"/>
  <c r="CZ51" i="1"/>
  <c r="CZ52" i="1"/>
  <c r="CZ53" i="1"/>
  <c r="CZ54" i="1"/>
  <c r="CZ55" i="1"/>
  <c r="CZ44" i="1"/>
  <c r="BC22" i="3"/>
  <c r="AY22" i="3"/>
  <c r="AU22" i="3"/>
  <c r="AQ22" i="3"/>
  <c r="AM22" i="3"/>
  <c r="AI22" i="3"/>
  <c r="AE22" i="3"/>
  <c r="AA22" i="3"/>
  <c r="W22" i="3"/>
  <c r="S22" i="3"/>
  <c r="O22" i="3"/>
  <c r="K22" i="3"/>
  <c r="BE15" i="3"/>
  <c r="BF15" i="3"/>
  <c r="BG15" i="3" s="1"/>
  <c r="BE16" i="3"/>
  <c r="BF16" i="3"/>
  <c r="BG16" i="3"/>
  <c r="BE17" i="3"/>
  <c r="BF17" i="3"/>
  <c r="BG17" i="3"/>
  <c r="BF18" i="3"/>
  <c r="BG18" i="3" s="1"/>
  <c r="BF19" i="3"/>
  <c r="BF20" i="3"/>
  <c r="BG20" i="3"/>
  <c r="BF21" i="3"/>
  <c r="BG21" i="3"/>
  <c r="BF22" i="3"/>
  <c r="BF23" i="3"/>
  <c r="BC23" i="3"/>
  <c r="AY23" i="3"/>
  <c r="AU23" i="3"/>
  <c r="AQ23" i="3"/>
  <c r="AM23" i="3"/>
  <c r="AI23" i="3"/>
  <c r="AE23" i="3"/>
  <c r="AA23" i="3"/>
  <c r="W23" i="3"/>
  <c r="S23" i="3"/>
  <c r="O23" i="3"/>
  <c r="K23" i="3"/>
  <c r="BF14" i="3"/>
  <c r="BE14" i="3"/>
  <c r="BE22" i="3" l="1"/>
  <c r="BG22" i="3" s="1"/>
  <c r="BG19" i="3"/>
  <c r="BE23" i="3"/>
  <c r="BG23" i="3" s="1"/>
  <c r="CZ37" i="1"/>
  <c r="BG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Juliana Duarte Tapiero</author>
  </authors>
  <commentList>
    <comment ref="H21" authorId="0" shapeId="0" xr:uid="{35FDD02D-C7B4-480A-9645-5787253C4BA2}">
      <text>
        <r>
          <rPr>
            <sz val="11"/>
            <color theme="1"/>
            <rFont val="Aptos Narrow"/>
            <family val="2"/>
            <scheme val="minor"/>
          </rPr>
          <t>Meta compartida entre cultura y corporativa. 
La meta del 2026 es 0.31, de los cuales el 40% lo aporta cultura con 0.28 y corporativa el 60% con 0.33</t>
        </r>
      </text>
    </comment>
    <comment ref="H22" authorId="0" shapeId="0" xr:uid="{7B8C5E19-F6C8-458A-8BF6-C32B0CE11165}">
      <text>
        <r>
          <rPr>
            <sz val="11"/>
            <color theme="1"/>
            <rFont val="Aptos Narrow"/>
            <family val="2"/>
            <scheme val="minor"/>
          </rPr>
          <t>Meta compartida entre cultura y corporativa. 
La meta del 2026 es 0.31, de los cuales el 40% lo aporta cultura con 0.28 y corporativa el 60% con 0.33</t>
        </r>
      </text>
    </comment>
  </commentList>
</comments>
</file>

<file path=xl/sharedStrings.xml><?xml version="1.0" encoding="utf-8"?>
<sst xmlns="http://schemas.openxmlformats.org/spreadsheetml/2006/main" count="4357" uniqueCount="678">
  <si>
    <t>PROCESO DIRECIONAMIENTO ESTRATÉGICO</t>
  </si>
  <si>
    <t>PLAN DE ACCIÓN INSTITUCIONAL</t>
  </si>
  <si>
    <t>Código: PE01-PR11-F01</t>
  </si>
  <si>
    <t>Versión: 2.0</t>
  </si>
  <si>
    <t>Vigencia:</t>
  </si>
  <si>
    <t>Versión:</t>
  </si>
  <si>
    <t>Fecha de elaboración</t>
  </si>
  <si>
    <t>OBJETIVO ESTRATÉGICO</t>
  </si>
  <si>
    <t>PROGRAMA</t>
  </si>
  <si>
    <t>META PDD</t>
  </si>
  <si>
    <t>PROGRAMACIÓN CUATRIENIO</t>
  </si>
  <si>
    <t>PROYECTO</t>
  </si>
  <si>
    <t>INDICADOR</t>
  </si>
  <si>
    <t>RESPONSABLE</t>
  </si>
  <si>
    <t>META VIGENCIA 2026</t>
  </si>
  <si>
    <t>Enero</t>
  </si>
  <si>
    <t>Febrero</t>
  </si>
  <si>
    <t>Marzo - evidencia parcial</t>
  </si>
  <si>
    <t>Abril</t>
  </si>
  <si>
    <t>Mayo</t>
  </si>
  <si>
    <t>Junio - evidencia parcial</t>
  </si>
  <si>
    <t>Julio</t>
  </si>
  <si>
    <t>Agosto</t>
  </si>
  <si>
    <t>Septiembre - evidencia parcial</t>
  </si>
  <si>
    <t>Octubre</t>
  </si>
  <si>
    <t xml:space="preserve">Noviembre </t>
  </si>
  <si>
    <t>Diciembre - entrega final</t>
  </si>
  <si>
    <t>TOTAL</t>
  </si>
  <si>
    <t xml:space="preserve">PORCENTAJE DE AVANCE </t>
  </si>
  <si>
    <t>AVANCES Y LOGROS</t>
  </si>
  <si>
    <t>RETRASOS Y SOLUCIONES</t>
  </si>
  <si>
    <t>PROGRAMADO MPDD</t>
  </si>
  <si>
    <t>EJECUTADO MPDD</t>
  </si>
  <si>
    <t xml:space="preserve">PROGRAMADO ANUAL </t>
  </si>
  <si>
    <t>2- Bogotá confia en su bien-estar</t>
  </si>
  <si>
    <t>15- Bogotá protege todas las formas de vida</t>
  </si>
  <si>
    <t>2079 - Atender 70.000 Animales en los programas de atención integral de la
 fauna doméstica del Distrito Capital</t>
  </si>
  <si>
    <t>7933-Optimización de los servicios para la atención integral y bienestar de animales  domésticos, de granja y especies no convencionales en Bogotá D.C.</t>
  </si>
  <si>
    <t>Número de animales atendidos en los programas de atención integral de la fauna doméstica del Distrito Capital</t>
  </si>
  <si>
    <t>Subdirección de Atención a la Fauna</t>
  </si>
  <si>
    <t xml:space="preserve">2080 - Desarrollar los 2 Programa(s) de atención a especies sinantrópicas  orientados a la atención médica veterinaria y control poblacional  humanitario para palomas de plaza (Columba livia) y la atención de  enjambres de abejas (Apis melífera) orientados a la protección y el  bienestar animal </t>
  </si>
  <si>
    <t>Número de programas de atención a especies sinantropicas desarrollados</t>
  </si>
  <si>
    <t>2081 - Esterilizar 320.000 Perros y gatos incluyendo los que están en  condición de vulnerabilidad, en el Distrito, a través de alianzas y una  gestión eficiente.</t>
  </si>
  <si>
    <t>Número de animales esterilizados</t>
  </si>
  <si>
    <t>2084 - Implementar 1 Plan(es) de ejecución para el fortalecimiento y dignificación de la infraestructura de la UCA y demás infraestructura para el  cuidado y la protección animal</t>
  </si>
  <si>
    <t>Avance del plan de ejecución para el fortalecimiento y dignificación de la infraestructura de la UCA y demás infraestructura para el cuidado animal</t>
  </si>
  <si>
    <t>2082 - Implementar 1 Estrategia(s) de fomento a procesos de participación  ciudadana que fortalezcan la incidencia de los diversos actores que trabajan  a favor de los animales vulnerables, promoviendo la conciencia y la  educación sobre el bienestar animal para crear una cultura de respeto y  cuidado hacia todas las especies</t>
  </si>
  <si>
    <t>7936-Fortalecimiento de la apropiación de la cultura ciudadana para la convivencia  interespecie armónica, la protección y el bienestar de los animales en Bogotá D.C.</t>
  </si>
  <si>
    <t>Número de estrategias de participación ciudadana implementadas</t>
  </si>
  <si>
    <t>Subdirección de Cultura Ciudadana y Gestión del Conocimiento</t>
  </si>
  <si>
    <t>2083 - Implementar 1 Estrategia(s) de inspección y vigilancia, en protección y bienestar animal a los prestadores de servicios para y con los animales</t>
  </si>
  <si>
    <t>7930-Desarrollo de un proceso institucional de gestión del conocimiento para el  fortalecimiento de la política pública de protección y bienestar animal en Bogota D.C.</t>
  </si>
  <si>
    <t>Número de estrategias de inspección y vigilancia implementadas</t>
  </si>
  <si>
    <t>2085 - Vincular a 50.000 Persona(s) en acciones educativas sobre protección
 y bienestar animal para fomentar una convivencia armónica y una  transformación cultural desde el enfoque humano-animal</t>
  </si>
  <si>
    <t>Número de personas vinculadas en acciones de educación en temas de protección y bienestar animal</t>
  </si>
  <si>
    <t>5-Bogotá confia en su gobierno</t>
  </si>
  <si>
    <t xml:space="preserve">33- Fortalecimiento institucional para un gobierno confiable </t>
  </si>
  <si>
    <t>2299 - Implementar 3 Programa(s) de información ambiental y conocimiento ambiental.</t>
  </si>
  <si>
    <t>Número de programas de información ambiental implementados</t>
  </si>
  <si>
    <t>7951-Mejoramiento de la gestión pública y administrativa del Instituto Distrital de  Protección y Bienestar Animal en Bogotá D.C.</t>
  </si>
  <si>
    <t>Subdirección de Gestión Corporativa.</t>
  </si>
  <si>
    <t>2306 - Realizar el 100 % de las acciones para el mejoramiento de la  capacidad de gestión pública del sector ambiente</t>
  </si>
  <si>
    <t>Porcentaje de avance en el fortalecimiento institucional</t>
  </si>
  <si>
    <t>28 de enero de 2026</t>
  </si>
  <si>
    <t xml:space="preserve">No. Acción </t>
  </si>
  <si>
    <t xml:space="preserve">Categoría Proyecto </t>
  </si>
  <si>
    <t xml:space="preserve">Categoría Política </t>
  </si>
  <si>
    <t xml:space="preserve">Categoría Gestión Institucional </t>
  </si>
  <si>
    <t>Eje Estratégico</t>
  </si>
  <si>
    <t>Objetivo estratégico</t>
  </si>
  <si>
    <t xml:space="preserve">Iniciativa estratégica </t>
  </si>
  <si>
    <t>Política pública relacionada</t>
  </si>
  <si>
    <t xml:space="preserve">Política MIPG </t>
  </si>
  <si>
    <t>Meta Plan de Desarrollo</t>
  </si>
  <si>
    <t>Proyecto de inversión relacionado</t>
  </si>
  <si>
    <t>Actividad Proyecto de Inversión</t>
  </si>
  <si>
    <t>Enfoque</t>
  </si>
  <si>
    <t xml:space="preserve">Plan o Estrategia Asociada </t>
  </si>
  <si>
    <t>Acción | Tarea proyecto de inversión</t>
  </si>
  <si>
    <t>Ponderación Acción | Tarea proyecto de inversión</t>
  </si>
  <si>
    <t>Entregable o producto</t>
  </si>
  <si>
    <t xml:space="preserve">Tipo de medición </t>
  </si>
  <si>
    <t xml:space="preserve">Nombre de Indicador </t>
  </si>
  <si>
    <t xml:space="preserve">Fórmula Indicador </t>
  </si>
  <si>
    <t xml:space="preserve">Meta Vigencia </t>
  </si>
  <si>
    <t xml:space="preserve">Magnitud anual </t>
  </si>
  <si>
    <t>Área responsable</t>
  </si>
  <si>
    <t>Proceso responsable</t>
  </si>
  <si>
    <t xml:space="preserve">Presupuesto - Rubro </t>
  </si>
  <si>
    <t>Presupuesto - Valor apropiado a la fecha</t>
  </si>
  <si>
    <t>Fecha inicio</t>
  </si>
  <si>
    <t>Fecha final</t>
  </si>
  <si>
    <t xml:space="preserve">Programado Meta 
Enero </t>
  </si>
  <si>
    <t xml:space="preserve">Ejecutado Meta 
Enero </t>
  </si>
  <si>
    <t xml:space="preserve">Avance cualitativo Enero </t>
  </si>
  <si>
    <t xml:space="preserve">Lista de Evidencias Enero </t>
  </si>
  <si>
    <t xml:space="preserve">¿Quién reporta el seguimiento?
Enero </t>
  </si>
  <si>
    <t xml:space="preserve">Revisión Segunda Línea de Defensa 
Enero </t>
  </si>
  <si>
    <t xml:space="preserve">Programado Meta 
Febrero </t>
  </si>
  <si>
    <t xml:space="preserve">Ejecutado Meta 
Febrero </t>
  </si>
  <si>
    <t xml:space="preserve">Avance cualitativo
Febrero </t>
  </si>
  <si>
    <t xml:space="preserve">Lista de Evidencias
Febrero </t>
  </si>
  <si>
    <t xml:space="preserve">¿Quién reporta el seguimiento?
Febrero </t>
  </si>
  <si>
    <t xml:space="preserve">Revisión Segunda Línea de Defensa 
Febrero </t>
  </si>
  <si>
    <t xml:space="preserve">Programado Meta 
Marzo </t>
  </si>
  <si>
    <t xml:space="preserve">Ejecutado Meta 
Marzo </t>
  </si>
  <si>
    <t>Avance cualitativo
Marzo</t>
  </si>
  <si>
    <t>Lista de Evidencias
Marzo</t>
  </si>
  <si>
    <t>¿Quién reporta el seguimiento?
Marzo</t>
  </si>
  <si>
    <t>Revisión Segunda Línea de Defensa 
Marzo</t>
  </si>
  <si>
    <t>Programado Meta 
Abril</t>
  </si>
  <si>
    <t>Ejecutado Meta 
Abril</t>
  </si>
  <si>
    <t>Avance cualitativo
Abril</t>
  </si>
  <si>
    <t>Lista de Evidencias
Abril</t>
  </si>
  <si>
    <t>¿Quién reporta el seguimiento?
Abril</t>
  </si>
  <si>
    <t>Revisión Segunda Línea de Defensa 
Abril</t>
  </si>
  <si>
    <t>Programado Meta 
Mayo</t>
  </si>
  <si>
    <t>Ejecutado Meta 
Mayo</t>
  </si>
  <si>
    <t>Avance cualitativo
Mayo</t>
  </si>
  <si>
    <t>Lista de Evidencias
Mayo</t>
  </si>
  <si>
    <t>¿Quién reporta el seguimiento?
Mayo</t>
  </si>
  <si>
    <t>Revisión Segunda Línea de Defensa 
Mayo</t>
  </si>
  <si>
    <t>Programado Meta 
Junio</t>
  </si>
  <si>
    <t>Ejecutado Meta 
Junio</t>
  </si>
  <si>
    <t>Avance cualitativo
Junio</t>
  </si>
  <si>
    <t>Lista de Evidencias
Junio</t>
  </si>
  <si>
    <t>¿Quién reporta el seguimiento?
Junio</t>
  </si>
  <si>
    <t>Revisión Segunda Línea de Defensa 
Junio</t>
  </si>
  <si>
    <t>Programado Meta 
Julio</t>
  </si>
  <si>
    <t>Ejecutado Meta 
Julio</t>
  </si>
  <si>
    <t>Avance cualitativo
Julio</t>
  </si>
  <si>
    <t>Lista de Evidencias
Julio</t>
  </si>
  <si>
    <t>¿Quién reporta el seguimiento?
Julio</t>
  </si>
  <si>
    <t>Revisión Segunda Línea de Defensa 
Julio</t>
  </si>
  <si>
    <t>Programado Meta 
Agosto</t>
  </si>
  <si>
    <t>Ejecutado Meta 
Agosto</t>
  </si>
  <si>
    <t>Avance cualitativo
Agosto</t>
  </si>
  <si>
    <t>Lista de Evidencias
Agosto</t>
  </si>
  <si>
    <t>¿Quién reporta el seguimiento?
Agosto</t>
  </si>
  <si>
    <t>Revisión Segunda Línea de Defensa 
Agosto</t>
  </si>
  <si>
    <t xml:space="preserve">Programado Meta 
Septiembre </t>
  </si>
  <si>
    <t xml:space="preserve">Ejecutado Meta 
Septiembre </t>
  </si>
  <si>
    <t xml:space="preserve">Avance cualitativo
Septiembre </t>
  </si>
  <si>
    <t xml:space="preserve">Lista de Evidencias
Septiembre </t>
  </si>
  <si>
    <t xml:space="preserve">¿Quién reporta el seguimiento?
Septiembre </t>
  </si>
  <si>
    <t xml:space="preserve">Revisión Segunda Línea de Defensa 
Septiembre </t>
  </si>
  <si>
    <t xml:space="preserve">Programado Meta 
Octubre </t>
  </si>
  <si>
    <t xml:space="preserve">Ejecutado Meta 
Octubre </t>
  </si>
  <si>
    <t xml:space="preserve">Avance cualitativo
Octubre </t>
  </si>
  <si>
    <t xml:space="preserve">Lista de Evidencias
Octubre </t>
  </si>
  <si>
    <t xml:space="preserve">¿Quién reporta el seguimiento?
Octubre </t>
  </si>
  <si>
    <t xml:space="preserve">Revisión Segunda Línea de Defensa 
Octubre </t>
  </si>
  <si>
    <t>Programado Meta 
Noviembre</t>
  </si>
  <si>
    <t>Ejecutado Meta 
Noviembre</t>
  </si>
  <si>
    <t>Avance cualitativo
Noviembre</t>
  </si>
  <si>
    <t>Lista de Evidencias
Noviembre</t>
  </si>
  <si>
    <t>¿Quién reporta el seguimiento?
Noviembre</t>
  </si>
  <si>
    <t>Revisión Segunda Línea de Defensa 
Noviembre</t>
  </si>
  <si>
    <t>Programado Meta 
Diciembre</t>
  </si>
  <si>
    <t>Ejecutado Meta 
Diciembre</t>
  </si>
  <si>
    <t>Avance cualitativo
Diciembre</t>
  </si>
  <si>
    <t>Lista de Evidencias
Diciembre</t>
  </si>
  <si>
    <t>¿Quién reporta el seguimiento?
Diciembre</t>
  </si>
  <si>
    <t>Revisión Segunda Línea de Defensa 
Diciembre</t>
  </si>
  <si>
    <r>
      <t xml:space="preserve">Cumplimiento </t>
    </r>
    <r>
      <rPr>
        <b/>
        <i/>
        <u/>
        <sz val="8"/>
        <color theme="1"/>
        <rFont val="Arial"/>
      </rPr>
      <t xml:space="preserve">al corte de seguimiento </t>
    </r>
  </si>
  <si>
    <r>
      <t xml:space="preserve">Avance </t>
    </r>
    <r>
      <rPr>
        <b/>
        <i/>
        <u/>
        <sz val="8"/>
        <color theme="1"/>
        <rFont val="Arial"/>
      </rPr>
      <t xml:space="preserve">al corte de seguimiento </t>
    </r>
  </si>
  <si>
    <r>
      <t xml:space="preserve">Estado </t>
    </r>
    <r>
      <rPr>
        <b/>
        <i/>
        <u/>
        <sz val="8"/>
        <color theme="1"/>
        <rFont val="Arial"/>
      </rPr>
      <t xml:space="preserve">al corte de seguimiento </t>
    </r>
  </si>
  <si>
    <t>2. Proyectos de inversión</t>
  </si>
  <si>
    <t>1.Políticas públicas</t>
  </si>
  <si>
    <t xml:space="preserve">No aplica </t>
  </si>
  <si>
    <t xml:space="preserve">Eje de Protección Animal y Transformación Sociocultural </t>
  </si>
  <si>
    <t xml:space="preserve">Objetivo estratégico 1: Optimizar la capacidad de respuesta de la Entidad y la coordinación interinstitucional para la atención, protección y bienestar de los animales domésticos y sinantrópicos en Bogotá. </t>
  </si>
  <si>
    <t>1.2. Fortalecer la operación de los servicios de brigadas médicas, esterilizaciones, urgencias veterinarias, custodia y adopciones, así como los programas de atención a especies sinantrópicas, con el propósito de garantizar una atención integral, continua y de calidad a la fauna doméstica y sinantrópica del Distrito Capital.</t>
  </si>
  <si>
    <t xml:space="preserve">1. Política Pública  Distrital de Protección y Bienestar Animal </t>
  </si>
  <si>
    <t>No aplica</t>
  </si>
  <si>
    <t>1- Atender 41800 Canino(s) y felino(s) en condición de vulnerabilidad a través de brigadas médicas, urgencias veterinarias, custodia y  adopciones en el Distrito Capital</t>
  </si>
  <si>
    <t>Atender Animales  por Urgencias Veterinarias</t>
  </si>
  <si>
    <t>* Base de solicitud de atención para caninos y felinos en estado de urgencias.
* Informe de gestión mensual.
*Matriz de seguimiento de ingreso al programa de urgencias veterinarias.</t>
  </si>
  <si>
    <t xml:space="preserve">Métrica </t>
  </si>
  <si>
    <t xml:space="preserve">Número de animales atendidos por urgencia veterinaria </t>
  </si>
  <si>
    <t>PM06-Atención y protección integral a la fauna doméstica, especies no convencionales y sinantrópicas</t>
  </si>
  <si>
    <t>Inversión</t>
  </si>
  <si>
    <t>5.3%</t>
  </si>
  <si>
    <t xml:space="preserve">Avances: 
Retrasos: 
Soluciones: </t>
  </si>
  <si>
    <t>7.9%</t>
  </si>
  <si>
    <t>9.2%</t>
  </si>
  <si>
    <t>16. POAI-Proyectos de Inversión</t>
  </si>
  <si>
    <t>Atender animales  por Brigadas Médicas</t>
  </si>
  <si>
    <t>*Base de datos de Animales Atendidos por brigadas médicas.
* Informe de gestión mensual.
* Matriz de seguimiento de solicitudes de Plataforma Televet.
* Base de datos atendidos a través del Sistema distrital de cuidado</t>
  </si>
  <si>
    <t xml:space="preserve">Número de animales atendidos por Brigadas médicas </t>
  </si>
  <si>
    <t>6.1%</t>
  </si>
  <si>
    <t>5.1%</t>
  </si>
  <si>
    <t>10.2%</t>
  </si>
  <si>
    <t>3.6%</t>
  </si>
  <si>
    <t>Atender integralmente  a caninos y felinos que sean remitidos por otras entidades en la Unidad de Cuidado Animal</t>
  </si>
  <si>
    <t>* Base de datos de Ingreso de perros y gatos a la Unidad de Cuidado Animal.
* Informe de gestión Mensual.</t>
  </si>
  <si>
    <t xml:space="preserve">Número de caninos y felinos atendidos remitidos por otras entidades a la UCA </t>
  </si>
  <si>
    <t>9&amp;</t>
  </si>
  <si>
    <t>Dar en adopción a caninos y felinos bajo custodia de la entidad.</t>
  </si>
  <si>
    <t>* Base de datos territorializados Animales Adoptados.
* Base de datos territorializada de Hogares de Paso.
* Cronograma de jornadas de adopción.</t>
  </si>
  <si>
    <t xml:space="preserve">Número de caninos y felinos adoptados </t>
  </si>
  <si>
    <t>9.1%</t>
  </si>
  <si>
    <t>7.3%</t>
  </si>
  <si>
    <t>9.3%</t>
  </si>
  <si>
    <t>2- Atender 5000 Animales de compañía que se  encuentren bajo el cuidado de proteccionistas, y  rescatistas con hogares de paso y albergues de  animales vulnerables a través del Programa de  Brigadas Médicas en las 20 localidades del  Distrito Capital.</t>
  </si>
  <si>
    <t>Atender animales bajo el cuidado de animalistas y proteccionistas en el Distrito Capital</t>
  </si>
  <si>
    <t>* Base de datos de Animales Atendidos por brigadas médicas.
* Informe de gestión mensual.
* Cronograma de jornadas.</t>
  </si>
  <si>
    <t>Número de animales de compañía bajo el cuidado de animalistas y proteccionistas en el Distrito Capital</t>
  </si>
  <si>
    <t xml:space="preserve"> 973.000.000 
</t>
  </si>
  <si>
    <t>1.3. Diseñar e implementar un modelo operativo que fortalezca la respuesta institucional en el territorio, reduciendo los tiempos de atención en casos de maltrato y abandono, promoviendo alianzas estratégicas con universidades y actores especializados o comunitarios para la prestación integral de los servicios.</t>
  </si>
  <si>
    <t>3- Atender 23200 Animales domésticos, de granja y especies no convencionales reportados  a través de denuncias por presunto maltrato  animal en el Distrito Capital.</t>
  </si>
  <si>
    <t>Atender animales por presunto maltrato</t>
  </si>
  <si>
    <t>* Matriz seguimiento Escuadrón Anticrueldad</t>
  </si>
  <si>
    <t>Número de animales atendidos por presunto maltrato</t>
  </si>
  <si>
    <t xml:space="preserve">Realizar el 100% visitas de condiciones de bienestar por presunto maltrato y clasificar de acuerdo al resultado. </t>
  </si>
  <si>
    <t xml:space="preserve">Indicador </t>
  </si>
  <si>
    <t>Porcentaje de visitas de condiciones de bienestar por presunto maltrato</t>
  </si>
  <si>
    <t>Número de visitas y clasificaciones realizadas/ Total de visitas requeridas</t>
  </si>
  <si>
    <t>8.3%</t>
  </si>
  <si>
    <t>3. Gestión Institucional (MIPG)</t>
  </si>
  <si>
    <t>11. Servicio al ciudadano</t>
  </si>
  <si>
    <t>Fortalecer la línea única contra el maltrato Animal ( 601) 439 9801 - Antigua 018000115161</t>
  </si>
  <si>
    <t>*Informe de gestión mensual.
*Soicitud y/o piezas de comunicación.</t>
  </si>
  <si>
    <t>Porcentaje de llamadas atendidas y trasladasas a través de la Línea Única Contra el Maltrato Animal</t>
  </si>
  <si>
    <t>Número de llamadas atendidas y trasladasas /Número de llamadas recibidas  (Línea única de Maltrato Animal)</t>
  </si>
  <si>
    <t>4- Esterilizar 174241 Canino(s) y felino(s) en  todas las localidades de la ciudad fortaleciendo la  capacidad técnica de la estrategia Capturar  Esterilizar y Soltar para la priorización de la  atención de animales en condición de calle,  ferales y semiferales y en condición de  vulnerabilidad.</t>
  </si>
  <si>
    <t>Realizar jornadas de esterilizaciones  en las 20 localidades del Distrito Capital</t>
  </si>
  <si>
    <t>*Cronograma de Jornadas</t>
  </si>
  <si>
    <t xml:space="preserve">Porcentaje de cumplimiento de jornadas de esterilizaciones </t>
  </si>
  <si>
    <t>Número de jornadas de esterilizaciones ejecutadas / Número de jornadas de esterilizaciones planeadas</t>
  </si>
  <si>
    <t>8.7%</t>
  </si>
  <si>
    <t>4.4%</t>
  </si>
  <si>
    <t>Esterilizar perros y gatos en el Distrito Capital</t>
  </si>
  <si>
    <t>*Bases de datos seguimiento programa de esterilizaciones</t>
  </si>
  <si>
    <t xml:space="preserve">Número de perros y gatos esterilizados </t>
  </si>
  <si>
    <t>3.8%</t>
  </si>
  <si>
    <t>7.7%</t>
  </si>
  <si>
    <t>11.5%</t>
  </si>
  <si>
    <t>9.6%</t>
  </si>
  <si>
    <t>Realizar el 100%  intervenciones  en puntos críticos de alta densidad poblacional de perros y gatos</t>
  </si>
  <si>
    <t>*Base de datos Estrategia CES
* Informe de Gestión mensual</t>
  </si>
  <si>
    <t xml:space="preserve">Porcentaje de intervenciones en puntos críticos de alta densidad poblacional de perros y gatos </t>
  </si>
  <si>
    <t xml:space="preserve">Número de intervenciones realizadas en puntos críticos de alta densidad poblacional de perros y gatos / Número de intervenciones planeadas en puntos críticos de alta densidad poblacional de perros y gatos </t>
  </si>
  <si>
    <t xml:space="preserve">2080 - Desarrollar los 2 Programa(s) de atención a especies sinantrópicas  orientados a la atención médica veterinaria y control poblacional  humanitario para palomas de plaza (Columba Livia) y la atención de  enjambres de abejas (Apis melífera) orientados a la protección y el  bienestar animal </t>
  </si>
  <si>
    <t>5- Implementar 2 Programa(s) de atención a especies sin antrópicas, orientados a la atención  médica veterinaria y control poblacional  humanitario para palomas de plaza (Columba  Livia y a la atención y rehabilitación de enjambres  de abejas (Apis melífera) y estrategias de
 educación ambiental.</t>
  </si>
  <si>
    <t>Brindar atención integral y especializada a palomas de plaza (Columba Livia)</t>
  </si>
  <si>
    <t>*Base de datos de Palomas atendidas</t>
  </si>
  <si>
    <t>Número de atenciones integrales y especializadas a palomas de plaza (Columba Livia)</t>
  </si>
  <si>
    <t>1.8%</t>
  </si>
  <si>
    <t>10.7%</t>
  </si>
  <si>
    <t>8.9%</t>
  </si>
  <si>
    <t>Realizar censos poblacionales  y georreferenciación de puntos críticos identificados de palomas de plaza (Columba livia)</t>
  </si>
  <si>
    <t>*Base de datos georreferenciados
* Historias Clinicas</t>
  </si>
  <si>
    <t>Número de censos poblacionales  y georreferenciación de puntos críticos identificados de palomas de plaza (Columba livia)</t>
  </si>
  <si>
    <t>Esterilizar Palomas de Plaza (Columba Livia)</t>
  </si>
  <si>
    <t>* Base de Datos palomas esterilizadas
* Históricas clínicas</t>
  </si>
  <si>
    <t>Número de Palomas de Plaza (Columba Livia) esterilizadas</t>
  </si>
  <si>
    <t>Realizar el 100% Visitas Técnicas en respuesta de los requerimientos relacionado con Palomas de Plaza (Columba Livia).</t>
  </si>
  <si>
    <t>*Base de datos visitas técnicas</t>
  </si>
  <si>
    <t>Porcentaje de Visitas Técnicas en respuesta de los requerimientos relacionado con Palomas de Plaza (Columba Livia).</t>
  </si>
  <si>
    <t>Número de Visitas Técnicas realizadas / Número de Visitas Técnicas requeridas  (Palomas)</t>
  </si>
  <si>
    <t>7.2%</t>
  </si>
  <si>
    <t>Realizar sensibilizaciones y capacitaciones relacionadas con Palomas de Plaza y Abejas Comunes</t>
  </si>
  <si>
    <t>* Base de datos sensibilizaciones.
* Base de datos de ingreso llamadas atendidas por Línea 123</t>
  </si>
  <si>
    <t>Porcentaje de cumplimiento de sensibilizaciones y capacitaciones relacionadas con Palomas de Plaza y Abejas Comunes</t>
  </si>
  <si>
    <t>Número de sensibilizaciones y capacitaciones ejecutadas /  Número de sensibilizaciones y capacitaciones ejecutadas (Palomas de Plaza y Abejas Comunes)</t>
  </si>
  <si>
    <t>Atender integralmente enjambres de la especie Abejas comunes (Apis melífera)</t>
  </si>
  <si>
    <t>*Base de datos de atenciones enjambres de abeja común informe de Gestión Mensual</t>
  </si>
  <si>
    <t>Número de atenciones integrales en enjambres de la especie Abejas comunes (Apis melífera)</t>
  </si>
  <si>
    <t>7.5%</t>
  </si>
  <si>
    <t>1.1. Ampliar y mejorar las instalaciones para la atención veterinaria y cuidado de los animales en condición de vulnerabilidad.</t>
  </si>
  <si>
    <t>7- Establecer 1 Plan(es) para la ejecución  de las necesidades en infraestructura para garantizar la capacidad instalada de  la UCA y demás infraestructura para la  protección y cuidado animal en el D.C</t>
  </si>
  <si>
    <t>Identificar las necesidades de mantenimientos preventivos y correctivos de la UCA</t>
  </si>
  <si>
    <t>* Matriz de necesidades</t>
  </si>
  <si>
    <t>Matriz de necesidades de mantenimientos identificada</t>
  </si>
  <si>
    <t>Establecer un cronograma  de mantenimiento  de acuerdo a las necesidades identificadas en la Unidad de Cuidado Animal</t>
  </si>
  <si>
    <t>* Cronograma de Actividades</t>
  </si>
  <si>
    <t>Cronograma de mantenimiento  de acuerdo a las necesidades identificadas en la Unidad de Cuidado Animal</t>
  </si>
  <si>
    <t>Cumplir con el programa de mantenimiento preventivo y correctivo de la UCA</t>
  </si>
  <si>
    <t>* Plan de Mantenimiento y seguimiento</t>
  </si>
  <si>
    <t>Porcentaje de cumplimiento con el programa de mantenimiento preventivo y correctivo de la UCA</t>
  </si>
  <si>
    <t>Número de actividades ejecutadas /Número de actividades programadas (Mantenimiento preventivo y correctivo de la UCA)</t>
  </si>
  <si>
    <t>Objetivo estratégico 2: Promover una transformación social y cultural en torno a la protección, la defensa animal y el relacionamiento entre humanos y animales en el Distrito Capital.</t>
  </si>
  <si>
    <t>2.1. Consolidar una cultura ciudadana que fortalezca la relación humano–animal, involucrando a redes de animalistas, proteccionistas, instancias y espacios de participación ciudadana, gremios, grupos poblacionales y comunitarios, sector público y privado y ciudadanía en general.</t>
  </si>
  <si>
    <t>1- Involucrar 50000 Persona(s) a las acciones  educativas en protección y bienestar animal para  la transformación cultural y la convivencia  armónica entre animales humanos y no humanos  en Bogotá.</t>
  </si>
  <si>
    <t xml:space="preserve">Implementar acciones pedagógicas con  enfoque poblacional-diferencial  en el marco de la estrategia de  educación para la Protección y el Bienestar Animal </t>
  </si>
  <si>
    <t>* Listado de participantes, validación de participantes, conteo masivo. 
* Informe de eventos pedagógicos</t>
  </si>
  <si>
    <t xml:space="preserve">Cumplimiento en la implementación de acciones pedagogicas con enfoque poblacional diferencial </t>
  </si>
  <si>
    <t>No de acciones  pedagogicas  implementadas/ No de aciones pedagogicas a implemantar</t>
  </si>
  <si>
    <t>PM02-Apropiación de la cultura ciudadana</t>
  </si>
  <si>
    <r>
      <t>Implementar acciones pedagógicas transversales dirigidas a</t>
    </r>
    <r>
      <rPr>
        <u/>
        <sz val="8"/>
        <color rgb="FF000000"/>
        <rFont val="Arial"/>
      </rPr>
      <t xml:space="preserve"> instituciones y comunidad en genera</t>
    </r>
    <r>
      <rPr>
        <sz val="8"/>
        <color rgb="FF000000"/>
        <rFont val="Arial"/>
      </rPr>
      <t>l en el marco de la estrategia de educación para la Protección y el Bienestar Animal.</t>
    </r>
  </si>
  <si>
    <t>* Validación de participantes, actas de reunión.
* Informe de eventos pedagógicos</t>
  </si>
  <si>
    <t>Seleccionar</t>
  </si>
  <si>
    <t xml:space="preserve">Cumplimiento en la implementación de acciones pedagógicas transversales dirigidas a instituciones y comunidad en general  </t>
  </si>
  <si>
    <t>No de acciones  pedagógicas  implementadas/ No de acciones pedagógicas a implementar</t>
  </si>
  <si>
    <t xml:space="preserve">Implementar acciones pedagógicas enfocadas en sensibilizaciones en parques y espacio público en el marco de la estrategia de educación para la Protección y el Bienestar Animal </t>
  </si>
  <si>
    <t xml:space="preserve">Listados de participantes en las acciones definidas. 
Actas de jornadas. </t>
  </si>
  <si>
    <t>Cumplimiento en la implementación de acciones pedagógicas enfocadas en sensibilizaciones en parques y espacio público</t>
  </si>
  <si>
    <r>
      <t>Implementar acciones pedagogicas con enfoque en s</t>
    </r>
    <r>
      <rPr>
        <u/>
        <sz val="8"/>
        <color rgb="FF000000"/>
        <rFont val="Arial"/>
      </rPr>
      <t xml:space="preserve">iniestralidad vial </t>
    </r>
    <r>
      <rPr>
        <sz val="8"/>
        <color rgb="FF000000"/>
        <rFont val="Arial"/>
      </rPr>
      <t xml:space="preserve">en el marco de la estrategia de educación para la Protección y el Bienestar Animal </t>
    </r>
  </si>
  <si>
    <t>Cumplimiento en la implementación de acciones pedagógicas con enfoque en siniestralidad vial</t>
  </si>
  <si>
    <r>
      <t xml:space="preserve">Implementar acciones pedagogicas para promoveer la conformación de familias interespecie por medio del proceso de </t>
    </r>
    <r>
      <rPr>
        <u/>
        <sz val="8"/>
        <color rgb="FF000000"/>
        <rFont val="Arial"/>
      </rPr>
      <t>adopción</t>
    </r>
    <r>
      <rPr>
        <sz val="8"/>
        <color rgb="FF000000"/>
        <rFont val="Arial"/>
      </rPr>
      <t xml:space="preserve"> de animales de compañía</t>
    </r>
  </si>
  <si>
    <t>Cumplimiento en la implementación de acciones pedagógicas para promover la conformación de familias interespecie por medio del proceso de adopción</t>
  </si>
  <si>
    <t xml:space="preserve">Implementar acciones pedagógicas enfocadas en sensibilizar a la ciudadanía mediante expresiones artísticas el marco de la estrategia de educación para la Protección y el Bienestar Animal </t>
  </si>
  <si>
    <t>* Listado de participantes, validación de participantes.
* Informe de eventos pedagógicos</t>
  </si>
  <si>
    <t>Cumplimiento en la implementación de acciones pedagógicas enfocadas en sensibilizar a la ciudadanía mediante expresiones artísticas</t>
  </si>
  <si>
    <t>2.4 Fortalecer el posicionamiento de IDPYBA como referente en Protección y Bienestar Animal</t>
  </si>
  <si>
    <t>13. Participación Ciudadana en la Gestión Pública</t>
  </si>
  <si>
    <t>2- Implementar 1 Estrategia(s) de participación y movilización ciudadana para la apropiación social  del conocimiento en protección y bienestar  animal en el Distrito Capital.</t>
  </si>
  <si>
    <t>Consolidar el Plan de la estrategia de participación y movilización ciudadana en protección y bienestar animal</t>
  </si>
  <si>
    <t>* Documento de Estrategia y Plan de participación y movilización ciudadana en protección y bienestar animal 2025.</t>
  </si>
  <si>
    <t xml:space="preserve">Plan de la estrategia de participación y movilización ciudadana en protección y bienestar animal formulado y conslidado </t>
  </si>
  <si>
    <t>Implementar las actividades y acciones programadas en el plan de la estrategia de participación y movilización ciudadana en protección y bienestar animal</t>
  </si>
  <si>
    <t>* Archivo Excel Seguimiento del Plan Institucional de Participación Ciudadana 2025.</t>
  </si>
  <si>
    <t>Cumplimiento de las acciones o actividades programadas en el plan de la estrategia de participación y movilización ciudadana en protección y bienestar animal</t>
  </si>
  <si>
    <t xml:space="preserve">acciones o actividades realizadas / acciones o actividades programadas </t>
  </si>
  <si>
    <t>Realizar la consolidación de los resultados de la implementación de la estrategia de participación y movilización ciudadana en protección y bienestar animal</t>
  </si>
  <si>
    <t>* Informe de la estrategia implementada
* Seguimiento  del Plan Institucional de Participación.</t>
  </si>
  <si>
    <t xml:space="preserve">No de Informes de implementación realizados </t>
  </si>
  <si>
    <t xml:space="preserve">Sumatoria de Informes de implementación realizados </t>
  </si>
  <si>
    <t>2.3. Desarrollar e implementar una estrategia de regulación para los prestadores de servicios con y para animales</t>
  </si>
  <si>
    <t>3- Implementar 1 Estrategia(s) de regulación en  protección y bienestar animal para los prestadores de servicios con y para animales en  Bogotá.</t>
  </si>
  <si>
    <t>Formular la estrategia de Regulación en PYBA para los prestadores de servicios para y con animales en Bogotá</t>
  </si>
  <si>
    <t>* Documento de la Estrategia de regulación en protección y bienestar animal.</t>
  </si>
  <si>
    <t>Estrategia de Regulación en PYBA para los prestadores de servicios para y con animales en Bogotá formulada</t>
  </si>
  <si>
    <t>PM03-Regulación asociada a la PYBA</t>
  </si>
  <si>
    <t>Implementar la estrategia de Regulación en PYBA para los prestadores de servicios para y con animales en Bogotá</t>
  </si>
  <si>
    <t>*Actas
* Listados de asistencia y demás documentos relacionados a los procesos de la Subdirección de Cultura Ciudadana y Gestión del Conocimiento.
* Informes mensuales de la Estrategia de regulación implementada.</t>
  </si>
  <si>
    <t>Cumplimiento de las acciones o actividades programadas en  estrategia de Regulación en PYBA para los prestadores de servicios para y con animales en Bogotá</t>
  </si>
  <si>
    <t>Por definir</t>
  </si>
  <si>
    <t>Realizar informe de la implementación de la estrategia de  Regulación en PYBA para los prestadores de servicios para y con animales en Bogotá</t>
  </si>
  <si>
    <t>* Informe de la estrategia de regulación en PYBA</t>
  </si>
  <si>
    <t>2.2. Fortalecer la gestión del conocimiento para mejorar la toma de decisiones asociadas a la protección y bienestar animal.</t>
  </si>
  <si>
    <t>17. Gestión de la  Información Estadística</t>
  </si>
  <si>
    <t>1- Generar 14 Reporte(s) de análisis de los  indicadores de la Política Publica en PYBA para  la toma de decisiones.</t>
  </si>
  <si>
    <t>Generar reportes trimestrales de avance de indicadores de la Política Pública en PYBA</t>
  </si>
  <si>
    <t>* Reporte de avance de indicadores de Política Pública generado</t>
  </si>
  <si>
    <t>Número de reportes generados sobre el análisis de los avances en los indicadores de la Política Publica de Protección y Bienestar Animal.</t>
  </si>
  <si>
    <t>Sumatoria de reportes generados sobre el análisis de los avances en los indicadores de la Política Publica de Protección y Bienestar Animal.</t>
  </si>
  <si>
    <t>PM04-Gestión del conocimiento asociado a la PYBA</t>
  </si>
  <si>
    <t>18. Gestión del Conocimiento y la Innovación</t>
  </si>
  <si>
    <t>2- Generar 7 Producto(s) de investigación que contribuyan a la protección y el bienestar animal.</t>
  </si>
  <si>
    <t>Establecer el anteproyecto de la iniciativa de investigación</t>
  </si>
  <si>
    <t>* Anteproyecto de investigación</t>
  </si>
  <si>
    <t xml:space="preserve">No de Anteproyectos de investigación establecidos </t>
  </si>
  <si>
    <t xml:space="preserve">Sumatoria de Anteproyectos de investigación establecidos </t>
  </si>
  <si>
    <t>Realizar la implementación y el seguimiento a los procesos de investigación</t>
  </si>
  <si>
    <t>* Documentos e insumos de avance de investigación</t>
  </si>
  <si>
    <t xml:space="preserve">No, de productos de investigación </t>
  </si>
  <si>
    <t>Sumatoria de productos de investigación pubicados</t>
  </si>
  <si>
    <t>Realizar la revisión y publicación del producto de investigación</t>
  </si>
  <si>
    <t>* Producto de investigación</t>
  </si>
  <si>
    <t>No de productos de investigación  publicados</t>
  </si>
  <si>
    <t>3- Establecer 4 Alianza(s) estratégicas para el fortalecimiento de la investigación y la gestión de conocimiento en PYBA.</t>
  </si>
  <si>
    <t>Identificar las instituciones que potencialmente puedan aportar a la gestión del conocimiento en PYBA</t>
  </si>
  <si>
    <t>* Análisis de los alcances y potencialidades que brindaría cada institución</t>
  </si>
  <si>
    <t>No Instituciones indentificadas</t>
  </si>
  <si>
    <t>Sumatoria Instituciones indentificadas</t>
  </si>
  <si>
    <t>Se detemina de acuerdo con la oferta de insituciones</t>
  </si>
  <si>
    <t>Elaborar y proyectar los alcances, condiciones y estrategias de acción de la articulación estratégica e iniciar su implementación</t>
  </si>
  <si>
    <t>* Términos donde se establece los acuerdos de la articulación y su implementación</t>
  </si>
  <si>
    <t>No de documentos de alianza elaborados</t>
  </si>
  <si>
    <t>Sumatoria de documentos de alianza elaborados</t>
  </si>
  <si>
    <t>Realizar el seguimiento a las alianzas estrategicas formalizada</t>
  </si>
  <si>
    <t>* Documentos e insumos de los avances de cada alianza formalizada</t>
  </si>
  <si>
    <t>No Seguimientos realizados</t>
  </si>
  <si>
    <t>Sumatoria Seguimientos realizados</t>
  </si>
  <si>
    <t>4- Implementar 1 Semillero(s) de investigación como escenario para fomentar la vinculación ciudadana en procesos de gestión del conocimiento en PYBA.</t>
  </si>
  <si>
    <t>Diseñar la propuesta pedagógica del semillero</t>
  </si>
  <si>
    <t>* Documento técnico de implementación del Semillero en PYBA</t>
  </si>
  <si>
    <t xml:space="preserve">No de documentos tecnicos realizados </t>
  </si>
  <si>
    <t xml:space="preserve">Sumatoria de documentos tecnicos realizados </t>
  </si>
  <si>
    <t>Convocatoria de semilleros</t>
  </si>
  <si>
    <t>* Diseño de pieza gráfica y apertura de convocatoria al semillero de PYBA</t>
  </si>
  <si>
    <t>No Convocatorias de semilleros realizadas</t>
  </si>
  <si>
    <t>Sumatoria Convocatorias de semilleros realizadas</t>
  </si>
  <si>
    <t>Implementar el diseño metodológico y temático del semillero</t>
  </si>
  <si>
    <t>* Documentos insumos y evidencias de la implementación del semillero</t>
  </si>
  <si>
    <t>Porcentaje de cumplimiento en la implementación del diseño metodológico y temático del semillero</t>
  </si>
  <si>
    <t>5- Implementar 1 Batería(s) de herramientas para el fortalecimiento de la gestión del conocimiento.</t>
  </si>
  <si>
    <t>Implementar una batería de herramientas</t>
  </si>
  <si>
    <t>* Herramientas implementadas</t>
  </si>
  <si>
    <t>No de baterias de herramientas implementadas</t>
  </si>
  <si>
    <t>Sumatoria de baterias de herramientas implementadas</t>
  </si>
  <si>
    <t>Realizar seguimiento y actualización a la implementación</t>
  </si>
  <si>
    <t>* Informe técnico de la implementación</t>
  </si>
  <si>
    <t xml:space="preserve">Eje de Gestión Estratégica y Desempeño Institucional: </t>
  </si>
  <si>
    <t xml:space="preserve">Objetivo estratégico 3: Fortalecer la capacidad técnica y administrativa de la Entidad, afianzando un equipo humano íntegro, competente, innovador, cercano a la ciudadanía y orientado a resultados. </t>
  </si>
  <si>
    <t>3.1. Modernizar la gestión institucional para fortalecer la capacidad estratégica y operativa del IDPYBA.</t>
  </si>
  <si>
    <t>3.Planeación institucional</t>
  </si>
  <si>
    <t>1- Implementar 100 Porciento de las fases del modelo de planeación y gestión orientado a resultados.</t>
  </si>
  <si>
    <t>Implementar el 100 Porciento de las fases del modelo de planeación y gestión del componente de gestión de proyectos (seguimiento y control)</t>
  </si>
  <si>
    <t xml:space="preserve">12 Seguimientos PAI
12 Reportes PMR. 
12 Reportes PIIP
4 Seguimientos SEGPLAN
4 Reportes de Trazadores. 
</t>
  </si>
  <si>
    <t xml:space="preserve">Cumplimiento en la ejecución de reportes de seguimiento a la gestión de proyectos </t>
  </si>
  <si>
    <t xml:space="preserve">Número de reportes realizados / Número de reportes programados  </t>
  </si>
  <si>
    <t>Oficina Asesora de Planeación.</t>
  </si>
  <si>
    <t>PE01-Direccionamiento estratégico</t>
  </si>
  <si>
    <t xml:space="preserve">Implementar el 100 Porciento de las fases del modelo de planeación y gestión del componente de políticas. </t>
  </si>
  <si>
    <t xml:space="preserve">Reportes de políticas </t>
  </si>
  <si>
    <t>Cumplimiento en la ejecución de reportes de seguimiento a los compromisos de políticas públicas</t>
  </si>
  <si>
    <t>6. Fortalecimiento organizacional y simplificación de procesos</t>
  </si>
  <si>
    <t xml:space="preserve">18. Plan de Sostenibilidad del FURAG </t>
  </si>
  <si>
    <t>Implementar el 100 Porciento de las fases del modelo de planeación y gestión del componente de la gestión y desempeño institucional</t>
  </si>
  <si>
    <t xml:space="preserve">Seguimiento Plan Sostenibilidad del FURAG
Acciones relacionadas con Gestión de Riesgos (2)
Plan de trabajo Gestión del Conocimiento
Plan de trabajo Gestión de Datos e Indicadores 
Plan de trabajo Intervención de procesos 
</t>
  </si>
  <si>
    <t xml:space="preserve">Índice </t>
  </si>
  <si>
    <t xml:space="preserve">Cumplimiento ponderado de los planes asociados al fortalecimiento de la gestión institucional. </t>
  </si>
  <si>
    <t xml:space="preserve">PE04-Fortalecimiento de la gestión institucional </t>
  </si>
  <si>
    <t>15. Transparencia, acceso a la información pública y lucha contra la corrupción</t>
  </si>
  <si>
    <t>2- Implementar 100 Porciento  la estrategia de comunicación para posicionar  la entidad en el Distrito Capital.</t>
  </si>
  <si>
    <t>9. Programa de Transparencia y Ética Pública</t>
  </si>
  <si>
    <t>Formular dos (2) planes estratégicos de comunicación que incluyan los objetivos semestrales de la comunicación interna y externa del Idpyba</t>
  </si>
  <si>
    <t>Dos (2) planes estratégicos de comunicaciones</t>
  </si>
  <si>
    <t xml:space="preserve">Cumplimiento en la ejecución de las campañas, estrategias y acciones de comunicación. </t>
  </si>
  <si>
    <t>Número de planes estratégicos de comunicaciones formulados / 2 planes estratégicos a formular en el año</t>
  </si>
  <si>
    <t>PE03-Gestión de comunicaciones</t>
  </si>
  <si>
    <t>Monitorear medios tradicionales y digitales.</t>
  </si>
  <si>
    <t>Boletines de Monitoreo (15 mensuales)</t>
  </si>
  <si>
    <t>Cumplimiento en la expedición de boletines de monitoreo</t>
  </si>
  <si>
    <t>Número de boletines emitidos en el mes / 15 boletines a emitir en el mes</t>
  </si>
  <si>
    <t>Incrementar las vistas de la página web de la entidad,  fortaleciendo la interacción y la entrega de información a la ciudadanía</t>
  </si>
  <si>
    <t>Informe de vistas de la página web de la entidad</t>
  </si>
  <si>
    <t>Incremento de vistas de la página web del Instituto</t>
  </si>
  <si>
    <t>(Número de vistas de la página web en el semestre de medición - Número de vistas de la página web en el semestre anterior) / Número de vistas de la página web en el semestre anterior</t>
  </si>
  <si>
    <t>7. Gobierno Digital</t>
  </si>
  <si>
    <t>3- Fortalecer 100 Porciento la implementación de  la estrategia de los procesos tecnológicos para el desarrollo institucional.</t>
  </si>
  <si>
    <t>10. Plan Estratégico de Tecnologías de la Información y las Comunicaciones PETI</t>
  </si>
  <si>
    <t>Implementar las acciones contenidas en el PETI para la vigencia 2026</t>
  </si>
  <si>
    <t>Hojas de vida de los proyectos con evidencias de su implementación</t>
  </si>
  <si>
    <t>Eficacia en el cumplimiento del PETI</t>
  </si>
  <si>
    <t>Porcentaje total ejecutado / Porcentaje total programado</t>
  </si>
  <si>
    <t>PA04-Gestión tecnológica</t>
  </si>
  <si>
    <t>8. Seguridad Digital</t>
  </si>
  <si>
    <t>12. Plan de Seguridad y Privacidad de la Información</t>
  </si>
  <si>
    <t>Implementar las acciones contenidas en el Plan de Seguridad y Privacidad de la Información</t>
  </si>
  <si>
    <t>Evidencias definidas por cada actividad</t>
  </si>
  <si>
    <t>Cumplimiento del Plan de Seguridad y Privacidad de la Información</t>
  </si>
  <si>
    <t>Número de actividades ejecutadas / Número de actividades programadas (26)</t>
  </si>
  <si>
    <t>11. Plan de Tratamiento de Riesgos de Seguridad y Privacidad de la Información</t>
  </si>
  <si>
    <t>Implementar las acciones contenidas en el Plan de Tratamiento de Riesgos de Seguridad y Privacidad de la Información</t>
  </si>
  <si>
    <t>Cumplimiento del Plan de Tratamiento de Riesgos de Seguridad y Privacidad de la Información</t>
  </si>
  <si>
    <t>Número de actividades ejecutadas / Número de actividades programadas (5)</t>
  </si>
  <si>
    <t>Continuar con la implementación de las políticas de gobierno y seguridad digital</t>
  </si>
  <si>
    <t>Plan de sostenibilidad del FURAG para las políticas de gobierno y seguridad digital y sus evidencias de ejecución</t>
  </si>
  <si>
    <t>Cumplimiento del Plan de Sostenibilidad para las políticas de gobierno y seguridad digital</t>
  </si>
  <si>
    <t>Número de actividades ejecutadas / Número de actividades formuladas</t>
  </si>
  <si>
    <t>1. Gestión estratégica del talento humano</t>
  </si>
  <si>
    <t>4- Realizar 1 Documento(s)  de actualización del diagnóstico de cargas laborales y estructuración organizacional que incluya propuesta de viabilidad en la implementación.</t>
  </si>
  <si>
    <t>Elaborar las matrices, bases de datos e informes técnicos que integran el producto final de la actualización del estudio de cargas laborales</t>
  </si>
  <si>
    <t>Matrices, bases de datos e informes técnicos de la actualización del estudio de cargas laborales</t>
  </si>
  <si>
    <t>Cumplimiento de los requisitos para la actualización del estudio de cargas laborales del Instituto</t>
  </si>
  <si>
    <t>Número de insumos construidos para la actualización del estudio de cargas laborales / Número de insumos requeridos para la actualización del estudio de cargas laborales</t>
  </si>
  <si>
    <t>PE02-Gestión del talento humano</t>
  </si>
  <si>
    <t>9. Defensa Jurídica</t>
  </si>
  <si>
    <t>5- Realizar 100 Porciento de las intervenciones en los procesos jurídicos, contractuales y disciplinarios de la entidad.</t>
  </si>
  <si>
    <t>Gestionar la totalidad de los requerimientos internos  y externos en materia de defensa y representación judicial, gestión y trámite de asuntos normativos, denuncias y tramite en el ámbito penal así como la orientación jurídica a la ciudadanía en asuntos de derecho penal.</t>
  </si>
  <si>
    <t>Matriz general de seguimiento de la Oficina Jurídica</t>
  </si>
  <si>
    <t>Eficacia de la respuesta de la Oficina Jurídica frente a los requerimientos allegados</t>
  </si>
  <si>
    <t>Número de requerimientos atendidos por la Oficina Jurídica / Número de requerimientyos allegados en el mes a la Oficina Jurídica</t>
  </si>
  <si>
    <t>Oficina Jurídica</t>
  </si>
  <si>
    <t>PA02-Gestión jurídica</t>
  </si>
  <si>
    <t>5. Compras y contratación pública</t>
  </si>
  <si>
    <t>2. Plan Anual de Adquisiciones</t>
  </si>
  <si>
    <t>Dar trámite oportuno a los procesos contractuales incluidos en el Plan Anual de Adquisiciones, asegurando su alineación con las necesidades y metas misionales del Instituto.</t>
  </si>
  <si>
    <t>Matriz de seguimiento contractual y documentos precontractuales y contractuales de los procesos</t>
  </si>
  <si>
    <t>Eficacia en el trámite de procesos contractuales</t>
  </si>
  <si>
    <t>Número de procesos tramitados en el mes / Número de procesos radicados al proceso de Gestión Contractual en el mes</t>
  </si>
  <si>
    <t>PA07-Gestión contractual</t>
  </si>
  <si>
    <t>2. Integridad</t>
  </si>
  <si>
    <t>Actualizar la documentación del proceso de Control Disciplinario de acuerdo con su formalización realizada en la vigencia 2025 (codificación, versión, entre otras)</t>
  </si>
  <si>
    <t>Solicitud de la formalización de los documentos adoptados ante la OAP</t>
  </si>
  <si>
    <t>Número de solicitudes  de formalización de los documentos del proceso de Control Disciplinario</t>
  </si>
  <si>
    <t>Número de actualizaciones de documentos de Control Disciplinario, cuya formalización se solicitó a la OAP / Número total de documentos del proceso de Control Disciplinario por solicitar formalización</t>
  </si>
  <si>
    <t>Oficina de Control Disciplinario Interno.</t>
  </si>
  <si>
    <t>PV02-Control disciplinario</t>
  </si>
  <si>
    <t>3.2. Rediseñar el modelo de relacionamiento con la ciudadanía para garantizar servicios más eficientes y efectivos</t>
  </si>
  <si>
    <t>6- Realizar 100 Porciento de las intervenciones en los procesos de apoyo identificados al interior de la entidad.</t>
  </si>
  <si>
    <t>15. Estrategia de Relacionamiento con la Ciudadanía (Rendición de Cuentas, Participación Ciudadana, Servicio a la Ciudadana y Racionalización de Trámites)</t>
  </si>
  <si>
    <t>Realizar el seguimiento a través de la mesa técnica de relacionamiento con la ciudadanía, a la implementación de las estrategias de relacionamiento con la ciudadanía</t>
  </si>
  <si>
    <t>Evidencias de la implementación de la Estrategia de Relacionamiento con la Ciudadanía</t>
  </si>
  <si>
    <t>Cumplimiento del seguimiento a la implementación del Modelo de Relacionamiento con la Ciudadanía</t>
  </si>
  <si>
    <t>Número de mesas técnicas de relacionamiento con la ciudadanía realizadas / 4 mesas técnicas de relacionamiento con la ciudadanía programadas</t>
  </si>
  <si>
    <t>PE05-Servicio a la ciudadanía</t>
  </si>
  <si>
    <t xml:space="preserve">13. Plan Institucional de Gestión Ambiental </t>
  </si>
  <si>
    <t>Ejecutar las actividades programadas en el Plan de Acción PIGA con el respectivo seguimiento semestral a la Secretaría Distrital de Ambiente.</t>
  </si>
  <si>
    <t>Matriz de seguimiento de ejecución del PIGA con sus evidencias y dos seguimientos semestrales de la ejecución del PIGA, remitidos a la SDA</t>
  </si>
  <si>
    <t>Cumplimiento del PIGA</t>
  </si>
  <si>
    <t xml:space="preserve">Número de actividades del PIGA ejecutadas / Número de actividades planeadas en el PIGA </t>
  </si>
  <si>
    <t>PA03-Gestión administrativa</t>
  </si>
  <si>
    <t>16. Gestión documental</t>
  </si>
  <si>
    <t>1. Plan Institucional de Archivos de la Entidad PINAR</t>
  </si>
  <si>
    <t>Ejecutar las actividades programadas en el Plan Institucional de Archivos</t>
  </si>
  <si>
    <t>Matriz de seguimiento de ejecución del PINAR con sus evidencias</t>
  </si>
  <si>
    <t>Cumplimiento del PINAR</t>
  </si>
  <si>
    <t>Número de actividades del PINAR ejecutadas / 29 actividades planeadas en el PINAR para el 2026</t>
  </si>
  <si>
    <t>PA06-Gestión documental</t>
  </si>
  <si>
    <t>19. Control Interno</t>
  </si>
  <si>
    <t xml:space="preserve">19. Plan Anual Auditoría </t>
  </si>
  <si>
    <t>Ejecutar las actividades programadas en el Plan Anual de Auditoría</t>
  </si>
  <si>
    <t>Matriz de seguimiento de ejecución del Plan Anual de Auditoría con sus evidencias</t>
  </si>
  <si>
    <t>Cumplimiento del Plan Anual de Auditoría</t>
  </si>
  <si>
    <t>Número de actividades del Plan Anual de Auditoría ejecutadas / Número de actividades planeadas en el Plan Anual de Auditoría para el 2026</t>
  </si>
  <si>
    <t>Oficina de Control Interno</t>
  </si>
  <si>
    <t xml:space="preserve">PV01-Evaluación y control independiente a la gestión </t>
  </si>
  <si>
    <t>7- Realizar 100 Porciento de las acciones normativas en el marco de la gestión financiera y del talento humano.</t>
  </si>
  <si>
    <t>5. Plan Estratégico de Talento Humano</t>
  </si>
  <si>
    <t xml:space="preserve">Realizar la totalidad de las actividades programadas en el Plan Estratégico de Talento Humano y sus planes anexos. </t>
  </si>
  <si>
    <t>Matriz de seguimiento de ejecución del Plan Estratégico de Talento Humano con sus evidencias</t>
  </si>
  <si>
    <t>Cumplimiento del Plan Estratégico de Talento Humano</t>
  </si>
  <si>
    <t>Sumatoria de las actividades ejecutadas en el mes del Plan Estratégico de Talento Humano y sus planes que lo conforman / Sumatoria de las actividades programadas en el mes del Plan Estratégico de Talento Humano y sus planes que lo conforman</t>
  </si>
  <si>
    <t xml:space="preserve">14. Plan Estratégico de Seguridad Vial </t>
  </si>
  <si>
    <t>Realizar la totalidad de las actividades programadas en el Plan Estratégico de Seguridad Vial</t>
  </si>
  <si>
    <t>Matriz de seguimiento de ejecución del Plan Estratégico de Seguridad Vial con sus evidencias</t>
  </si>
  <si>
    <t>Cumplimiento del Plan Estratégico de Seguridad Vial</t>
  </si>
  <si>
    <t>Número de actividades del Plan Estratégico de Seguridad Vial ejecutadas / Número de actividades planeadas en el Plan Estratégico de Seguridad Vial</t>
  </si>
  <si>
    <t>4.Gestión Presupuestal y Eficiencia del Gasto Público</t>
  </si>
  <si>
    <t>Realizar seguimiento y control mensual al presupuesto aprobado y al Plan Anual de Caja a través de su socialización a los responsables</t>
  </si>
  <si>
    <t>Correos electrónicos y/o comunicaciones de los seguimientos</t>
  </si>
  <si>
    <t>Socialización de reportes de ejecución presupuestal y de PAC</t>
  </si>
  <si>
    <t>Número de seguimientos de ejecución presupuestal y PAC socializados / 11 seguimientos socializados de ejecución presupuestal y PAC programados</t>
  </si>
  <si>
    <t>PA05-Gestión financiera</t>
  </si>
  <si>
    <t>8- Realizar 100 Porciento del plan de mantenimiento correctivo- preventivo, que se requiera en la entidad para las diferentes sedes.</t>
  </si>
  <si>
    <t>Llevar acabo el seguimiento al plan de  mantenimiento a los bienes y sedes del IDPYBA aplicado a la Unidad de Cuidado Animal</t>
  </si>
  <si>
    <t>Cronograma de mantenimiento de la UCA y ejecución del mismo junto con sus evidencias</t>
  </si>
  <si>
    <t>Cumplimiento del Plan de Mantenimiento de la UCA</t>
  </si>
  <si>
    <t>Número de mantenimientos preventivos y correctivos realizados en la UCA / Número de mantenimientos programados y requeridos en la UCA</t>
  </si>
  <si>
    <t>Llevar acabo el seguimiento al plan de  mantenimiento a los bienes y sedes del IDPYBA  aplicado a la sede administrativa y de gestión documental</t>
  </si>
  <si>
    <t>Cronograma de mantenimiento las sedes administrativa y de archivo y ejecución del mismo junto con sus evidencias</t>
  </si>
  <si>
    <t>Cumplimiento del Plan de Mantenimiento de las sedes Administrativa y de Archivo</t>
  </si>
  <si>
    <t>Número de mantenimientos preventivos y correctivos realizados en las sedes administrativa y de archivo / Número de mantenimientos programados y requeridos en las sedes Administrativa y de Archivo</t>
  </si>
  <si>
    <t>9- Realizar 100 Porciento de las fases definidas del ciclo de vida para la creación  del  sistema de  información de la entidad.</t>
  </si>
  <si>
    <t>Documentar y aprobar las historias de usuario de los módulos definidos en la fase 1 del sistema de información misional.</t>
  </si>
  <si>
    <t>Historias de usuario documentadas y aprobadas por lideres de proceso.</t>
  </si>
  <si>
    <t>Historias de usuario documentadas y aprobadas</t>
  </si>
  <si>
    <t xml:space="preserve">Módulos con historias de usuario documentadas/ Módulos planeados *100 </t>
  </si>
  <si>
    <t> </t>
  </si>
  <si>
    <t xml:space="preserve">Avances:
Retrasos:
Soluciones: </t>
  </si>
  <si>
    <t>Realizar los desarrollos de las historias de usuario aprobadas de los módulos definidos en la fase 1 del sistema de información misional.</t>
  </si>
  <si>
    <t xml:space="preserve">Código fuente en los repositorios de código de las historias de usuario aprobadas </t>
  </si>
  <si>
    <t>Historias de usuario desarrolladas y entregadas para pruebas</t>
  </si>
  <si>
    <t>Historias de usuario desarrolladas/ Historias de usuario aprobadas *100</t>
  </si>
  <si>
    <t>Realizar las pruebas funcionales y aprobación a producción de las historias de usuario desarrolladas en ambiente de pruebas de los módulos definidos en la fase 1 del sistema de información misional.</t>
  </si>
  <si>
    <t>Desarrollos de las historias de usuario aprobadas probados en ambiente de pruebas y autorizados para paso a producción.</t>
  </si>
  <si>
    <t>Historias de usuario probadas y autorizadas para paso a producción.</t>
  </si>
  <si>
    <t>Historias de usuario probadas y autorizadas/ Historias de usuario desarrolladas *100</t>
  </si>
  <si>
    <t>Definir y documentar el alcance funcional y técnico del módulo de identificación - ciudadano4patas 2.0- del sistema de información misional</t>
  </si>
  <si>
    <t>Anexo Técnico para proceso de contratación</t>
  </si>
  <si>
    <t>Anexo técnico para proceso de contratación</t>
  </si>
  <si>
    <t>Un anexo técnico documentado</t>
  </si>
  <si>
    <t>Realizar los documentos precontractuales para proceso de contratación para la adquisición del módulo de identificación - ciudadano4patas 2.0. del sistema de información misional</t>
  </si>
  <si>
    <t>Estudio Previo y Pliegos de Condiciones para la adquisición del módulo de identificación - Ciudadano4Patas 2.0. del sistema de información misional.</t>
  </si>
  <si>
    <t>Documentos precontractuales para la adquisición e implementación del módulo de identificación - ciudadano4patas 2.0 - del sistema de información misional.</t>
  </si>
  <si>
    <t>Dos (2) documentos precontractuales</t>
  </si>
  <si>
    <t>Realizar la implementación y configuración del módulo de identificación - ciudadano4patas 2.0 adquirido</t>
  </si>
  <si>
    <t>Módulo de identificación implementado y configurado para salir a operación.</t>
  </si>
  <si>
    <t>Módulo de identificaicón implementado</t>
  </si>
  <si>
    <t>Un (1) módulo de identificación implementado</t>
  </si>
  <si>
    <t>Ambiental</t>
  </si>
  <si>
    <t xml:space="preserve">Revisión e implementación de los productos o acciones definidas en la política. 
</t>
  </si>
  <si>
    <t>Evidencias de las acciones realizadas para los productos definidos.</t>
  </si>
  <si>
    <t xml:space="preserve">Número de reportes realizados en la política. </t>
  </si>
  <si>
    <t xml:space="preserve">Actividad transversal </t>
  </si>
  <si>
    <t>0.2</t>
  </si>
  <si>
    <t>0.8</t>
  </si>
  <si>
    <t>2. Política Pública  de Acción Comunal para  el Desarrollo de la Comunidad del Distrito Capital 2023- 2034</t>
  </si>
  <si>
    <t>Territorial / Ambiental</t>
  </si>
  <si>
    <t xml:space="preserve">Por definir </t>
  </si>
  <si>
    <t>3. Política Pública de Ruralidad 2023-2038</t>
  </si>
  <si>
    <t>4.Política Pública Distrital de Juventud 2018 –2030</t>
  </si>
  <si>
    <t>Poblacional - Diferencial</t>
  </si>
  <si>
    <t>5. Política Pública Distrital de Espacio Público 2019-2038</t>
  </si>
  <si>
    <t>6. Política Pública del Peatón, en Bogotá Primero el peatón 2023-2035</t>
  </si>
  <si>
    <t xml:space="preserve">Territorial </t>
  </si>
  <si>
    <t>7. Política Pública para y del Pueblo Rrom en Bogotá D.C. 2024-2036</t>
  </si>
  <si>
    <t>Poblacional - Diferencial / Ambiental</t>
  </si>
  <si>
    <t>8. Política Pública Distrital de Educación Ambiental 2019-2030</t>
  </si>
  <si>
    <t>Poblacional - Diferencial / Territorial / Ambiental</t>
  </si>
  <si>
    <t>9. Política Pública de la Población Negra, Afrocolombiana y Palenquera, en Bogotá D.C. 2024-2036</t>
  </si>
  <si>
    <t>10. Política Pública de Mujeres y Equidad de Género 2020-2030</t>
  </si>
  <si>
    <t>Poblacional - Diferencial / Género / Derechos humanos</t>
  </si>
  <si>
    <t>11. Política Pública LGBTI, identidades de género y orientaciones sexuales en el D.C. 2021-2032</t>
  </si>
  <si>
    <t>Poblacional - Diferencial / Género / Territorial</t>
  </si>
  <si>
    <t>3. Plan Anual de Vacantes</t>
  </si>
  <si>
    <t>Ejecutar el 100% de las acciones definidas dentro del Plan Anual de Vacantes (si aplica)</t>
  </si>
  <si>
    <t xml:space="preserve">Reportes de seguimiento del Plan </t>
  </si>
  <si>
    <t xml:space="preserve">Acciones requeridas en cumplimiento del Plan de Vacantes </t>
  </si>
  <si>
    <t xml:space="preserve">A demanda </t>
  </si>
  <si>
    <t>A demanda</t>
  </si>
  <si>
    <t>Funcionamiento</t>
  </si>
  <si>
    <t>4. Plan de Previsión de Recursos Humanos</t>
  </si>
  <si>
    <t>Ejecutar el 100% de las acciones definidas dentro del Plan de Previsión de Recursos Humanos (si aplica)</t>
  </si>
  <si>
    <t xml:space="preserve">Acciones requeridas en cumplimiento del Plan de Previsión de Recursos Humano </t>
  </si>
  <si>
    <t>6. Plan Institucional de Capacitación</t>
  </si>
  <si>
    <t>Ejecutar el 100% de las acciones definidas dentro del Plan Institucional de Capacitación</t>
  </si>
  <si>
    <t>Avance en el cronograma del PIC</t>
  </si>
  <si>
    <t>No. de acciones ejecutadas / No. de acciones programadas</t>
  </si>
  <si>
    <t>7. Plan de Incentivos Institucionales</t>
  </si>
  <si>
    <t>Ejecutar el 100% de las acciones definidas dentro del Plan de Incentivos</t>
  </si>
  <si>
    <t>Avance en el cronograma del Plan de Bienestar e Incentivos</t>
  </si>
  <si>
    <t>8. Plan de Trabajo Anual en Seguridad y Salud en el Trabajo</t>
  </si>
  <si>
    <t>Ejecutar el 100% de las acciones definidas dentro del Plan de Trabajo Anual de SST</t>
  </si>
  <si>
    <t>Avance en el cronograma del Plan de Trabajo de SST</t>
  </si>
  <si>
    <t>Actualizar el Programa de Transparencia y Ética Pública y la formulación de Plan de Ejecución del PTEP</t>
  </si>
  <si>
    <t>Documento del PTEP y Plan de Ejecución aprobado por CIGD y publicado</t>
  </si>
  <si>
    <t>Porcentaje de avance de la formulación y adopción del PTEP y plan de ejecución</t>
  </si>
  <si>
    <t>Número de actividades realizadas/número de actividades programadas para la formulación y adopción de los documentos</t>
  </si>
  <si>
    <t>Implementar el Plan de Ejecución del PTEP</t>
  </si>
  <si>
    <t xml:space="preserve">Seguimiento al Plan de ejecución del PTEP
</t>
  </si>
  <si>
    <t>Porcentaje de avance en la implementación del plan de ejecución del PTEP</t>
  </si>
  <si>
    <t xml:space="preserve">Número de actividades ejecutadas /Número de actividades programadas </t>
  </si>
  <si>
    <t>Implementar la estrategia de rendición de cuentas</t>
  </si>
  <si>
    <t xml:space="preserve">Seguimiento a la implementación de la Estrategia de Rendición de cuentas
</t>
  </si>
  <si>
    <t>Porcentaje de avance en la implementación de la estrategia de rendición de cuentas</t>
  </si>
  <si>
    <t>12. Racionalización de trámites</t>
  </si>
  <si>
    <t>Implementar la Estrategia de Racionalización de Trámites 2026: ejecutar acción de racionalización de la OPA Adopciones</t>
  </si>
  <si>
    <t>Información documentada del proceso adoptada y socializada. 
Monitoreo en SUIT OAP y Control Interno</t>
  </si>
  <si>
    <t xml:space="preserve">Porcentaje de implementación del Plan de Trabajo </t>
  </si>
  <si>
    <t>Actividades cumplidas/actividades programadas</t>
  </si>
  <si>
    <t>Implementar la Estrategia de Racionalización de Trámites 2026: Acción de racionalización del trámite de esterilización canina y felina</t>
  </si>
  <si>
    <t>Convenio interadministrativo RED CADE - Actualización formato integrado del Trámite. Monitoreo en SUIT OAP y Control Interno</t>
  </si>
  <si>
    <t>10. Mejora Normativa</t>
  </si>
  <si>
    <t xml:space="preserve">17. Plan de Cumplimiento Normativo </t>
  </si>
  <si>
    <t xml:space="preserve">Formular e implementar el Plan de Cumplimiento Normativo. </t>
  </si>
  <si>
    <t xml:space="preserve">Plan de cumplimiento normativo </t>
  </si>
  <si>
    <t>Avance en el cronograma del Plan de Cumplimiento Normativo</t>
  </si>
  <si>
    <t>Implementar las acciones adoptadas en el Plan de Sostenibilidad</t>
  </si>
  <si>
    <t xml:space="preserve">Seguimiento al Plan de Sostenibilidad de FURAG
</t>
  </si>
  <si>
    <t>Porcentaje de implementación de acciones para la ejecución del Plan de Sostenibilidad de FURAG</t>
  </si>
  <si>
    <t xml:space="preserve">Número de acciones desarrolladas para el seguimiento e implementación del plan de sostenibilidad de FURAG/Número de acciones programadas. </t>
  </si>
  <si>
    <t>Actualización de la información documentada y de los mapas de riesgos</t>
  </si>
  <si>
    <t>Información documentada actualizada y adoptada</t>
  </si>
  <si>
    <t>Número de documentos actualizados</t>
  </si>
  <si>
    <t xml:space="preserve">Realizar el monitoreo de riegos cuatrimestral. </t>
  </si>
  <si>
    <t>Monitoreo de riesgos realizados</t>
  </si>
  <si>
    <t xml:space="preserve">Monitoreo de riesgos </t>
  </si>
  <si>
    <t>Número de monitoreos realizados</t>
  </si>
  <si>
    <t xml:space="preserve">Formular e implementar plan de trabajo para el fortalecimiento de la gestión del conocimiento y la innovación. </t>
  </si>
  <si>
    <t>Plan de trabajo 
Evidencias de acciones en gestión del conocimiento y la innovación</t>
  </si>
  <si>
    <t>14. Seguimiento y evaluación del desempeño institucional</t>
  </si>
  <si>
    <t xml:space="preserve">Formular e implementar plan de trabajo para el fortalecimiento de la gestión de datos e indicadores. </t>
  </si>
  <si>
    <t xml:space="preserve">Plan de trabajo 
Evidencias de acciones en gestión de datos e indicadores </t>
  </si>
  <si>
    <t xml:space="preserve">Formular e implementar plan de trabajo para la intervención de procesos en el marco de la Mesa Técnica de gestión por procesos. </t>
  </si>
  <si>
    <t>Seguimiento al Plan de trabajo</t>
  </si>
  <si>
    <t>Porcentaje de implementación de acciones para la ejecución del Plan de Intervención de Procesos</t>
  </si>
  <si>
    <t xml:space="preserve">Número de acciones desarrolladas para el seguimiento e implementación del Plan de Intervención de Procesos/Número de acciones programadas. </t>
  </si>
  <si>
    <t>Categoría</t>
  </si>
  <si>
    <t>Meta PDD</t>
  </si>
  <si>
    <t>Indicador meta PDD</t>
  </si>
  <si>
    <t>Actividad PI</t>
  </si>
  <si>
    <t>Rubro</t>
  </si>
  <si>
    <t>Número de animales atendidos por los programas de brigadas médicas urgencias veterinarias adopciones y que ingresan por entidades</t>
  </si>
  <si>
    <r>
      <rPr>
        <b/>
        <sz val="9"/>
        <color theme="1"/>
        <rFont val="Arial"/>
        <family val="2"/>
      </rPr>
      <t>7933-</t>
    </r>
    <r>
      <rPr>
        <sz val="9"/>
        <color theme="1"/>
        <rFont val="Arial"/>
        <family val="2"/>
      </rPr>
      <t>Optimización de los servicios para la atención integral y bienestar de animales  domésticos, de granja y especies no convencionales en Bogotá D.C.</t>
    </r>
  </si>
  <si>
    <t>1- Atender 41800 Canino(s) y felino(s) en condición de vulnerabilidad a traves de brigadas médicas, urgencias veterinarias, custodia y  adopciones en el Distrito Capital</t>
  </si>
  <si>
    <t>Dirección General</t>
  </si>
  <si>
    <r>
      <rPr>
        <b/>
        <sz val="9"/>
        <color theme="1"/>
        <rFont val="Arial"/>
        <family val="2"/>
      </rPr>
      <t>7936-</t>
    </r>
    <r>
      <rPr>
        <sz val="9"/>
        <color theme="1"/>
        <rFont val="Arial"/>
        <family val="2"/>
      </rPr>
      <t>Fortalecimiento de la apropiación de la cultura ciudadana para la convivencia  interespecie armónica, la protección y el bienestar de los animales en Bogotá D.C.</t>
    </r>
  </si>
  <si>
    <t>2- Atender 5000 Animales de compañía que se  encuentren bajo el cuidado de proteccionistas, y  rescatistas con hogares de paso y albergues de  animales vulnerables a traves del Programa de  Brigadas Médicas en las 20 localidades del  Distrito Capital.</t>
  </si>
  <si>
    <t>Género</t>
  </si>
  <si>
    <r>
      <rPr>
        <b/>
        <sz val="9"/>
        <color theme="1"/>
        <rFont val="Arial"/>
        <family val="2"/>
      </rPr>
      <t>7930-</t>
    </r>
    <r>
      <rPr>
        <sz val="9"/>
        <color theme="1"/>
        <rFont val="Arial"/>
        <family val="2"/>
      </rPr>
      <t>Desarrollo de un proceso institucional de gestión del conocimiento para el  fortalecimiento de la política pública de protección y bienestar animal en Bogota D.C.</t>
    </r>
  </si>
  <si>
    <t>3- Atender 23200 Animales domésticos, de granja y especies no convencionales reportados  a traves de denuncias por presunto maltrato  animal en el Distrito Capital.</t>
  </si>
  <si>
    <t xml:space="preserve">Indice </t>
  </si>
  <si>
    <r>
      <rPr>
        <b/>
        <sz val="9"/>
        <color theme="1"/>
        <rFont val="Arial"/>
        <family val="2"/>
      </rPr>
      <t>7951-</t>
    </r>
    <r>
      <rPr>
        <sz val="9"/>
        <color theme="1"/>
        <rFont val="Arial"/>
        <family val="2"/>
      </rPr>
      <t>Mejoramiento de la gestión pública y administrativa del Instituto Distrital de  Protección y Bienestar Animal en Bogotá D.C.</t>
    </r>
  </si>
  <si>
    <t>Poblacional - Diferencial / Género</t>
  </si>
  <si>
    <t>Poblacional - Diferencial / Territorial</t>
  </si>
  <si>
    <t xml:space="preserve"> Número de programas de información ambiental y conocimiento ambiental implementados</t>
  </si>
  <si>
    <t>Poblacional - Diferencial / Derechos humanos</t>
  </si>
  <si>
    <t>Avance del plan de ejecución para el fortalecimiento y dignificación de la infraestructura de la UCA y demás infraestructura para el cuidado y la protección animal</t>
  </si>
  <si>
    <t>Género / Territorial</t>
  </si>
  <si>
    <t>Género / Ambiental</t>
  </si>
  <si>
    <t>Género / Derechos humanos</t>
  </si>
  <si>
    <t>Territorial / Derechos humanos</t>
  </si>
  <si>
    <t>Ambiental / Derechos humanos</t>
  </si>
  <si>
    <t>Poblacional - Diferencial / Género / Ambiental</t>
  </si>
  <si>
    <t>Poblacional - Diferencial / Territorial / Derechos humanos</t>
  </si>
  <si>
    <t>Poblacional - Diferencial / Ambiental / Derechos humanos</t>
  </si>
  <si>
    <t>Género / Territorial / Ambiental</t>
  </si>
  <si>
    <t xml:space="preserve">Seleccionar </t>
  </si>
  <si>
    <t>Género / Territorial / Derechos humanos</t>
  </si>
  <si>
    <t>Género / Ambiental / Derechos humanos</t>
  </si>
  <si>
    <t xml:space="preserve">10- Establecer 1 Plan(es) de acción para la ejecución de las necesidades en infraestructura para garantizar la capacidad instalada de la UCA y demás infraestructura para la protección y cuidado animal en el D.C (Finalizada por cumplimiento) </t>
  </si>
  <si>
    <t>Territorial / Ambiental /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</si>
</sst>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00"/>
    <numFmt numFmtId="165" formatCode="0.0000"/>
    <numFmt numFmtId="166" formatCode="[$$-240A]\ #,##0"/>
    <numFmt numFmtId="167" formatCode="0.0%"/>
    <numFmt numFmtId="168" formatCode="_-* #,##0_-;\-* #,##0_-;_-* &quot;-&quot;??_-;_-@_-"/>
    <numFmt numFmtId="169" formatCode="_-[$$-409]* #,##0.00_ ;_-[$$-409]* \-#,##0.00\ ;_-[$$-409]* &quot;-&quot;??_ ;_-@_ "/>
    <numFmt numFmtId="170" formatCode="_-[$$-409]* #,##0_ ;_-[$$-409]* \-#,##0\ ;_-[$$-409]* &quot;-&quot;??_ ;_-@_ "/>
    <numFmt numFmtId="171" formatCode="[$$-240A]\ #,##0.00"/>
    <numFmt numFmtId="172" formatCode="_-[$$-240A]\ * #,##0_-;\-[$$-240A]\ * #,##0_-;_-[$$-240A]\ * &quot;-&quot;_-;_-@_-"/>
    <numFmt numFmtId="173" formatCode="0.000%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</font>
    <font>
      <sz val="11"/>
      <color theme="1"/>
      <name val="Arial"/>
    </font>
    <font>
      <sz val="8"/>
      <color rgb="FF000000"/>
      <name val="Arial"/>
    </font>
    <font>
      <sz val="10"/>
      <color theme="1"/>
      <name val="Arial"/>
    </font>
    <font>
      <sz val="9"/>
      <color theme="1"/>
      <name val="Arial"/>
    </font>
    <font>
      <sz val="10"/>
      <name val="Arial"/>
    </font>
    <font>
      <b/>
      <sz val="11"/>
      <name val="Arial"/>
    </font>
    <font>
      <b/>
      <sz val="10"/>
      <name val="Arial"/>
    </font>
    <font>
      <b/>
      <sz val="10"/>
      <color theme="1"/>
      <name val="Arial"/>
    </font>
    <font>
      <sz val="10"/>
      <color theme="0" tint="-0.34998626667073579"/>
      <name val="Arial"/>
    </font>
    <font>
      <b/>
      <sz val="8"/>
      <color theme="1"/>
      <name val="Arial"/>
    </font>
    <font>
      <b/>
      <i/>
      <u/>
      <sz val="8"/>
      <color theme="1"/>
      <name val="Arial"/>
    </font>
    <font>
      <u/>
      <sz val="8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FF4CE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6" fillId="0" borderId="0" applyNumberFormat="0" applyFont="0" applyFill="0" applyBorder="0" applyAlignment="0" applyProtection="0"/>
  </cellStyleXfs>
  <cellXfs count="275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14" fontId="6" fillId="3" borderId="0" xfId="0" applyNumberFormat="1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14" fontId="6" fillId="3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vertical="center" wrapText="1"/>
      <protection locked="0"/>
    </xf>
    <xf numFmtId="14" fontId="6" fillId="0" borderId="0" xfId="2" applyNumberFormat="1" applyFont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9" fillId="0" borderId="31" xfId="2" applyFont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10" fillId="0" borderId="29" xfId="2" applyFont="1" applyBorder="1" applyAlignment="1" applyProtection="1">
      <alignment horizontal="center" vertical="center" wrapText="1"/>
      <protection locked="0"/>
    </xf>
    <xf numFmtId="0" fontId="9" fillId="0" borderId="13" xfId="2" applyFont="1" applyBorder="1" applyAlignment="1" applyProtection="1">
      <alignment horizontal="center" vertical="center" wrapText="1"/>
      <protection locked="0"/>
    </xf>
    <xf numFmtId="0" fontId="9" fillId="0" borderId="29" xfId="2" applyFont="1" applyBorder="1" applyAlignment="1" applyProtection="1">
      <alignment horizontal="center" vertical="center" wrapText="1"/>
      <protection locked="0"/>
    </xf>
    <xf numFmtId="0" fontId="9" fillId="0" borderId="29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7" borderId="2" xfId="0" applyFont="1" applyFill="1" applyBorder="1" applyAlignment="1" applyProtection="1">
      <alignment vertical="top" wrapText="1"/>
      <protection locked="0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/>
    </xf>
    <xf numFmtId="0" fontId="2" fillId="6" borderId="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0" fontId="13" fillId="0" borderId="34" xfId="0" applyFont="1" applyBorder="1" applyAlignment="1">
      <alignment vertical="center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13" fillId="0" borderId="35" xfId="0" applyFont="1" applyBorder="1" applyAlignment="1">
      <alignment vertical="center" wrapText="1"/>
    </xf>
    <xf numFmtId="0" fontId="9" fillId="0" borderId="33" xfId="2" applyFont="1" applyBorder="1" applyAlignment="1" applyProtection="1">
      <alignment horizontal="center" vertical="center" wrapText="1"/>
      <protection locked="0"/>
    </xf>
    <xf numFmtId="3" fontId="9" fillId="0" borderId="29" xfId="2" applyNumberFormat="1" applyFont="1" applyBorder="1" applyAlignment="1" applyProtection="1">
      <alignment horizontal="center" vertical="center" wrapText="1"/>
      <protection locked="0"/>
    </xf>
    <xf numFmtId="3" fontId="9" fillId="0" borderId="36" xfId="2" applyNumberFormat="1" applyFont="1" applyBorder="1" applyAlignment="1" applyProtection="1">
      <alignment horizontal="center" vertical="center" wrapText="1"/>
      <protection locked="0"/>
    </xf>
    <xf numFmtId="3" fontId="9" fillId="0" borderId="13" xfId="2" applyNumberFormat="1" applyFont="1" applyBorder="1" applyAlignment="1" applyProtection="1">
      <alignment horizontal="center" vertical="center" wrapText="1"/>
      <protection locked="0"/>
    </xf>
    <xf numFmtId="3" fontId="9" fillId="0" borderId="33" xfId="2" applyNumberFormat="1" applyFont="1" applyBorder="1" applyAlignment="1" applyProtection="1">
      <alignment horizontal="center" vertical="center" wrapText="1"/>
      <protection locked="0"/>
    </xf>
    <xf numFmtId="3" fontId="9" fillId="0" borderId="32" xfId="2" applyNumberFormat="1" applyFont="1" applyBorder="1" applyAlignment="1" applyProtection="1">
      <alignment horizontal="center" vertical="center" wrapText="1"/>
      <protection locked="0"/>
    </xf>
    <xf numFmtId="4" fontId="9" fillId="0" borderId="36" xfId="2" applyNumberFormat="1" applyFont="1" applyBorder="1" applyAlignment="1" applyProtection="1">
      <alignment horizontal="center" vertical="center" wrapText="1"/>
      <protection locked="0"/>
    </xf>
    <xf numFmtId="164" fontId="10" fillId="0" borderId="29" xfId="2" applyNumberFormat="1" applyFont="1" applyBorder="1" applyAlignment="1">
      <alignment horizontal="center" vertical="center" wrapText="1"/>
    </xf>
    <xf numFmtId="164" fontId="9" fillId="0" borderId="29" xfId="2" applyNumberFormat="1" applyFont="1" applyBorder="1" applyAlignment="1">
      <alignment horizontal="center" vertical="center" wrapText="1"/>
    </xf>
    <xf numFmtId="0" fontId="9" fillId="2" borderId="29" xfId="2" applyFont="1" applyFill="1" applyBorder="1" applyAlignment="1" applyProtection="1">
      <alignment horizontal="center" vertical="center" wrapText="1"/>
      <protection locked="0"/>
    </xf>
    <xf numFmtId="164" fontId="9" fillId="0" borderId="29" xfId="2" applyNumberFormat="1" applyFont="1" applyBorder="1" applyAlignment="1" applyProtection="1">
      <alignment horizontal="center" vertical="center" wrapText="1"/>
      <protection locked="0"/>
    </xf>
    <xf numFmtId="0" fontId="5" fillId="0" borderId="30" xfId="2" applyFont="1" applyBorder="1" applyAlignment="1" applyProtection="1">
      <alignment horizontal="center" vertical="center" wrapText="1"/>
      <protection locked="0"/>
    </xf>
    <xf numFmtId="0" fontId="3" fillId="0" borderId="30" xfId="2" applyBorder="1" applyAlignment="1" applyProtection="1">
      <alignment horizontal="center" vertical="center" wrapText="1"/>
      <protection locked="0"/>
    </xf>
    <xf numFmtId="0" fontId="9" fillId="0" borderId="40" xfId="2" applyFont="1" applyBorder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10" fillId="0" borderId="37" xfId="2" applyFont="1" applyBorder="1" applyAlignment="1" applyProtection="1">
      <alignment horizontal="center" vertical="center" wrapText="1"/>
      <protection locked="0"/>
    </xf>
    <xf numFmtId="0" fontId="9" fillId="0" borderId="37" xfId="2" applyFont="1" applyBorder="1" applyAlignment="1" applyProtection="1">
      <alignment horizontal="center" vertical="center" wrapText="1"/>
      <protection locked="0"/>
    </xf>
    <xf numFmtId="164" fontId="10" fillId="0" borderId="29" xfId="2" applyNumberFormat="1" applyFont="1" applyBorder="1" applyAlignment="1" applyProtection="1">
      <alignment horizontal="center" vertical="center" wrapText="1"/>
      <protection locked="0"/>
    </xf>
    <xf numFmtId="0" fontId="10" fillId="0" borderId="36" xfId="2" applyFont="1" applyBorder="1" applyAlignment="1" applyProtection="1">
      <alignment horizontal="center" vertical="center" wrapText="1"/>
      <protection locked="0"/>
    </xf>
    <xf numFmtId="0" fontId="9" fillId="0" borderId="30" xfId="2" applyFont="1" applyBorder="1" applyAlignment="1" applyProtection="1">
      <alignment horizontal="center" vertical="center" wrapText="1"/>
      <protection locked="0"/>
    </xf>
    <xf numFmtId="0" fontId="10" fillId="0" borderId="30" xfId="2" applyFont="1" applyBorder="1" applyAlignment="1" applyProtection="1">
      <alignment horizontal="center" vertical="center" wrapText="1"/>
      <protection locked="0"/>
    </xf>
    <xf numFmtId="164" fontId="7" fillId="0" borderId="0" xfId="2" applyNumberFormat="1" applyFont="1" applyAlignment="1" applyProtection="1">
      <alignment horizontal="center" vertical="center" wrapText="1"/>
      <protection locked="0"/>
    </xf>
    <xf numFmtId="3" fontId="9" fillId="0" borderId="30" xfId="2" applyNumberFormat="1" applyFont="1" applyBorder="1" applyAlignment="1" applyProtection="1">
      <alignment horizontal="center" vertical="center" wrapText="1"/>
      <protection locked="0"/>
    </xf>
    <xf numFmtId="0" fontId="9" fillId="0" borderId="11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9" fillId="0" borderId="42" xfId="2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168" fontId="9" fillId="0" borderId="29" xfId="2" applyNumberFormat="1" applyFont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>
      <alignment horizontal="center" vertical="center" wrapText="1"/>
    </xf>
    <xf numFmtId="165" fontId="9" fillId="0" borderId="29" xfId="2" applyNumberFormat="1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4" fontId="9" fillId="0" borderId="39" xfId="2" applyNumberFormat="1" applyFont="1" applyBorder="1" applyAlignment="1" applyProtection="1">
      <alignment horizontal="center" vertical="center" wrapText="1"/>
      <protection locked="0"/>
    </xf>
    <xf numFmtId="0" fontId="10" fillId="0" borderId="30" xfId="2" applyFont="1" applyBorder="1" applyAlignment="1">
      <alignment horizontal="center" vertical="center" wrapText="1"/>
    </xf>
    <xf numFmtId="0" fontId="10" fillId="0" borderId="38" xfId="2" applyFont="1" applyBorder="1" applyAlignment="1">
      <alignment horizontal="center" vertical="center" wrapText="1"/>
    </xf>
    <xf numFmtId="0" fontId="10" fillId="0" borderId="42" xfId="2" applyFont="1" applyBorder="1" applyAlignment="1" applyProtection="1">
      <alignment horizontal="center" vertical="center" wrapText="1"/>
      <protection locked="0"/>
    </xf>
    <xf numFmtId="0" fontId="9" fillId="0" borderId="42" xfId="2" applyFont="1" applyBorder="1" applyAlignment="1">
      <alignment horizontal="center" vertical="center" wrapText="1"/>
    </xf>
    <xf numFmtId="0" fontId="9" fillId="0" borderId="41" xfId="2" applyFont="1" applyBorder="1" applyAlignment="1">
      <alignment horizontal="center" vertical="center" wrapText="1"/>
    </xf>
    <xf numFmtId="0" fontId="9" fillId="0" borderId="43" xfId="2" applyFont="1" applyBorder="1" applyAlignment="1">
      <alignment horizontal="center" vertical="center" wrapText="1"/>
    </xf>
    <xf numFmtId="0" fontId="10" fillId="2" borderId="42" xfId="2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41" xfId="2" applyFont="1" applyBorder="1" applyAlignment="1" applyProtection="1">
      <alignment horizontal="center" vertical="center" wrapText="1"/>
      <protection locked="0"/>
    </xf>
    <xf numFmtId="2" fontId="9" fillId="0" borderId="41" xfId="2" applyNumberFormat="1" applyFont="1" applyBorder="1" applyAlignment="1" applyProtection="1">
      <alignment horizontal="center" vertical="center" wrapText="1"/>
      <protection locked="0"/>
    </xf>
    <xf numFmtId="9" fontId="6" fillId="0" borderId="32" xfId="1" applyFont="1" applyBorder="1" applyAlignment="1" applyProtection="1">
      <alignment horizontal="center" vertical="center" wrapText="1"/>
      <protection locked="0"/>
    </xf>
    <xf numFmtId="0" fontId="11" fillId="0" borderId="41" xfId="3" applyFill="1" applyBorder="1" applyAlignment="1" applyProtection="1">
      <alignment horizontal="center" vertical="center" wrapText="1"/>
    </xf>
    <xf numFmtId="0" fontId="11" fillId="0" borderId="0" xfId="3" applyFill="1" applyBorder="1" applyAlignment="1" applyProtection="1">
      <alignment horizontal="center" vertical="center" wrapText="1"/>
    </xf>
    <xf numFmtId="9" fontId="6" fillId="0" borderId="42" xfId="1" applyFont="1" applyBorder="1" applyAlignment="1" applyProtection="1">
      <alignment horizontal="center" vertical="center" wrapText="1"/>
      <protection locked="0"/>
    </xf>
    <xf numFmtId="9" fontId="6" fillId="0" borderId="29" xfId="1" applyFont="1" applyBorder="1" applyAlignment="1" applyProtection="1">
      <alignment horizontal="center" vertical="center" wrapText="1"/>
      <protection locked="0"/>
    </xf>
    <xf numFmtId="0" fontId="11" fillId="0" borderId="29" xfId="4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1" xfId="0" applyFont="1" applyFill="1" applyBorder="1" applyAlignment="1">
      <alignment horizontal="center" vertical="center" wrapText="1"/>
    </xf>
    <xf numFmtId="168" fontId="18" fillId="2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9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13" xfId="2" applyFont="1" applyFill="1" applyBorder="1" applyAlignment="1" applyProtection="1">
      <alignment horizontal="center" vertical="center" wrapText="1"/>
      <protection locked="0"/>
    </xf>
    <xf numFmtId="0" fontId="9" fillId="2" borderId="31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4" fontId="9" fillId="2" borderId="36" xfId="2" applyNumberFormat="1" applyFont="1" applyFill="1" applyBorder="1" applyAlignment="1" applyProtection="1">
      <alignment horizontal="center" vertical="center" wrapText="1"/>
      <protection locked="0"/>
    </xf>
    <xf numFmtId="0" fontId="9" fillId="2" borderId="37" xfId="2" applyFont="1" applyFill="1" applyBorder="1" applyAlignment="1" applyProtection="1">
      <alignment horizontal="center" vertical="center" wrapText="1"/>
      <protection locked="0"/>
    </xf>
    <xf numFmtId="0" fontId="10" fillId="2" borderId="29" xfId="2" applyFont="1" applyFill="1" applyBorder="1" applyAlignment="1" applyProtection="1">
      <alignment horizontal="center" vertical="center" wrapText="1"/>
      <protection locked="0"/>
    </xf>
    <xf numFmtId="0" fontId="6" fillId="2" borderId="29" xfId="2" applyFont="1" applyFill="1" applyBorder="1" applyAlignment="1" applyProtection="1">
      <alignment horizontal="center" vertical="center" wrapText="1"/>
      <protection locked="0"/>
    </xf>
    <xf numFmtId="0" fontId="6" fillId="2" borderId="36" xfId="2" applyFont="1" applyFill="1" applyBorder="1" applyAlignment="1" applyProtection="1">
      <alignment horizontal="center" vertical="center" wrapText="1"/>
      <protection locked="0"/>
    </xf>
    <xf numFmtId="2" fontId="9" fillId="2" borderId="29" xfId="2" applyNumberFormat="1" applyFont="1" applyFill="1" applyBorder="1" applyAlignment="1" applyProtection="1">
      <alignment horizontal="center" vertical="center" wrapText="1"/>
      <protection locked="0"/>
    </xf>
    <xf numFmtId="9" fontId="6" fillId="2" borderId="32" xfId="1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9" fillId="2" borderId="29" xfId="2" applyFont="1" applyFill="1" applyBorder="1" applyAlignment="1">
      <alignment horizontal="center" vertical="center" wrapText="1"/>
    </xf>
    <xf numFmtId="4" fontId="9" fillId="2" borderId="29" xfId="2" applyNumberFormat="1" applyFont="1" applyFill="1" applyBorder="1" applyAlignment="1" applyProtection="1">
      <alignment horizontal="center" vertical="center" wrapText="1"/>
      <protection locked="0"/>
    </xf>
    <xf numFmtId="0" fontId="10" fillId="2" borderId="29" xfId="2" applyFont="1" applyFill="1" applyBorder="1" applyAlignment="1">
      <alignment horizontal="center" vertical="center" wrapText="1"/>
    </xf>
    <xf numFmtId="164" fontId="10" fillId="2" borderId="29" xfId="2" applyNumberFormat="1" applyFont="1" applyFill="1" applyBorder="1" applyAlignment="1">
      <alignment horizontal="center" vertical="center" wrapText="1"/>
    </xf>
    <xf numFmtId="164" fontId="9" fillId="2" borderId="29" xfId="2" applyNumberFormat="1" applyFont="1" applyFill="1" applyBorder="1" applyAlignment="1">
      <alignment horizontal="center" vertical="center" wrapText="1"/>
    </xf>
    <xf numFmtId="164" fontId="10" fillId="2" borderId="29" xfId="0" applyNumberFormat="1" applyFont="1" applyFill="1" applyBorder="1" applyAlignment="1">
      <alignment horizontal="center" vertical="center" wrapText="1"/>
    </xf>
    <xf numFmtId="164" fontId="5" fillId="2" borderId="29" xfId="0" applyNumberFormat="1" applyFont="1" applyFill="1" applyBorder="1" applyAlignment="1">
      <alignment horizontal="center" vertical="center" wrapText="1"/>
    </xf>
    <xf numFmtId="3" fontId="9" fillId="2" borderId="29" xfId="0" applyNumberFormat="1" applyFont="1" applyFill="1" applyBorder="1" applyAlignment="1">
      <alignment horizontal="center" vertical="center" wrapText="1"/>
    </xf>
    <xf numFmtId="164" fontId="9" fillId="2" borderId="29" xfId="2" applyNumberFormat="1" applyFont="1" applyFill="1" applyBorder="1" applyAlignment="1" applyProtection="1">
      <alignment horizontal="center" vertical="center" wrapText="1"/>
      <protection locked="0"/>
    </xf>
    <xf numFmtId="9" fontId="6" fillId="2" borderId="29" xfId="1" applyFont="1" applyFill="1" applyBorder="1" applyAlignment="1" applyProtection="1">
      <alignment horizontal="center" vertical="center" wrapText="1"/>
      <protection locked="0"/>
    </xf>
    <xf numFmtId="9" fontId="20" fillId="0" borderId="1" xfId="0" applyNumberFormat="1" applyFont="1" applyBorder="1" applyAlignment="1">
      <alignment horizontal="center" vertical="center" wrapText="1"/>
    </xf>
    <xf numFmtId="10" fontId="21" fillId="0" borderId="1" xfId="0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9" fontId="17" fillId="0" borderId="1" xfId="0" applyNumberFormat="1" applyFont="1" applyBorder="1" applyAlignment="1">
      <alignment horizontal="center" vertical="center" wrapText="1"/>
    </xf>
    <xf numFmtId="0" fontId="22" fillId="2" borderId="0" xfId="0" applyFont="1" applyFill="1" applyAlignment="1" applyProtection="1">
      <alignment vertical="top" wrapText="1"/>
      <protection locked="0"/>
    </xf>
    <xf numFmtId="0" fontId="22" fillId="2" borderId="0" xfId="0" applyFont="1" applyFill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vertical="top" wrapText="1"/>
      <protection locked="0"/>
    </xf>
    <xf numFmtId="0" fontId="20" fillId="3" borderId="0" xfId="0" applyFont="1" applyFill="1" applyAlignment="1" applyProtection="1">
      <alignment horizontal="center" vertical="top" wrapText="1"/>
      <protection locked="0"/>
    </xf>
    <xf numFmtId="0" fontId="25" fillId="3" borderId="0" xfId="0" applyFont="1" applyFill="1" applyAlignment="1" applyProtection="1">
      <alignment horizontal="center" vertical="top" wrapText="1"/>
      <protection locked="0"/>
    </xf>
    <xf numFmtId="14" fontId="20" fillId="3" borderId="0" xfId="0" applyNumberFormat="1" applyFont="1" applyFill="1" applyAlignment="1" applyProtection="1">
      <alignment horizontal="center" vertical="top" wrapText="1"/>
      <protection locked="0"/>
    </xf>
    <xf numFmtId="0" fontId="20" fillId="2" borderId="0" xfId="0" applyFont="1" applyFill="1" applyAlignment="1" applyProtection="1">
      <alignment vertical="top" wrapText="1"/>
      <protection locked="0"/>
    </xf>
    <xf numFmtId="0" fontId="20" fillId="0" borderId="0" xfId="0" applyFont="1" applyAlignment="1" applyProtection="1">
      <alignment vertical="top" wrapText="1"/>
      <protection locked="0"/>
    </xf>
    <xf numFmtId="169" fontId="20" fillId="0" borderId="0" xfId="0" applyNumberFormat="1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20" fillId="2" borderId="0" xfId="0" applyFont="1" applyFill="1" applyAlignment="1" applyProtection="1">
      <alignment horizontal="left" vertical="top" wrapText="1"/>
      <protection locked="0"/>
    </xf>
    <xf numFmtId="0" fontId="20" fillId="3" borderId="0" xfId="0" applyFont="1" applyFill="1" applyAlignment="1" applyProtection="1">
      <alignment vertical="top" wrapText="1"/>
      <protection locked="0"/>
    </xf>
    <xf numFmtId="0" fontId="22" fillId="3" borderId="15" xfId="0" applyFont="1" applyFill="1" applyBorder="1" applyAlignment="1" applyProtection="1">
      <alignment horizontal="center" vertical="top" wrapText="1"/>
      <protection locked="0"/>
    </xf>
    <xf numFmtId="0" fontId="22" fillId="3" borderId="0" xfId="0" applyFont="1" applyFill="1" applyAlignment="1" applyProtection="1">
      <alignment horizontal="center" vertical="top" wrapText="1"/>
      <protection locked="0"/>
    </xf>
    <xf numFmtId="9" fontId="20" fillId="0" borderId="0" xfId="1" applyFont="1" applyAlignment="1" applyProtection="1">
      <alignment vertical="top" wrapText="1"/>
      <protection locked="0"/>
    </xf>
    <xf numFmtId="0" fontId="26" fillId="3" borderId="0" xfId="0" applyFont="1" applyFill="1" applyAlignment="1" applyProtection="1">
      <alignment horizontal="center" vertical="top" wrapText="1"/>
      <protection locked="0"/>
    </xf>
    <xf numFmtId="0" fontId="20" fillId="3" borderId="14" xfId="0" applyFont="1" applyFill="1" applyBorder="1" applyAlignment="1" applyProtection="1">
      <alignment horizontal="center" vertical="top" wrapText="1"/>
      <protection locked="0"/>
    </xf>
    <xf numFmtId="0" fontId="25" fillId="3" borderId="14" xfId="0" applyFont="1" applyFill="1" applyBorder="1" applyAlignment="1" applyProtection="1">
      <alignment horizontal="center" vertical="top" wrapText="1"/>
      <protection locked="0"/>
    </xf>
    <xf numFmtId="14" fontId="20" fillId="3" borderId="14" xfId="0" applyNumberFormat="1" applyFont="1" applyFill="1" applyBorder="1" applyAlignment="1" applyProtection="1">
      <alignment horizontal="center" vertical="top" wrapText="1"/>
      <protection locked="0"/>
    </xf>
    <xf numFmtId="0" fontId="27" fillId="4" borderId="2" xfId="0" applyFont="1" applyFill="1" applyBorder="1" applyAlignment="1" applyProtection="1">
      <alignment vertical="top" wrapText="1"/>
      <protection locked="0"/>
    </xf>
    <xf numFmtId="0" fontId="27" fillId="5" borderId="2" xfId="0" applyFont="1" applyFill="1" applyBorder="1" applyAlignment="1" applyProtection="1">
      <alignment vertical="top" wrapText="1"/>
      <protection locked="0"/>
    </xf>
    <xf numFmtId="0" fontId="27" fillId="5" borderId="1" xfId="0" applyFont="1" applyFill="1" applyBorder="1" applyAlignment="1" applyProtection="1">
      <alignment vertical="top" wrapText="1"/>
      <protection locked="0"/>
    </xf>
    <xf numFmtId="0" fontId="27" fillId="6" borderId="2" xfId="0" applyFont="1" applyFill="1" applyBorder="1" applyAlignment="1" applyProtection="1">
      <alignment vertical="top" wrapText="1"/>
      <protection locked="0"/>
    </xf>
    <xf numFmtId="0" fontId="27" fillId="6" borderId="2" xfId="0" applyFont="1" applyFill="1" applyBorder="1" applyAlignment="1" applyProtection="1">
      <alignment horizontal="center" vertical="center" wrapText="1"/>
      <protection locked="0"/>
    </xf>
    <xf numFmtId="0" fontId="27" fillId="7" borderId="2" xfId="0" applyFont="1" applyFill="1" applyBorder="1" applyAlignment="1" applyProtection="1">
      <alignment vertical="top" wrapText="1"/>
      <protection locked="0"/>
    </xf>
    <xf numFmtId="169" fontId="27" fillId="7" borderId="2" xfId="0" applyNumberFormat="1" applyFont="1" applyFill="1" applyBorder="1" applyAlignment="1" applyProtection="1">
      <alignment vertical="top" wrapText="1"/>
      <protection locked="0"/>
    </xf>
    <xf numFmtId="0" fontId="27" fillId="7" borderId="6" xfId="0" applyFont="1" applyFill="1" applyBorder="1" applyAlignment="1" applyProtection="1">
      <alignment vertical="top" wrapText="1"/>
      <protection locked="0"/>
    </xf>
    <xf numFmtId="0" fontId="27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4" xfId="0" applyFont="1" applyFill="1" applyBorder="1" applyAlignment="1" applyProtection="1">
      <alignment horizontal="center" vertical="top" wrapText="1"/>
      <protection locked="0"/>
    </xf>
    <xf numFmtId="0" fontId="27" fillId="8" borderId="26" xfId="0" applyFont="1" applyFill="1" applyBorder="1" applyAlignment="1" applyProtection="1">
      <alignment horizontal="center" vertical="top" wrapText="1"/>
      <protection locked="0"/>
    </xf>
    <xf numFmtId="0" fontId="27" fillId="2" borderId="28" xfId="0" applyFont="1" applyFill="1" applyBorder="1" applyAlignment="1" applyProtection="1">
      <alignment horizontal="center" vertical="top" wrapText="1"/>
      <protection locked="0"/>
    </xf>
    <xf numFmtId="0" fontId="27" fillId="2" borderId="24" xfId="0" applyFont="1" applyFill="1" applyBorder="1" applyAlignment="1" applyProtection="1">
      <alignment horizontal="center" vertical="top" wrapText="1"/>
      <protection locked="0"/>
    </xf>
    <xf numFmtId="0" fontId="27" fillId="9" borderId="26" xfId="0" applyFont="1" applyFill="1" applyBorder="1" applyAlignment="1" applyProtection="1">
      <alignment horizontal="center" vertical="top" wrapText="1"/>
      <protection locked="0"/>
    </xf>
    <xf numFmtId="167" fontId="17" fillId="0" borderId="1" xfId="0" applyNumberFormat="1" applyFont="1" applyBorder="1" applyAlignment="1">
      <alignment horizontal="center" vertical="center" wrapText="1"/>
    </xf>
    <xf numFmtId="0" fontId="19" fillId="2" borderId="12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>
      <alignment horizontal="center" vertical="center" wrapText="1"/>
    </xf>
    <xf numFmtId="14" fontId="17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168" fontId="17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70" fontId="18" fillId="0" borderId="29" xfId="0" applyNumberFormat="1" applyFont="1" applyBorder="1" applyAlignment="1">
      <alignment horizontal="center" vertical="center" wrapText="1"/>
    </xf>
    <xf numFmtId="9" fontId="20" fillId="2" borderId="1" xfId="0" applyNumberFormat="1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170" fontId="17" fillId="0" borderId="29" xfId="0" applyNumberFormat="1" applyFont="1" applyBorder="1" applyAlignment="1">
      <alignment horizontal="center" vertical="center" wrapText="1"/>
    </xf>
    <xf numFmtId="169" fontId="18" fillId="0" borderId="29" xfId="0" applyNumberFormat="1" applyFont="1" applyBorder="1" applyAlignment="1">
      <alignment horizontal="center" vertical="center" wrapText="1"/>
    </xf>
    <xf numFmtId="170" fontId="18" fillId="0" borderId="30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0" fontId="19" fillId="10" borderId="4" xfId="0" applyNumberFormat="1" applyFont="1" applyFill="1" applyBorder="1" applyAlignment="1">
      <alignment horizontal="center" vertical="center" wrapText="1"/>
    </xf>
    <xf numFmtId="172" fontId="17" fillId="2" borderId="5" xfId="0" applyNumberFormat="1" applyFont="1" applyFill="1" applyBorder="1" applyAlignment="1">
      <alignment horizontal="center" vertical="center" wrapText="1"/>
    </xf>
    <xf numFmtId="14" fontId="19" fillId="10" borderId="1" xfId="0" applyNumberFormat="1" applyFont="1" applyFill="1" applyBorder="1" applyAlignment="1">
      <alignment horizontal="center" vertical="center" wrapText="1"/>
    </xf>
    <xf numFmtId="14" fontId="19" fillId="10" borderId="4" xfId="0" applyNumberFormat="1" applyFont="1" applyFill="1" applyBorder="1" applyAlignment="1">
      <alignment horizontal="center" vertical="center" wrapText="1"/>
    </xf>
    <xf numFmtId="167" fontId="17" fillId="0" borderId="0" xfId="0" applyNumberFormat="1" applyFont="1" applyAlignment="1">
      <alignment horizontal="left" vertical="center" wrapText="1"/>
    </xf>
    <xf numFmtId="10" fontId="19" fillId="10" borderId="13" xfId="0" applyNumberFormat="1" applyFont="1" applyFill="1" applyBorder="1" applyAlignment="1">
      <alignment horizontal="center" vertical="center" wrapText="1"/>
    </xf>
    <xf numFmtId="14" fontId="19" fillId="10" borderId="5" xfId="0" applyNumberFormat="1" applyFont="1" applyFill="1" applyBorder="1" applyAlignment="1">
      <alignment horizontal="center" vertical="center" wrapText="1"/>
    </xf>
    <xf numFmtId="14" fontId="19" fillId="10" borderId="13" xfId="0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4" fontId="19" fillId="0" borderId="4" xfId="0" applyNumberFormat="1" applyFont="1" applyBorder="1" applyAlignment="1">
      <alignment horizontal="center" vertical="center" wrapText="1"/>
    </xf>
    <xf numFmtId="9" fontId="17" fillId="0" borderId="0" xfId="0" applyNumberFormat="1" applyFont="1" applyAlignment="1">
      <alignment horizontal="left" vertical="center" wrapText="1"/>
    </xf>
    <xf numFmtId="14" fontId="19" fillId="0" borderId="5" xfId="0" applyNumberFormat="1" applyFont="1" applyBorder="1" applyAlignment="1">
      <alignment horizontal="center" vertical="center" wrapText="1"/>
    </xf>
    <xf numFmtId="14" fontId="19" fillId="0" borderId="13" xfId="0" applyNumberFormat="1" applyFont="1" applyBorder="1" applyAlignment="1">
      <alignment horizontal="center" vertical="center" wrapText="1"/>
    </xf>
    <xf numFmtId="173" fontId="17" fillId="0" borderId="0" xfId="0" applyNumberFormat="1" applyFont="1" applyAlignment="1">
      <alignment horizontal="left" vertical="center" wrapText="1"/>
    </xf>
    <xf numFmtId="167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2" borderId="1" xfId="0" applyNumberFormat="1" applyFont="1" applyFill="1" applyBorder="1" applyAlignment="1">
      <alignment horizontal="center" vertical="center" wrapText="1"/>
    </xf>
    <xf numFmtId="10" fontId="17" fillId="0" borderId="0" xfId="0" applyNumberFormat="1" applyFont="1" applyAlignment="1">
      <alignment horizontal="left" vertical="center" wrapText="1"/>
    </xf>
    <xf numFmtId="171" fontId="17" fillId="2" borderId="1" xfId="0" applyNumberFormat="1" applyFont="1" applyFill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10" fontId="19" fillId="0" borderId="5" xfId="0" applyNumberFormat="1" applyFont="1" applyBorder="1" applyAlignment="1">
      <alignment horizontal="center" vertical="center" wrapText="1"/>
    </xf>
    <xf numFmtId="10" fontId="18" fillId="0" borderId="0" xfId="0" applyNumberFormat="1" applyFont="1" applyAlignment="1">
      <alignment horizontal="center" vertical="center" wrapText="1"/>
    </xf>
    <xf numFmtId="43" fontId="17" fillId="0" borderId="0" xfId="0" applyNumberFormat="1" applyFont="1" applyAlignment="1">
      <alignment horizontal="left" vertical="center" wrapText="1"/>
    </xf>
    <xf numFmtId="0" fontId="18" fillId="11" borderId="1" xfId="0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 wrapText="1"/>
    </xf>
    <xf numFmtId="9" fontId="20" fillId="0" borderId="1" xfId="1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2" borderId="33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169" fontId="18" fillId="0" borderId="0" xfId="0" applyNumberFormat="1" applyFont="1" applyAlignment="1">
      <alignment wrapText="1"/>
    </xf>
    <xf numFmtId="0" fontId="17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9" fontId="17" fillId="0" borderId="5" xfId="0" applyNumberFormat="1" applyFont="1" applyBorder="1" applyAlignment="1">
      <alignment horizontal="center" vertical="center" wrapText="1"/>
    </xf>
    <xf numFmtId="14" fontId="17" fillId="0" borderId="5" xfId="0" applyNumberFormat="1" applyFont="1" applyBorder="1" applyAlignment="1">
      <alignment horizontal="center" vertical="center" wrapText="1"/>
    </xf>
    <xf numFmtId="9" fontId="17" fillId="0" borderId="33" xfId="0" applyNumberFormat="1" applyFont="1" applyBorder="1" applyAlignment="1">
      <alignment horizontal="center" vertical="center" wrapText="1"/>
    </xf>
    <xf numFmtId="10" fontId="17" fillId="0" borderId="0" xfId="0" applyNumberFormat="1" applyFont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/>
    </xf>
    <xf numFmtId="9" fontId="17" fillId="0" borderId="1" xfId="1" applyFont="1" applyBorder="1" applyAlignment="1">
      <alignment horizontal="center" vertical="center" wrapText="1"/>
    </xf>
    <xf numFmtId="9" fontId="17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29" xfId="2" applyFont="1" applyBorder="1" applyAlignment="1" applyProtection="1">
      <alignment horizontal="center" vertical="center" wrapText="1"/>
      <protection locked="0"/>
    </xf>
    <xf numFmtId="0" fontId="5" fillId="0" borderId="16" xfId="2" applyFont="1" applyBorder="1" applyAlignment="1" applyProtection="1">
      <alignment horizontal="center" vertical="center" wrapText="1"/>
      <protection locked="0"/>
    </xf>
    <xf numFmtId="0" fontId="5" fillId="0" borderId="28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5" fillId="0" borderId="27" xfId="2" applyFont="1" applyBorder="1" applyAlignment="1" applyProtection="1">
      <alignment horizontal="center" vertical="center" wrapText="1"/>
      <protection locked="0"/>
    </xf>
    <xf numFmtId="0" fontId="7" fillId="0" borderId="29" xfId="2" applyFont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horizontal="center" vertical="top" wrapText="1"/>
      <protection locked="0"/>
    </xf>
    <xf numFmtId="0" fontId="22" fillId="0" borderId="17" xfId="0" applyFont="1" applyBorder="1" applyAlignment="1" applyProtection="1">
      <alignment horizontal="center" vertical="top" wrapText="1"/>
      <protection locked="0"/>
    </xf>
    <xf numFmtId="0" fontId="22" fillId="0" borderId="19" xfId="0" applyFont="1" applyBorder="1" applyAlignment="1" applyProtection="1">
      <alignment horizontal="center" vertical="top" wrapText="1"/>
      <protection locked="0"/>
    </xf>
    <xf numFmtId="0" fontId="22" fillId="0" borderId="1" xfId="0" applyFont="1" applyBorder="1" applyAlignment="1" applyProtection="1">
      <alignment horizontal="center" vertical="top" wrapText="1"/>
      <protection locked="0"/>
    </xf>
    <xf numFmtId="0" fontId="22" fillId="0" borderId="21" xfId="0" applyFont="1" applyBorder="1" applyAlignment="1" applyProtection="1">
      <alignment horizontal="center" vertical="top" wrapText="1"/>
      <protection locked="0"/>
    </xf>
    <xf numFmtId="0" fontId="22" fillId="0" borderId="22" xfId="0" applyFont="1" applyBorder="1" applyAlignment="1" applyProtection="1">
      <alignment horizontal="center" vertical="top" wrapText="1"/>
      <protection locked="0"/>
    </xf>
    <xf numFmtId="0" fontId="24" fillId="0" borderId="17" xfId="0" applyFont="1" applyBorder="1" applyAlignment="1" applyProtection="1">
      <alignment horizontal="center" vertical="top" wrapText="1"/>
      <protection locked="0"/>
    </xf>
    <xf numFmtId="0" fontId="24" fillId="0" borderId="18" xfId="0" applyFont="1" applyBorder="1" applyAlignment="1" applyProtection="1">
      <alignment horizontal="center" vertical="top" wrapText="1"/>
      <protection locked="0"/>
    </xf>
    <xf numFmtId="0" fontId="24" fillId="0" borderId="1" xfId="0" applyFont="1" applyBorder="1" applyAlignment="1" applyProtection="1">
      <alignment horizontal="center" vertical="top" wrapText="1"/>
      <protection locked="0"/>
    </xf>
    <xf numFmtId="0" fontId="24" fillId="0" borderId="20" xfId="0" applyFont="1" applyBorder="1" applyAlignment="1" applyProtection="1">
      <alignment horizontal="center" vertical="top" wrapText="1"/>
      <protection locked="0"/>
    </xf>
    <xf numFmtId="0" fontId="24" fillId="0" borderId="22" xfId="0" applyFont="1" applyBorder="1" applyAlignment="1" applyProtection="1">
      <alignment horizontal="center" vertical="top" wrapText="1"/>
      <protection locked="0"/>
    </xf>
    <xf numFmtId="0" fontId="24" fillId="0" borderId="23" xfId="0" applyFont="1" applyBorder="1" applyAlignment="1" applyProtection="1">
      <alignment horizontal="center" vertical="top" wrapText="1"/>
      <protection locked="0"/>
    </xf>
    <xf numFmtId="0" fontId="23" fillId="0" borderId="17" xfId="0" applyFont="1" applyBorder="1" applyAlignment="1" applyProtection="1">
      <alignment horizontal="center" vertical="top" wrapText="1"/>
      <protection locked="0"/>
    </xf>
    <xf numFmtId="169" fontId="23" fillId="0" borderId="17" xfId="0" applyNumberFormat="1" applyFont="1" applyBorder="1" applyAlignment="1" applyProtection="1">
      <alignment horizontal="center" vertical="top" wrapText="1"/>
      <protection locked="0"/>
    </xf>
    <xf numFmtId="0" fontId="23" fillId="0" borderId="1" xfId="0" applyFont="1" applyBorder="1" applyAlignment="1" applyProtection="1">
      <alignment horizontal="center" vertical="top" wrapText="1"/>
      <protection locked="0"/>
    </xf>
    <xf numFmtId="169" fontId="23" fillId="0" borderId="1" xfId="0" applyNumberFormat="1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169" fontId="23" fillId="0" borderId="22" xfId="0" applyNumberFormat="1" applyFont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</cellXfs>
  <cellStyles count="6">
    <cellStyle name="Hipervínculo 2" xfId="4" xr:uid="{4C464ACE-C3B7-46C4-9CB3-56D1E3A30996}"/>
    <cellStyle name="Hyperlink" xfId="3" xr:uid="{C97C6F8E-4B5C-4338-A5C8-F9CD7F3CFB03}"/>
    <cellStyle name="Normal" xfId="0" builtinId="0"/>
    <cellStyle name="Normal 2" xfId="2" xr:uid="{5903A129-1869-4958-9099-0978A4DACBE5}"/>
    <cellStyle name="Normal 3" xfId="5" xr:uid="{E6678A40-6542-474D-AFD7-021858672448}"/>
    <cellStyle name="Porcentaje" xfId="1" builtinId="5"/>
  </cellStyles>
  <dxfs count="0"/>
  <tableStyles count="0" defaultTableStyle="TableStyleMedium2" defaultPivotStyle="PivotStyleLight16"/>
  <colors>
    <mruColors>
      <color rgb="FFEFF4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728137</xdr:colOff>
      <xdr:row>0</xdr:row>
      <xdr:rowOff>99482</xdr:rowOff>
    </xdr:from>
    <xdr:to>
      <xdr:col>1</xdr:col>
      <xdr:colOff>421823</xdr:colOff>
      <xdr:row>2</xdr:row>
      <xdr:rowOff>204107</xdr:rowOff>
    </xdr:to>
    <xdr:pic>
      <xdr:nvPicPr>
        <xdr:cNvPr id="2" name="Imagen 1" descr="escudo_negro">
          <a:extLst>
            <a:ext uri="{FF2B5EF4-FFF2-40B4-BE49-F238E27FC236}">
              <a16:creationId xmlns:a16="http://schemas.microsoft.com/office/drawing/2014/main" id="{AF202975-1E77-489C-A22F-6C6352D1CB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137" y="99482"/>
          <a:ext cx="823986" cy="771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3681847</xdr:colOff>
      <xdr:row>0</xdr:row>
      <xdr:rowOff>1</xdr:rowOff>
    </xdr:from>
    <xdr:to>
      <xdr:col>21</xdr:col>
      <xdr:colOff>2320018</xdr:colOff>
      <xdr:row>2</xdr:row>
      <xdr:rowOff>280913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BC5EF9A-0DA3-4E4C-99E5-80098F1C81FF}"/>
            </a:ext>
            <a:ext uri="{147F2762-F138-4A5C-976F-8EAC2B608ADB}">
              <a16:predDERef xmlns:a16="http://schemas.microsoft.com/office/drawing/2014/main" pre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44097" y="1"/>
          <a:ext cx="2686296" cy="9476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12700</xdr:rowOff>
    </xdr:from>
    <xdr:to>
      <xdr:col>1</xdr:col>
      <xdr:colOff>407003</xdr:colOff>
      <xdr:row>2</xdr:row>
      <xdr:rowOff>110975</xdr:rowOff>
    </xdr:to>
    <xdr:pic>
      <xdr:nvPicPr>
        <xdr:cNvPr id="3" name="Imagen 2" descr="escudo_negro">
          <a:extLst>
            <a:ext uri="{FF2B5EF4-FFF2-40B4-BE49-F238E27FC236}">
              <a16:creationId xmlns:a16="http://schemas.microsoft.com/office/drawing/2014/main" id="{0CFCF841-01E4-4E9A-AA7B-CDB4BB0EFDD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700"/>
          <a:ext cx="826103" cy="77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755B-E206-45BC-8B18-236189496636}">
  <dimension ref="A1:BG24"/>
  <sheetViews>
    <sheetView showGridLines="0" tabSelected="1" showWhiteSpace="0" zoomScale="60" zoomScaleNormal="60" zoomScaleSheetLayoutView="90" zoomScalePageLayoutView="70" workbookViewId="0">
      <selection activeCell="G7" sqref="G7"/>
    </sheetView>
  </sheetViews>
  <sheetFormatPr baseColWidth="10" defaultColWidth="11.44140625" defaultRowHeight="12.75" customHeight="1" outlineLevelCol="1" x14ac:dyDescent="0.3"/>
  <cols>
    <col min="1" max="2" width="16.109375" style="16" customWidth="1"/>
    <col min="3" max="3" width="40.109375" style="16" customWidth="1"/>
    <col min="4" max="4" width="24" style="16" customWidth="1"/>
    <col min="5" max="5" width="30.5546875" style="16" customWidth="1"/>
    <col min="6" max="6" width="32.109375" style="16" customWidth="1"/>
    <col min="7" max="7" width="32.6640625" style="16" customWidth="1"/>
    <col min="8" max="8" width="18.88671875" style="17" customWidth="1"/>
    <col min="9" max="10" width="60.6640625" style="16" customWidth="1" outlineLevel="1"/>
    <col min="11" max="12" width="15.6640625" style="16" customWidth="1" outlineLevel="1"/>
    <col min="13" max="14" width="60.6640625" style="16" customWidth="1"/>
    <col min="15" max="16" width="15.6640625" style="16" customWidth="1"/>
    <col min="17" max="18" width="60.6640625" style="16" customWidth="1"/>
    <col min="19" max="20" width="15.6640625" style="16" customWidth="1"/>
    <col min="21" max="22" width="60.6640625" style="16" customWidth="1"/>
    <col min="23" max="24" width="15.6640625" style="16" customWidth="1"/>
    <col min="25" max="26" width="60.6640625" style="16" customWidth="1"/>
    <col min="27" max="28" width="15.6640625" style="16" customWidth="1"/>
    <col min="29" max="30" width="60.6640625" style="16" customWidth="1"/>
    <col min="31" max="32" width="15.6640625" style="16" customWidth="1"/>
    <col min="33" max="34" width="60.6640625" style="16" customWidth="1"/>
    <col min="35" max="36" width="15.6640625" style="16" customWidth="1"/>
    <col min="37" max="38" width="60.6640625" style="16" customWidth="1"/>
    <col min="39" max="39" width="15.6640625" style="16" customWidth="1"/>
    <col min="40" max="40" width="15.6640625" style="17" customWidth="1"/>
    <col min="41" max="42" width="60.6640625" style="16" customWidth="1"/>
    <col min="43" max="44" width="15.6640625" style="16" customWidth="1"/>
    <col min="45" max="46" width="60.6640625" style="16" customWidth="1"/>
    <col min="47" max="48" width="15.6640625" style="16" customWidth="1"/>
    <col min="49" max="50" width="60.6640625" style="16" customWidth="1"/>
    <col min="51" max="52" width="15.6640625" style="16" customWidth="1"/>
    <col min="53" max="54" width="60.6640625" style="16" customWidth="1"/>
    <col min="55" max="56" width="15.6640625" style="16" customWidth="1"/>
    <col min="57" max="58" width="15.6640625" style="17" customWidth="1"/>
    <col min="59" max="59" width="23.44140625" style="17" customWidth="1"/>
    <col min="60" max="16384" width="11.44140625" style="16"/>
  </cols>
  <sheetData>
    <row r="1" spans="1:59" s="1" customFormat="1" ht="22.5" customHeight="1" x14ac:dyDescent="0.3">
      <c r="A1" s="229"/>
      <c r="B1" s="230"/>
      <c r="C1" s="231"/>
      <c r="D1" s="238" t="s">
        <v>0</v>
      </c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40"/>
      <c r="U1" s="241"/>
      <c r="V1" s="242"/>
      <c r="W1" s="242"/>
      <c r="X1" s="243"/>
      <c r="AN1" s="2"/>
      <c r="BE1" s="2"/>
      <c r="BF1" s="2"/>
      <c r="BG1" s="2"/>
    </row>
    <row r="2" spans="1:59" s="1" customFormat="1" ht="30" customHeight="1" x14ac:dyDescent="0.3">
      <c r="A2" s="232"/>
      <c r="B2" s="233"/>
      <c r="C2" s="234"/>
      <c r="D2" s="238" t="s">
        <v>1</v>
      </c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40"/>
      <c r="U2" s="244"/>
      <c r="V2" s="245"/>
      <c r="W2" s="245"/>
      <c r="X2" s="246"/>
      <c r="AN2" s="2"/>
      <c r="BE2" s="2"/>
      <c r="BF2" s="2"/>
      <c r="BG2" s="2"/>
    </row>
    <row r="3" spans="1:59" s="1" customFormat="1" ht="29.25" customHeight="1" x14ac:dyDescent="0.3">
      <c r="A3" s="235"/>
      <c r="B3" s="236"/>
      <c r="C3" s="237"/>
      <c r="D3" s="238" t="s">
        <v>2</v>
      </c>
      <c r="E3" s="239"/>
      <c r="F3" s="239"/>
      <c r="G3" s="239"/>
      <c r="H3" s="239"/>
      <c r="I3" s="239"/>
      <c r="J3" s="239"/>
      <c r="K3" s="239"/>
      <c r="L3" s="240"/>
      <c r="M3" s="239" t="s">
        <v>3</v>
      </c>
      <c r="N3" s="239"/>
      <c r="O3" s="239"/>
      <c r="P3" s="239"/>
      <c r="Q3" s="239"/>
      <c r="R3" s="239"/>
      <c r="S3" s="239"/>
      <c r="T3" s="240"/>
      <c r="U3" s="247"/>
      <c r="V3" s="248"/>
      <c r="W3" s="248"/>
      <c r="X3" s="249"/>
      <c r="AN3" s="2"/>
      <c r="BE3" s="2"/>
      <c r="BF3" s="2"/>
      <c r="BG3" s="2"/>
    </row>
    <row r="4" spans="1:59" s="7" customFormat="1" ht="22.65" customHeight="1" thickBo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6"/>
      <c r="AN4" s="8"/>
      <c r="BE4" s="8"/>
      <c r="BF4" s="8"/>
      <c r="BG4" s="8"/>
    </row>
    <row r="5" spans="1:59" s="7" customFormat="1" ht="22.65" customHeight="1" thickBot="1" x14ac:dyDescent="0.35">
      <c r="A5" s="9"/>
      <c r="B5" s="9"/>
      <c r="C5" s="9"/>
      <c r="D5" s="148" t="s">
        <v>4</v>
      </c>
      <c r="E5" s="149">
        <v>2026</v>
      </c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5"/>
      <c r="V5" s="5"/>
      <c r="W5" s="5"/>
      <c r="X5" s="6"/>
      <c r="AN5" s="8"/>
      <c r="BE5" s="8"/>
      <c r="BF5" s="8"/>
      <c r="BG5" s="8"/>
    </row>
    <row r="6" spans="1:59" s="7" customFormat="1" ht="14.25" customHeight="1" thickBot="1" x14ac:dyDescent="0.35">
      <c r="A6" s="9"/>
      <c r="B6" s="9"/>
      <c r="C6" s="9"/>
      <c r="D6" s="148"/>
      <c r="E6" s="140"/>
      <c r="F6" s="10"/>
      <c r="G6" s="10"/>
      <c r="H6" s="10"/>
      <c r="I6" s="10"/>
      <c r="J6" s="10"/>
      <c r="K6" s="10"/>
      <c r="L6" s="10"/>
      <c r="M6" s="11"/>
      <c r="N6" s="11"/>
      <c r="O6" s="11"/>
      <c r="P6" s="11"/>
      <c r="Q6" s="11"/>
      <c r="R6" s="11"/>
      <c r="S6" s="11"/>
      <c r="T6" s="11"/>
      <c r="U6" s="5"/>
      <c r="V6" s="5"/>
      <c r="W6" s="5"/>
      <c r="X6" s="6"/>
      <c r="AN6" s="8"/>
      <c r="BE6" s="8"/>
      <c r="BF6" s="8"/>
      <c r="BG6" s="8"/>
    </row>
    <row r="7" spans="1:59" s="7" customFormat="1" ht="22.65" customHeight="1" thickBot="1" x14ac:dyDescent="0.35">
      <c r="A7" s="9"/>
      <c r="B7" s="9"/>
      <c r="C7" s="9"/>
      <c r="D7" s="148" t="s">
        <v>5</v>
      </c>
      <c r="E7" s="149">
        <v>1</v>
      </c>
      <c r="F7" s="10"/>
      <c r="G7" s="10"/>
      <c r="H7" s="10"/>
      <c r="I7" s="10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5"/>
      <c r="V7" s="5"/>
      <c r="W7" s="5"/>
      <c r="X7" s="6"/>
      <c r="AN7" s="8"/>
      <c r="BE7" s="8"/>
      <c r="BF7" s="8"/>
      <c r="BG7" s="8"/>
    </row>
    <row r="8" spans="1:59" s="7" customFormat="1" ht="13.5" customHeight="1" thickBot="1" x14ac:dyDescent="0.35">
      <c r="A8" s="9"/>
      <c r="B8" s="9"/>
      <c r="C8" s="9"/>
      <c r="D8" s="148"/>
      <c r="E8" s="140"/>
      <c r="F8" s="10"/>
      <c r="G8" s="10"/>
      <c r="H8" s="10"/>
      <c r="I8" s="10"/>
      <c r="J8" s="10"/>
      <c r="K8" s="10"/>
      <c r="L8" s="11"/>
      <c r="M8" s="11"/>
      <c r="N8" s="11"/>
      <c r="O8" s="11"/>
      <c r="P8" s="11"/>
      <c r="Q8" s="11"/>
      <c r="R8" s="11"/>
      <c r="S8" s="11"/>
      <c r="T8" s="11"/>
      <c r="U8" s="5"/>
      <c r="V8" s="5"/>
      <c r="W8" s="5"/>
      <c r="X8" s="6"/>
      <c r="AN8" s="8"/>
      <c r="BE8" s="8"/>
      <c r="BF8" s="8"/>
      <c r="BG8" s="8"/>
    </row>
    <row r="9" spans="1:59" s="7" customFormat="1" ht="22.65" customHeight="1" thickBot="1" x14ac:dyDescent="0.35">
      <c r="A9" s="9"/>
      <c r="B9" s="9"/>
      <c r="C9" s="9"/>
      <c r="D9" s="148" t="s">
        <v>6</v>
      </c>
      <c r="E9" s="149" t="s">
        <v>63</v>
      </c>
      <c r="F9" s="274"/>
      <c r="G9" s="274"/>
      <c r="H9" s="12"/>
      <c r="I9" s="12"/>
      <c r="J9" s="12"/>
      <c r="K9" s="11"/>
      <c r="L9" s="11"/>
      <c r="M9" s="11"/>
      <c r="N9" s="11"/>
      <c r="O9" s="11"/>
      <c r="P9" s="5"/>
      <c r="Q9" s="5"/>
      <c r="R9" s="5"/>
      <c r="S9" s="5"/>
      <c r="T9" s="5"/>
      <c r="U9" s="5"/>
      <c r="V9" s="5"/>
      <c r="W9" s="5"/>
      <c r="X9" s="6"/>
      <c r="AN9" s="8"/>
      <c r="BE9" s="8"/>
      <c r="BF9" s="8"/>
      <c r="BG9" s="8"/>
    </row>
    <row r="10" spans="1:59" s="7" customFormat="1" ht="11.4" customHeigh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5"/>
      <c r="W10" s="15"/>
      <c r="X10" s="6"/>
      <c r="AN10" s="8"/>
      <c r="BE10" s="8"/>
      <c r="BF10" s="8"/>
      <c r="BG10" s="8"/>
    </row>
    <row r="11" spans="1:59" ht="6.75" customHeight="1" x14ac:dyDescent="0.3">
      <c r="E11" s="17"/>
      <c r="F11" s="17"/>
      <c r="G11" s="17"/>
      <c r="I11" s="17"/>
      <c r="J11" s="17"/>
      <c r="K11" s="17"/>
      <c r="L11" s="17"/>
      <c r="M11" s="18"/>
      <c r="N11" s="18"/>
      <c r="O11" s="18"/>
      <c r="P11" s="17"/>
      <c r="Q11" s="18"/>
      <c r="R11" s="18"/>
      <c r="S11" s="18"/>
      <c r="T11" s="17"/>
      <c r="U11" s="19"/>
      <c r="V11" s="19"/>
      <c r="W11" s="19"/>
    </row>
    <row r="12" spans="1:59" ht="32.25" customHeight="1" x14ac:dyDescent="0.3">
      <c r="A12" s="251" t="s">
        <v>7</v>
      </c>
      <c r="B12" s="251" t="s">
        <v>8</v>
      </c>
      <c r="C12" s="253" t="s">
        <v>9</v>
      </c>
      <c r="D12" s="250" t="s">
        <v>10</v>
      </c>
      <c r="E12" s="250" t="s">
        <v>11</v>
      </c>
      <c r="F12" s="250" t="s">
        <v>12</v>
      </c>
      <c r="G12" s="250" t="s">
        <v>13</v>
      </c>
      <c r="H12" s="250" t="s">
        <v>14</v>
      </c>
      <c r="I12" s="250" t="s">
        <v>15</v>
      </c>
      <c r="J12" s="250"/>
      <c r="K12" s="250"/>
      <c r="L12" s="250"/>
      <c r="M12" s="250" t="s">
        <v>16</v>
      </c>
      <c r="N12" s="250"/>
      <c r="O12" s="250"/>
      <c r="P12" s="250"/>
      <c r="Q12" s="250" t="s">
        <v>17</v>
      </c>
      <c r="R12" s="250"/>
      <c r="S12" s="250"/>
      <c r="T12" s="250"/>
      <c r="U12" s="250" t="s">
        <v>18</v>
      </c>
      <c r="V12" s="250"/>
      <c r="W12" s="250"/>
      <c r="X12" s="250"/>
      <c r="Y12" s="250" t="s">
        <v>19</v>
      </c>
      <c r="Z12" s="250"/>
      <c r="AA12" s="250"/>
      <c r="AB12" s="250"/>
      <c r="AC12" s="250" t="s">
        <v>20</v>
      </c>
      <c r="AD12" s="250"/>
      <c r="AE12" s="250"/>
      <c r="AF12" s="250"/>
      <c r="AG12" s="250" t="s">
        <v>21</v>
      </c>
      <c r="AH12" s="250"/>
      <c r="AI12" s="250"/>
      <c r="AJ12" s="250"/>
      <c r="AK12" s="250" t="s">
        <v>22</v>
      </c>
      <c r="AL12" s="250"/>
      <c r="AM12" s="250"/>
      <c r="AN12" s="250"/>
      <c r="AO12" s="250" t="s">
        <v>23</v>
      </c>
      <c r="AP12" s="250"/>
      <c r="AQ12" s="250"/>
      <c r="AR12" s="250"/>
      <c r="AS12" s="250" t="s">
        <v>24</v>
      </c>
      <c r="AT12" s="250"/>
      <c r="AU12" s="250"/>
      <c r="AV12" s="250"/>
      <c r="AW12" s="250" t="s">
        <v>25</v>
      </c>
      <c r="AX12" s="250"/>
      <c r="AY12" s="250"/>
      <c r="AZ12" s="250"/>
      <c r="BA12" s="250" t="s">
        <v>26</v>
      </c>
      <c r="BB12" s="250"/>
      <c r="BC12" s="250"/>
      <c r="BD12" s="250"/>
      <c r="BE12" s="250" t="s">
        <v>27</v>
      </c>
      <c r="BF12" s="250"/>
      <c r="BG12" s="255" t="s">
        <v>28</v>
      </c>
    </row>
    <row r="13" spans="1:59" ht="32.25" customHeight="1" x14ac:dyDescent="0.3">
      <c r="A13" s="252"/>
      <c r="B13" s="252"/>
      <c r="C13" s="254"/>
      <c r="D13" s="250"/>
      <c r="E13" s="250"/>
      <c r="F13" s="250"/>
      <c r="G13" s="250"/>
      <c r="H13" s="250"/>
      <c r="I13" s="20" t="s">
        <v>29</v>
      </c>
      <c r="J13" s="20" t="s">
        <v>30</v>
      </c>
      <c r="K13" s="59" t="s">
        <v>31</v>
      </c>
      <c r="L13" s="59" t="s">
        <v>32</v>
      </c>
      <c r="M13" s="59" t="s">
        <v>29</v>
      </c>
      <c r="N13" s="59" t="s">
        <v>30</v>
      </c>
      <c r="O13" s="59" t="s">
        <v>31</v>
      </c>
      <c r="P13" s="59" t="s">
        <v>32</v>
      </c>
      <c r="Q13" s="59" t="s">
        <v>29</v>
      </c>
      <c r="R13" s="59" t="s">
        <v>30</v>
      </c>
      <c r="S13" s="59" t="s">
        <v>31</v>
      </c>
      <c r="T13" s="59" t="s">
        <v>32</v>
      </c>
      <c r="U13" s="59" t="s">
        <v>29</v>
      </c>
      <c r="V13" s="59" t="s">
        <v>30</v>
      </c>
      <c r="W13" s="59" t="s">
        <v>31</v>
      </c>
      <c r="X13" s="59" t="s">
        <v>32</v>
      </c>
      <c r="Y13" s="59" t="s">
        <v>29</v>
      </c>
      <c r="Z13" s="59" t="s">
        <v>30</v>
      </c>
      <c r="AA13" s="59" t="s">
        <v>31</v>
      </c>
      <c r="AB13" s="59" t="s">
        <v>32</v>
      </c>
      <c r="AC13" s="59" t="s">
        <v>29</v>
      </c>
      <c r="AD13" s="59" t="s">
        <v>30</v>
      </c>
      <c r="AE13" s="59" t="s">
        <v>31</v>
      </c>
      <c r="AF13" s="59" t="s">
        <v>32</v>
      </c>
      <c r="AG13" s="59" t="s">
        <v>29</v>
      </c>
      <c r="AH13" s="59" t="s">
        <v>30</v>
      </c>
      <c r="AI13" s="59" t="s">
        <v>31</v>
      </c>
      <c r="AJ13" s="59" t="s">
        <v>32</v>
      </c>
      <c r="AK13" s="59" t="s">
        <v>29</v>
      </c>
      <c r="AL13" s="59" t="s">
        <v>30</v>
      </c>
      <c r="AM13" s="59" t="s">
        <v>31</v>
      </c>
      <c r="AN13" s="59" t="s">
        <v>32</v>
      </c>
      <c r="AO13" s="59" t="s">
        <v>29</v>
      </c>
      <c r="AP13" s="59" t="s">
        <v>30</v>
      </c>
      <c r="AQ13" s="59" t="s">
        <v>31</v>
      </c>
      <c r="AR13" s="59" t="s">
        <v>32</v>
      </c>
      <c r="AS13" s="59" t="s">
        <v>29</v>
      </c>
      <c r="AT13" s="59" t="s">
        <v>30</v>
      </c>
      <c r="AU13" s="59" t="s">
        <v>31</v>
      </c>
      <c r="AV13" s="59" t="s">
        <v>32</v>
      </c>
      <c r="AW13" s="59" t="s">
        <v>30</v>
      </c>
      <c r="AX13" s="59" t="s">
        <v>31</v>
      </c>
      <c r="AY13" s="59" t="s">
        <v>32</v>
      </c>
      <c r="AZ13" s="60" t="s">
        <v>32</v>
      </c>
      <c r="BA13" s="59" t="s">
        <v>30</v>
      </c>
      <c r="BB13" s="59" t="s">
        <v>31</v>
      </c>
      <c r="BC13" s="59" t="s">
        <v>32</v>
      </c>
      <c r="BD13" s="60" t="s">
        <v>32</v>
      </c>
      <c r="BE13" s="59" t="s">
        <v>33</v>
      </c>
      <c r="BF13" s="60" t="s">
        <v>32</v>
      </c>
      <c r="BG13" s="255"/>
    </row>
    <row r="14" spans="1:59" s="17" customFormat="1" ht="66" x14ac:dyDescent="0.3">
      <c r="A14" s="49" t="s">
        <v>34</v>
      </c>
      <c r="B14" s="49" t="s">
        <v>35</v>
      </c>
      <c r="C14" s="25" t="s">
        <v>36</v>
      </c>
      <c r="D14" s="52">
        <v>70000</v>
      </c>
      <c r="E14" s="48" t="s">
        <v>37</v>
      </c>
      <c r="F14" s="48" t="s">
        <v>38</v>
      </c>
      <c r="G14" s="48" t="s">
        <v>39</v>
      </c>
      <c r="H14" s="53">
        <v>20000</v>
      </c>
      <c r="I14" s="48"/>
      <c r="J14" s="61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>
        <f>K14+O14+S14+W14+AA14+AE14+AI14+AM14+AQ14+AU14+AY14+BC14</f>
        <v>0</v>
      </c>
      <c r="BF14" s="25">
        <f>L14+P14+T14+X14+AB14+AF14+AJ14+AN14+AR14+AV14+AZ14+BD14</f>
        <v>0</v>
      </c>
      <c r="BG14" s="95" t="e">
        <f>BF14/BE14</f>
        <v>#DIV/0!</v>
      </c>
    </row>
    <row r="15" spans="1:59" s="17" customFormat="1" ht="96.75" customHeight="1" x14ac:dyDescent="0.3">
      <c r="A15" s="49" t="s">
        <v>34</v>
      </c>
      <c r="B15" s="49" t="s">
        <v>35</v>
      </c>
      <c r="C15" s="24" t="s">
        <v>40</v>
      </c>
      <c r="D15" s="51">
        <v>2</v>
      </c>
      <c r="E15" s="21" t="s">
        <v>37</v>
      </c>
      <c r="F15" s="22" t="s">
        <v>41</v>
      </c>
      <c r="G15" s="48" t="s">
        <v>39</v>
      </c>
      <c r="H15" s="22">
        <v>0.6</v>
      </c>
      <c r="I15" s="62"/>
      <c r="J15" s="22"/>
      <c r="K15" s="23"/>
      <c r="L15" s="25"/>
      <c r="M15" s="25"/>
      <c r="N15" s="25"/>
      <c r="O15" s="23"/>
      <c r="P15" s="25"/>
      <c r="Q15" s="25"/>
      <c r="R15" s="25"/>
      <c r="S15" s="23"/>
      <c r="T15" s="25"/>
      <c r="U15" s="25"/>
      <c r="V15" s="25"/>
      <c r="W15" s="23"/>
      <c r="X15" s="25"/>
      <c r="Y15" s="25"/>
      <c r="Z15" s="25"/>
      <c r="AA15" s="23"/>
      <c r="AB15" s="25"/>
      <c r="AC15" s="25"/>
      <c r="AD15" s="25"/>
      <c r="AE15" s="23"/>
      <c r="AF15" s="25"/>
      <c r="AG15" s="25"/>
      <c r="AH15" s="25"/>
      <c r="AI15" s="23"/>
      <c r="AJ15" s="25"/>
      <c r="AK15" s="25"/>
      <c r="AL15" s="25"/>
      <c r="AM15" s="23"/>
      <c r="AN15" s="25"/>
      <c r="AO15" s="25"/>
      <c r="AP15" s="25"/>
      <c r="AQ15" s="23"/>
      <c r="AR15" s="25"/>
      <c r="AS15" s="25"/>
      <c r="AT15" s="25"/>
      <c r="AU15" s="23"/>
      <c r="AV15" s="25"/>
      <c r="AW15" s="25"/>
      <c r="AX15" s="25"/>
      <c r="AY15" s="23"/>
      <c r="AZ15" s="25"/>
      <c r="BA15" s="25"/>
      <c r="BB15" s="25"/>
      <c r="BC15" s="23"/>
      <c r="BD15" s="25"/>
      <c r="BE15" s="25">
        <f t="shared" ref="BE15:BE23" si="0">K15+O15+S15+W15+AA15+AE15+AI15+AM15+AQ15+AU15+AY15+BC15</f>
        <v>0</v>
      </c>
      <c r="BF15" s="25">
        <f t="shared" ref="BF15:BF23" si="1">L15+P15+T15+X15+AB15+AF15+AJ15+AN15+AR15+AV15+AZ15+BD15</f>
        <v>0</v>
      </c>
      <c r="BG15" s="95" t="e">
        <f t="shared" ref="BG15:BG23" si="2">BF15/BE15</f>
        <v>#DIV/0!</v>
      </c>
    </row>
    <row r="16" spans="1:59" s="17" customFormat="1" ht="66" x14ac:dyDescent="0.3">
      <c r="A16" s="49" t="s">
        <v>34</v>
      </c>
      <c r="B16" s="49" t="s">
        <v>35</v>
      </c>
      <c r="C16" s="24" t="s">
        <v>42</v>
      </c>
      <c r="D16" s="49">
        <v>174241</v>
      </c>
      <c r="E16" s="21" t="s">
        <v>37</v>
      </c>
      <c r="F16" s="22" t="s">
        <v>43</v>
      </c>
      <c r="G16" s="25" t="s">
        <v>39</v>
      </c>
      <c r="H16" s="50">
        <v>52000</v>
      </c>
      <c r="I16" s="23"/>
      <c r="J16" s="63"/>
      <c r="K16" s="23"/>
      <c r="L16" s="25"/>
      <c r="M16" s="23"/>
      <c r="N16" s="23"/>
      <c r="O16" s="23"/>
      <c r="P16" s="25"/>
      <c r="Q16" s="23"/>
      <c r="R16" s="23"/>
      <c r="S16" s="23"/>
      <c r="T16" s="25"/>
      <c r="U16" s="25"/>
      <c r="V16" s="25"/>
      <c r="W16" s="23"/>
      <c r="X16" s="25"/>
      <c r="Y16" s="25"/>
      <c r="Z16" s="25"/>
      <c r="AA16" s="23"/>
      <c r="AB16" s="25"/>
      <c r="AC16" s="25"/>
      <c r="AD16" s="25"/>
      <c r="AE16" s="23"/>
      <c r="AF16" s="25"/>
      <c r="AG16" s="25"/>
      <c r="AH16" s="25"/>
      <c r="AI16" s="23"/>
      <c r="AJ16" s="25"/>
      <c r="AK16" s="25"/>
      <c r="AL16" s="25"/>
      <c r="AM16" s="23"/>
      <c r="AN16" s="25"/>
      <c r="AO16" s="25"/>
      <c r="AP16" s="25"/>
      <c r="AQ16" s="23"/>
      <c r="AR16" s="25"/>
      <c r="AS16" s="25"/>
      <c r="AT16" s="25"/>
      <c r="AU16" s="23"/>
      <c r="AV16" s="25"/>
      <c r="AW16" s="25"/>
      <c r="AX16" s="67"/>
      <c r="AY16" s="68"/>
      <c r="AZ16" s="67"/>
      <c r="BA16" s="67"/>
      <c r="BB16" s="67"/>
      <c r="BC16" s="23"/>
      <c r="BD16" s="25"/>
      <c r="BE16" s="25">
        <f t="shared" si="0"/>
        <v>0</v>
      </c>
      <c r="BF16" s="25">
        <f t="shared" si="1"/>
        <v>0</v>
      </c>
      <c r="BG16" s="95" t="e">
        <f t="shared" si="2"/>
        <v>#DIV/0!</v>
      </c>
    </row>
    <row r="17" spans="1:59" s="17" customFormat="1" ht="66" x14ac:dyDescent="0.3">
      <c r="A17" s="49" t="s">
        <v>34</v>
      </c>
      <c r="B17" s="49" t="s">
        <v>35</v>
      </c>
      <c r="C17" s="24" t="s">
        <v>44</v>
      </c>
      <c r="D17" s="49">
        <v>1</v>
      </c>
      <c r="E17" s="21" t="s">
        <v>37</v>
      </c>
      <c r="F17" s="22" t="s">
        <v>45</v>
      </c>
      <c r="G17" s="25" t="s">
        <v>39</v>
      </c>
      <c r="H17" s="54">
        <v>0.25</v>
      </c>
      <c r="I17" s="23"/>
      <c r="J17" s="63"/>
      <c r="K17" s="23"/>
      <c r="L17" s="25"/>
      <c r="M17" s="23"/>
      <c r="N17" s="23"/>
      <c r="O17" s="23"/>
      <c r="P17" s="25"/>
      <c r="Q17" s="23"/>
      <c r="R17" s="23"/>
      <c r="S17" s="23"/>
      <c r="T17" s="25"/>
      <c r="U17" s="25"/>
      <c r="V17" s="25"/>
      <c r="W17" s="23"/>
      <c r="X17" s="25"/>
      <c r="Y17" s="25"/>
      <c r="Z17" s="25"/>
      <c r="AA17" s="23"/>
      <c r="AB17" s="25"/>
      <c r="AC17" s="25"/>
      <c r="AD17" s="25"/>
      <c r="AE17" s="23"/>
      <c r="AF17" s="25"/>
      <c r="AG17" s="25"/>
      <c r="AH17" s="25"/>
      <c r="AI17" s="23"/>
      <c r="AJ17" s="25"/>
      <c r="AK17" s="25"/>
      <c r="AL17" s="25"/>
      <c r="AM17" s="23"/>
      <c r="AN17" s="25"/>
      <c r="AO17" s="25"/>
      <c r="AP17" s="25"/>
      <c r="AQ17" s="23"/>
      <c r="AR17" s="25"/>
      <c r="AS17" s="25"/>
      <c r="AT17" s="25"/>
      <c r="AU17" s="23"/>
      <c r="AV17" s="25"/>
      <c r="AW17" s="64"/>
      <c r="AX17" s="25"/>
      <c r="AY17" s="23"/>
      <c r="AZ17" s="25"/>
      <c r="BA17" s="25"/>
      <c r="BB17" s="25"/>
      <c r="BC17" s="66"/>
      <c r="BD17" s="25"/>
      <c r="BE17" s="25">
        <f t="shared" si="0"/>
        <v>0</v>
      </c>
      <c r="BF17" s="25">
        <f t="shared" si="1"/>
        <v>0</v>
      </c>
      <c r="BG17" s="95" t="e">
        <f t="shared" si="2"/>
        <v>#DIV/0!</v>
      </c>
    </row>
    <row r="18" spans="1:59" s="122" customFormat="1" ht="101.25" customHeight="1" x14ac:dyDescent="0.3">
      <c r="A18" s="111" t="s">
        <v>34</v>
      </c>
      <c r="B18" s="111" t="s">
        <v>35</v>
      </c>
      <c r="C18" s="112" t="s">
        <v>46</v>
      </c>
      <c r="D18" s="111">
        <v>1</v>
      </c>
      <c r="E18" s="113" t="s">
        <v>47</v>
      </c>
      <c r="F18" s="114" t="s">
        <v>48</v>
      </c>
      <c r="G18" s="57" t="s">
        <v>49</v>
      </c>
      <c r="H18" s="115">
        <v>0.3</v>
      </c>
      <c r="I18" s="57"/>
      <c r="J18" s="116"/>
      <c r="K18" s="117">
        <v>0.03</v>
      </c>
      <c r="L18" s="57"/>
      <c r="M18" s="57"/>
      <c r="N18" s="57"/>
      <c r="O18" s="118">
        <v>0.03</v>
      </c>
      <c r="P18" s="57"/>
      <c r="Q18" s="57"/>
      <c r="R18" s="57"/>
      <c r="S18" s="118">
        <v>2.4E-2</v>
      </c>
      <c r="T18" s="57"/>
      <c r="U18" s="57"/>
      <c r="V18" s="57"/>
      <c r="W18" s="118">
        <v>0.03</v>
      </c>
      <c r="X18" s="57"/>
      <c r="Y18" s="57"/>
      <c r="Z18" s="57"/>
      <c r="AA18" s="118">
        <v>0.02</v>
      </c>
      <c r="AB18" s="57"/>
      <c r="AC18" s="57"/>
      <c r="AD18" s="57"/>
      <c r="AE18" s="118">
        <v>0.02</v>
      </c>
      <c r="AF18" s="57"/>
      <c r="AG18" s="57"/>
      <c r="AH18" s="57"/>
      <c r="AI18" s="118">
        <v>3.5000000000000003E-2</v>
      </c>
      <c r="AJ18" s="57"/>
      <c r="AK18" s="57"/>
      <c r="AL18" s="57"/>
      <c r="AM18" s="118">
        <v>1.7999999999999999E-2</v>
      </c>
      <c r="AN18" s="57"/>
      <c r="AO18" s="57"/>
      <c r="AP18" s="57"/>
      <c r="AQ18" s="118">
        <v>2.3E-2</v>
      </c>
      <c r="AR18" s="57"/>
      <c r="AS18" s="57"/>
      <c r="AT18" s="57"/>
      <c r="AU18" s="118">
        <v>2.7E-2</v>
      </c>
      <c r="AV18" s="57"/>
      <c r="AW18" s="116"/>
      <c r="AX18" s="57"/>
      <c r="AY18" s="118">
        <v>2.1999999999999999E-2</v>
      </c>
      <c r="AZ18" s="57"/>
      <c r="BA18" s="57"/>
      <c r="BB18" s="57"/>
      <c r="BC18" s="119">
        <v>2.1999999999999999E-2</v>
      </c>
      <c r="BD18" s="57"/>
      <c r="BE18" s="120">
        <f>K18+O18+S18+W18+AA18+AE18+AI18+AM18+AQ18+AU18+AY18+BC18</f>
        <v>0.30099999999999999</v>
      </c>
      <c r="BF18" s="57">
        <f t="shared" si="1"/>
        <v>0</v>
      </c>
      <c r="BG18" s="121">
        <f t="shared" si="2"/>
        <v>0</v>
      </c>
    </row>
    <row r="19" spans="1:59" s="17" customFormat="1" ht="79.2" x14ac:dyDescent="0.3">
      <c r="A19" s="70" t="s">
        <v>34</v>
      </c>
      <c r="B19" s="70" t="s">
        <v>35</v>
      </c>
      <c r="C19" s="71" t="s">
        <v>50</v>
      </c>
      <c r="D19" s="70">
        <v>1</v>
      </c>
      <c r="E19" s="79" t="s">
        <v>51</v>
      </c>
      <c r="F19" s="80" t="s">
        <v>52</v>
      </c>
      <c r="G19" s="67" t="s">
        <v>49</v>
      </c>
      <c r="H19" s="81">
        <v>0.31</v>
      </c>
      <c r="I19" s="82"/>
      <c r="J19" s="83"/>
      <c r="K19" s="84">
        <v>0.02</v>
      </c>
      <c r="L19" s="85"/>
      <c r="M19" s="86"/>
      <c r="N19" s="87"/>
      <c r="O19" s="84">
        <v>0.02</v>
      </c>
      <c r="P19" s="85"/>
      <c r="Q19" s="86"/>
      <c r="R19" s="79"/>
      <c r="S19" s="84">
        <v>3.5000000000000003E-2</v>
      </c>
      <c r="T19" s="85"/>
      <c r="U19" s="96"/>
      <c r="V19" s="97"/>
      <c r="W19" s="84">
        <v>2.3E-2</v>
      </c>
      <c r="X19" s="85"/>
      <c r="Y19" s="86"/>
      <c r="Z19" s="79"/>
      <c r="AA19" s="84">
        <v>2.3E-2</v>
      </c>
      <c r="AB19" s="85"/>
      <c r="AC19" s="86"/>
      <c r="AD19" s="79"/>
      <c r="AE19" s="88">
        <v>3.5000000000000003E-2</v>
      </c>
      <c r="AF19" s="85"/>
      <c r="AG19" s="86"/>
      <c r="AH19" s="79"/>
      <c r="AI19" s="84">
        <v>2.3E-2</v>
      </c>
      <c r="AJ19" s="85"/>
      <c r="AK19" s="89"/>
      <c r="AL19" s="90"/>
      <c r="AM19" s="84">
        <v>2.3E-2</v>
      </c>
      <c r="AN19" s="91"/>
      <c r="AO19" s="89"/>
      <c r="AP19" s="92"/>
      <c r="AQ19" s="84">
        <v>3.3000000000000002E-2</v>
      </c>
      <c r="AR19" s="85"/>
      <c r="AS19" s="86"/>
      <c r="AT19" s="79"/>
      <c r="AU19" s="84">
        <v>2.3E-2</v>
      </c>
      <c r="AV19" s="85"/>
      <c r="AW19" s="72"/>
      <c r="AX19" s="67"/>
      <c r="AY19" s="68">
        <v>2.3E-2</v>
      </c>
      <c r="AZ19" s="67"/>
      <c r="BA19" s="67"/>
      <c r="BB19" s="67"/>
      <c r="BC19" s="93">
        <v>2.8000000000000001E-2</v>
      </c>
      <c r="BD19" s="73"/>
      <c r="BE19" s="94">
        <f>K19+O19+S19+W19+AA19+AE19+AI19+AM19+AQ19+AU19+AY19+BC19</f>
        <v>0.30900000000000005</v>
      </c>
      <c r="BF19" s="73">
        <f t="shared" si="1"/>
        <v>0</v>
      </c>
      <c r="BG19" s="98">
        <f t="shared" si="2"/>
        <v>0</v>
      </c>
    </row>
    <row r="20" spans="1:59" s="17" customFormat="1" ht="79.2" x14ac:dyDescent="0.3">
      <c r="A20" s="49" t="s">
        <v>34</v>
      </c>
      <c r="B20" s="49" t="s">
        <v>35</v>
      </c>
      <c r="C20" s="25" t="s">
        <v>53</v>
      </c>
      <c r="D20" s="49">
        <v>50000</v>
      </c>
      <c r="E20" s="26" t="s">
        <v>47</v>
      </c>
      <c r="F20" s="26" t="s">
        <v>54</v>
      </c>
      <c r="G20" s="25" t="s">
        <v>49</v>
      </c>
      <c r="H20" s="49">
        <v>15500</v>
      </c>
      <c r="I20" s="27"/>
      <c r="J20" s="27"/>
      <c r="K20" s="55">
        <v>200</v>
      </c>
      <c r="L20" s="56"/>
      <c r="M20" s="26"/>
      <c r="N20" s="26"/>
      <c r="O20" s="55">
        <v>700</v>
      </c>
      <c r="P20" s="56"/>
      <c r="Q20" s="26"/>
      <c r="R20" s="26"/>
      <c r="S20" s="55">
        <v>1650</v>
      </c>
      <c r="T20" s="56"/>
      <c r="U20" s="56"/>
      <c r="V20" s="56"/>
      <c r="W20" s="55">
        <v>2350</v>
      </c>
      <c r="X20" s="56"/>
      <c r="Y20" s="26"/>
      <c r="Z20" s="26"/>
      <c r="AA20" s="55">
        <v>2300</v>
      </c>
      <c r="AB20" s="56"/>
      <c r="AC20" s="26"/>
      <c r="AD20" s="26"/>
      <c r="AE20" s="55">
        <v>2200</v>
      </c>
      <c r="AF20" s="56"/>
      <c r="AG20" s="56"/>
      <c r="AH20" s="56"/>
      <c r="AI20" s="55">
        <v>950</v>
      </c>
      <c r="AJ20" s="56"/>
      <c r="AK20" s="74"/>
      <c r="AL20" s="74"/>
      <c r="AM20" s="28">
        <v>1500</v>
      </c>
      <c r="AN20" s="56"/>
      <c r="AO20" s="75"/>
      <c r="AP20" s="75"/>
      <c r="AQ20" s="55">
        <v>1300</v>
      </c>
      <c r="AR20" s="56"/>
      <c r="AS20" s="56"/>
      <c r="AT20" s="56"/>
      <c r="AU20" s="55">
        <v>1450</v>
      </c>
      <c r="AV20" s="56"/>
      <c r="AW20" s="58"/>
      <c r="AX20" s="58"/>
      <c r="AY20" s="55">
        <v>550</v>
      </c>
      <c r="AZ20" s="58"/>
      <c r="BA20" s="58"/>
      <c r="BB20" s="58"/>
      <c r="BC20" s="55">
        <v>350</v>
      </c>
      <c r="BD20" s="58"/>
      <c r="BE20" s="76">
        <f t="shared" si="0"/>
        <v>15500</v>
      </c>
      <c r="BF20" s="25">
        <f t="shared" si="1"/>
        <v>0</v>
      </c>
      <c r="BG20" s="99">
        <f t="shared" si="2"/>
        <v>0</v>
      </c>
    </row>
    <row r="21" spans="1:59" s="122" customFormat="1" ht="79.2" x14ac:dyDescent="0.3">
      <c r="A21" s="111" t="s">
        <v>55</v>
      </c>
      <c r="B21" s="111" t="s">
        <v>56</v>
      </c>
      <c r="C21" s="57" t="s">
        <v>57</v>
      </c>
      <c r="D21" s="123">
        <v>1</v>
      </c>
      <c r="E21" s="123" t="s">
        <v>51</v>
      </c>
      <c r="F21" s="123" t="s">
        <v>58</v>
      </c>
      <c r="G21" s="57" t="s">
        <v>49</v>
      </c>
      <c r="H21" s="124">
        <v>0.28000000000000003</v>
      </c>
      <c r="I21" s="125"/>
      <c r="J21" s="125"/>
      <c r="K21" s="126">
        <v>1.2999999999999999E-2</v>
      </c>
      <c r="L21" s="127"/>
      <c r="M21" s="123"/>
      <c r="N21" s="123"/>
      <c r="O21" s="126">
        <v>0.03</v>
      </c>
      <c r="P21" s="127"/>
      <c r="Q21" s="123"/>
      <c r="R21" s="123"/>
      <c r="S21" s="126">
        <v>0.03</v>
      </c>
      <c r="T21" s="127"/>
      <c r="U21" s="127"/>
      <c r="V21" s="127"/>
      <c r="W21" s="126">
        <v>2.4E-2</v>
      </c>
      <c r="X21" s="127"/>
      <c r="Y21" s="123"/>
      <c r="Z21" s="123"/>
      <c r="AA21" s="126">
        <v>2.1999999999999999E-2</v>
      </c>
      <c r="AB21" s="127"/>
      <c r="AC21" s="123"/>
      <c r="AD21" s="123"/>
      <c r="AE21" s="126">
        <v>2.5000000000000001E-2</v>
      </c>
      <c r="AF21" s="127"/>
      <c r="AG21" s="127"/>
      <c r="AH21" s="127"/>
      <c r="AI21" s="126">
        <v>2.1999999999999999E-2</v>
      </c>
      <c r="AJ21" s="127"/>
      <c r="AK21" s="77"/>
      <c r="AL21" s="77"/>
      <c r="AM21" s="128">
        <v>0.02</v>
      </c>
      <c r="AN21" s="129"/>
      <c r="AO21" s="130"/>
      <c r="AP21" s="130"/>
      <c r="AQ21" s="126">
        <v>2.4E-2</v>
      </c>
      <c r="AR21" s="127"/>
      <c r="AS21" s="127"/>
      <c r="AT21" s="127"/>
      <c r="AU21" s="126">
        <v>2.1999999999999999E-2</v>
      </c>
      <c r="AV21" s="127"/>
      <c r="AW21" s="131"/>
      <c r="AX21" s="131"/>
      <c r="AY21" s="126">
        <v>2.5999999999999999E-2</v>
      </c>
      <c r="AZ21" s="131"/>
      <c r="BA21" s="131"/>
      <c r="BB21" s="131"/>
      <c r="BC21" s="126">
        <v>2.3E-2</v>
      </c>
      <c r="BD21" s="131"/>
      <c r="BE21" s="120">
        <f t="shared" si="0"/>
        <v>0.28099999999999997</v>
      </c>
      <c r="BF21" s="57">
        <f t="shared" si="1"/>
        <v>0</v>
      </c>
      <c r="BG21" s="132">
        <f t="shared" si="2"/>
        <v>0</v>
      </c>
    </row>
    <row r="22" spans="1:59" s="17" customFormat="1" ht="66" x14ac:dyDescent="0.3">
      <c r="A22" s="49" t="s">
        <v>55</v>
      </c>
      <c r="B22" s="49" t="s">
        <v>56</v>
      </c>
      <c r="C22" s="25" t="s">
        <v>57</v>
      </c>
      <c r="D22" s="26">
        <v>1</v>
      </c>
      <c r="E22" s="26" t="s">
        <v>59</v>
      </c>
      <c r="F22" s="26" t="s">
        <v>58</v>
      </c>
      <c r="G22" s="25" t="s">
        <v>60</v>
      </c>
      <c r="H22" s="124">
        <v>0.33</v>
      </c>
      <c r="I22" s="27"/>
      <c r="J22" s="27"/>
      <c r="K22" s="55">
        <f>$H$22/12</f>
        <v>2.75E-2</v>
      </c>
      <c r="L22" s="56"/>
      <c r="M22" s="26"/>
      <c r="N22" s="26"/>
      <c r="O22" s="55">
        <f>$H$22/12</f>
        <v>2.75E-2</v>
      </c>
      <c r="P22" s="56"/>
      <c r="Q22" s="26"/>
      <c r="R22" s="26"/>
      <c r="S22" s="55">
        <f>$H$22/12</f>
        <v>2.75E-2</v>
      </c>
      <c r="T22" s="56"/>
      <c r="U22" s="56"/>
      <c r="V22" s="56"/>
      <c r="W22" s="55">
        <f>$H$22/12</f>
        <v>2.75E-2</v>
      </c>
      <c r="X22" s="56"/>
      <c r="Y22" s="26"/>
      <c r="Z22" s="26"/>
      <c r="AA22" s="55">
        <f>$H$22/12</f>
        <v>2.75E-2</v>
      </c>
      <c r="AB22" s="56"/>
      <c r="AC22" s="26"/>
      <c r="AD22" s="26"/>
      <c r="AE22" s="55">
        <f>$H$22/12</f>
        <v>2.75E-2</v>
      </c>
      <c r="AF22" s="56"/>
      <c r="AG22" s="77"/>
      <c r="AH22" s="77"/>
      <c r="AI22" s="55">
        <f>$H$22/12</f>
        <v>2.75E-2</v>
      </c>
      <c r="AJ22" s="78"/>
      <c r="AK22" s="77"/>
      <c r="AL22" s="77"/>
      <c r="AM22" s="55">
        <f>$H$22/12</f>
        <v>2.75E-2</v>
      </c>
      <c r="AN22" s="78"/>
      <c r="AO22" s="74"/>
      <c r="AP22" s="74"/>
      <c r="AQ22" s="55">
        <f>$H$22/12</f>
        <v>2.75E-2</v>
      </c>
      <c r="AR22" s="56"/>
      <c r="AS22" s="56"/>
      <c r="AT22" s="56"/>
      <c r="AU22" s="55">
        <f>$H$22/12</f>
        <v>2.75E-2</v>
      </c>
      <c r="AV22" s="56"/>
      <c r="AW22" s="58"/>
      <c r="AX22" s="58"/>
      <c r="AY22" s="55">
        <f>$H$22/12</f>
        <v>2.75E-2</v>
      </c>
      <c r="AZ22" s="58"/>
      <c r="BA22" s="58"/>
      <c r="BB22" s="58"/>
      <c r="BC22" s="55">
        <f>$H$22/12</f>
        <v>2.75E-2</v>
      </c>
      <c r="BD22" s="58"/>
      <c r="BE22" s="58">
        <f>K22+O22+S22+W22+AA22+AE22+AI22+AM22+AQ22+AU22+AY22+BC22</f>
        <v>0.33000000000000007</v>
      </c>
      <c r="BF22" s="25">
        <f t="shared" si="1"/>
        <v>0</v>
      </c>
      <c r="BG22" s="99">
        <f t="shared" si="2"/>
        <v>0</v>
      </c>
    </row>
    <row r="23" spans="1:59" s="17" customFormat="1" ht="66" x14ac:dyDescent="0.3">
      <c r="A23" s="49" t="s">
        <v>55</v>
      </c>
      <c r="B23" s="49" t="s">
        <v>56</v>
      </c>
      <c r="C23" s="25" t="s">
        <v>61</v>
      </c>
      <c r="D23" s="26">
        <v>100</v>
      </c>
      <c r="E23" s="25" t="s">
        <v>59</v>
      </c>
      <c r="F23" s="25" t="s">
        <v>62</v>
      </c>
      <c r="G23" s="25" t="s">
        <v>60</v>
      </c>
      <c r="H23" s="49">
        <v>33</v>
      </c>
      <c r="I23" s="100"/>
      <c r="J23" s="100"/>
      <c r="K23" s="65">
        <f>$H$23/12</f>
        <v>2.75</v>
      </c>
      <c r="L23" s="25"/>
      <c r="M23" s="100"/>
      <c r="N23" s="100"/>
      <c r="O23" s="65">
        <f>$H$23/12</f>
        <v>2.75</v>
      </c>
      <c r="P23" s="25"/>
      <c r="Q23" s="100"/>
      <c r="R23" s="100"/>
      <c r="S23" s="65">
        <f>$H$23/12</f>
        <v>2.75</v>
      </c>
      <c r="T23" s="25"/>
      <c r="U23" s="100"/>
      <c r="V23" s="100"/>
      <c r="W23" s="65">
        <f>$H$23/12</f>
        <v>2.75</v>
      </c>
      <c r="X23" s="25"/>
      <c r="Y23" s="23"/>
      <c r="Z23" s="23"/>
      <c r="AA23" s="65">
        <f>$H$23/12</f>
        <v>2.75</v>
      </c>
      <c r="AB23" s="25"/>
      <c r="AC23" s="23"/>
      <c r="AD23" s="23"/>
      <c r="AE23" s="65">
        <f>$H$23/12</f>
        <v>2.75</v>
      </c>
      <c r="AF23" s="25"/>
      <c r="AG23" s="25"/>
      <c r="AH23" s="25"/>
      <c r="AI23" s="65">
        <f>$H$23/12</f>
        <v>2.75</v>
      </c>
      <c r="AJ23" s="25"/>
      <c r="AK23" s="25"/>
      <c r="AL23" s="25"/>
      <c r="AM23" s="65">
        <f>$H$23/12</f>
        <v>2.75</v>
      </c>
      <c r="AN23" s="25"/>
      <c r="AO23" s="25"/>
      <c r="AP23" s="25"/>
      <c r="AQ23" s="65">
        <f>$H$23/12</f>
        <v>2.75</v>
      </c>
      <c r="AR23" s="58"/>
      <c r="AS23" s="25"/>
      <c r="AT23" s="25"/>
      <c r="AU23" s="65">
        <f>$H$23/12</f>
        <v>2.75</v>
      </c>
      <c r="AV23" s="58"/>
      <c r="AW23" s="25"/>
      <c r="AX23" s="25"/>
      <c r="AY23" s="65">
        <f>$H$23/12</f>
        <v>2.75</v>
      </c>
      <c r="AZ23" s="25"/>
      <c r="BA23" s="25"/>
      <c r="BB23" s="25"/>
      <c r="BC23" s="65">
        <f>$H$23/12</f>
        <v>2.75</v>
      </c>
      <c r="BD23" s="25"/>
      <c r="BE23" s="25">
        <f t="shared" si="0"/>
        <v>33</v>
      </c>
      <c r="BF23" s="25">
        <f t="shared" si="1"/>
        <v>0</v>
      </c>
      <c r="BG23" s="99">
        <f t="shared" si="2"/>
        <v>0</v>
      </c>
    </row>
    <row r="24" spans="1:59" ht="37.5" customHeight="1" x14ac:dyDescent="0.3">
      <c r="Y24" s="69"/>
      <c r="Z24" s="69"/>
    </row>
  </sheetData>
  <sheetProtection selectLockedCells="1"/>
  <autoFilter ref="A12:BG23" xr:uid="{00000000-0001-0000-0100-000000000000}">
    <filterColumn colId="8" showButton="0"/>
    <filterColumn colId="9" showButton="0"/>
    <filterColumn colId="10" showButton="0"/>
    <filterColumn colId="12" showButton="0"/>
    <filterColumn colId="13" hiddenButton="1" showButton="0"/>
    <filterColumn colId="14" showButton="0"/>
    <filterColumn colId="16" showButton="0"/>
    <filterColumn colId="17" showButton="0"/>
    <filterColumn colId="18" showButton="0"/>
    <filterColumn colId="20" showButton="0"/>
    <filterColumn colId="21" hiddenButton="1" showButton="0"/>
    <filterColumn colId="22" showButton="0"/>
    <filterColumn colId="24" showButton="0"/>
    <filterColumn colId="25" showButton="0"/>
    <filterColumn colId="26" showButton="0"/>
    <filterColumn colId="28" showButton="0"/>
    <filterColumn colId="29" hiddenButton="1" showButton="0"/>
    <filterColumn colId="30" showButton="0"/>
    <filterColumn colId="32" showButton="0"/>
    <filterColumn colId="33" showButton="0"/>
    <filterColumn colId="34" showButton="0"/>
    <filterColumn colId="36" showButton="0"/>
    <filterColumn colId="37" hiddenButton="1" showButton="0"/>
    <filterColumn colId="38" showButton="0"/>
    <filterColumn colId="40" showButton="0"/>
    <filterColumn colId="41" showButton="0"/>
    <filterColumn colId="42" showButton="0"/>
    <filterColumn colId="44" showButton="0"/>
    <filterColumn colId="45" hiddenButton="1" showButton="0"/>
    <filterColumn colId="46" showButton="0"/>
    <filterColumn colId="48" showButton="0"/>
    <filterColumn colId="49" showButton="0"/>
    <filterColumn colId="50" showButton="0"/>
    <filterColumn colId="52" showButton="0"/>
    <filterColumn colId="53" hiddenButton="1" showButton="0"/>
    <filterColumn colId="54" showButton="0"/>
    <filterColumn colId="56" showButton="0"/>
  </autoFilter>
  <mergeCells count="28">
    <mergeCell ref="BA12:BD12"/>
    <mergeCell ref="BE12:BF12"/>
    <mergeCell ref="BG12:BG13"/>
    <mergeCell ref="AC12:AF12"/>
    <mergeCell ref="AG12:AJ12"/>
    <mergeCell ref="AK12:AN12"/>
    <mergeCell ref="AO12:AR12"/>
    <mergeCell ref="AS12:AV12"/>
    <mergeCell ref="AW12:AZ12"/>
    <mergeCell ref="Y12:AB12"/>
    <mergeCell ref="A12:A13"/>
    <mergeCell ref="C12:C13"/>
    <mergeCell ref="D12:D13"/>
    <mergeCell ref="E12:E13"/>
    <mergeCell ref="F12:F13"/>
    <mergeCell ref="G12:G13"/>
    <mergeCell ref="H12:H13"/>
    <mergeCell ref="I12:L12"/>
    <mergeCell ref="M12:P12"/>
    <mergeCell ref="Q12:T12"/>
    <mergeCell ref="U12:X12"/>
    <mergeCell ref="B12:B13"/>
    <mergeCell ref="A1:C3"/>
    <mergeCell ref="D1:T1"/>
    <mergeCell ref="U1:X3"/>
    <mergeCell ref="D2:T2"/>
    <mergeCell ref="D3:L3"/>
    <mergeCell ref="M3:T3"/>
  </mergeCells>
  <printOptions horizontalCentered="1"/>
  <pageMargins left="0.11811023622047245" right="0.11811023622047245" top="0.15748031496062992" bottom="0.15748031496062992" header="0.31496062992125984" footer="0.31496062992125984"/>
  <pageSetup scale="42" orientation="portrait" horizontalDpi="4294967295" verticalDpi="4294967295" r:id="rId1"/>
  <headerFooter>
    <oddFooter>&amp;L&amp;"Verdana,Normal"&amp;8F-TH-5. Versión :1.&amp;R&amp;"Verdana,Normal"&amp;8Subdirección de Talento Humano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F7F3E7A-6C95-4229-BE05-92FFD4F62515}">
          <x14:formula1>
            <xm:f>'Listas definitivas'!$G$2:$G$12</xm:f>
          </x14:formula1>
          <xm:sqref>C14:C23</xm:sqref>
        </x14:dataValidation>
        <x14:dataValidation type="list" allowBlank="1" showInputMessage="1" showErrorMessage="1" xr:uid="{62437F8F-1DD6-4C56-92EF-47F8E56380D6}">
          <x14:formula1>
            <xm:f>'Listas definitivas'!$I$2:$I$6</xm:f>
          </x14:formula1>
          <xm:sqref>E14:E23</xm:sqref>
        </x14:dataValidation>
        <x14:dataValidation type="list" allowBlank="1" showInputMessage="1" showErrorMessage="1" xr:uid="{0FB067DD-0DAA-4EBC-9BC2-E195467B000F}">
          <x14:formula1>
            <xm:f>'Listas definitivas'!$N$2:$N$10</xm:f>
          </x14:formula1>
          <xm:sqref>G14:G23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8D031-96F7-46FD-A9D9-C331E694C81C}">
  <dimension ref="A1:FN112"/>
  <sheetViews>
    <sheetView showGridLines="0" zoomScale="80" zoomScaleNormal="80" workbookViewId="0">
      <selection activeCell="E7" sqref="E7"/>
    </sheetView>
  </sheetViews>
  <sheetFormatPr baseColWidth="10" defaultColWidth="10.88671875" defaultRowHeight="13.8" x14ac:dyDescent="0.25"/>
  <cols>
    <col min="1" max="2" width="10.88671875" style="217"/>
    <col min="3" max="3" width="17" style="217" customWidth="1"/>
    <col min="4" max="4" width="21.44140625" style="217" customWidth="1"/>
    <col min="5" max="6" width="30.5546875" style="217" customWidth="1"/>
    <col min="7" max="7" width="30.88671875" style="217" customWidth="1"/>
    <col min="8" max="8" width="22.33203125" style="217" customWidth="1"/>
    <col min="9" max="9" width="21.6640625" style="217" customWidth="1"/>
    <col min="10" max="10" width="23.109375" style="217" customWidth="1"/>
    <col min="11" max="11" width="26.44140625" style="217" customWidth="1"/>
    <col min="12" max="12" width="23" style="217" customWidth="1"/>
    <col min="13" max="13" width="10.88671875" style="217"/>
    <col min="14" max="14" width="18.5546875" style="217" customWidth="1"/>
    <col min="15" max="15" width="15.88671875" style="217" customWidth="1"/>
    <col min="16" max="16" width="14.88671875" style="217" customWidth="1"/>
    <col min="17" max="17" width="16.5546875" style="217" customWidth="1"/>
    <col min="18" max="19" width="0" style="217" hidden="1" customWidth="1"/>
    <col min="20" max="20" width="13.109375" style="217" hidden="1" customWidth="1"/>
    <col min="21" max="21" width="14.88671875" style="217" hidden="1" customWidth="1"/>
    <col min="22" max="25" width="0" style="217" hidden="1" customWidth="1"/>
    <col min="26" max="26" width="23.6640625" style="218" customWidth="1"/>
    <col min="27" max="27" width="12.88671875" style="217" customWidth="1"/>
    <col min="28" max="28" width="12.44140625" style="217" customWidth="1"/>
    <col min="29" max="29" width="10.88671875" style="217"/>
    <col min="30" max="30" width="10.88671875" style="217" customWidth="1"/>
    <col min="31" max="32" width="10.88671875" style="219" customWidth="1"/>
    <col min="33" max="34" width="10.88671875" style="217" customWidth="1"/>
    <col min="35" max="35" width="10.88671875" style="217"/>
    <col min="36" max="40" width="10.88671875" style="217" customWidth="1"/>
    <col min="41" max="41" width="10.88671875" style="217"/>
    <col min="42" max="46" width="10.88671875" style="217" customWidth="1"/>
    <col min="47" max="47" width="10.88671875" style="217"/>
    <col min="48" max="52" width="10.88671875" style="217" customWidth="1"/>
    <col min="53" max="53" width="10.88671875" style="217"/>
    <col min="54" max="58" width="10.88671875" style="217" bestFit="1" customWidth="1"/>
    <col min="59" max="59" width="10.88671875" style="217"/>
    <col min="60" max="64" width="10.88671875" style="217" bestFit="1" customWidth="1"/>
    <col min="65" max="65" width="10.88671875" style="217"/>
    <col min="66" max="70" width="10.88671875" style="217" bestFit="1" customWidth="1"/>
    <col min="71" max="71" width="10.88671875" style="217"/>
    <col min="72" max="76" width="10.88671875" style="217" bestFit="1" customWidth="1"/>
    <col min="77" max="77" width="10.88671875" style="217"/>
    <col min="78" max="82" width="10.88671875" style="217" bestFit="1" customWidth="1"/>
    <col min="83" max="83" width="10.88671875" style="217"/>
    <col min="84" max="88" width="10.88671875" style="217" bestFit="1" customWidth="1"/>
    <col min="89" max="89" width="10.88671875" style="217"/>
    <col min="90" max="94" width="10.88671875" style="217" bestFit="1" customWidth="1"/>
    <col min="95" max="95" width="10.88671875" style="217"/>
    <col min="96" max="100" width="10.88671875" style="217" bestFit="1" customWidth="1"/>
    <col min="101" max="103" width="10.88671875" style="217"/>
    <col min="104" max="104" width="10.88671875" style="220"/>
    <col min="105" max="16384" width="10.88671875" style="217"/>
  </cols>
  <sheetData>
    <row r="1" spans="1:170" s="139" customFormat="1" ht="22.5" customHeight="1" x14ac:dyDescent="0.3">
      <c r="A1" s="256"/>
      <c r="B1" s="257"/>
      <c r="C1" s="268" t="s">
        <v>0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9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  <c r="BS1" s="268"/>
      <c r="BT1" s="268"/>
      <c r="BU1" s="268"/>
      <c r="BV1" s="268"/>
      <c r="BW1" s="268"/>
      <c r="BX1" s="268"/>
      <c r="BY1" s="268"/>
      <c r="BZ1" s="268"/>
      <c r="CA1" s="268"/>
      <c r="CB1" s="268"/>
      <c r="CC1" s="268"/>
      <c r="CD1" s="268"/>
      <c r="CE1" s="268"/>
      <c r="CF1" s="268"/>
      <c r="CG1" s="268"/>
      <c r="CH1" s="268"/>
      <c r="CI1" s="268"/>
      <c r="CJ1" s="268"/>
      <c r="CK1" s="268"/>
      <c r="CL1" s="268"/>
      <c r="CM1" s="268"/>
      <c r="CN1" s="268"/>
      <c r="CO1" s="268"/>
      <c r="CP1" s="268"/>
      <c r="CQ1" s="262"/>
      <c r="CR1" s="262"/>
      <c r="CS1" s="263"/>
      <c r="CT1" s="137"/>
      <c r="CU1" s="137"/>
      <c r="CV1" s="137"/>
      <c r="CW1" s="137"/>
      <c r="CX1" s="137"/>
      <c r="CY1" s="137"/>
      <c r="CZ1" s="138"/>
      <c r="DA1" s="137"/>
      <c r="DB1" s="137"/>
      <c r="DC1" s="137"/>
      <c r="DD1" s="137"/>
      <c r="DE1" s="137"/>
      <c r="DF1" s="137"/>
      <c r="DG1" s="137"/>
      <c r="DH1" s="137"/>
      <c r="DI1" s="137"/>
      <c r="DJ1" s="137"/>
      <c r="DK1" s="137"/>
      <c r="DL1" s="137"/>
      <c r="DM1" s="137"/>
      <c r="DN1" s="137"/>
      <c r="DO1" s="137"/>
      <c r="DP1" s="137"/>
      <c r="DQ1" s="137"/>
      <c r="DR1" s="137"/>
      <c r="DS1" s="137"/>
      <c r="DT1" s="137"/>
      <c r="DU1" s="137"/>
      <c r="DV1" s="137"/>
      <c r="DW1" s="137"/>
      <c r="DX1" s="137"/>
      <c r="DY1" s="137"/>
      <c r="DZ1" s="137"/>
      <c r="EA1" s="137"/>
      <c r="EB1" s="137"/>
      <c r="EC1" s="137"/>
      <c r="ED1" s="137"/>
      <c r="EE1" s="137"/>
      <c r="EF1" s="137"/>
      <c r="EG1" s="137"/>
      <c r="EH1" s="137"/>
      <c r="EI1" s="137"/>
      <c r="EJ1" s="137"/>
      <c r="EK1" s="137"/>
      <c r="EL1" s="137"/>
      <c r="EM1" s="137"/>
      <c r="EN1" s="137"/>
      <c r="EO1" s="137"/>
      <c r="EP1" s="137"/>
      <c r="EQ1" s="137"/>
      <c r="ER1" s="137"/>
      <c r="ES1" s="137"/>
      <c r="ET1" s="137"/>
      <c r="EU1" s="137"/>
      <c r="EV1" s="137"/>
      <c r="EW1" s="137"/>
      <c r="EX1" s="137"/>
      <c r="EY1" s="137"/>
      <c r="EZ1" s="137"/>
      <c r="FA1" s="137"/>
      <c r="FB1" s="137"/>
      <c r="FC1" s="137"/>
      <c r="FD1" s="137"/>
      <c r="FE1" s="137"/>
      <c r="FF1" s="137"/>
      <c r="FG1" s="137"/>
      <c r="FH1" s="137"/>
      <c r="FI1" s="137"/>
      <c r="FJ1" s="137"/>
      <c r="FK1" s="137"/>
      <c r="FL1" s="137"/>
      <c r="FM1" s="137"/>
      <c r="FN1" s="137"/>
    </row>
    <row r="2" spans="1:170" s="139" customFormat="1" ht="30" customHeight="1" x14ac:dyDescent="0.3">
      <c r="A2" s="258"/>
      <c r="B2" s="259"/>
      <c r="C2" s="270" t="s">
        <v>1</v>
      </c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1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64"/>
      <c r="CR2" s="264"/>
      <c r="CS2" s="265"/>
      <c r="CT2" s="137"/>
      <c r="CU2" s="137"/>
      <c r="CV2" s="137"/>
      <c r="CW2" s="137"/>
      <c r="CX2" s="137"/>
      <c r="CY2" s="137"/>
      <c r="CZ2" s="138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</row>
    <row r="3" spans="1:170" s="139" customFormat="1" ht="14.1" customHeight="1" thickBot="1" x14ac:dyDescent="0.35">
      <c r="A3" s="260"/>
      <c r="B3" s="261"/>
      <c r="C3" s="272" t="s">
        <v>2</v>
      </c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3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2"/>
      <c r="AS3" s="272"/>
      <c r="AT3" s="272"/>
      <c r="AU3" s="272"/>
      <c r="AV3" s="272"/>
      <c r="AW3" s="272" t="s">
        <v>3</v>
      </c>
      <c r="AX3" s="272"/>
      <c r="AY3" s="272"/>
      <c r="AZ3" s="272"/>
      <c r="BA3" s="272"/>
      <c r="BB3" s="272"/>
      <c r="BC3" s="272"/>
      <c r="BD3" s="272"/>
      <c r="BE3" s="272"/>
      <c r="BF3" s="272"/>
      <c r="BG3" s="272"/>
      <c r="BH3" s="272"/>
      <c r="BI3" s="272"/>
      <c r="BJ3" s="272"/>
      <c r="BK3" s="272"/>
      <c r="BL3" s="272"/>
      <c r="BM3" s="272"/>
      <c r="BN3" s="272"/>
      <c r="BO3" s="272"/>
      <c r="BP3" s="272"/>
      <c r="BQ3" s="272"/>
      <c r="BR3" s="272"/>
      <c r="BS3" s="272"/>
      <c r="BT3" s="272"/>
      <c r="BU3" s="272"/>
      <c r="BV3" s="272"/>
      <c r="BW3" s="272"/>
      <c r="BX3" s="272"/>
      <c r="BY3" s="272"/>
      <c r="BZ3" s="272"/>
      <c r="CA3" s="272"/>
      <c r="CB3" s="272"/>
      <c r="CC3" s="272"/>
      <c r="CD3" s="272"/>
      <c r="CE3" s="272"/>
      <c r="CF3" s="272"/>
      <c r="CG3" s="272"/>
      <c r="CH3" s="272"/>
      <c r="CI3" s="272"/>
      <c r="CJ3" s="272"/>
      <c r="CK3" s="272"/>
      <c r="CL3" s="272"/>
      <c r="CM3" s="272"/>
      <c r="CN3" s="272"/>
      <c r="CO3" s="272"/>
      <c r="CP3" s="272"/>
      <c r="CQ3" s="266"/>
      <c r="CR3" s="266"/>
      <c r="CS3" s="267"/>
      <c r="CT3" s="137"/>
      <c r="CU3" s="137"/>
      <c r="CV3" s="137"/>
      <c r="CW3" s="137"/>
      <c r="CX3" s="137"/>
      <c r="CY3" s="137"/>
      <c r="CZ3" s="138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</row>
    <row r="4" spans="1:170" s="144" customFormat="1" ht="14.4" customHeight="1" thickBot="1" x14ac:dyDescent="0.35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1"/>
      <c r="L4" s="141"/>
      <c r="M4" s="141"/>
      <c r="N4" s="141"/>
      <c r="O4" s="141"/>
      <c r="P4" s="141"/>
      <c r="Q4" s="141"/>
      <c r="R4" s="142"/>
      <c r="S4" s="142"/>
      <c r="T4" s="143"/>
      <c r="Z4" s="145"/>
      <c r="BY4" s="146"/>
      <c r="CT4" s="143"/>
      <c r="CU4" s="143"/>
      <c r="CV4" s="143"/>
      <c r="CW4" s="143"/>
      <c r="CX4" s="143"/>
      <c r="CY4" s="143"/>
      <c r="CZ4" s="147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</row>
    <row r="5" spans="1:170" s="144" customFormat="1" ht="14.4" customHeight="1" thickBot="1" x14ac:dyDescent="0.35">
      <c r="A5" s="148"/>
      <c r="B5" s="148"/>
      <c r="C5" s="148" t="s">
        <v>4</v>
      </c>
      <c r="D5" s="149">
        <v>2026</v>
      </c>
      <c r="E5" s="150"/>
      <c r="F5" s="140"/>
      <c r="G5" s="140"/>
      <c r="H5" s="140"/>
      <c r="I5" s="140"/>
      <c r="J5" s="140"/>
      <c r="K5" s="141"/>
      <c r="L5" s="141"/>
      <c r="M5" s="141"/>
      <c r="N5" s="141"/>
      <c r="O5" s="141"/>
      <c r="P5" s="141"/>
      <c r="Q5" s="141"/>
      <c r="R5" s="142"/>
      <c r="S5" s="142"/>
      <c r="T5" s="143"/>
      <c r="Z5" s="145"/>
      <c r="BY5" s="146"/>
      <c r="CK5" s="151"/>
      <c r="CT5" s="143"/>
      <c r="CU5" s="143"/>
      <c r="CV5" s="143"/>
      <c r="CW5" s="143"/>
      <c r="CX5" s="143"/>
      <c r="CY5" s="143"/>
      <c r="CZ5" s="147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</row>
    <row r="6" spans="1:170" s="144" customFormat="1" ht="6.6" customHeight="1" thickBot="1" x14ac:dyDescent="0.35">
      <c r="A6" s="148"/>
      <c r="B6" s="148"/>
      <c r="C6" s="148"/>
      <c r="D6" s="140"/>
      <c r="E6" s="140"/>
      <c r="F6" s="140"/>
      <c r="G6" s="140"/>
      <c r="H6" s="140"/>
      <c r="I6" s="140"/>
      <c r="J6" s="140"/>
      <c r="K6" s="140"/>
      <c r="L6" s="141"/>
      <c r="M6" s="141"/>
      <c r="N6" s="141"/>
      <c r="O6" s="141"/>
      <c r="P6" s="141"/>
      <c r="Q6" s="141"/>
      <c r="R6" s="142"/>
      <c r="S6" s="142"/>
      <c r="T6" s="143"/>
      <c r="Z6" s="145"/>
      <c r="BY6" s="146"/>
      <c r="CT6" s="143"/>
      <c r="CU6" s="143"/>
      <c r="CV6" s="143"/>
      <c r="CW6" s="143"/>
      <c r="CX6" s="143"/>
      <c r="CY6" s="143"/>
      <c r="CZ6" s="147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</row>
    <row r="7" spans="1:170" s="144" customFormat="1" ht="14.4" customHeight="1" thickBot="1" x14ac:dyDescent="0.35">
      <c r="A7" s="148"/>
      <c r="B7" s="148"/>
      <c r="C7" s="148" t="s">
        <v>5</v>
      </c>
      <c r="D7" s="149">
        <v>1</v>
      </c>
      <c r="E7" s="150"/>
      <c r="F7" s="140"/>
      <c r="G7" s="140"/>
      <c r="H7" s="140"/>
      <c r="I7" s="140"/>
      <c r="J7" s="140"/>
      <c r="K7" s="141"/>
      <c r="L7" s="141"/>
      <c r="M7" s="141"/>
      <c r="N7" s="141"/>
      <c r="O7" s="141"/>
      <c r="P7" s="141"/>
      <c r="Q7" s="141"/>
      <c r="R7" s="142"/>
      <c r="S7" s="142"/>
      <c r="T7" s="143"/>
      <c r="Z7" s="145"/>
      <c r="BY7" s="146"/>
      <c r="CT7" s="143"/>
      <c r="CU7" s="143"/>
      <c r="CV7" s="143"/>
      <c r="CW7" s="143"/>
      <c r="CX7" s="143"/>
      <c r="CY7" s="143"/>
      <c r="CZ7" s="147"/>
      <c r="DA7" s="143"/>
      <c r="DB7" s="143"/>
      <c r="DC7" s="143"/>
      <c r="DD7" s="143"/>
      <c r="DE7" s="143"/>
      <c r="DF7" s="143"/>
      <c r="DG7" s="143"/>
      <c r="DH7" s="143"/>
      <c r="DI7" s="143"/>
      <c r="DJ7" s="143"/>
      <c r="DK7" s="143"/>
      <c r="DL7" s="143"/>
      <c r="DM7" s="143"/>
      <c r="DN7" s="143"/>
      <c r="DO7" s="143"/>
      <c r="DP7" s="143"/>
      <c r="DQ7" s="143"/>
      <c r="DR7" s="143"/>
      <c r="DS7" s="143"/>
      <c r="DT7" s="143"/>
      <c r="DU7" s="143"/>
      <c r="DV7" s="143"/>
      <c r="DW7" s="143"/>
      <c r="DX7" s="143"/>
      <c r="DY7" s="143"/>
      <c r="DZ7" s="143"/>
      <c r="EA7" s="143"/>
      <c r="EB7" s="143"/>
      <c r="EC7" s="143"/>
      <c r="ED7" s="143"/>
      <c r="EE7" s="143"/>
      <c r="EF7" s="143"/>
      <c r="EG7" s="143"/>
      <c r="EH7" s="143"/>
      <c r="EI7" s="143"/>
      <c r="EJ7" s="143"/>
      <c r="EK7" s="143"/>
      <c r="EL7" s="143"/>
      <c r="EM7" s="143"/>
      <c r="EN7" s="143"/>
      <c r="EO7" s="143"/>
      <c r="EP7" s="143"/>
      <c r="EQ7" s="143"/>
      <c r="ER7" s="143"/>
      <c r="ES7" s="143"/>
      <c r="ET7" s="143"/>
      <c r="EU7" s="143"/>
      <c r="EV7" s="143"/>
      <c r="EW7" s="143"/>
      <c r="EX7" s="143"/>
      <c r="EY7" s="143"/>
      <c r="EZ7" s="143"/>
      <c r="FA7" s="143"/>
      <c r="FB7" s="143"/>
      <c r="FC7" s="143"/>
      <c r="FD7" s="143"/>
      <c r="FE7" s="143"/>
      <c r="FF7" s="143"/>
      <c r="FG7" s="143"/>
      <c r="FH7" s="143"/>
      <c r="FI7" s="143"/>
      <c r="FJ7" s="143"/>
      <c r="FK7" s="143"/>
      <c r="FL7" s="143"/>
      <c r="FM7" s="143"/>
      <c r="FN7" s="143"/>
    </row>
    <row r="8" spans="1:170" s="144" customFormat="1" ht="9" customHeight="1" x14ac:dyDescent="0.3">
      <c r="A8" s="148"/>
      <c r="B8" s="148"/>
      <c r="C8" s="148"/>
      <c r="D8" s="140"/>
      <c r="E8" s="140"/>
      <c r="F8" s="140"/>
      <c r="G8" s="140"/>
      <c r="H8" s="140"/>
      <c r="I8" s="140"/>
      <c r="J8" s="140"/>
      <c r="K8" s="141"/>
      <c r="L8" s="141"/>
      <c r="M8" s="141"/>
      <c r="N8" s="141"/>
      <c r="O8" s="141"/>
      <c r="P8" s="141"/>
      <c r="Q8" s="141"/>
      <c r="R8" s="142"/>
      <c r="S8" s="142"/>
      <c r="T8" s="143"/>
      <c r="Z8" s="145"/>
      <c r="BY8" s="146"/>
      <c r="CT8" s="143"/>
      <c r="CU8" s="143"/>
      <c r="CV8" s="143"/>
      <c r="CW8" s="143"/>
      <c r="CX8" s="143"/>
      <c r="CY8" s="143"/>
      <c r="CZ8" s="147"/>
      <c r="DA8" s="143"/>
      <c r="DB8" s="143"/>
      <c r="DC8" s="143"/>
      <c r="DD8" s="143"/>
      <c r="DE8" s="143"/>
      <c r="DF8" s="143"/>
      <c r="DG8" s="143"/>
      <c r="DH8" s="143"/>
      <c r="DI8" s="143"/>
      <c r="DJ8" s="143"/>
      <c r="DK8" s="143"/>
      <c r="DL8" s="143"/>
      <c r="DM8" s="143"/>
      <c r="DN8" s="143"/>
      <c r="DO8" s="143"/>
      <c r="DP8" s="143"/>
      <c r="DQ8" s="143"/>
      <c r="DR8" s="143"/>
      <c r="DS8" s="143"/>
      <c r="DT8" s="143"/>
      <c r="DU8" s="143"/>
      <c r="DV8" s="143"/>
      <c r="DW8" s="143"/>
      <c r="DX8" s="143"/>
      <c r="DY8" s="143"/>
      <c r="DZ8" s="143"/>
      <c r="EA8" s="143"/>
      <c r="EB8" s="143"/>
      <c r="EC8" s="143"/>
      <c r="ED8" s="143"/>
      <c r="EE8" s="143"/>
      <c r="EF8" s="143"/>
      <c r="EG8" s="143"/>
      <c r="EH8" s="143"/>
      <c r="EI8" s="143"/>
      <c r="EJ8" s="143"/>
      <c r="EK8" s="143"/>
      <c r="EL8" s="143"/>
      <c r="EM8" s="143"/>
      <c r="EN8" s="143"/>
      <c r="EO8" s="143"/>
      <c r="EP8" s="143"/>
      <c r="EQ8" s="143"/>
      <c r="ER8" s="143"/>
      <c r="ES8" s="143"/>
      <c r="ET8" s="143"/>
      <c r="EU8" s="143"/>
      <c r="EV8" s="143"/>
      <c r="EW8" s="143"/>
      <c r="EX8" s="143"/>
      <c r="EY8" s="143"/>
      <c r="EZ8" s="143"/>
      <c r="FA8" s="143"/>
      <c r="FB8" s="143"/>
      <c r="FC8" s="143"/>
      <c r="FD8" s="143"/>
      <c r="FE8" s="143"/>
      <c r="FF8" s="143"/>
      <c r="FG8" s="143"/>
      <c r="FH8" s="143"/>
      <c r="FI8" s="143"/>
      <c r="FJ8" s="143"/>
      <c r="FK8" s="143"/>
      <c r="FL8" s="143"/>
      <c r="FM8" s="143"/>
      <c r="FN8" s="143"/>
    </row>
    <row r="9" spans="1:170" s="144" customFormat="1" ht="26.4" x14ac:dyDescent="0.3">
      <c r="A9" s="148"/>
      <c r="B9" s="148"/>
      <c r="C9" s="148" t="s">
        <v>6</v>
      </c>
      <c r="D9" s="149" t="s">
        <v>63</v>
      </c>
      <c r="E9" s="150"/>
      <c r="F9" s="150"/>
      <c r="H9" s="152"/>
      <c r="I9" s="152"/>
      <c r="J9" s="141"/>
      <c r="K9" s="141"/>
      <c r="L9" s="141"/>
      <c r="M9" s="141"/>
      <c r="N9" s="142"/>
      <c r="O9" s="142"/>
      <c r="P9" s="142"/>
      <c r="Q9" s="142"/>
      <c r="R9" s="142"/>
      <c r="S9" s="142"/>
      <c r="T9" s="143"/>
      <c r="Z9" s="145"/>
      <c r="BY9" s="146"/>
      <c r="CT9" s="143"/>
      <c r="CU9" s="143"/>
      <c r="CV9" s="143"/>
      <c r="CW9" s="143"/>
      <c r="CX9" s="143"/>
      <c r="CY9" s="143"/>
      <c r="CZ9" s="147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3"/>
      <c r="DM9" s="143"/>
      <c r="DN9" s="143"/>
      <c r="DO9" s="143"/>
      <c r="DP9" s="143"/>
      <c r="DQ9" s="143"/>
      <c r="DR9" s="143"/>
      <c r="DS9" s="143"/>
      <c r="DT9" s="143"/>
      <c r="DU9" s="143"/>
      <c r="DV9" s="143"/>
      <c r="DW9" s="143"/>
      <c r="DX9" s="143"/>
      <c r="DY9" s="143"/>
      <c r="DZ9" s="143"/>
      <c r="EA9" s="143"/>
      <c r="EB9" s="143"/>
      <c r="EC9" s="143"/>
      <c r="ED9" s="143"/>
      <c r="EE9" s="143"/>
      <c r="EF9" s="143"/>
      <c r="EG9" s="143"/>
      <c r="EH9" s="143"/>
      <c r="EI9" s="143"/>
      <c r="EJ9" s="143"/>
      <c r="EK9" s="143"/>
      <c r="EL9" s="143"/>
      <c r="EM9" s="143"/>
      <c r="EN9" s="143"/>
      <c r="EO9" s="143"/>
      <c r="EP9" s="143"/>
      <c r="EQ9" s="143"/>
      <c r="ER9" s="143"/>
      <c r="ES9" s="143"/>
      <c r="ET9" s="143"/>
      <c r="EU9" s="143"/>
      <c r="EV9" s="143"/>
      <c r="EW9" s="143"/>
      <c r="EX9" s="143"/>
      <c r="EY9" s="143"/>
      <c r="EZ9" s="143"/>
      <c r="FA9" s="143"/>
      <c r="FB9" s="143"/>
      <c r="FC9" s="143"/>
      <c r="FD9" s="143"/>
      <c r="FE9" s="143"/>
      <c r="FF9" s="143"/>
      <c r="FG9" s="143"/>
      <c r="FH9" s="143"/>
      <c r="FI9" s="143"/>
      <c r="FJ9" s="143"/>
      <c r="FK9" s="143"/>
      <c r="FL9" s="143"/>
      <c r="FM9" s="143"/>
      <c r="FN9" s="143"/>
    </row>
    <row r="10" spans="1:170" s="144" customFormat="1" ht="10.5" customHeight="1" x14ac:dyDescent="0.3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4"/>
      <c r="L10" s="154"/>
      <c r="M10" s="154"/>
      <c r="N10" s="154"/>
      <c r="O10" s="154"/>
      <c r="P10" s="154"/>
      <c r="Q10" s="154"/>
      <c r="R10" s="155"/>
      <c r="S10" s="155"/>
      <c r="T10" s="143"/>
      <c r="Z10" s="145"/>
      <c r="BY10" s="146"/>
      <c r="CT10" s="143"/>
      <c r="CU10" s="143"/>
      <c r="CV10" s="143"/>
      <c r="CW10" s="143"/>
      <c r="CX10" s="143"/>
      <c r="CY10" s="143"/>
      <c r="CZ10" s="147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3"/>
      <c r="DM10" s="143"/>
      <c r="DN10" s="143"/>
      <c r="DO10" s="143"/>
      <c r="DP10" s="143"/>
      <c r="DQ10" s="143"/>
      <c r="DR10" s="143"/>
      <c r="DS10" s="143"/>
      <c r="DT10" s="143"/>
      <c r="DU10" s="143"/>
      <c r="DV10" s="143"/>
      <c r="DW10" s="143"/>
      <c r="DX10" s="143"/>
      <c r="DY10" s="143"/>
      <c r="DZ10" s="143"/>
      <c r="EA10" s="143"/>
      <c r="EB10" s="143"/>
      <c r="EC10" s="143"/>
      <c r="ED10" s="143"/>
      <c r="EE10" s="143"/>
      <c r="EF10" s="143"/>
      <c r="EG10" s="143"/>
      <c r="EH10" s="143"/>
      <c r="EI10" s="143"/>
      <c r="EJ10" s="143"/>
      <c r="EK10" s="143"/>
      <c r="EL10" s="143"/>
      <c r="EM10" s="143"/>
      <c r="EN10" s="143"/>
      <c r="EO10" s="143"/>
      <c r="EP10" s="143"/>
      <c r="EQ10" s="143"/>
      <c r="ER10" s="143"/>
      <c r="ES10" s="143"/>
      <c r="ET10" s="143"/>
      <c r="EU10" s="143"/>
      <c r="EV10" s="143"/>
      <c r="EW10" s="143"/>
      <c r="EX10" s="143"/>
      <c r="EY10" s="143"/>
      <c r="EZ10" s="143"/>
      <c r="FA10" s="143"/>
      <c r="FB10" s="143"/>
      <c r="FC10" s="143"/>
      <c r="FD10" s="143"/>
      <c r="FE10" s="143"/>
      <c r="FF10" s="143"/>
      <c r="FG10" s="143"/>
      <c r="FH10" s="143"/>
      <c r="FI10" s="143"/>
      <c r="FJ10" s="143"/>
      <c r="FK10" s="143"/>
      <c r="FL10" s="143"/>
      <c r="FM10" s="143"/>
      <c r="FN10" s="143"/>
    </row>
    <row r="11" spans="1:170" s="144" customFormat="1" ht="27" customHeight="1" x14ac:dyDescent="0.3">
      <c r="A11" s="156" t="s">
        <v>64</v>
      </c>
      <c r="B11" s="156" t="s">
        <v>65</v>
      </c>
      <c r="C11" s="156" t="s">
        <v>66</v>
      </c>
      <c r="D11" s="156" t="s">
        <v>67</v>
      </c>
      <c r="E11" s="156" t="s">
        <v>68</v>
      </c>
      <c r="F11" s="156" t="s">
        <v>69</v>
      </c>
      <c r="G11" s="156" t="s">
        <v>70</v>
      </c>
      <c r="H11" s="156" t="s">
        <v>71</v>
      </c>
      <c r="I11" s="156" t="s">
        <v>72</v>
      </c>
      <c r="J11" s="156" t="s">
        <v>73</v>
      </c>
      <c r="K11" s="156" t="s">
        <v>74</v>
      </c>
      <c r="L11" s="156" t="s">
        <v>75</v>
      </c>
      <c r="M11" s="156" t="s">
        <v>76</v>
      </c>
      <c r="N11" s="156" t="s">
        <v>77</v>
      </c>
      <c r="O11" s="157" t="s">
        <v>78</v>
      </c>
      <c r="P11" s="157" t="s">
        <v>79</v>
      </c>
      <c r="Q11" s="158" t="s">
        <v>80</v>
      </c>
      <c r="R11" s="159" t="s">
        <v>81</v>
      </c>
      <c r="S11" s="159" t="s">
        <v>82</v>
      </c>
      <c r="T11" s="159" t="s">
        <v>83</v>
      </c>
      <c r="U11" s="160" t="s">
        <v>84</v>
      </c>
      <c r="V11" s="160" t="s">
        <v>85</v>
      </c>
      <c r="W11" s="161" t="s">
        <v>86</v>
      </c>
      <c r="X11" s="161" t="s">
        <v>87</v>
      </c>
      <c r="Y11" s="161" t="s">
        <v>88</v>
      </c>
      <c r="Z11" s="162" t="s">
        <v>89</v>
      </c>
      <c r="AA11" s="161" t="s">
        <v>90</v>
      </c>
      <c r="AB11" s="163" t="s">
        <v>91</v>
      </c>
      <c r="AC11" s="164" t="s">
        <v>92</v>
      </c>
      <c r="AD11" s="165" t="s">
        <v>93</v>
      </c>
      <c r="AE11" s="165" t="s">
        <v>94</v>
      </c>
      <c r="AF11" s="165" t="s">
        <v>95</v>
      </c>
      <c r="AG11" s="165" t="s">
        <v>96</v>
      </c>
      <c r="AH11" s="166" t="s">
        <v>97</v>
      </c>
      <c r="AI11" s="167" t="s">
        <v>98</v>
      </c>
      <c r="AJ11" s="168" t="s">
        <v>99</v>
      </c>
      <c r="AK11" s="168" t="s">
        <v>100</v>
      </c>
      <c r="AL11" s="168" t="s">
        <v>101</v>
      </c>
      <c r="AM11" s="168" t="s">
        <v>102</v>
      </c>
      <c r="AN11" s="166" t="s">
        <v>103</v>
      </c>
      <c r="AO11" s="164" t="s">
        <v>104</v>
      </c>
      <c r="AP11" s="165" t="s">
        <v>105</v>
      </c>
      <c r="AQ11" s="165" t="s">
        <v>106</v>
      </c>
      <c r="AR11" s="165" t="s">
        <v>107</v>
      </c>
      <c r="AS11" s="165" t="s">
        <v>108</v>
      </c>
      <c r="AT11" s="166" t="s">
        <v>109</v>
      </c>
      <c r="AU11" s="164" t="s">
        <v>110</v>
      </c>
      <c r="AV11" s="165" t="s">
        <v>111</v>
      </c>
      <c r="AW11" s="165" t="s">
        <v>112</v>
      </c>
      <c r="AX11" s="165" t="s">
        <v>113</v>
      </c>
      <c r="AY11" s="165" t="s">
        <v>114</v>
      </c>
      <c r="AZ11" s="166" t="s">
        <v>115</v>
      </c>
      <c r="BA11" s="167" t="s">
        <v>116</v>
      </c>
      <c r="BB11" s="168" t="s">
        <v>117</v>
      </c>
      <c r="BC11" s="168" t="s">
        <v>118</v>
      </c>
      <c r="BD11" s="168" t="s">
        <v>119</v>
      </c>
      <c r="BE11" s="168" t="s">
        <v>120</v>
      </c>
      <c r="BF11" s="166" t="s">
        <v>121</v>
      </c>
      <c r="BG11" s="164" t="s">
        <v>122</v>
      </c>
      <c r="BH11" s="165" t="s">
        <v>123</v>
      </c>
      <c r="BI11" s="165" t="s">
        <v>124</v>
      </c>
      <c r="BJ11" s="165" t="s">
        <v>125</v>
      </c>
      <c r="BK11" s="165" t="s">
        <v>126</v>
      </c>
      <c r="BL11" s="166" t="s">
        <v>127</v>
      </c>
      <c r="BM11" s="167" t="s">
        <v>128</v>
      </c>
      <c r="BN11" s="168" t="s">
        <v>129</v>
      </c>
      <c r="BO11" s="168" t="s">
        <v>130</v>
      </c>
      <c r="BP11" s="168" t="s">
        <v>131</v>
      </c>
      <c r="BQ11" s="168" t="s">
        <v>132</v>
      </c>
      <c r="BR11" s="166" t="s">
        <v>133</v>
      </c>
      <c r="BS11" s="164" t="s">
        <v>134</v>
      </c>
      <c r="BT11" s="165" t="s">
        <v>135</v>
      </c>
      <c r="BU11" s="165" t="s">
        <v>136</v>
      </c>
      <c r="BV11" s="165" t="s">
        <v>137</v>
      </c>
      <c r="BW11" s="165" t="s">
        <v>138</v>
      </c>
      <c r="BX11" s="166" t="s">
        <v>139</v>
      </c>
      <c r="BY11" s="167" t="s">
        <v>140</v>
      </c>
      <c r="BZ11" s="168" t="s">
        <v>141</v>
      </c>
      <c r="CA11" s="168" t="s">
        <v>142</v>
      </c>
      <c r="CB11" s="168" t="s">
        <v>143</v>
      </c>
      <c r="CC11" s="168" t="s">
        <v>144</v>
      </c>
      <c r="CD11" s="166" t="s">
        <v>145</v>
      </c>
      <c r="CE11" s="164" t="s">
        <v>146</v>
      </c>
      <c r="CF11" s="165" t="s">
        <v>147</v>
      </c>
      <c r="CG11" s="165" t="s">
        <v>148</v>
      </c>
      <c r="CH11" s="165" t="s">
        <v>149</v>
      </c>
      <c r="CI11" s="165" t="s">
        <v>150</v>
      </c>
      <c r="CJ11" s="166" t="s">
        <v>151</v>
      </c>
      <c r="CK11" s="167" t="s">
        <v>152</v>
      </c>
      <c r="CL11" s="168" t="s">
        <v>153</v>
      </c>
      <c r="CM11" s="168" t="s">
        <v>154</v>
      </c>
      <c r="CN11" s="168" t="s">
        <v>155</v>
      </c>
      <c r="CO11" s="168" t="s">
        <v>156</v>
      </c>
      <c r="CP11" s="166" t="s">
        <v>157</v>
      </c>
      <c r="CQ11" s="164" t="s">
        <v>158</v>
      </c>
      <c r="CR11" s="165" t="s">
        <v>159</v>
      </c>
      <c r="CS11" s="165" t="s">
        <v>160</v>
      </c>
      <c r="CT11" s="165" t="s">
        <v>161</v>
      </c>
      <c r="CU11" s="165" t="s">
        <v>162</v>
      </c>
      <c r="CV11" s="166" t="s">
        <v>163</v>
      </c>
      <c r="CW11" s="169" t="s">
        <v>164</v>
      </c>
      <c r="CX11" s="169" t="s">
        <v>165</v>
      </c>
      <c r="CY11" s="169" t="s">
        <v>166</v>
      </c>
      <c r="CZ11" s="147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3"/>
      <c r="DM11" s="143"/>
      <c r="DN11" s="143"/>
      <c r="DO11" s="143"/>
      <c r="DP11" s="143"/>
      <c r="DQ11" s="143"/>
      <c r="DR11" s="143"/>
      <c r="DS11" s="143"/>
      <c r="DT11" s="143"/>
      <c r="DU11" s="143"/>
      <c r="DV11" s="143"/>
      <c r="DW11" s="143"/>
      <c r="DX11" s="143"/>
      <c r="DY11" s="143"/>
      <c r="DZ11" s="143"/>
      <c r="EA11" s="143"/>
      <c r="EB11" s="143"/>
      <c r="EC11" s="143"/>
      <c r="ED11" s="143"/>
      <c r="EE11" s="143"/>
      <c r="EF11" s="143"/>
      <c r="EG11" s="143"/>
      <c r="EH11" s="143"/>
      <c r="EI11" s="143"/>
      <c r="EJ11" s="143"/>
      <c r="EK11" s="143"/>
      <c r="EL11" s="143"/>
      <c r="EM11" s="143"/>
      <c r="EN11" s="143"/>
      <c r="EO11" s="143"/>
      <c r="EP11" s="143"/>
      <c r="EQ11" s="143"/>
      <c r="ER11" s="143"/>
      <c r="ES11" s="143"/>
      <c r="ET11" s="143"/>
      <c r="EU11" s="143"/>
      <c r="EV11" s="143"/>
      <c r="EW11" s="143"/>
      <c r="EX11" s="143"/>
      <c r="EY11" s="143"/>
      <c r="EZ11" s="143"/>
      <c r="FA11" s="143"/>
      <c r="FB11" s="143"/>
      <c r="FC11" s="143"/>
      <c r="FD11" s="143"/>
      <c r="FE11" s="143"/>
      <c r="FF11" s="143"/>
      <c r="FG11" s="143"/>
      <c r="FH11" s="143"/>
      <c r="FI11" s="143"/>
      <c r="FJ11" s="143"/>
      <c r="FK11" s="143"/>
      <c r="FL11" s="143"/>
      <c r="FM11" s="143"/>
      <c r="FN11" s="143"/>
    </row>
    <row r="12" spans="1:170" s="144" customFormat="1" ht="103.5" customHeight="1" x14ac:dyDescent="0.3">
      <c r="A12" s="102">
        <v>1</v>
      </c>
      <c r="B12" s="103" t="s">
        <v>167</v>
      </c>
      <c r="C12" s="103" t="s">
        <v>168</v>
      </c>
      <c r="D12" s="103" t="s">
        <v>169</v>
      </c>
      <c r="E12" s="103" t="s">
        <v>170</v>
      </c>
      <c r="F12" s="103" t="s">
        <v>171</v>
      </c>
      <c r="G12" s="103" t="s">
        <v>172</v>
      </c>
      <c r="H12" s="103" t="s">
        <v>173</v>
      </c>
      <c r="I12" s="103" t="s">
        <v>174</v>
      </c>
      <c r="J12" s="103" t="s">
        <v>36</v>
      </c>
      <c r="K12" s="103" t="s">
        <v>37</v>
      </c>
      <c r="L12" s="103" t="s">
        <v>175</v>
      </c>
      <c r="M12" s="103" t="s">
        <v>174</v>
      </c>
      <c r="N12" s="103" t="s">
        <v>169</v>
      </c>
      <c r="O12" s="103" t="s">
        <v>176</v>
      </c>
      <c r="P12" s="104">
        <v>7.0000000000000007E-2</v>
      </c>
      <c r="Q12" s="105" t="s">
        <v>177</v>
      </c>
      <c r="R12" s="103" t="s">
        <v>178</v>
      </c>
      <c r="S12" s="103" t="s">
        <v>179</v>
      </c>
      <c r="T12" s="103" t="s">
        <v>179</v>
      </c>
      <c r="U12" s="106">
        <v>1540</v>
      </c>
      <c r="V12" s="106">
        <v>1540</v>
      </c>
      <c r="W12" s="103" t="s">
        <v>39</v>
      </c>
      <c r="X12" s="103" t="s">
        <v>180</v>
      </c>
      <c r="Y12" s="103" t="s">
        <v>181</v>
      </c>
      <c r="Z12" s="107">
        <v>1952425923</v>
      </c>
      <c r="AA12" s="108">
        <v>46023</v>
      </c>
      <c r="AB12" s="108">
        <v>46387</v>
      </c>
      <c r="AC12" s="136" t="s">
        <v>182</v>
      </c>
      <c r="AD12" s="109"/>
      <c r="AE12" s="110" t="s">
        <v>183</v>
      </c>
      <c r="AF12" s="103"/>
      <c r="AG12" s="102"/>
      <c r="AH12" s="102"/>
      <c r="AI12" s="170" t="s">
        <v>182</v>
      </c>
      <c r="AJ12" s="102"/>
      <c r="AK12" s="110" t="s">
        <v>183</v>
      </c>
      <c r="AL12" s="102"/>
      <c r="AM12" s="102"/>
      <c r="AN12" s="102"/>
      <c r="AO12" s="170" t="s">
        <v>184</v>
      </c>
      <c r="AP12" s="102"/>
      <c r="AQ12" s="110" t="s">
        <v>183</v>
      </c>
      <c r="AR12" s="102"/>
      <c r="AS12" s="102"/>
      <c r="AT12" s="102"/>
      <c r="AU12" s="136" t="s">
        <v>184</v>
      </c>
      <c r="AV12" s="102"/>
      <c r="AW12" s="110" t="s">
        <v>183</v>
      </c>
      <c r="AX12" s="102"/>
      <c r="AY12" s="102"/>
      <c r="AZ12" s="102"/>
      <c r="BA12" s="170" t="s">
        <v>185</v>
      </c>
      <c r="BB12" s="102"/>
      <c r="BC12" s="110" t="s">
        <v>183</v>
      </c>
      <c r="BD12" s="102"/>
      <c r="BE12" s="102"/>
      <c r="BF12" s="102"/>
      <c r="BG12" s="170" t="s">
        <v>185</v>
      </c>
      <c r="BH12" s="110"/>
      <c r="BI12" s="110" t="s">
        <v>183</v>
      </c>
      <c r="BJ12" s="102"/>
      <c r="BK12" s="102"/>
      <c r="BL12" s="102"/>
      <c r="BM12" s="136" t="s">
        <v>185</v>
      </c>
      <c r="BN12" s="102"/>
      <c r="BO12" s="110" t="s">
        <v>183</v>
      </c>
      <c r="BP12" s="102"/>
      <c r="BQ12" s="102"/>
      <c r="BR12" s="102"/>
      <c r="BS12" s="170" t="s">
        <v>185</v>
      </c>
      <c r="BT12" s="102"/>
      <c r="BU12" s="110" t="s">
        <v>183</v>
      </c>
      <c r="BV12" s="102"/>
      <c r="BW12" s="102"/>
      <c r="BX12" s="102"/>
      <c r="BY12" s="170" t="s">
        <v>185</v>
      </c>
      <c r="BZ12" s="102"/>
      <c r="CA12" s="110" t="s">
        <v>183</v>
      </c>
      <c r="CB12" s="102"/>
      <c r="CC12" s="102"/>
      <c r="CD12" s="102"/>
      <c r="CE12" s="136" t="s">
        <v>185</v>
      </c>
      <c r="CF12" s="102"/>
      <c r="CG12" s="110" t="s">
        <v>183</v>
      </c>
      <c r="CH12" s="102"/>
      <c r="CI12" s="102"/>
      <c r="CJ12" s="102"/>
      <c r="CK12" s="170" t="s">
        <v>185</v>
      </c>
      <c r="CL12" s="102"/>
      <c r="CM12" s="110" t="s">
        <v>183</v>
      </c>
      <c r="CN12" s="102"/>
      <c r="CO12" s="102"/>
      <c r="CP12" s="102"/>
      <c r="CQ12" s="136" t="s">
        <v>185</v>
      </c>
      <c r="CR12" s="102"/>
      <c r="CS12" s="110" t="s">
        <v>183</v>
      </c>
      <c r="CT12" s="102"/>
      <c r="CU12" s="102"/>
      <c r="CV12" s="102"/>
      <c r="CW12" s="102"/>
      <c r="CX12" s="102"/>
      <c r="CY12" s="102"/>
      <c r="CZ12" s="147"/>
      <c r="DA12" s="143"/>
      <c r="DB12" s="143"/>
      <c r="DC12" s="143"/>
      <c r="DD12" s="143"/>
      <c r="DE12" s="143"/>
      <c r="DF12" s="143"/>
      <c r="DG12" s="143"/>
      <c r="DH12" s="143"/>
      <c r="DI12" s="143"/>
      <c r="DJ12" s="143"/>
      <c r="DK12" s="143"/>
      <c r="DL12" s="143"/>
      <c r="DM12" s="143"/>
      <c r="DN12" s="143"/>
      <c r="DO12" s="143"/>
      <c r="DP12" s="143"/>
      <c r="DQ12" s="143"/>
      <c r="DR12" s="143"/>
      <c r="DS12" s="143"/>
      <c r="DT12" s="143"/>
      <c r="DU12" s="143"/>
      <c r="DV12" s="143"/>
      <c r="DW12" s="143"/>
      <c r="DX12" s="143"/>
      <c r="DY12" s="143"/>
      <c r="DZ12" s="143"/>
      <c r="EA12" s="143"/>
      <c r="EB12" s="143"/>
      <c r="EC12" s="143"/>
      <c r="ED12" s="143"/>
      <c r="EE12" s="143"/>
      <c r="EF12" s="143"/>
      <c r="EG12" s="143"/>
      <c r="EH12" s="143"/>
      <c r="EI12" s="143"/>
      <c r="EJ12" s="143"/>
      <c r="EK12" s="143"/>
      <c r="EL12" s="143"/>
      <c r="EM12" s="143"/>
      <c r="EN12" s="143"/>
      <c r="EO12" s="143"/>
      <c r="EP12" s="143"/>
      <c r="EQ12" s="143"/>
      <c r="ER12" s="143"/>
      <c r="ES12" s="143"/>
      <c r="ET12" s="143"/>
      <c r="EU12" s="143"/>
      <c r="EV12" s="143"/>
      <c r="EW12" s="143"/>
      <c r="EX12" s="143"/>
      <c r="EY12" s="143"/>
      <c r="EZ12" s="143"/>
      <c r="FA12" s="143"/>
      <c r="FB12" s="143"/>
      <c r="FC12" s="143"/>
      <c r="FD12" s="143"/>
      <c r="FE12" s="143"/>
      <c r="FF12" s="143"/>
      <c r="FG12" s="143"/>
      <c r="FH12" s="143"/>
      <c r="FI12" s="143"/>
      <c r="FJ12" s="143"/>
      <c r="FK12" s="143"/>
      <c r="FL12" s="143"/>
      <c r="FM12" s="143"/>
      <c r="FN12" s="143"/>
    </row>
    <row r="13" spans="1:170" s="109" customFormat="1" ht="122.4" x14ac:dyDescent="0.3">
      <c r="A13" s="102">
        <v>2</v>
      </c>
      <c r="B13" s="103" t="s">
        <v>167</v>
      </c>
      <c r="C13" s="103" t="s">
        <v>168</v>
      </c>
      <c r="D13" s="103" t="s">
        <v>169</v>
      </c>
      <c r="E13" s="103" t="s">
        <v>170</v>
      </c>
      <c r="F13" s="103" t="s">
        <v>171</v>
      </c>
      <c r="G13" s="103" t="s">
        <v>172</v>
      </c>
      <c r="H13" s="103" t="s">
        <v>173</v>
      </c>
      <c r="I13" s="103" t="s">
        <v>174</v>
      </c>
      <c r="J13" s="103" t="s">
        <v>36</v>
      </c>
      <c r="K13" s="103" t="s">
        <v>37</v>
      </c>
      <c r="L13" s="103" t="s">
        <v>175</v>
      </c>
      <c r="M13" s="103" t="s">
        <v>174</v>
      </c>
      <c r="N13" s="103" t="s">
        <v>186</v>
      </c>
      <c r="O13" s="103" t="s">
        <v>187</v>
      </c>
      <c r="P13" s="104">
        <v>7.0000000000000007E-2</v>
      </c>
      <c r="Q13" s="171" t="s">
        <v>188</v>
      </c>
      <c r="R13" s="103" t="s">
        <v>178</v>
      </c>
      <c r="S13" s="103" t="s">
        <v>189</v>
      </c>
      <c r="T13" s="103" t="s">
        <v>189</v>
      </c>
      <c r="U13" s="106">
        <v>10055</v>
      </c>
      <c r="V13" s="106">
        <v>10055</v>
      </c>
      <c r="W13" s="103" t="s">
        <v>39</v>
      </c>
      <c r="X13" s="103" t="s">
        <v>180</v>
      </c>
      <c r="Y13" s="172" t="s">
        <v>181</v>
      </c>
      <c r="Z13" s="107">
        <v>1952425923</v>
      </c>
      <c r="AA13" s="173">
        <v>46023</v>
      </c>
      <c r="AB13" s="108">
        <v>46387</v>
      </c>
      <c r="AC13" s="136">
        <v>0.1</v>
      </c>
      <c r="AD13" s="102"/>
      <c r="AE13" s="110" t="s">
        <v>183</v>
      </c>
      <c r="AF13" s="103"/>
      <c r="AG13" s="102"/>
      <c r="AH13" s="102"/>
      <c r="AI13" s="170" t="s">
        <v>190</v>
      </c>
      <c r="AJ13" s="102"/>
      <c r="AK13" s="110" t="s">
        <v>183</v>
      </c>
      <c r="AL13" s="102"/>
      <c r="AM13" s="102"/>
      <c r="AN13" s="102"/>
      <c r="AO13" s="170" t="s">
        <v>191</v>
      </c>
      <c r="AP13" s="102"/>
      <c r="AQ13" s="110" t="s">
        <v>183</v>
      </c>
      <c r="AR13" s="102"/>
      <c r="AS13" s="102"/>
      <c r="AT13" s="102"/>
      <c r="AU13" s="136" t="s">
        <v>192</v>
      </c>
      <c r="AV13" s="102"/>
      <c r="AW13" s="110" t="s">
        <v>183</v>
      </c>
      <c r="AX13" s="102"/>
      <c r="AY13" s="102"/>
      <c r="AZ13" s="102"/>
      <c r="BA13" s="170" t="s">
        <v>192</v>
      </c>
      <c r="BB13" s="102"/>
      <c r="BC13" s="110" t="s">
        <v>183</v>
      </c>
      <c r="BD13" s="102"/>
      <c r="BE13" s="102"/>
      <c r="BF13" s="102"/>
      <c r="BG13" s="170" t="s">
        <v>192</v>
      </c>
      <c r="BH13" s="110"/>
      <c r="BI13" s="110" t="s">
        <v>183</v>
      </c>
      <c r="BJ13" s="102"/>
      <c r="BK13" s="102"/>
      <c r="BL13" s="102"/>
      <c r="BM13" s="136" t="s">
        <v>192</v>
      </c>
      <c r="BN13" s="102"/>
      <c r="BO13" s="110" t="s">
        <v>183</v>
      </c>
      <c r="BP13" s="102"/>
      <c r="BQ13" s="102"/>
      <c r="BR13" s="102"/>
      <c r="BS13" s="170" t="s">
        <v>192</v>
      </c>
      <c r="BT13" s="102"/>
      <c r="BU13" s="110" t="s">
        <v>183</v>
      </c>
      <c r="BV13" s="102"/>
      <c r="BW13" s="102"/>
      <c r="BX13" s="102"/>
      <c r="BY13" s="170" t="s">
        <v>192</v>
      </c>
      <c r="BZ13" s="102"/>
      <c r="CA13" s="110" t="s">
        <v>183</v>
      </c>
      <c r="CB13" s="102"/>
      <c r="CC13" s="102"/>
      <c r="CD13" s="102"/>
      <c r="CE13" s="136" t="s">
        <v>185</v>
      </c>
      <c r="CF13" s="102"/>
      <c r="CG13" s="110" t="s">
        <v>183</v>
      </c>
      <c r="CH13" s="102"/>
      <c r="CI13" s="102"/>
      <c r="CJ13" s="102"/>
      <c r="CK13" s="170">
        <v>0.05</v>
      </c>
      <c r="CL13" s="102"/>
      <c r="CM13" s="110" t="s">
        <v>183</v>
      </c>
      <c r="CN13" s="102"/>
      <c r="CO13" s="102"/>
      <c r="CP13" s="102"/>
      <c r="CQ13" s="136" t="s">
        <v>193</v>
      </c>
      <c r="CR13" s="102"/>
      <c r="CS13" s="110" t="s">
        <v>183</v>
      </c>
      <c r="CT13" s="102"/>
      <c r="CU13" s="102"/>
      <c r="CV13" s="102"/>
      <c r="CW13" s="102"/>
      <c r="CX13" s="102"/>
      <c r="CY13" s="102"/>
      <c r="CZ13" s="174"/>
    </row>
    <row r="14" spans="1:170" s="177" customFormat="1" ht="81.599999999999994" x14ac:dyDescent="0.3">
      <c r="A14" s="103">
        <v>3</v>
      </c>
      <c r="B14" s="103" t="s">
        <v>167</v>
      </c>
      <c r="C14" s="103" t="s">
        <v>168</v>
      </c>
      <c r="D14" s="103" t="s">
        <v>169</v>
      </c>
      <c r="E14" s="103" t="s">
        <v>170</v>
      </c>
      <c r="F14" s="103" t="s">
        <v>171</v>
      </c>
      <c r="G14" s="103" t="s">
        <v>172</v>
      </c>
      <c r="H14" s="103" t="s">
        <v>173</v>
      </c>
      <c r="I14" s="103" t="s">
        <v>174</v>
      </c>
      <c r="J14" s="103" t="s">
        <v>36</v>
      </c>
      <c r="K14" s="103" t="s">
        <v>37</v>
      </c>
      <c r="L14" s="103" t="s">
        <v>175</v>
      </c>
      <c r="M14" s="103" t="s">
        <v>174</v>
      </c>
      <c r="N14" s="103" t="s">
        <v>186</v>
      </c>
      <c r="O14" s="103" t="s">
        <v>194</v>
      </c>
      <c r="P14" s="104">
        <v>7.0000000000000007E-2</v>
      </c>
      <c r="Q14" s="171" t="s">
        <v>195</v>
      </c>
      <c r="R14" s="103" t="s">
        <v>178</v>
      </c>
      <c r="S14" s="103" t="s">
        <v>196</v>
      </c>
      <c r="T14" s="103" t="s">
        <v>196</v>
      </c>
      <c r="U14" s="106">
        <v>255</v>
      </c>
      <c r="V14" s="106">
        <v>255</v>
      </c>
      <c r="W14" s="103" t="s">
        <v>39</v>
      </c>
      <c r="X14" s="103" t="s">
        <v>180</v>
      </c>
      <c r="Y14" s="172" t="s">
        <v>181</v>
      </c>
      <c r="Z14" s="175">
        <v>1952425923</v>
      </c>
      <c r="AA14" s="173">
        <v>46023</v>
      </c>
      <c r="AB14" s="108">
        <v>46387</v>
      </c>
      <c r="AC14" s="136">
        <v>0.05</v>
      </c>
      <c r="AD14" s="103"/>
      <c r="AE14" s="110" t="s">
        <v>183</v>
      </c>
      <c r="AF14" s="103"/>
      <c r="AG14" s="103"/>
      <c r="AH14" s="103"/>
      <c r="AI14" s="136">
        <v>0.06</v>
      </c>
      <c r="AJ14" s="103"/>
      <c r="AK14" s="110" t="s">
        <v>183</v>
      </c>
      <c r="AL14" s="103"/>
      <c r="AM14" s="103"/>
      <c r="AN14" s="103"/>
      <c r="AO14" s="136">
        <v>0.08</v>
      </c>
      <c r="AP14" s="103"/>
      <c r="AQ14" s="110" t="s">
        <v>183</v>
      </c>
      <c r="AR14" s="103"/>
      <c r="AS14" s="103"/>
      <c r="AT14" s="103"/>
      <c r="AU14" s="136">
        <v>0.09</v>
      </c>
      <c r="AV14" s="103"/>
      <c r="AW14" s="110" t="s">
        <v>183</v>
      </c>
      <c r="AX14" s="103"/>
      <c r="AY14" s="103"/>
      <c r="AZ14" s="103"/>
      <c r="BA14" s="136">
        <v>0.09</v>
      </c>
      <c r="BB14" s="103"/>
      <c r="BC14" s="110" t="s">
        <v>183</v>
      </c>
      <c r="BD14" s="103"/>
      <c r="BE14" s="103"/>
      <c r="BF14" s="103"/>
      <c r="BG14" s="136">
        <v>0.09</v>
      </c>
      <c r="BH14" s="110"/>
      <c r="BI14" s="110" t="s">
        <v>183</v>
      </c>
      <c r="BJ14" s="103"/>
      <c r="BK14" s="103"/>
      <c r="BL14" s="103"/>
      <c r="BM14" s="136">
        <v>0.09</v>
      </c>
      <c r="BN14" s="103"/>
      <c r="BO14" s="110" t="s">
        <v>183</v>
      </c>
      <c r="BP14" s="103"/>
      <c r="BQ14" s="103"/>
      <c r="BR14" s="103"/>
      <c r="BS14" s="136">
        <v>0.09</v>
      </c>
      <c r="BT14" s="103"/>
      <c r="BU14" s="110" t="s">
        <v>183</v>
      </c>
      <c r="BV14" s="103"/>
      <c r="BW14" s="103"/>
      <c r="BX14" s="103"/>
      <c r="BY14" s="136">
        <v>0.09</v>
      </c>
      <c r="BZ14" s="103"/>
      <c r="CA14" s="110" t="s">
        <v>183</v>
      </c>
      <c r="CB14" s="103"/>
      <c r="CC14" s="103"/>
      <c r="CD14" s="103"/>
      <c r="CE14" s="136">
        <v>0.09</v>
      </c>
      <c r="CF14" s="103"/>
      <c r="CG14" s="110" t="s">
        <v>183</v>
      </c>
      <c r="CH14" s="103"/>
      <c r="CI14" s="103"/>
      <c r="CJ14" s="103"/>
      <c r="CK14" s="136">
        <v>0.09</v>
      </c>
      <c r="CL14" s="103"/>
      <c r="CM14" s="110" t="s">
        <v>183</v>
      </c>
      <c r="CN14" s="103"/>
      <c r="CO14" s="103"/>
      <c r="CP14" s="103"/>
      <c r="CQ14" s="103" t="s">
        <v>197</v>
      </c>
      <c r="CR14" s="103"/>
      <c r="CS14" s="110" t="s">
        <v>183</v>
      </c>
      <c r="CT14" s="103"/>
      <c r="CU14" s="103"/>
      <c r="CV14" s="103"/>
      <c r="CW14" s="103"/>
      <c r="CX14" s="103"/>
      <c r="CY14" s="103"/>
      <c r="CZ14" s="176"/>
    </row>
    <row r="15" spans="1:170" s="109" customFormat="1" ht="81.599999999999994" x14ac:dyDescent="0.3">
      <c r="A15" s="102">
        <v>4</v>
      </c>
      <c r="B15" s="103" t="s">
        <v>167</v>
      </c>
      <c r="C15" s="103" t="s">
        <v>169</v>
      </c>
      <c r="D15" s="103" t="s">
        <v>169</v>
      </c>
      <c r="E15" s="103" t="s">
        <v>170</v>
      </c>
      <c r="F15" s="103" t="s">
        <v>171</v>
      </c>
      <c r="G15" s="103" t="s">
        <v>172</v>
      </c>
      <c r="H15" s="103" t="s">
        <v>174</v>
      </c>
      <c r="I15" s="103" t="s">
        <v>174</v>
      </c>
      <c r="J15" s="103" t="s">
        <v>36</v>
      </c>
      <c r="K15" s="103" t="s">
        <v>37</v>
      </c>
      <c r="L15" s="103" t="s">
        <v>175</v>
      </c>
      <c r="M15" s="103" t="s">
        <v>174</v>
      </c>
      <c r="N15" s="103" t="s">
        <v>186</v>
      </c>
      <c r="O15" s="103" t="s">
        <v>198</v>
      </c>
      <c r="P15" s="104">
        <v>0.08</v>
      </c>
      <c r="Q15" s="171" t="s">
        <v>199</v>
      </c>
      <c r="R15" s="103" t="s">
        <v>178</v>
      </c>
      <c r="S15" s="103" t="s">
        <v>200</v>
      </c>
      <c r="T15" s="103" t="s">
        <v>200</v>
      </c>
      <c r="U15" s="106">
        <v>550</v>
      </c>
      <c r="V15" s="106">
        <v>550</v>
      </c>
      <c r="W15" s="103" t="s">
        <v>39</v>
      </c>
      <c r="X15" s="103" t="s">
        <v>180</v>
      </c>
      <c r="Y15" s="172" t="s">
        <v>181</v>
      </c>
      <c r="Z15" s="107">
        <v>4000000000</v>
      </c>
      <c r="AA15" s="173">
        <v>46023</v>
      </c>
      <c r="AB15" s="108">
        <v>46387</v>
      </c>
      <c r="AC15" s="136" t="s">
        <v>201</v>
      </c>
      <c r="AD15" s="102"/>
      <c r="AE15" s="110" t="s">
        <v>183</v>
      </c>
      <c r="AF15" s="103"/>
      <c r="AG15" s="102"/>
      <c r="AH15" s="102"/>
      <c r="AI15" s="136" t="s">
        <v>201</v>
      </c>
      <c r="AJ15" s="102"/>
      <c r="AK15" s="110" t="s">
        <v>183</v>
      </c>
      <c r="AL15" s="102"/>
      <c r="AM15" s="102"/>
      <c r="AN15" s="102"/>
      <c r="AO15" s="136" t="s">
        <v>201</v>
      </c>
      <c r="AP15" s="102"/>
      <c r="AQ15" s="110" t="s">
        <v>183</v>
      </c>
      <c r="AR15" s="102"/>
      <c r="AS15" s="102"/>
      <c r="AT15" s="102"/>
      <c r="AU15" s="136" t="s">
        <v>201</v>
      </c>
      <c r="AV15" s="102"/>
      <c r="AW15" s="110" t="s">
        <v>183</v>
      </c>
      <c r="AX15" s="102"/>
      <c r="AY15" s="102"/>
      <c r="AZ15" s="102"/>
      <c r="BA15" s="136" t="s">
        <v>201</v>
      </c>
      <c r="BB15" s="102"/>
      <c r="BC15" s="110" t="s">
        <v>183</v>
      </c>
      <c r="BD15" s="102"/>
      <c r="BE15" s="102"/>
      <c r="BF15" s="102"/>
      <c r="BG15" s="136" t="s">
        <v>201</v>
      </c>
      <c r="BH15" s="110"/>
      <c r="BI15" s="110" t="s">
        <v>183</v>
      </c>
      <c r="BJ15" s="102"/>
      <c r="BK15" s="102"/>
      <c r="BL15" s="102"/>
      <c r="BM15" s="136" t="s">
        <v>201</v>
      </c>
      <c r="BN15" s="102"/>
      <c r="BO15" s="110" t="s">
        <v>183</v>
      </c>
      <c r="BP15" s="102"/>
      <c r="BQ15" s="102"/>
      <c r="BR15" s="136"/>
      <c r="BS15" s="136" t="s">
        <v>202</v>
      </c>
      <c r="BT15" s="102"/>
      <c r="BU15" s="110" t="s">
        <v>183</v>
      </c>
      <c r="BV15" s="102"/>
      <c r="BW15" s="102"/>
      <c r="BX15" s="102"/>
      <c r="BY15" s="136" t="s">
        <v>202</v>
      </c>
      <c r="BZ15" s="102"/>
      <c r="CA15" s="110" t="s">
        <v>183</v>
      </c>
      <c r="CB15" s="102"/>
      <c r="CC15" s="102"/>
      <c r="CD15" s="102"/>
      <c r="CE15" s="136" t="s">
        <v>203</v>
      </c>
      <c r="CF15" s="102"/>
      <c r="CG15" s="110" t="s">
        <v>183</v>
      </c>
      <c r="CH15" s="102"/>
      <c r="CI15" s="102"/>
      <c r="CJ15" s="102"/>
      <c r="CK15" s="136">
        <v>0.08</v>
      </c>
      <c r="CL15" s="102"/>
      <c r="CM15" s="110" t="s">
        <v>183</v>
      </c>
      <c r="CN15" s="102"/>
      <c r="CO15" s="102"/>
      <c r="CP15" s="102"/>
      <c r="CQ15" s="136">
        <v>0.08</v>
      </c>
      <c r="CR15" s="102"/>
      <c r="CS15" s="110" t="s">
        <v>183</v>
      </c>
      <c r="CT15" s="102"/>
      <c r="CU15" s="102"/>
      <c r="CV15" s="102"/>
      <c r="CW15" s="102"/>
      <c r="CX15" s="102"/>
      <c r="CY15" s="102"/>
      <c r="CZ15" s="174"/>
    </row>
    <row r="16" spans="1:170" s="109" customFormat="1" ht="91.8" x14ac:dyDescent="0.3">
      <c r="A16" s="102">
        <v>5</v>
      </c>
      <c r="B16" s="103" t="s">
        <v>167</v>
      </c>
      <c r="C16" s="103" t="s">
        <v>169</v>
      </c>
      <c r="D16" s="103" t="s">
        <v>169</v>
      </c>
      <c r="E16" s="103" t="s">
        <v>170</v>
      </c>
      <c r="F16" s="103" t="s">
        <v>171</v>
      </c>
      <c r="G16" s="103" t="s">
        <v>172</v>
      </c>
      <c r="H16" s="103" t="s">
        <v>174</v>
      </c>
      <c r="I16" s="103" t="s">
        <v>174</v>
      </c>
      <c r="J16" s="103" t="s">
        <v>36</v>
      </c>
      <c r="K16" s="103" t="s">
        <v>37</v>
      </c>
      <c r="L16" s="103" t="s">
        <v>204</v>
      </c>
      <c r="M16" s="103" t="s">
        <v>174</v>
      </c>
      <c r="N16" s="103" t="s">
        <v>186</v>
      </c>
      <c r="O16" s="103" t="s">
        <v>205</v>
      </c>
      <c r="P16" s="104">
        <v>0.02</v>
      </c>
      <c r="Q16" s="171" t="s">
        <v>206</v>
      </c>
      <c r="R16" s="103" t="s">
        <v>178</v>
      </c>
      <c r="S16" s="103" t="s">
        <v>207</v>
      </c>
      <c r="T16" s="103" t="s">
        <v>207</v>
      </c>
      <c r="U16" s="106">
        <v>1500</v>
      </c>
      <c r="V16" s="106">
        <v>1500</v>
      </c>
      <c r="W16" s="103" t="s">
        <v>39</v>
      </c>
      <c r="X16" s="103" t="s">
        <v>180</v>
      </c>
      <c r="Y16" s="103" t="s">
        <v>181</v>
      </c>
      <c r="Z16" s="178" t="s">
        <v>208</v>
      </c>
      <c r="AA16" s="108">
        <v>46023</v>
      </c>
      <c r="AB16" s="108">
        <v>46387</v>
      </c>
      <c r="AC16" s="136">
        <v>0.08</v>
      </c>
      <c r="AD16" s="102"/>
      <c r="AE16" s="110" t="s">
        <v>183</v>
      </c>
      <c r="AF16" s="103"/>
      <c r="AG16" s="102"/>
      <c r="AH16" s="102"/>
      <c r="AI16" s="136">
        <v>0.08</v>
      </c>
      <c r="AJ16" s="102"/>
      <c r="AK16" s="110" t="s">
        <v>183</v>
      </c>
      <c r="AL16" s="102"/>
      <c r="AM16" s="102"/>
      <c r="AN16" s="102"/>
      <c r="AO16" s="136">
        <v>0.08</v>
      </c>
      <c r="AP16" s="102"/>
      <c r="AQ16" s="110" t="s">
        <v>183</v>
      </c>
      <c r="AR16" s="102"/>
      <c r="AS16" s="102"/>
      <c r="AT16" s="102"/>
      <c r="AU16" s="136">
        <v>0.08</v>
      </c>
      <c r="AV16" s="102"/>
      <c r="AW16" s="110" t="s">
        <v>183</v>
      </c>
      <c r="AX16" s="102"/>
      <c r="AY16" s="102"/>
      <c r="AZ16" s="102"/>
      <c r="BA16" s="136">
        <v>0.08</v>
      </c>
      <c r="BB16" s="102"/>
      <c r="BC16" s="110" t="s">
        <v>183</v>
      </c>
      <c r="BD16" s="102"/>
      <c r="BE16" s="102"/>
      <c r="BF16" s="102"/>
      <c r="BG16" s="136">
        <v>0.08</v>
      </c>
      <c r="BH16" s="110"/>
      <c r="BI16" s="110" t="s">
        <v>183</v>
      </c>
      <c r="BJ16" s="102"/>
      <c r="BK16" s="102"/>
      <c r="BL16" s="102"/>
      <c r="BM16" s="136">
        <v>0.08</v>
      </c>
      <c r="BN16" s="102"/>
      <c r="BO16" s="110" t="s">
        <v>183</v>
      </c>
      <c r="BP16" s="102"/>
      <c r="BQ16" s="102"/>
      <c r="BR16" s="102"/>
      <c r="BS16" s="136" t="s">
        <v>203</v>
      </c>
      <c r="BT16" s="102"/>
      <c r="BU16" s="110" t="s">
        <v>183</v>
      </c>
      <c r="BV16" s="102"/>
      <c r="BW16" s="102"/>
      <c r="BX16" s="102"/>
      <c r="BY16" s="136" t="s">
        <v>203</v>
      </c>
      <c r="BZ16" s="102"/>
      <c r="CA16" s="110" t="s">
        <v>183</v>
      </c>
      <c r="CB16" s="102"/>
      <c r="CC16" s="102"/>
      <c r="CD16" s="102"/>
      <c r="CE16" s="136" t="s">
        <v>203</v>
      </c>
      <c r="CF16" s="102"/>
      <c r="CG16" s="110" t="s">
        <v>183</v>
      </c>
      <c r="CH16" s="102"/>
      <c r="CI16" s="102"/>
      <c r="CJ16" s="102"/>
      <c r="CK16" s="136">
        <v>0.08</v>
      </c>
      <c r="CL16" s="102"/>
      <c r="CM16" s="110" t="s">
        <v>183</v>
      </c>
      <c r="CN16" s="102"/>
      <c r="CO16" s="102"/>
      <c r="CP16" s="102"/>
      <c r="CQ16" s="136">
        <v>0.08</v>
      </c>
      <c r="CR16" s="102"/>
      <c r="CS16" s="110" t="s">
        <v>183</v>
      </c>
      <c r="CT16" s="102"/>
      <c r="CU16" s="102"/>
      <c r="CV16" s="102"/>
      <c r="CW16" s="102"/>
      <c r="CX16" s="102"/>
      <c r="CY16" s="102"/>
      <c r="CZ16" s="174"/>
    </row>
    <row r="17" spans="1:104" s="109" customFormat="1" ht="81.599999999999994" x14ac:dyDescent="0.3">
      <c r="A17" s="102">
        <v>6</v>
      </c>
      <c r="B17" s="103" t="s">
        <v>167</v>
      </c>
      <c r="C17" s="103" t="s">
        <v>168</v>
      </c>
      <c r="D17" s="103" t="s">
        <v>169</v>
      </c>
      <c r="E17" s="103" t="s">
        <v>170</v>
      </c>
      <c r="F17" s="103" t="s">
        <v>171</v>
      </c>
      <c r="G17" s="103" t="s">
        <v>209</v>
      </c>
      <c r="H17" s="103" t="s">
        <v>173</v>
      </c>
      <c r="I17" s="103" t="s">
        <v>174</v>
      </c>
      <c r="J17" s="103" t="s">
        <v>36</v>
      </c>
      <c r="K17" s="103" t="s">
        <v>37</v>
      </c>
      <c r="L17" s="103" t="s">
        <v>210</v>
      </c>
      <c r="M17" s="103" t="s">
        <v>174</v>
      </c>
      <c r="N17" s="103" t="s">
        <v>186</v>
      </c>
      <c r="O17" s="103" t="s">
        <v>211</v>
      </c>
      <c r="P17" s="104">
        <v>0.08</v>
      </c>
      <c r="Q17" s="171" t="s">
        <v>212</v>
      </c>
      <c r="R17" s="103" t="s">
        <v>178</v>
      </c>
      <c r="S17" s="101" t="s">
        <v>213</v>
      </c>
      <c r="T17" s="101" t="s">
        <v>213</v>
      </c>
      <c r="U17" s="106">
        <v>6100</v>
      </c>
      <c r="V17" s="106">
        <v>6100</v>
      </c>
      <c r="W17" s="103" t="s">
        <v>39</v>
      </c>
      <c r="X17" s="103" t="s">
        <v>180</v>
      </c>
      <c r="Y17" s="103" t="s">
        <v>181</v>
      </c>
      <c r="Z17" s="178">
        <v>1033500000</v>
      </c>
      <c r="AA17" s="108">
        <v>46023</v>
      </c>
      <c r="AB17" s="108">
        <v>46387</v>
      </c>
      <c r="AC17" s="136" t="s">
        <v>201</v>
      </c>
      <c r="AD17" s="102"/>
      <c r="AE17" s="110" t="s">
        <v>183</v>
      </c>
      <c r="AF17" s="103"/>
      <c r="AG17" s="102"/>
      <c r="AH17" s="102"/>
      <c r="AI17" s="170">
        <v>0</v>
      </c>
      <c r="AJ17" s="102"/>
      <c r="AK17" s="110" t="s">
        <v>183</v>
      </c>
      <c r="AL17" s="102"/>
      <c r="AM17" s="102"/>
      <c r="AN17" s="102"/>
      <c r="AO17" s="170" t="s">
        <v>201</v>
      </c>
      <c r="AP17" s="102"/>
      <c r="AQ17" s="110" t="s">
        <v>183</v>
      </c>
      <c r="AR17" s="102"/>
      <c r="AS17" s="102"/>
      <c r="AT17" s="102"/>
      <c r="AU17" s="136" t="s">
        <v>201</v>
      </c>
      <c r="AV17" s="102"/>
      <c r="AW17" s="110" t="s">
        <v>183</v>
      </c>
      <c r="AX17" s="102"/>
      <c r="AY17" s="102"/>
      <c r="AZ17" s="102"/>
      <c r="BA17" s="170" t="s">
        <v>201</v>
      </c>
      <c r="BB17" s="102"/>
      <c r="BC17" s="110" t="s">
        <v>183</v>
      </c>
      <c r="BD17" s="102"/>
      <c r="BE17" s="102"/>
      <c r="BF17" s="102"/>
      <c r="BG17" s="170" t="s">
        <v>201</v>
      </c>
      <c r="BH17" s="110"/>
      <c r="BI17" s="110" t="s">
        <v>183</v>
      </c>
      <c r="BJ17" s="102"/>
      <c r="BK17" s="102"/>
      <c r="BL17" s="102"/>
      <c r="BM17" s="136" t="s">
        <v>201</v>
      </c>
      <c r="BN17" s="102"/>
      <c r="BO17" s="110" t="s">
        <v>183</v>
      </c>
      <c r="BP17" s="102"/>
      <c r="BQ17" s="102"/>
      <c r="BR17" s="102"/>
      <c r="BS17" s="170" t="s">
        <v>202</v>
      </c>
      <c r="BT17" s="102"/>
      <c r="BU17" s="110" t="s">
        <v>183</v>
      </c>
      <c r="BV17" s="102"/>
      <c r="BW17" s="102"/>
      <c r="BX17" s="102"/>
      <c r="BY17" s="170" t="s">
        <v>202</v>
      </c>
      <c r="BZ17" s="102"/>
      <c r="CA17" s="110" t="s">
        <v>183</v>
      </c>
      <c r="CB17" s="102"/>
      <c r="CC17" s="102"/>
      <c r="CD17" s="102"/>
      <c r="CE17" s="136" t="s">
        <v>202</v>
      </c>
      <c r="CF17" s="102"/>
      <c r="CG17" s="110" t="s">
        <v>183</v>
      </c>
      <c r="CH17" s="102"/>
      <c r="CI17" s="102"/>
      <c r="CJ17" s="102"/>
      <c r="CK17" s="170" t="s">
        <v>202</v>
      </c>
      <c r="CL17" s="102"/>
      <c r="CM17" s="110" t="s">
        <v>183</v>
      </c>
      <c r="CN17" s="102"/>
      <c r="CO17" s="102"/>
      <c r="CP17" s="102"/>
      <c r="CQ17" s="136" t="s">
        <v>202</v>
      </c>
      <c r="CR17" s="102"/>
      <c r="CS17" s="110" t="s">
        <v>183</v>
      </c>
      <c r="CT17" s="102"/>
      <c r="CU17" s="102"/>
      <c r="CV17" s="102"/>
      <c r="CW17" s="102"/>
      <c r="CX17" s="102"/>
      <c r="CY17" s="102"/>
      <c r="CZ17" s="174"/>
    </row>
    <row r="18" spans="1:104" s="109" customFormat="1" ht="81.599999999999994" x14ac:dyDescent="0.3">
      <c r="A18" s="102">
        <v>7</v>
      </c>
      <c r="B18" s="103" t="s">
        <v>167</v>
      </c>
      <c r="C18" s="103" t="s">
        <v>168</v>
      </c>
      <c r="D18" s="103" t="s">
        <v>169</v>
      </c>
      <c r="E18" s="103" t="s">
        <v>170</v>
      </c>
      <c r="F18" s="103" t="s">
        <v>171</v>
      </c>
      <c r="G18" s="103" t="s">
        <v>209</v>
      </c>
      <c r="H18" s="103" t="s">
        <v>173</v>
      </c>
      <c r="I18" s="103" t="s">
        <v>174</v>
      </c>
      <c r="J18" s="103" t="s">
        <v>36</v>
      </c>
      <c r="K18" s="103" t="s">
        <v>37</v>
      </c>
      <c r="L18" s="103" t="s">
        <v>210</v>
      </c>
      <c r="M18" s="103" t="s">
        <v>174</v>
      </c>
      <c r="N18" s="103" t="s">
        <v>186</v>
      </c>
      <c r="O18" s="103" t="s">
        <v>214</v>
      </c>
      <c r="P18" s="104">
        <v>0.05</v>
      </c>
      <c r="Q18" s="171" t="s">
        <v>212</v>
      </c>
      <c r="R18" s="103" t="s">
        <v>215</v>
      </c>
      <c r="S18" s="101" t="s">
        <v>216</v>
      </c>
      <c r="T18" s="101" t="s">
        <v>217</v>
      </c>
      <c r="U18" s="179">
        <v>1</v>
      </c>
      <c r="V18" s="179">
        <v>1</v>
      </c>
      <c r="W18" s="103" t="s">
        <v>39</v>
      </c>
      <c r="X18" s="103" t="s">
        <v>180</v>
      </c>
      <c r="Y18" s="103" t="s">
        <v>181</v>
      </c>
      <c r="Z18" s="178">
        <v>822644000</v>
      </c>
      <c r="AA18" s="108">
        <v>46023</v>
      </c>
      <c r="AB18" s="108">
        <v>46387</v>
      </c>
      <c r="AC18" s="136" t="s">
        <v>218</v>
      </c>
      <c r="AD18" s="103"/>
      <c r="AE18" s="110" t="s">
        <v>183</v>
      </c>
      <c r="AF18" s="103"/>
      <c r="AG18" s="103"/>
      <c r="AH18" s="103"/>
      <c r="AI18" s="136" t="s">
        <v>218</v>
      </c>
      <c r="AJ18" s="103"/>
      <c r="AK18" s="110" t="s">
        <v>183</v>
      </c>
      <c r="AL18" s="103"/>
      <c r="AM18" s="103"/>
      <c r="AN18" s="103"/>
      <c r="AO18" s="136" t="s">
        <v>218</v>
      </c>
      <c r="AP18" s="103"/>
      <c r="AQ18" s="110" t="s">
        <v>183</v>
      </c>
      <c r="AR18" s="103"/>
      <c r="AS18" s="103"/>
      <c r="AT18" s="103"/>
      <c r="AU18" s="136" t="s">
        <v>218</v>
      </c>
      <c r="AV18" s="103"/>
      <c r="AW18" s="110" t="s">
        <v>183</v>
      </c>
      <c r="AX18" s="103"/>
      <c r="AY18" s="103"/>
      <c r="AZ18" s="103"/>
      <c r="BA18" s="136" t="s">
        <v>218</v>
      </c>
      <c r="BB18" s="103"/>
      <c r="BC18" s="110" t="s">
        <v>183</v>
      </c>
      <c r="BD18" s="103"/>
      <c r="BE18" s="103"/>
      <c r="BF18" s="103"/>
      <c r="BG18" s="136" t="s">
        <v>218</v>
      </c>
      <c r="BH18" s="110"/>
      <c r="BI18" s="110" t="s">
        <v>183</v>
      </c>
      <c r="BJ18" s="103"/>
      <c r="BK18" s="103"/>
      <c r="BL18" s="103"/>
      <c r="BM18" s="136" t="s">
        <v>218</v>
      </c>
      <c r="BN18" s="103"/>
      <c r="BO18" s="110" t="s">
        <v>183</v>
      </c>
      <c r="BP18" s="103"/>
      <c r="BQ18" s="103"/>
      <c r="BR18" s="103"/>
      <c r="BS18" s="136" t="s">
        <v>218</v>
      </c>
      <c r="BT18" s="103"/>
      <c r="BU18" s="110" t="s">
        <v>183</v>
      </c>
      <c r="BV18" s="103"/>
      <c r="BW18" s="103"/>
      <c r="BX18" s="103"/>
      <c r="BY18" s="136" t="s">
        <v>218</v>
      </c>
      <c r="BZ18" s="103"/>
      <c r="CA18" s="110" t="s">
        <v>183</v>
      </c>
      <c r="CB18" s="103"/>
      <c r="CC18" s="103"/>
      <c r="CD18" s="103"/>
      <c r="CE18" s="136" t="s">
        <v>218</v>
      </c>
      <c r="CF18" s="103"/>
      <c r="CG18" s="110" t="s">
        <v>183</v>
      </c>
      <c r="CH18" s="103"/>
      <c r="CI18" s="103"/>
      <c r="CJ18" s="103"/>
      <c r="CK18" s="136" t="s">
        <v>218</v>
      </c>
      <c r="CL18" s="103"/>
      <c r="CM18" s="110" t="s">
        <v>183</v>
      </c>
      <c r="CN18" s="103"/>
      <c r="CO18" s="103"/>
      <c r="CP18" s="103"/>
      <c r="CQ18" s="136" t="s">
        <v>218</v>
      </c>
      <c r="CR18" s="103"/>
      <c r="CS18" s="110" t="s">
        <v>183</v>
      </c>
      <c r="CT18" s="103"/>
      <c r="CU18" s="103"/>
      <c r="CV18" s="103"/>
      <c r="CW18" s="103"/>
      <c r="CX18" s="103"/>
      <c r="CY18" s="103"/>
      <c r="CZ18" s="174"/>
    </row>
    <row r="19" spans="1:104" s="109" customFormat="1" ht="81.599999999999994" x14ac:dyDescent="0.3">
      <c r="A19" s="102">
        <v>8</v>
      </c>
      <c r="B19" s="103" t="s">
        <v>167</v>
      </c>
      <c r="C19" s="103" t="s">
        <v>168</v>
      </c>
      <c r="D19" s="103" t="s">
        <v>219</v>
      </c>
      <c r="E19" s="103" t="s">
        <v>170</v>
      </c>
      <c r="F19" s="103" t="s">
        <v>171</v>
      </c>
      <c r="G19" s="103" t="s">
        <v>209</v>
      </c>
      <c r="H19" s="103" t="s">
        <v>173</v>
      </c>
      <c r="I19" s="103" t="s">
        <v>220</v>
      </c>
      <c r="J19" s="103" t="s">
        <v>36</v>
      </c>
      <c r="K19" s="103" t="s">
        <v>37</v>
      </c>
      <c r="L19" s="103" t="s">
        <v>210</v>
      </c>
      <c r="M19" s="103" t="s">
        <v>174</v>
      </c>
      <c r="N19" s="103" t="s">
        <v>186</v>
      </c>
      <c r="O19" s="103" t="s">
        <v>221</v>
      </c>
      <c r="P19" s="104">
        <v>0.02</v>
      </c>
      <c r="Q19" s="171" t="s">
        <v>222</v>
      </c>
      <c r="R19" s="103" t="s">
        <v>215</v>
      </c>
      <c r="S19" s="101" t="s">
        <v>223</v>
      </c>
      <c r="T19" s="101" t="s">
        <v>224</v>
      </c>
      <c r="U19" s="179">
        <v>1</v>
      </c>
      <c r="V19" s="179">
        <v>1</v>
      </c>
      <c r="W19" s="103" t="s">
        <v>39</v>
      </c>
      <c r="X19" s="103" t="s">
        <v>180</v>
      </c>
      <c r="Y19" s="103" t="s">
        <v>181</v>
      </c>
      <c r="Z19" s="178">
        <v>206610000</v>
      </c>
      <c r="AA19" s="108">
        <v>46023</v>
      </c>
      <c r="AB19" s="108">
        <v>46387</v>
      </c>
      <c r="AC19" s="136" t="s">
        <v>218</v>
      </c>
      <c r="AD19" s="102"/>
      <c r="AE19" s="110" t="s">
        <v>183</v>
      </c>
      <c r="AF19" s="103"/>
      <c r="AG19" s="102"/>
      <c r="AH19" s="102"/>
      <c r="AI19" s="136" t="s">
        <v>218</v>
      </c>
      <c r="AJ19" s="102"/>
      <c r="AK19" s="110" t="s">
        <v>183</v>
      </c>
      <c r="AL19" s="102"/>
      <c r="AM19" s="102"/>
      <c r="AN19" s="102"/>
      <c r="AO19" s="136" t="s">
        <v>218</v>
      </c>
      <c r="AP19" s="102"/>
      <c r="AQ19" s="110" t="s">
        <v>183</v>
      </c>
      <c r="AR19" s="102"/>
      <c r="AS19" s="102"/>
      <c r="AT19" s="102"/>
      <c r="AU19" s="136" t="s">
        <v>218</v>
      </c>
      <c r="AV19" s="102"/>
      <c r="AW19" s="110" t="s">
        <v>183</v>
      </c>
      <c r="AX19" s="102"/>
      <c r="AY19" s="102"/>
      <c r="AZ19" s="102"/>
      <c r="BA19" s="136" t="s">
        <v>218</v>
      </c>
      <c r="BB19" s="102"/>
      <c r="BC19" s="110" t="s">
        <v>183</v>
      </c>
      <c r="BD19" s="102"/>
      <c r="BE19" s="102"/>
      <c r="BF19" s="102"/>
      <c r="BG19" s="136" t="s">
        <v>218</v>
      </c>
      <c r="BH19" s="110"/>
      <c r="BI19" s="110" t="s">
        <v>183</v>
      </c>
      <c r="BJ19" s="102"/>
      <c r="BK19" s="102"/>
      <c r="BL19" s="102"/>
      <c r="BM19" s="136" t="s">
        <v>218</v>
      </c>
      <c r="BN19" s="102"/>
      <c r="BO19" s="110" t="s">
        <v>183</v>
      </c>
      <c r="BP19" s="102"/>
      <c r="BQ19" s="102"/>
      <c r="BR19" s="102"/>
      <c r="BS19" s="136" t="s">
        <v>218</v>
      </c>
      <c r="BT19" s="102"/>
      <c r="BU19" s="110" t="s">
        <v>183</v>
      </c>
      <c r="BV19" s="102"/>
      <c r="BW19" s="102"/>
      <c r="BX19" s="102"/>
      <c r="BY19" s="136" t="s">
        <v>218</v>
      </c>
      <c r="BZ19" s="102"/>
      <c r="CA19" s="110" t="s">
        <v>183</v>
      </c>
      <c r="CB19" s="102"/>
      <c r="CC19" s="102"/>
      <c r="CD19" s="102"/>
      <c r="CE19" s="136" t="s">
        <v>218</v>
      </c>
      <c r="CF19" s="102"/>
      <c r="CG19" s="110" t="s">
        <v>183</v>
      </c>
      <c r="CH19" s="102"/>
      <c r="CI19" s="102"/>
      <c r="CJ19" s="102"/>
      <c r="CK19" s="136" t="s">
        <v>218</v>
      </c>
      <c r="CL19" s="102"/>
      <c r="CM19" s="110" t="s">
        <v>183</v>
      </c>
      <c r="CN19" s="102"/>
      <c r="CO19" s="102"/>
      <c r="CP19" s="102"/>
      <c r="CQ19" s="136" t="s">
        <v>218</v>
      </c>
      <c r="CR19" s="102"/>
      <c r="CS19" s="110" t="s">
        <v>183</v>
      </c>
      <c r="CT19" s="102"/>
      <c r="CU19" s="102"/>
      <c r="CV19" s="102"/>
      <c r="CW19" s="102"/>
      <c r="CX19" s="102"/>
      <c r="CY19" s="102"/>
      <c r="CZ19" s="174"/>
    </row>
    <row r="20" spans="1:104" s="177" customFormat="1" ht="91.8" x14ac:dyDescent="0.3">
      <c r="A20" s="103">
        <v>9</v>
      </c>
      <c r="B20" s="103" t="s">
        <v>167</v>
      </c>
      <c r="C20" s="103" t="s">
        <v>168</v>
      </c>
      <c r="D20" s="103" t="s">
        <v>169</v>
      </c>
      <c r="E20" s="103" t="s">
        <v>170</v>
      </c>
      <c r="F20" s="103" t="s">
        <v>171</v>
      </c>
      <c r="G20" s="103" t="s">
        <v>172</v>
      </c>
      <c r="H20" s="103" t="s">
        <v>173</v>
      </c>
      <c r="I20" s="103" t="s">
        <v>174</v>
      </c>
      <c r="J20" s="103" t="s">
        <v>42</v>
      </c>
      <c r="K20" s="103" t="s">
        <v>37</v>
      </c>
      <c r="L20" s="103" t="s">
        <v>225</v>
      </c>
      <c r="M20" s="103" t="s">
        <v>174</v>
      </c>
      <c r="N20" s="103" t="s">
        <v>186</v>
      </c>
      <c r="O20" s="103" t="s">
        <v>226</v>
      </c>
      <c r="P20" s="104">
        <v>0.05</v>
      </c>
      <c r="Q20" s="171" t="s">
        <v>227</v>
      </c>
      <c r="R20" s="103" t="s">
        <v>215</v>
      </c>
      <c r="S20" s="103" t="s">
        <v>228</v>
      </c>
      <c r="T20" s="103" t="s">
        <v>229</v>
      </c>
      <c r="U20" s="179">
        <v>1</v>
      </c>
      <c r="V20" s="180">
        <v>100</v>
      </c>
      <c r="W20" s="103" t="s">
        <v>39</v>
      </c>
      <c r="X20" s="103" t="s">
        <v>180</v>
      </c>
      <c r="Y20" s="103" t="s">
        <v>181</v>
      </c>
      <c r="Z20" s="181">
        <v>3323324092</v>
      </c>
      <c r="AA20" s="108">
        <v>46023</v>
      </c>
      <c r="AB20" s="108">
        <v>46387</v>
      </c>
      <c r="AC20" s="103" t="s">
        <v>230</v>
      </c>
      <c r="AD20" s="103"/>
      <c r="AE20" s="110" t="s">
        <v>183</v>
      </c>
      <c r="AF20" s="103"/>
      <c r="AG20" s="103"/>
      <c r="AH20" s="103"/>
      <c r="AI20" s="103" t="s">
        <v>231</v>
      </c>
      <c r="AJ20" s="103"/>
      <c r="AK20" s="110" t="s">
        <v>183</v>
      </c>
      <c r="AL20" s="103"/>
      <c r="AM20" s="103"/>
      <c r="AN20" s="103"/>
      <c r="AO20" s="103" t="s">
        <v>230</v>
      </c>
      <c r="AP20" s="103"/>
      <c r="AQ20" s="110" t="s">
        <v>183</v>
      </c>
      <c r="AR20" s="103"/>
      <c r="AS20" s="103"/>
      <c r="AT20" s="103"/>
      <c r="AU20" s="103" t="s">
        <v>230</v>
      </c>
      <c r="AV20" s="103"/>
      <c r="AW20" s="110" t="s">
        <v>183</v>
      </c>
      <c r="AX20" s="103"/>
      <c r="AY20" s="103"/>
      <c r="AZ20" s="103"/>
      <c r="BA20" s="103" t="s">
        <v>230</v>
      </c>
      <c r="BB20" s="103"/>
      <c r="BC20" s="110" t="s">
        <v>183</v>
      </c>
      <c r="BD20" s="103"/>
      <c r="BE20" s="103"/>
      <c r="BF20" s="103"/>
      <c r="BG20" s="103" t="s">
        <v>230</v>
      </c>
      <c r="BH20" s="110"/>
      <c r="BI20" s="110" t="s">
        <v>183</v>
      </c>
      <c r="BJ20" s="103"/>
      <c r="BK20" s="103"/>
      <c r="BL20" s="103"/>
      <c r="BM20" s="103" t="s">
        <v>230</v>
      </c>
      <c r="BN20" s="103"/>
      <c r="BO20" s="110" t="s">
        <v>183</v>
      </c>
      <c r="BP20" s="103"/>
      <c r="BQ20" s="103"/>
      <c r="BR20" s="103"/>
      <c r="BS20" s="103" t="s">
        <v>230</v>
      </c>
      <c r="BT20" s="103"/>
      <c r="BU20" s="110" t="s">
        <v>183</v>
      </c>
      <c r="BV20" s="103"/>
      <c r="BW20" s="103"/>
      <c r="BX20" s="103"/>
      <c r="BY20" s="103" t="s">
        <v>230</v>
      </c>
      <c r="BZ20" s="103"/>
      <c r="CA20" s="110" t="s">
        <v>183</v>
      </c>
      <c r="CB20" s="103"/>
      <c r="CC20" s="103"/>
      <c r="CD20" s="103"/>
      <c r="CE20" s="103" t="s">
        <v>230</v>
      </c>
      <c r="CF20" s="103"/>
      <c r="CG20" s="110" t="s">
        <v>183</v>
      </c>
      <c r="CH20" s="103"/>
      <c r="CI20" s="103"/>
      <c r="CJ20" s="103"/>
      <c r="CK20" s="103" t="s">
        <v>230</v>
      </c>
      <c r="CL20" s="103"/>
      <c r="CM20" s="110" t="s">
        <v>183</v>
      </c>
      <c r="CN20" s="103"/>
      <c r="CO20" s="103"/>
      <c r="CP20" s="103"/>
      <c r="CQ20" s="103" t="s">
        <v>230</v>
      </c>
      <c r="CR20" s="103"/>
      <c r="CS20" s="110" t="s">
        <v>183</v>
      </c>
      <c r="CT20" s="103"/>
      <c r="CU20" s="103"/>
      <c r="CV20" s="103"/>
      <c r="CW20" s="103"/>
      <c r="CX20" s="103"/>
      <c r="CY20" s="103"/>
      <c r="CZ20" s="176"/>
    </row>
    <row r="21" spans="1:104" s="109" customFormat="1" ht="91.8" x14ac:dyDescent="0.3">
      <c r="A21" s="102">
        <v>10</v>
      </c>
      <c r="B21" s="103" t="s">
        <v>167</v>
      </c>
      <c r="C21" s="103" t="s">
        <v>168</v>
      </c>
      <c r="D21" s="103" t="s">
        <v>169</v>
      </c>
      <c r="E21" s="103" t="s">
        <v>170</v>
      </c>
      <c r="F21" s="103" t="s">
        <v>171</v>
      </c>
      <c r="G21" s="103" t="s">
        <v>172</v>
      </c>
      <c r="H21" s="103" t="s">
        <v>173</v>
      </c>
      <c r="I21" s="103" t="s">
        <v>174</v>
      </c>
      <c r="J21" s="103" t="s">
        <v>42</v>
      </c>
      <c r="K21" s="103" t="s">
        <v>37</v>
      </c>
      <c r="L21" s="103" t="s">
        <v>225</v>
      </c>
      <c r="M21" s="103" t="s">
        <v>174</v>
      </c>
      <c r="N21" s="103" t="s">
        <v>186</v>
      </c>
      <c r="O21" s="103" t="s">
        <v>232</v>
      </c>
      <c r="P21" s="104">
        <v>0.05</v>
      </c>
      <c r="Q21" s="171" t="s">
        <v>233</v>
      </c>
      <c r="R21" s="103" t="s">
        <v>178</v>
      </c>
      <c r="S21" s="103" t="s">
        <v>234</v>
      </c>
      <c r="T21" s="103" t="s">
        <v>234</v>
      </c>
      <c r="U21" s="106">
        <v>52000</v>
      </c>
      <c r="V21" s="106">
        <v>52000</v>
      </c>
      <c r="W21" s="103" t="s">
        <v>39</v>
      </c>
      <c r="X21" s="103" t="s">
        <v>180</v>
      </c>
      <c r="Y21" s="103" t="s">
        <v>181</v>
      </c>
      <c r="Z21" s="178">
        <v>3323324092</v>
      </c>
      <c r="AA21" s="108">
        <v>46023</v>
      </c>
      <c r="AB21" s="108">
        <v>46387</v>
      </c>
      <c r="AC21" s="136" t="s">
        <v>235</v>
      </c>
      <c r="AD21" s="102"/>
      <c r="AE21" s="110" t="s">
        <v>183</v>
      </c>
      <c r="AF21" s="103"/>
      <c r="AG21" s="102"/>
      <c r="AH21" s="102"/>
      <c r="AI21" s="170" t="s">
        <v>235</v>
      </c>
      <c r="AJ21" s="102"/>
      <c r="AK21" s="110" t="s">
        <v>183</v>
      </c>
      <c r="AL21" s="102"/>
      <c r="AM21" s="102"/>
      <c r="AN21" s="102"/>
      <c r="AO21" s="170" t="s">
        <v>236</v>
      </c>
      <c r="AP21" s="102"/>
      <c r="AQ21" s="110" t="s">
        <v>183</v>
      </c>
      <c r="AR21" s="102"/>
      <c r="AS21" s="102"/>
      <c r="AT21" s="102"/>
      <c r="AU21" s="136" t="s">
        <v>236</v>
      </c>
      <c r="AV21" s="102"/>
      <c r="AW21" s="110" t="s">
        <v>183</v>
      </c>
      <c r="AX21" s="102"/>
      <c r="AY21" s="102"/>
      <c r="AZ21" s="102"/>
      <c r="BA21" s="170" t="s">
        <v>237</v>
      </c>
      <c r="BB21" s="102"/>
      <c r="BC21" s="110" t="s">
        <v>183</v>
      </c>
      <c r="BD21" s="102"/>
      <c r="BE21" s="102"/>
      <c r="BF21" s="102"/>
      <c r="BG21" s="170" t="s">
        <v>237</v>
      </c>
      <c r="BH21" s="110"/>
      <c r="BI21" s="110" t="s">
        <v>183</v>
      </c>
      <c r="BJ21" s="102"/>
      <c r="BK21" s="102"/>
      <c r="BL21" s="102"/>
      <c r="BM21" s="136" t="s">
        <v>238</v>
      </c>
      <c r="BN21" s="102"/>
      <c r="BO21" s="110" t="s">
        <v>183</v>
      </c>
      <c r="BP21" s="102"/>
      <c r="BQ21" s="102"/>
      <c r="BR21" s="102"/>
      <c r="BS21" s="170" t="s">
        <v>238</v>
      </c>
      <c r="BT21" s="102"/>
      <c r="BU21" s="110" t="s">
        <v>183</v>
      </c>
      <c r="BV21" s="102"/>
      <c r="BW21" s="102"/>
      <c r="BX21" s="102"/>
      <c r="BY21" s="170" t="s">
        <v>238</v>
      </c>
      <c r="BZ21" s="102"/>
      <c r="CA21" s="110" t="s">
        <v>183</v>
      </c>
      <c r="CB21" s="102"/>
      <c r="CC21" s="102"/>
      <c r="CD21" s="102"/>
      <c r="CE21" s="136" t="s">
        <v>238</v>
      </c>
      <c r="CF21" s="102"/>
      <c r="CG21" s="110" t="s">
        <v>183</v>
      </c>
      <c r="CH21" s="102"/>
      <c r="CI21" s="102"/>
      <c r="CJ21" s="102"/>
      <c r="CK21" s="170" t="s">
        <v>236</v>
      </c>
      <c r="CL21" s="102"/>
      <c r="CM21" s="110" t="s">
        <v>183</v>
      </c>
      <c r="CN21" s="102"/>
      <c r="CO21" s="102"/>
      <c r="CP21" s="102"/>
      <c r="CQ21" s="136" t="s">
        <v>236</v>
      </c>
      <c r="CR21" s="102"/>
      <c r="CS21" s="110" t="s">
        <v>183</v>
      </c>
      <c r="CT21" s="102"/>
      <c r="CU21" s="102"/>
      <c r="CV21" s="102"/>
      <c r="CW21" s="102"/>
      <c r="CX21" s="102"/>
      <c r="CY21" s="102"/>
      <c r="CZ21" s="174"/>
    </row>
    <row r="22" spans="1:104" s="109" customFormat="1" ht="142.80000000000001" x14ac:dyDescent="0.3">
      <c r="A22" s="102">
        <v>11</v>
      </c>
      <c r="B22" s="103" t="s">
        <v>167</v>
      </c>
      <c r="C22" s="103" t="s">
        <v>169</v>
      </c>
      <c r="D22" s="103" t="s">
        <v>169</v>
      </c>
      <c r="E22" s="103" t="s">
        <v>170</v>
      </c>
      <c r="F22" s="103" t="s">
        <v>171</v>
      </c>
      <c r="G22" s="103" t="s">
        <v>172</v>
      </c>
      <c r="H22" s="103" t="s">
        <v>174</v>
      </c>
      <c r="I22" s="103" t="s">
        <v>174</v>
      </c>
      <c r="J22" s="103" t="s">
        <v>42</v>
      </c>
      <c r="K22" s="103" t="s">
        <v>37</v>
      </c>
      <c r="L22" s="103" t="s">
        <v>225</v>
      </c>
      <c r="M22" s="103" t="s">
        <v>174</v>
      </c>
      <c r="N22" s="103" t="s">
        <v>186</v>
      </c>
      <c r="O22" s="103" t="s">
        <v>239</v>
      </c>
      <c r="P22" s="104">
        <v>0.03</v>
      </c>
      <c r="Q22" s="171" t="s">
        <v>240</v>
      </c>
      <c r="R22" s="103" t="s">
        <v>215</v>
      </c>
      <c r="S22" s="103" t="s">
        <v>241</v>
      </c>
      <c r="T22" s="103" t="s">
        <v>242</v>
      </c>
      <c r="U22" s="179">
        <v>1</v>
      </c>
      <c r="V22" s="179">
        <v>1</v>
      </c>
      <c r="W22" s="103" t="s">
        <v>39</v>
      </c>
      <c r="X22" s="103" t="s">
        <v>180</v>
      </c>
      <c r="Y22" s="103" t="s">
        <v>181</v>
      </c>
      <c r="Z22" s="182">
        <v>1661662046</v>
      </c>
      <c r="AA22" s="108">
        <v>46023</v>
      </c>
      <c r="AB22" s="108">
        <v>46387</v>
      </c>
      <c r="AC22" s="136">
        <v>0.12</v>
      </c>
      <c r="AD22" s="102"/>
      <c r="AE22" s="110" t="s">
        <v>183</v>
      </c>
      <c r="AF22" s="103"/>
      <c r="AG22" s="102"/>
      <c r="AH22" s="102"/>
      <c r="AI22" s="136">
        <v>0.08</v>
      </c>
      <c r="AJ22" s="102"/>
      <c r="AK22" s="110" t="s">
        <v>183</v>
      </c>
      <c r="AL22" s="102"/>
      <c r="AM22" s="102"/>
      <c r="AN22" s="102"/>
      <c r="AO22" s="136">
        <v>0.08</v>
      </c>
      <c r="AP22" s="102"/>
      <c r="AQ22" s="110" t="s">
        <v>183</v>
      </c>
      <c r="AR22" s="102"/>
      <c r="AS22" s="102"/>
      <c r="AT22" s="102"/>
      <c r="AU22" s="136">
        <v>0.08</v>
      </c>
      <c r="AV22" s="102"/>
      <c r="AW22" s="110" t="s">
        <v>183</v>
      </c>
      <c r="AX22" s="102"/>
      <c r="AY22" s="102"/>
      <c r="AZ22" s="102"/>
      <c r="BA22" s="136">
        <v>0.08</v>
      </c>
      <c r="BB22" s="102"/>
      <c r="BC22" s="110" t="s">
        <v>183</v>
      </c>
      <c r="BD22" s="102"/>
      <c r="BE22" s="102"/>
      <c r="BF22" s="102"/>
      <c r="BG22" s="136">
        <v>0.08</v>
      </c>
      <c r="BH22" s="110"/>
      <c r="BI22" s="110" t="s">
        <v>183</v>
      </c>
      <c r="BJ22" s="102"/>
      <c r="BK22" s="102"/>
      <c r="BL22" s="102"/>
      <c r="BM22" s="136">
        <v>0.08</v>
      </c>
      <c r="BN22" s="102"/>
      <c r="BO22" s="110" t="s">
        <v>183</v>
      </c>
      <c r="BP22" s="102"/>
      <c r="BQ22" s="102"/>
      <c r="BR22" s="102"/>
      <c r="BS22" s="136">
        <v>0.08</v>
      </c>
      <c r="BT22" s="102"/>
      <c r="BU22" s="110" t="s">
        <v>183</v>
      </c>
      <c r="BV22" s="102"/>
      <c r="BW22" s="102"/>
      <c r="BX22" s="102"/>
      <c r="BY22" s="136">
        <v>0.08</v>
      </c>
      <c r="BZ22" s="102"/>
      <c r="CA22" s="110" t="s">
        <v>183</v>
      </c>
      <c r="CB22" s="102"/>
      <c r="CC22" s="102"/>
      <c r="CD22" s="102"/>
      <c r="CE22" s="136">
        <v>0.08</v>
      </c>
      <c r="CF22" s="102"/>
      <c r="CG22" s="110" t="s">
        <v>183</v>
      </c>
      <c r="CH22" s="102"/>
      <c r="CI22" s="102"/>
      <c r="CJ22" s="102"/>
      <c r="CK22" s="136">
        <v>0.08</v>
      </c>
      <c r="CL22" s="102"/>
      <c r="CM22" s="110" t="s">
        <v>183</v>
      </c>
      <c r="CN22" s="102"/>
      <c r="CO22" s="102"/>
      <c r="CP22" s="102"/>
      <c r="CQ22" s="136">
        <v>0.08</v>
      </c>
      <c r="CR22" s="102"/>
      <c r="CS22" s="110" t="s">
        <v>183</v>
      </c>
      <c r="CT22" s="102"/>
      <c r="CU22" s="102"/>
      <c r="CV22" s="102"/>
      <c r="CW22" s="102"/>
      <c r="CX22" s="102"/>
      <c r="CY22" s="102"/>
      <c r="CZ22" s="174"/>
    </row>
    <row r="23" spans="1:104" s="177" customFormat="1" ht="112.2" x14ac:dyDescent="0.3">
      <c r="A23" s="103">
        <v>12</v>
      </c>
      <c r="B23" s="103" t="s">
        <v>167</v>
      </c>
      <c r="C23" s="103" t="s">
        <v>168</v>
      </c>
      <c r="D23" s="103" t="s">
        <v>169</v>
      </c>
      <c r="E23" s="103" t="s">
        <v>170</v>
      </c>
      <c r="F23" s="103" t="s">
        <v>171</v>
      </c>
      <c r="G23" s="103" t="s">
        <v>172</v>
      </c>
      <c r="H23" s="103" t="s">
        <v>173</v>
      </c>
      <c r="I23" s="103" t="s">
        <v>174</v>
      </c>
      <c r="J23" s="103" t="s">
        <v>243</v>
      </c>
      <c r="K23" s="103" t="s">
        <v>37</v>
      </c>
      <c r="L23" s="103" t="s">
        <v>244</v>
      </c>
      <c r="M23" s="103" t="s">
        <v>174</v>
      </c>
      <c r="N23" s="103" t="s">
        <v>186</v>
      </c>
      <c r="O23" s="103" t="s">
        <v>245</v>
      </c>
      <c r="P23" s="104">
        <v>0.06</v>
      </c>
      <c r="Q23" s="171" t="s">
        <v>246</v>
      </c>
      <c r="R23" s="103" t="s">
        <v>178</v>
      </c>
      <c r="S23" s="101" t="s">
        <v>247</v>
      </c>
      <c r="T23" s="101" t="s">
        <v>247</v>
      </c>
      <c r="U23" s="106">
        <v>1150</v>
      </c>
      <c r="V23" s="106">
        <v>1150</v>
      </c>
      <c r="W23" s="103" t="s">
        <v>39</v>
      </c>
      <c r="X23" s="103" t="s">
        <v>180</v>
      </c>
      <c r="Y23" s="172" t="s">
        <v>181</v>
      </c>
      <c r="Z23" s="181">
        <v>97840000</v>
      </c>
      <c r="AA23" s="108">
        <v>46023</v>
      </c>
      <c r="AB23" s="108">
        <v>46387</v>
      </c>
      <c r="AC23" s="103" t="s">
        <v>193</v>
      </c>
      <c r="AD23" s="103"/>
      <c r="AE23" s="110" t="s">
        <v>183</v>
      </c>
      <c r="AF23" s="103"/>
      <c r="AG23" s="103"/>
      <c r="AH23" s="103"/>
      <c r="AI23" s="103" t="s">
        <v>193</v>
      </c>
      <c r="AJ23" s="103"/>
      <c r="AK23" s="110" t="s">
        <v>183</v>
      </c>
      <c r="AL23" s="103"/>
      <c r="AM23" s="103"/>
      <c r="AN23" s="103"/>
      <c r="AO23" s="103" t="s">
        <v>248</v>
      </c>
      <c r="AP23" s="103"/>
      <c r="AQ23" s="110" t="s">
        <v>183</v>
      </c>
      <c r="AR23" s="103"/>
      <c r="AS23" s="103"/>
      <c r="AT23" s="103"/>
      <c r="AU23" s="103" t="s">
        <v>249</v>
      </c>
      <c r="AV23" s="103"/>
      <c r="AW23" s="110" t="s">
        <v>183</v>
      </c>
      <c r="AX23" s="103"/>
      <c r="AY23" s="103"/>
      <c r="AZ23" s="103"/>
      <c r="BA23" s="103" t="s">
        <v>249</v>
      </c>
      <c r="BB23" s="103"/>
      <c r="BC23" s="110" t="s">
        <v>183</v>
      </c>
      <c r="BD23" s="103"/>
      <c r="BE23" s="103"/>
      <c r="BF23" s="103"/>
      <c r="BG23" s="103" t="s">
        <v>249</v>
      </c>
      <c r="BH23" s="110"/>
      <c r="BI23" s="110" t="s">
        <v>183</v>
      </c>
      <c r="BJ23" s="103"/>
      <c r="BK23" s="103"/>
      <c r="BL23" s="103"/>
      <c r="BM23" s="103" t="s">
        <v>249</v>
      </c>
      <c r="BN23" s="103"/>
      <c r="BO23" s="110" t="s">
        <v>183</v>
      </c>
      <c r="BP23" s="103"/>
      <c r="BQ23" s="103"/>
      <c r="BR23" s="103"/>
      <c r="BS23" s="103" t="s">
        <v>249</v>
      </c>
      <c r="BT23" s="103"/>
      <c r="BU23" s="110" t="s">
        <v>183</v>
      </c>
      <c r="BV23" s="103"/>
      <c r="BW23" s="103"/>
      <c r="BX23" s="103"/>
      <c r="BY23" s="103" t="s">
        <v>203</v>
      </c>
      <c r="BZ23" s="103"/>
      <c r="CA23" s="110" t="s">
        <v>183</v>
      </c>
      <c r="CB23" s="103"/>
      <c r="CC23" s="103"/>
      <c r="CD23" s="103"/>
      <c r="CE23" s="136">
        <v>0.1</v>
      </c>
      <c r="CF23" s="103"/>
      <c r="CG23" s="110" t="s">
        <v>183</v>
      </c>
      <c r="CH23" s="103"/>
      <c r="CI23" s="103"/>
      <c r="CJ23" s="103"/>
      <c r="CK23" s="103" t="s">
        <v>203</v>
      </c>
      <c r="CL23" s="103"/>
      <c r="CM23" s="110" t="s">
        <v>183</v>
      </c>
      <c r="CN23" s="103"/>
      <c r="CO23" s="103"/>
      <c r="CP23" s="103"/>
      <c r="CQ23" s="103" t="s">
        <v>250</v>
      </c>
      <c r="CR23" s="103"/>
      <c r="CS23" s="110" t="s">
        <v>183</v>
      </c>
      <c r="CT23" s="103"/>
      <c r="CU23" s="103"/>
      <c r="CV23" s="103"/>
      <c r="CW23" s="103"/>
      <c r="CX23" s="103"/>
      <c r="CY23" s="103"/>
      <c r="CZ23" s="176"/>
    </row>
    <row r="24" spans="1:104" s="109" customFormat="1" ht="112.2" x14ac:dyDescent="0.3">
      <c r="A24" s="102">
        <v>13</v>
      </c>
      <c r="B24" s="103" t="s">
        <v>167</v>
      </c>
      <c r="C24" s="103" t="s">
        <v>168</v>
      </c>
      <c r="D24" s="103" t="s">
        <v>169</v>
      </c>
      <c r="E24" s="103" t="s">
        <v>170</v>
      </c>
      <c r="F24" s="103" t="s">
        <v>171</v>
      </c>
      <c r="G24" s="103" t="s">
        <v>172</v>
      </c>
      <c r="H24" s="103" t="s">
        <v>173</v>
      </c>
      <c r="I24" s="103" t="s">
        <v>174</v>
      </c>
      <c r="J24" s="103" t="s">
        <v>40</v>
      </c>
      <c r="K24" s="103" t="s">
        <v>37</v>
      </c>
      <c r="L24" s="103" t="s">
        <v>244</v>
      </c>
      <c r="M24" s="103" t="s">
        <v>174</v>
      </c>
      <c r="N24" s="103" t="s">
        <v>186</v>
      </c>
      <c r="O24" s="103" t="s">
        <v>251</v>
      </c>
      <c r="P24" s="104">
        <v>0.06</v>
      </c>
      <c r="Q24" s="171" t="s">
        <v>252</v>
      </c>
      <c r="R24" s="103" t="s">
        <v>178</v>
      </c>
      <c r="S24" s="101" t="s">
        <v>253</v>
      </c>
      <c r="T24" s="101" t="s">
        <v>253</v>
      </c>
      <c r="U24" s="106">
        <v>118</v>
      </c>
      <c r="V24" s="106">
        <v>118</v>
      </c>
      <c r="W24" s="103" t="s">
        <v>39</v>
      </c>
      <c r="X24" s="103" t="s">
        <v>180</v>
      </c>
      <c r="Y24" s="172" t="s">
        <v>181</v>
      </c>
      <c r="Z24" s="181">
        <v>97840000</v>
      </c>
      <c r="AA24" s="108">
        <v>46023</v>
      </c>
      <c r="AB24" s="108">
        <v>46387</v>
      </c>
      <c r="AC24" s="136" t="s">
        <v>218</v>
      </c>
      <c r="AD24" s="102"/>
      <c r="AE24" s="110" t="s">
        <v>183</v>
      </c>
      <c r="AF24" s="103"/>
      <c r="AG24" s="102"/>
      <c r="AH24" s="102"/>
      <c r="AI24" s="136" t="s">
        <v>218</v>
      </c>
      <c r="AJ24" s="102"/>
      <c r="AK24" s="110" t="s">
        <v>183</v>
      </c>
      <c r="AL24" s="102"/>
      <c r="AM24" s="102"/>
      <c r="AN24" s="102"/>
      <c r="AO24" s="136" t="s">
        <v>218</v>
      </c>
      <c r="AP24" s="102"/>
      <c r="AQ24" s="110" t="s">
        <v>183</v>
      </c>
      <c r="AR24" s="102"/>
      <c r="AS24" s="102"/>
      <c r="AT24" s="102"/>
      <c r="AU24" s="136" t="s">
        <v>218</v>
      </c>
      <c r="AV24" s="102"/>
      <c r="AW24" s="110" t="s">
        <v>183</v>
      </c>
      <c r="AX24" s="102"/>
      <c r="AY24" s="102"/>
      <c r="AZ24" s="102"/>
      <c r="BA24" s="136" t="s">
        <v>218</v>
      </c>
      <c r="BB24" s="102"/>
      <c r="BC24" s="110" t="s">
        <v>183</v>
      </c>
      <c r="BD24" s="102"/>
      <c r="BE24" s="102"/>
      <c r="BF24" s="102"/>
      <c r="BG24" s="136" t="s">
        <v>218</v>
      </c>
      <c r="BH24" s="110"/>
      <c r="BI24" s="110" t="s">
        <v>183</v>
      </c>
      <c r="BJ24" s="102"/>
      <c r="BK24" s="102"/>
      <c r="BL24" s="102"/>
      <c r="BM24" s="136" t="s">
        <v>218</v>
      </c>
      <c r="BN24" s="102"/>
      <c r="BO24" s="110" t="s">
        <v>183</v>
      </c>
      <c r="BP24" s="102"/>
      <c r="BQ24" s="102"/>
      <c r="BR24" s="102"/>
      <c r="BS24" s="136" t="s">
        <v>218</v>
      </c>
      <c r="BT24" s="102"/>
      <c r="BU24" s="110" t="s">
        <v>183</v>
      </c>
      <c r="BV24" s="102"/>
      <c r="BW24" s="102"/>
      <c r="BX24" s="102"/>
      <c r="BY24" s="136" t="s">
        <v>218</v>
      </c>
      <c r="BZ24" s="102"/>
      <c r="CA24" s="110" t="s">
        <v>183</v>
      </c>
      <c r="CB24" s="102"/>
      <c r="CC24" s="102"/>
      <c r="CD24" s="102"/>
      <c r="CE24" s="136" t="s">
        <v>218</v>
      </c>
      <c r="CF24" s="102"/>
      <c r="CG24" s="110" t="s">
        <v>183</v>
      </c>
      <c r="CH24" s="102"/>
      <c r="CI24" s="102"/>
      <c r="CJ24" s="102"/>
      <c r="CK24" s="136" t="s">
        <v>218</v>
      </c>
      <c r="CL24" s="102"/>
      <c r="CM24" s="110" t="s">
        <v>183</v>
      </c>
      <c r="CN24" s="102"/>
      <c r="CO24" s="102"/>
      <c r="CP24" s="102"/>
      <c r="CQ24" s="136" t="s">
        <v>218</v>
      </c>
      <c r="CR24" s="102"/>
      <c r="CS24" s="110" t="s">
        <v>183</v>
      </c>
      <c r="CT24" s="102"/>
      <c r="CU24" s="102"/>
      <c r="CV24" s="102"/>
      <c r="CW24" s="102"/>
      <c r="CX24" s="102"/>
      <c r="CY24" s="102"/>
      <c r="CZ24" s="174"/>
    </row>
    <row r="25" spans="1:104" s="109" customFormat="1" ht="112.2" x14ac:dyDescent="0.3">
      <c r="A25" s="102">
        <v>14</v>
      </c>
      <c r="B25" s="103" t="s">
        <v>167</v>
      </c>
      <c r="C25" s="103" t="s">
        <v>168</v>
      </c>
      <c r="D25" s="103" t="s">
        <v>169</v>
      </c>
      <c r="E25" s="103" t="s">
        <v>170</v>
      </c>
      <c r="F25" s="103" t="s">
        <v>171</v>
      </c>
      <c r="G25" s="103" t="s">
        <v>172</v>
      </c>
      <c r="H25" s="103" t="s">
        <v>173</v>
      </c>
      <c r="I25" s="103" t="s">
        <v>174</v>
      </c>
      <c r="J25" s="103" t="s">
        <v>243</v>
      </c>
      <c r="K25" s="103" t="s">
        <v>37</v>
      </c>
      <c r="L25" s="103" t="s">
        <v>244</v>
      </c>
      <c r="M25" s="103" t="s">
        <v>174</v>
      </c>
      <c r="N25" s="103" t="s">
        <v>186</v>
      </c>
      <c r="O25" s="103" t="s">
        <v>254</v>
      </c>
      <c r="P25" s="104">
        <v>0.06</v>
      </c>
      <c r="Q25" s="171" t="s">
        <v>255</v>
      </c>
      <c r="R25" s="103" t="s">
        <v>178</v>
      </c>
      <c r="S25" s="101" t="s">
        <v>256</v>
      </c>
      <c r="T25" s="101" t="s">
        <v>256</v>
      </c>
      <c r="U25" s="106">
        <v>300</v>
      </c>
      <c r="V25" s="106">
        <v>300</v>
      </c>
      <c r="W25" s="103" t="s">
        <v>39</v>
      </c>
      <c r="X25" s="103" t="s">
        <v>180</v>
      </c>
      <c r="Y25" s="172" t="s">
        <v>181</v>
      </c>
      <c r="Z25" s="178">
        <v>97840000</v>
      </c>
      <c r="AA25" s="108">
        <v>46023</v>
      </c>
      <c r="AB25" s="108">
        <v>46387</v>
      </c>
      <c r="AC25" s="136" t="s">
        <v>218</v>
      </c>
      <c r="AD25" s="102"/>
      <c r="AE25" s="110" t="s">
        <v>183</v>
      </c>
      <c r="AF25" s="103"/>
      <c r="AG25" s="102"/>
      <c r="AH25" s="102"/>
      <c r="AI25" s="136" t="s">
        <v>218</v>
      </c>
      <c r="AJ25" s="102"/>
      <c r="AK25" s="110" t="s">
        <v>183</v>
      </c>
      <c r="AL25" s="102"/>
      <c r="AM25" s="102"/>
      <c r="AN25" s="102"/>
      <c r="AO25" s="136" t="s">
        <v>218</v>
      </c>
      <c r="AP25" s="102"/>
      <c r="AQ25" s="110" t="s">
        <v>183</v>
      </c>
      <c r="AR25" s="102"/>
      <c r="AS25" s="102"/>
      <c r="AT25" s="102"/>
      <c r="AU25" s="136" t="s">
        <v>218</v>
      </c>
      <c r="AV25" s="102"/>
      <c r="AW25" s="110" t="s">
        <v>183</v>
      </c>
      <c r="AX25" s="102"/>
      <c r="AY25" s="102"/>
      <c r="AZ25" s="102"/>
      <c r="BA25" s="136" t="s">
        <v>218</v>
      </c>
      <c r="BB25" s="102"/>
      <c r="BC25" s="110" t="s">
        <v>183</v>
      </c>
      <c r="BD25" s="102"/>
      <c r="BE25" s="102"/>
      <c r="BF25" s="102"/>
      <c r="BG25" s="136" t="s">
        <v>218</v>
      </c>
      <c r="BH25" s="110"/>
      <c r="BI25" s="110" t="s">
        <v>183</v>
      </c>
      <c r="BJ25" s="102"/>
      <c r="BK25" s="102"/>
      <c r="BL25" s="102"/>
      <c r="BM25" s="136" t="s">
        <v>218</v>
      </c>
      <c r="BN25" s="102"/>
      <c r="BO25" s="110" t="s">
        <v>183</v>
      </c>
      <c r="BP25" s="102"/>
      <c r="BQ25" s="102"/>
      <c r="BR25" s="102"/>
      <c r="BS25" s="136" t="s">
        <v>218</v>
      </c>
      <c r="BT25" s="102"/>
      <c r="BU25" s="110" t="s">
        <v>183</v>
      </c>
      <c r="BV25" s="102"/>
      <c r="BW25" s="102"/>
      <c r="BX25" s="102"/>
      <c r="BY25" s="136" t="s">
        <v>218</v>
      </c>
      <c r="BZ25" s="102"/>
      <c r="CA25" s="110" t="s">
        <v>183</v>
      </c>
      <c r="CB25" s="102"/>
      <c r="CC25" s="102"/>
      <c r="CD25" s="102"/>
      <c r="CE25" s="136" t="s">
        <v>218</v>
      </c>
      <c r="CF25" s="102"/>
      <c r="CG25" s="110" t="s">
        <v>183</v>
      </c>
      <c r="CH25" s="102"/>
      <c r="CI25" s="102"/>
      <c r="CJ25" s="102"/>
      <c r="CK25" s="136" t="s">
        <v>218</v>
      </c>
      <c r="CL25" s="102"/>
      <c r="CM25" s="110" t="s">
        <v>183</v>
      </c>
      <c r="CN25" s="102"/>
      <c r="CO25" s="102"/>
      <c r="CP25" s="102"/>
      <c r="CQ25" s="136" t="s">
        <v>218</v>
      </c>
      <c r="CR25" s="102"/>
      <c r="CS25" s="110" t="s">
        <v>183</v>
      </c>
      <c r="CT25" s="102"/>
      <c r="CU25" s="102"/>
      <c r="CV25" s="102"/>
      <c r="CW25" s="102"/>
      <c r="CX25" s="102"/>
      <c r="CY25" s="102"/>
      <c r="CZ25" s="174"/>
    </row>
    <row r="26" spans="1:104" s="177" customFormat="1" ht="112.2" x14ac:dyDescent="0.3">
      <c r="A26" s="103">
        <v>15</v>
      </c>
      <c r="B26" s="103" t="s">
        <v>167</v>
      </c>
      <c r="C26" s="103" t="s">
        <v>168</v>
      </c>
      <c r="D26" s="103" t="s">
        <v>169</v>
      </c>
      <c r="E26" s="103" t="s">
        <v>170</v>
      </c>
      <c r="F26" s="103" t="s">
        <v>171</v>
      </c>
      <c r="G26" s="103" t="s">
        <v>172</v>
      </c>
      <c r="H26" s="103" t="s">
        <v>173</v>
      </c>
      <c r="I26" s="103" t="s">
        <v>174</v>
      </c>
      <c r="J26" s="103" t="s">
        <v>243</v>
      </c>
      <c r="K26" s="103" t="s">
        <v>37</v>
      </c>
      <c r="L26" s="103" t="s">
        <v>244</v>
      </c>
      <c r="M26" s="103" t="s">
        <v>174</v>
      </c>
      <c r="N26" s="103" t="s">
        <v>186</v>
      </c>
      <c r="O26" s="103" t="s">
        <v>257</v>
      </c>
      <c r="P26" s="104">
        <v>0.03</v>
      </c>
      <c r="Q26" s="171" t="s">
        <v>258</v>
      </c>
      <c r="R26" s="103" t="s">
        <v>215</v>
      </c>
      <c r="S26" s="101" t="s">
        <v>259</v>
      </c>
      <c r="T26" s="101" t="s">
        <v>260</v>
      </c>
      <c r="U26" s="179">
        <v>1</v>
      </c>
      <c r="V26" s="179">
        <v>1</v>
      </c>
      <c r="W26" s="103" t="s">
        <v>39</v>
      </c>
      <c r="X26" s="103" t="s">
        <v>180</v>
      </c>
      <c r="Y26" s="172" t="s">
        <v>181</v>
      </c>
      <c r="Z26" s="181">
        <v>61150000</v>
      </c>
      <c r="AA26" s="108">
        <v>46023</v>
      </c>
      <c r="AB26" s="108">
        <v>46387</v>
      </c>
      <c r="AC26" s="136" t="s">
        <v>218</v>
      </c>
      <c r="AD26" s="103"/>
      <c r="AE26" s="110" t="s">
        <v>183</v>
      </c>
      <c r="AF26" s="103"/>
      <c r="AG26" s="103"/>
      <c r="AH26" s="103"/>
      <c r="AI26" s="136" t="s">
        <v>218</v>
      </c>
      <c r="AJ26" s="103"/>
      <c r="AK26" s="110" t="s">
        <v>183</v>
      </c>
      <c r="AL26" s="103"/>
      <c r="AM26" s="103"/>
      <c r="AN26" s="103"/>
      <c r="AO26" s="136" t="s">
        <v>218</v>
      </c>
      <c r="AP26" s="103"/>
      <c r="AQ26" s="110" t="s">
        <v>183</v>
      </c>
      <c r="AR26" s="103"/>
      <c r="AS26" s="103"/>
      <c r="AT26" s="103"/>
      <c r="AU26" s="136" t="s">
        <v>218</v>
      </c>
      <c r="AV26" s="103"/>
      <c r="AW26" s="110" t="s">
        <v>183</v>
      </c>
      <c r="AX26" s="103"/>
      <c r="AY26" s="103"/>
      <c r="AZ26" s="103"/>
      <c r="BA26" s="136" t="s">
        <v>218</v>
      </c>
      <c r="BB26" s="103"/>
      <c r="BC26" s="110" t="s">
        <v>183</v>
      </c>
      <c r="BD26" s="103"/>
      <c r="BE26" s="103"/>
      <c r="BF26" s="103"/>
      <c r="BG26" s="136" t="s">
        <v>218</v>
      </c>
      <c r="BH26" s="110"/>
      <c r="BI26" s="110" t="s">
        <v>183</v>
      </c>
      <c r="BJ26" s="103"/>
      <c r="BK26" s="103"/>
      <c r="BL26" s="103"/>
      <c r="BM26" s="136" t="s">
        <v>218</v>
      </c>
      <c r="BN26" s="103"/>
      <c r="BO26" s="110" t="s">
        <v>183</v>
      </c>
      <c r="BP26" s="103"/>
      <c r="BQ26" s="103"/>
      <c r="BR26" s="103"/>
      <c r="BS26" s="136" t="s">
        <v>218</v>
      </c>
      <c r="BT26" s="103"/>
      <c r="BU26" s="110" t="s">
        <v>183</v>
      </c>
      <c r="BV26" s="103"/>
      <c r="BW26" s="103"/>
      <c r="BX26" s="103"/>
      <c r="BY26" s="136">
        <v>0.12</v>
      </c>
      <c r="BZ26" s="103"/>
      <c r="CA26" s="110" t="s">
        <v>183</v>
      </c>
      <c r="CB26" s="103"/>
      <c r="CC26" s="103"/>
      <c r="CD26" s="103"/>
      <c r="CE26" s="136">
        <v>0.13</v>
      </c>
      <c r="CF26" s="103"/>
      <c r="CG26" s="110" t="s">
        <v>183</v>
      </c>
      <c r="CH26" s="103"/>
      <c r="CI26" s="103"/>
      <c r="CJ26" s="103"/>
      <c r="CK26" s="136">
        <v>0.08</v>
      </c>
      <c r="CL26" s="103"/>
      <c r="CM26" s="110" t="s">
        <v>183</v>
      </c>
      <c r="CN26" s="103"/>
      <c r="CO26" s="103"/>
      <c r="CP26" s="103"/>
      <c r="CQ26" s="136" t="s">
        <v>261</v>
      </c>
      <c r="CR26" s="103"/>
      <c r="CS26" s="110" t="s">
        <v>183</v>
      </c>
      <c r="CT26" s="103"/>
      <c r="CU26" s="103"/>
      <c r="CV26" s="103"/>
      <c r="CW26" s="103"/>
      <c r="CX26" s="103"/>
      <c r="CY26" s="103"/>
      <c r="CZ26" s="176"/>
    </row>
    <row r="27" spans="1:104" s="109" customFormat="1" ht="112.2" x14ac:dyDescent="0.3">
      <c r="A27" s="102">
        <v>16</v>
      </c>
      <c r="B27" s="103" t="s">
        <v>167</v>
      </c>
      <c r="C27" s="103" t="s">
        <v>168</v>
      </c>
      <c r="D27" s="103" t="s">
        <v>169</v>
      </c>
      <c r="E27" s="103" t="s">
        <v>170</v>
      </c>
      <c r="F27" s="103" t="s">
        <v>171</v>
      </c>
      <c r="G27" s="103" t="s">
        <v>172</v>
      </c>
      <c r="H27" s="103" t="s">
        <v>173</v>
      </c>
      <c r="I27" s="103" t="s">
        <v>174</v>
      </c>
      <c r="J27" s="103" t="s">
        <v>40</v>
      </c>
      <c r="K27" s="103" t="s">
        <v>37</v>
      </c>
      <c r="L27" s="103" t="s">
        <v>244</v>
      </c>
      <c r="M27" s="103" t="s">
        <v>174</v>
      </c>
      <c r="N27" s="103" t="s">
        <v>186</v>
      </c>
      <c r="O27" s="103" t="s">
        <v>262</v>
      </c>
      <c r="P27" s="104">
        <v>0.03</v>
      </c>
      <c r="Q27" s="171" t="s">
        <v>263</v>
      </c>
      <c r="R27" s="103" t="s">
        <v>215</v>
      </c>
      <c r="S27" s="101" t="s">
        <v>264</v>
      </c>
      <c r="T27" s="101" t="s">
        <v>265</v>
      </c>
      <c r="U27" s="179">
        <v>1</v>
      </c>
      <c r="V27" s="179">
        <v>1</v>
      </c>
      <c r="W27" s="103" t="s">
        <v>39</v>
      </c>
      <c r="X27" s="103" t="s">
        <v>180</v>
      </c>
      <c r="Y27" s="172" t="s">
        <v>181</v>
      </c>
      <c r="Z27" s="178">
        <v>61150000</v>
      </c>
      <c r="AA27" s="108">
        <v>46023</v>
      </c>
      <c r="AB27" s="108">
        <v>46387</v>
      </c>
      <c r="AC27" s="136" t="s">
        <v>218</v>
      </c>
      <c r="AD27" s="102"/>
      <c r="AE27" s="110" t="s">
        <v>183</v>
      </c>
      <c r="AF27" s="103"/>
      <c r="AG27" s="102"/>
      <c r="AH27" s="102"/>
      <c r="AI27" s="136" t="s">
        <v>218</v>
      </c>
      <c r="AJ27" s="102"/>
      <c r="AK27" s="110" t="s">
        <v>183</v>
      </c>
      <c r="AL27" s="102"/>
      <c r="AM27" s="102"/>
      <c r="AN27" s="102"/>
      <c r="AO27" s="136" t="s">
        <v>218</v>
      </c>
      <c r="AP27" s="102"/>
      <c r="AQ27" s="110" t="s">
        <v>183</v>
      </c>
      <c r="AR27" s="102"/>
      <c r="AS27" s="102"/>
      <c r="AT27" s="102"/>
      <c r="AU27" s="136" t="s">
        <v>218</v>
      </c>
      <c r="AV27" s="102"/>
      <c r="AW27" s="110" t="s">
        <v>183</v>
      </c>
      <c r="AX27" s="102"/>
      <c r="AY27" s="102"/>
      <c r="AZ27" s="102"/>
      <c r="BA27" s="136" t="s">
        <v>218</v>
      </c>
      <c r="BB27" s="102"/>
      <c r="BC27" s="110" t="s">
        <v>183</v>
      </c>
      <c r="BD27" s="102"/>
      <c r="BE27" s="102"/>
      <c r="BF27" s="102"/>
      <c r="BG27" s="136" t="s">
        <v>218</v>
      </c>
      <c r="BH27" s="110"/>
      <c r="BI27" s="110" t="s">
        <v>183</v>
      </c>
      <c r="BJ27" s="102"/>
      <c r="BK27" s="102"/>
      <c r="BL27" s="102"/>
      <c r="BM27" s="136" t="s">
        <v>218</v>
      </c>
      <c r="BN27" s="102"/>
      <c r="BO27" s="110" t="s">
        <v>183</v>
      </c>
      <c r="BP27" s="102"/>
      <c r="BQ27" s="102"/>
      <c r="BR27" s="102"/>
      <c r="BS27" s="136" t="s">
        <v>218</v>
      </c>
      <c r="BT27" s="102"/>
      <c r="BU27" s="110" t="s">
        <v>183</v>
      </c>
      <c r="BV27" s="102"/>
      <c r="BW27" s="102"/>
      <c r="BX27" s="102"/>
      <c r="BY27" s="136" t="s">
        <v>218</v>
      </c>
      <c r="BZ27" s="102"/>
      <c r="CA27" s="110" t="s">
        <v>183</v>
      </c>
      <c r="CB27" s="102"/>
      <c r="CC27" s="102"/>
      <c r="CD27" s="102"/>
      <c r="CE27" s="136" t="s">
        <v>218</v>
      </c>
      <c r="CF27" s="102"/>
      <c r="CG27" s="110" t="s">
        <v>183</v>
      </c>
      <c r="CH27" s="102"/>
      <c r="CI27" s="102"/>
      <c r="CJ27" s="102"/>
      <c r="CK27" s="136" t="s">
        <v>218</v>
      </c>
      <c r="CL27" s="102"/>
      <c r="CM27" s="110" t="s">
        <v>183</v>
      </c>
      <c r="CN27" s="102"/>
      <c r="CO27" s="102"/>
      <c r="CP27" s="102"/>
      <c r="CQ27" s="136" t="s">
        <v>218</v>
      </c>
      <c r="CR27" s="102"/>
      <c r="CS27" s="110" t="s">
        <v>183</v>
      </c>
      <c r="CT27" s="102"/>
      <c r="CU27" s="102"/>
      <c r="CV27" s="102"/>
      <c r="CW27" s="102"/>
      <c r="CX27" s="102"/>
      <c r="CY27" s="102"/>
      <c r="CZ27" s="174"/>
    </row>
    <row r="28" spans="1:104" s="109" customFormat="1" ht="112.2" x14ac:dyDescent="0.3">
      <c r="A28" s="102">
        <v>17</v>
      </c>
      <c r="B28" s="103" t="s">
        <v>167</v>
      </c>
      <c r="C28" s="103" t="s">
        <v>168</v>
      </c>
      <c r="D28" s="103" t="s">
        <v>169</v>
      </c>
      <c r="E28" s="103" t="s">
        <v>170</v>
      </c>
      <c r="F28" s="103" t="s">
        <v>171</v>
      </c>
      <c r="G28" s="103" t="s">
        <v>172</v>
      </c>
      <c r="H28" s="103" t="s">
        <v>173</v>
      </c>
      <c r="I28" s="103" t="s">
        <v>174</v>
      </c>
      <c r="J28" s="103" t="s">
        <v>243</v>
      </c>
      <c r="K28" s="103" t="s">
        <v>37</v>
      </c>
      <c r="L28" s="103" t="s">
        <v>244</v>
      </c>
      <c r="M28" s="103" t="s">
        <v>174</v>
      </c>
      <c r="N28" s="103" t="s">
        <v>186</v>
      </c>
      <c r="O28" s="103" t="s">
        <v>266</v>
      </c>
      <c r="P28" s="104">
        <v>0.05</v>
      </c>
      <c r="Q28" s="171" t="s">
        <v>267</v>
      </c>
      <c r="R28" s="103" t="s">
        <v>178</v>
      </c>
      <c r="S28" s="101" t="s">
        <v>268</v>
      </c>
      <c r="T28" s="101" t="s">
        <v>268</v>
      </c>
      <c r="U28" s="106">
        <v>200</v>
      </c>
      <c r="V28" s="106">
        <v>200</v>
      </c>
      <c r="W28" s="103" t="s">
        <v>39</v>
      </c>
      <c r="X28" s="103" t="s">
        <v>180</v>
      </c>
      <c r="Y28" s="172" t="s">
        <v>181</v>
      </c>
      <c r="Z28" s="183">
        <v>73380000</v>
      </c>
      <c r="AA28" s="108">
        <v>46023</v>
      </c>
      <c r="AB28" s="108">
        <v>46387</v>
      </c>
      <c r="AC28" s="136" t="s">
        <v>269</v>
      </c>
      <c r="AD28" s="102"/>
      <c r="AE28" s="110" t="s">
        <v>183</v>
      </c>
      <c r="AF28" s="103"/>
      <c r="AG28" s="102"/>
      <c r="AH28" s="102"/>
      <c r="AI28" s="136" t="s">
        <v>269</v>
      </c>
      <c r="AJ28" s="102"/>
      <c r="AK28" s="110" t="s">
        <v>183</v>
      </c>
      <c r="AL28" s="102"/>
      <c r="AM28" s="102"/>
      <c r="AN28" s="102"/>
      <c r="AO28" s="136" t="s">
        <v>269</v>
      </c>
      <c r="AP28" s="102"/>
      <c r="AQ28" s="110" t="s">
        <v>183</v>
      </c>
      <c r="AR28" s="102"/>
      <c r="AS28" s="102"/>
      <c r="AT28" s="102"/>
      <c r="AU28" s="136" t="s">
        <v>269</v>
      </c>
      <c r="AV28" s="102"/>
      <c r="AW28" s="110" t="s">
        <v>183</v>
      </c>
      <c r="AX28" s="102"/>
      <c r="AY28" s="102"/>
      <c r="AZ28" s="102"/>
      <c r="BA28" s="136" t="s">
        <v>269</v>
      </c>
      <c r="BB28" s="102"/>
      <c r="BC28" s="110" t="s">
        <v>183</v>
      </c>
      <c r="BD28" s="102"/>
      <c r="BE28" s="102"/>
      <c r="BF28" s="102"/>
      <c r="BG28" s="136" t="s">
        <v>269</v>
      </c>
      <c r="BH28" s="110"/>
      <c r="BI28" s="110" t="s">
        <v>183</v>
      </c>
      <c r="BJ28" s="102"/>
      <c r="BK28" s="102"/>
      <c r="BL28" s="102"/>
      <c r="BM28" s="136" t="s">
        <v>269</v>
      </c>
      <c r="BN28" s="102"/>
      <c r="BO28" s="110" t="s">
        <v>183</v>
      </c>
      <c r="BP28" s="102"/>
      <c r="BQ28" s="102"/>
      <c r="BR28" s="102"/>
      <c r="BS28" s="170">
        <v>0.1</v>
      </c>
      <c r="BT28" s="102"/>
      <c r="BU28" s="110" t="s">
        <v>183</v>
      </c>
      <c r="BV28" s="102"/>
      <c r="BW28" s="102"/>
      <c r="BX28" s="102"/>
      <c r="BY28" s="170">
        <v>0.1</v>
      </c>
      <c r="BZ28" s="102"/>
      <c r="CA28" s="110" t="s">
        <v>183</v>
      </c>
      <c r="CB28" s="102"/>
      <c r="CC28" s="102"/>
      <c r="CD28" s="102"/>
      <c r="CE28" s="136">
        <v>0.1</v>
      </c>
      <c r="CF28" s="102"/>
      <c r="CG28" s="110" t="s">
        <v>183</v>
      </c>
      <c r="CH28" s="102"/>
      <c r="CI28" s="102"/>
      <c r="CJ28" s="102"/>
      <c r="CK28" s="170">
        <v>0.1</v>
      </c>
      <c r="CL28" s="102"/>
      <c r="CM28" s="110" t="s">
        <v>183</v>
      </c>
      <c r="CN28" s="102"/>
      <c r="CO28" s="102"/>
      <c r="CP28" s="102"/>
      <c r="CQ28" s="136" t="s">
        <v>269</v>
      </c>
      <c r="CR28" s="102"/>
      <c r="CS28" s="110" t="s">
        <v>183</v>
      </c>
      <c r="CT28" s="102"/>
      <c r="CU28" s="102"/>
      <c r="CV28" s="102"/>
      <c r="CW28" s="102"/>
      <c r="CX28" s="102"/>
      <c r="CY28" s="102"/>
      <c r="CZ28" s="174"/>
    </row>
    <row r="29" spans="1:104" s="109" customFormat="1" ht="81.599999999999994" x14ac:dyDescent="0.3">
      <c r="A29" s="102">
        <v>18</v>
      </c>
      <c r="B29" s="103" t="s">
        <v>167</v>
      </c>
      <c r="C29" s="103" t="s">
        <v>169</v>
      </c>
      <c r="D29" s="103" t="s">
        <v>169</v>
      </c>
      <c r="E29" s="103" t="s">
        <v>170</v>
      </c>
      <c r="F29" s="103" t="s">
        <v>171</v>
      </c>
      <c r="G29" s="103" t="s">
        <v>270</v>
      </c>
      <c r="H29" s="103" t="s">
        <v>174</v>
      </c>
      <c r="I29" s="103" t="s">
        <v>174</v>
      </c>
      <c r="J29" s="103" t="s">
        <v>44</v>
      </c>
      <c r="K29" s="103" t="s">
        <v>37</v>
      </c>
      <c r="L29" s="103" t="s">
        <v>271</v>
      </c>
      <c r="M29" s="103" t="s">
        <v>174</v>
      </c>
      <c r="N29" s="103" t="s">
        <v>186</v>
      </c>
      <c r="O29" s="103" t="s">
        <v>272</v>
      </c>
      <c r="P29" s="104">
        <v>0.04</v>
      </c>
      <c r="Q29" s="171" t="s">
        <v>273</v>
      </c>
      <c r="R29" s="103" t="s">
        <v>178</v>
      </c>
      <c r="S29" s="101" t="s">
        <v>274</v>
      </c>
      <c r="T29" s="101" t="s">
        <v>274</v>
      </c>
      <c r="U29" s="184">
        <v>1</v>
      </c>
      <c r="V29" s="184">
        <v>1</v>
      </c>
      <c r="W29" s="103" t="s">
        <v>39</v>
      </c>
      <c r="X29" s="103" t="s">
        <v>180</v>
      </c>
      <c r="Y29" s="172" t="s">
        <v>181</v>
      </c>
      <c r="Z29" s="178">
        <v>95250000</v>
      </c>
      <c r="AA29" s="173">
        <v>46023</v>
      </c>
      <c r="AB29" s="108">
        <v>46387</v>
      </c>
      <c r="AC29" s="136" t="s">
        <v>218</v>
      </c>
      <c r="AD29" s="102"/>
      <c r="AE29" s="110" t="s">
        <v>183</v>
      </c>
      <c r="AF29" s="103"/>
      <c r="AG29" s="102"/>
      <c r="AH29" s="102"/>
      <c r="AI29" s="136" t="s">
        <v>218</v>
      </c>
      <c r="AJ29" s="102"/>
      <c r="AK29" s="110" t="s">
        <v>183</v>
      </c>
      <c r="AL29" s="102"/>
      <c r="AM29" s="102"/>
      <c r="AN29" s="102"/>
      <c r="AO29" s="136" t="s">
        <v>218</v>
      </c>
      <c r="AP29" s="102"/>
      <c r="AQ29" s="110" t="s">
        <v>183</v>
      </c>
      <c r="AR29" s="102"/>
      <c r="AS29" s="102"/>
      <c r="AT29" s="102"/>
      <c r="AU29" s="136" t="s">
        <v>218</v>
      </c>
      <c r="AV29" s="102"/>
      <c r="AW29" s="110" t="s">
        <v>183</v>
      </c>
      <c r="AX29" s="102"/>
      <c r="AY29" s="102"/>
      <c r="AZ29" s="102"/>
      <c r="BA29" s="136" t="s">
        <v>218</v>
      </c>
      <c r="BB29" s="102"/>
      <c r="BC29" s="110" t="s">
        <v>183</v>
      </c>
      <c r="BD29" s="102"/>
      <c r="BE29" s="102"/>
      <c r="BF29" s="102"/>
      <c r="BG29" s="136" t="s">
        <v>218</v>
      </c>
      <c r="BH29" s="110"/>
      <c r="BI29" s="110" t="s">
        <v>183</v>
      </c>
      <c r="BJ29" s="102"/>
      <c r="BK29" s="102"/>
      <c r="BL29" s="102"/>
      <c r="BM29" s="136" t="s">
        <v>218</v>
      </c>
      <c r="BN29" s="102"/>
      <c r="BO29" s="110" t="s">
        <v>183</v>
      </c>
      <c r="BP29" s="102"/>
      <c r="BQ29" s="102"/>
      <c r="BR29" s="102"/>
      <c r="BS29" s="136" t="s">
        <v>218</v>
      </c>
      <c r="BT29" s="102"/>
      <c r="BU29" s="110" t="s">
        <v>183</v>
      </c>
      <c r="BV29" s="102"/>
      <c r="BW29" s="102"/>
      <c r="BX29" s="102"/>
      <c r="BY29" s="136" t="s">
        <v>218</v>
      </c>
      <c r="BZ29" s="102"/>
      <c r="CA29" s="110" t="s">
        <v>183</v>
      </c>
      <c r="CB29" s="102"/>
      <c r="CC29" s="102"/>
      <c r="CD29" s="102"/>
      <c r="CE29" s="136" t="s">
        <v>218</v>
      </c>
      <c r="CF29" s="102"/>
      <c r="CG29" s="110" t="s">
        <v>183</v>
      </c>
      <c r="CH29" s="102"/>
      <c r="CI29" s="102"/>
      <c r="CJ29" s="102"/>
      <c r="CK29" s="136" t="s">
        <v>218</v>
      </c>
      <c r="CL29" s="102"/>
      <c r="CM29" s="110" t="s">
        <v>183</v>
      </c>
      <c r="CN29" s="102"/>
      <c r="CO29" s="102"/>
      <c r="CP29" s="102"/>
      <c r="CQ29" s="136" t="s">
        <v>218</v>
      </c>
      <c r="CR29" s="102"/>
      <c r="CS29" s="110" t="s">
        <v>183</v>
      </c>
      <c r="CT29" s="102"/>
      <c r="CU29" s="102"/>
      <c r="CV29" s="102"/>
      <c r="CW29" s="102"/>
      <c r="CX29" s="102"/>
      <c r="CY29" s="102"/>
      <c r="CZ29" s="174"/>
    </row>
    <row r="30" spans="1:104" s="109" customFormat="1" ht="81.599999999999994" x14ac:dyDescent="0.3">
      <c r="A30" s="102">
        <v>19</v>
      </c>
      <c r="B30" s="103" t="s">
        <v>167</v>
      </c>
      <c r="C30" s="103" t="s">
        <v>168</v>
      </c>
      <c r="D30" s="103" t="s">
        <v>169</v>
      </c>
      <c r="E30" s="103" t="s">
        <v>170</v>
      </c>
      <c r="F30" s="103" t="s">
        <v>171</v>
      </c>
      <c r="G30" s="103" t="s">
        <v>270</v>
      </c>
      <c r="H30" s="103" t="s">
        <v>173</v>
      </c>
      <c r="I30" s="103" t="s">
        <v>174</v>
      </c>
      <c r="J30" s="103" t="s">
        <v>44</v>
      </c>
      <c r="K30" s="103" t="s">
        <v>37</v>
      </c>
      <c r="L30" s="103" t="s">
        <v>271</v>
      </c>
      <c r="M30" s="103" t="s">
        <v>174</v>
      </c>
      <c r="N30" s="103" t="s">
        <v>186</v>
      </c>
      <c r="O30" s="103" t="s">
        <v>275</v>
      </c>
      <c r="P30" s="104">
        <v>0.04</v>
      </c>
      <c r="Q30" s="171" t="s">
        <v>276</v>
      </c>
      <c r="R30" s="103" t="s">
        <v>178</v>
      </c>
      <c r="S30" s="101" t="s">
        <v>277</v>
      </c>
      <c r="T30" s="101" t="s">
        <v>277</v>
      </c>
      <c r="U30" s="184">
        <v>1</v>
      </c>
      <c r="V30" s="184">
        <v>1</v>
      </c>
      <c r="W30" s="103" t="s">
        <v>39</v>
      </c>
      <c r="X30" s="103" t="s">
        <v>180</v>
      </c>
      <c r="Y30" s="172" t="s">
        <v>181</v>
      </c>
      <c r="Z30" s="178">
        <v>95250000</v>
      </c>
      <c r="AA30" s="173">
        <v>46023</v>
      </c>
      <c r="AB30" s="108">
        <v>46387</v>
      </c>
      <c r="AC30" s="136" t="s">
        <v>218</v>
      </c>
      <c r="AD30" s="102"/>
      <c r="AE30" s="110" t="s">
        <v>183</v>
      </c>
      <c r="AF30" s="103"/>
      <c r="AG30" s="102"/>
      <c r="AH30" s="102"/>
      <c r="AI30" s="136" t="s">
        <v>218</v>
      </c>
      <c r="AJ30" s="102"/>
      <c r="AK30" s="110" t="s">
        <v>183</v>
      </c>
      <c r="AL30" s="102"/>
      <c r="AM30" s="102"/>
      <c r="AN30" s="102"/>
      <c r="AO30" s="136" t="s">
        <v>218</v>
      </c>
      <c r="AP30" s="102"/>
      <c r="AQ30" s="110" t="s">
        <v>183</v>
      </c>
      <c r="AR30" s="102"/>
      <c r="AS30" s="102"/>
      <c r="AT30" s="102"/>
      <c r="AU30" s="136" t="s">
        <v>218</v>
      </c>
      <c r="AV30" s="102"/>
      <c r="AW30" s="110" t="s">
        <v>183</v>
      </c>
      <c r="AX30" s="102"/>
      <c r="AY30" s="102"/>
      <c r="AZ30" s="102"/>
      <c r="BA30" s="136" t="s">
        <v>218</v>
      </c>
      <c r="BB30" s="102"/>
      <c r="BC30" s="110" t="s">
        <v>183</v>
      </c>
      <c r="BD30" s="102"/>
      <c r="BE30" s="102"/>
      <c r="BF30" s="102"/>
      <c r="BG30" s="136" t="s">
        <v>218</v>
      </c>
      <c r="BH30" s="110"/>
      <c r="BI30" s="110" t="s">
        <v>183</v>
      </c>
      <c r="BJ30" s="102"/>
      <c r="BK30" s="102"/>
      <c r="BL30" s="102"/>
      <c r="BM30" s="136" t="s">
        <v>218</v>
      </c>
      <c r="BN30" s="102"/>
      <c r="BO30" s="110" t="s">
        <v>183</v>
      </c>
      <c r="BP30" s="102"/>
      <c r="BQ30" s="102"/>
      <c r="BR30" s="102"/>
      <c r="BS30" s="136" t="s">
        <v>218</v>
      </c>
      <c r="BT30" s="102"/>
      <c r="BU30" s="110" t="s">
        <v>183</v>
      </c>
      <c r="BV30" s="102"/>
      <c r="BW30" s="102"/>
      <c r="BX30" s="102"/>
      <c r="BY30" s="136" t="s">
        <v>218</v>
      </c>
      <c r="BZ30" s="102"/>
      <c r="CA30" s="110" t="s">
        <v>183</v>
      </c>
      <c r="CB30" s="102"/>
      <c r="CC30" s="102"/>
      <c r="CD30" s="102"/>
      <c r="CE30" s="136" t="s">
        <v>218</v>
      </c>
      <c r="CF30" s="102"/>
      <c r="CG30" s="110" t="s">
        <v>183</v>
      </c>
      <c r="CH30" s="102"/>
      <c r="CI30" s="102"/>
      <c r="CJ30" s="102"/>
      <c r="CK30" s="136" t="s">
        <v>218</v>
      </c>
      <c r="CL30" s="102"/>
      <c r="CM30" s="110" t="s">
        <v>183</v>
      </c>
      <c r="CN30" s="102"/>
      <c r="CO30" s="102"/>
      <c r="CP30" s="102"/>
      <c r="CQ30" s="136" t="s">
        <v>218</v>
      </c>
      <c r="CR30" s="102"/>
      <c r="CS30" s="110" t="s">
        <v>183</v>
      </c>
      <c r="CT30" s="102"/>
      <c r="CU30" s="102"/>
      <c r="CV30" s="102"/>
      <c r="CW30" s="102"/>
      <c r="CX30" s="102"/>
      <c r="CY30" s="102"/>
      <c r="CZ30" s="174"/>
    </row>
    <row r="31" spans="1:104" s="109" customFormat="1" ht="102" x14ac:dyDescent="0.3">
      <c r="A31" s="102">
        <v>20</v>
      </c>
      <c r="B31" s="103" t="s">
        <v>167</v>
      </c>
      <c r="C31" s="103" t="s">
        <v>168</v>
      </c>
      <c r="D31" s="103" t="s">
        <v>169</v>
      </c>
      <c r="E31" s="103" t="s">
        <v>170</v>
      </c>
      <c r="F31" s="103" t="s">
        <v>171</v>
      </c>
      <c r="G31" s="103" t="s">
        <v>270</v>
      </c>
      <c r="H31" s="103" t="s">
        <v>173</v>
      </c>
      <c r="I31" s="103" t="s">
        <v>174</v>
      </c>
      <c r="J31" s="103" t="s">
        <v>44</v>
      </c>
      <c r="K31" s="103" t="s">
        <v>37</v>
      </c>
      <c r="L31" s="103" t="s">
        <v>271</v>
      </c>
      <c r="M31" s="103" t="s">
        <v>174</v>
      </c>
      <c r="N31" s="103" t="s">
        <v>186</v>
      </c>
      <c r="O31" s="103" t="s">
        <v>278</v>
      </c>
      <c r="P31" s="104">
        <v>0.06</v>
      </c>
      <c r="Q31" s="171" t="s">
        <v>279</v>
      </c>
      <c r="R31" s="103" t="s">
        <v>215</v>
      </c>
      <c r="S31" s="101" t="s">
        <v>280</v>
      </c>
      <c r="T31" s="101" t="s">
        <v>281</v>
      </c>
      <c r="U31" s="133">
        <v>1</v>
      </c>
      <c r="V31" s="133">
        <v>1</v>
      </c>
      <c r="W31" s="103" t="s">
        <v>39</v>
      </c>
      <c r="X31" s="103" t="s">
        <v>180</v>
      </c>
      <c r="Y31" s="172" t="s">
        <v>181</v>
      </c>
      <c r="Z31" s="178">
        <v>190500000</v>
      </c>
      <c r="AA31" s="173">
        <v>46023</v>
      </c>
      <c r="AB31" s="108">
        <v>46387</v>
      </c>
      <c r="AC31" s="136" t="s">
        <v>218</v>
      </c>
      <c r="AD31" s="102"/>
      <c r="AE31" s="110" t="s">
        <v>183</v>
      </c>
      <c r="AF31" s="103"/>
      <c r="AG31" s="102"/>
      <c r="AH31" s="102"/>
      <c r="AI31" s="136" t="s">
        <v>218</v>
      </c>
      <c r="AJ31" s="102"/>
      <c r="AK31" s="110" t="s">
        <v>183</v>
      </c>
      <c r="AL31" s="102"/>
      <c r="AM31" s="102"/>
      <c r="AN31" s="102"/>
      <c r="AO31" s="136" t="s">
        <v>218</v>
      </c>
      <c r="AP31" s="102"/>
      <c r="AQ31" s="110" t="s">
        <v>183</v>
      </c>
      <c r="AR31" s="102"/>
      <c r="AS31" s="102"/>
      <c r="AT31" s="102"/>
      <c r="AU31" s="136" t="s">
        <v>218</v>
      </c>
      <c r="AV31" s="102"/>
      <c r="AW31" s="110" t="s">
        <v>183</v>
      </c>
      <c r="AX31" s="102"/>
      <c r="AY31" s="102"/>
      <c r="AZ31" s="102"/>
      <c r="BA31" s="136" t="s">
        <v>218</v>
      </c>
      <c r="BB31" s="102"/>
      <c r="BC31" s="110" t="s">
        <v>183</v>
      </c>
      <c r="BD31" s="102"/>
      <c r="BE31" s="102"/>
      <c r="BF31" s="102"/>
      <c r="BG31" s="136" t="s">
        <v>218</v>
      </c>
      <c r="BH31" s="110"/>
      <c r="BI31" s="110" t="s">
        <v>183</v>
      </c>
      <c r="BJ31" s="102"/>
      <c r="BK31" s="102"/>
      <c r="BL31" s="102"/>
      <c r="BM31" s="136" t="s">
        <v>218</v>
      </c>
      <c r="BN31" s="102"/>
      <c r="BO31" s="110" t="s">
        <v>183</v>
      </c>
      <c r="BP31" s="102"/>
      <c r="BQ31" s="102"/>
      <c r="BR31" s="102"/>
      <c r="BS31" s="136" t="s">
        <v>218</v>
      </c>
      <c r="BT31" s="102"/>
      <c r="BU31" s="110" t="s">
        <v>183</v>
      </c>
      <c r="BV31" s="102"/>
      <c r="BW31" s="102"/>
      <c r="BX31" s="102"/>
      <c r="BY31" s="136" t="s">
        <v>218</v>
      </c>
      <c r="BZ31" s="102"/>
      <c r="CA31" s="110" t="s">
        <v>183</v>
      </c>
      <c r="CB31" s="102"/>
      <c r="CC31" s="102"/>
      <c r="CD31" s="102"/>
      <c r="CE31" s="136" t="s">
        <v>218</v>
      </c>
      <c r="CF31" s="102"/>
      <c r="CG31" s="110" t="s">
        <v>183</v>
      </c>
      <c r="CH31" s="102"/>
      <c r="CI31" s="102"/>
      <c r="CJ31" s="102"/>
      <c r="CK31" s="136" t="s">
        <v>218</v>
      </c>
      <c r="CL31" s="102"/>
      <c r="CM31" s="110" t="s">
        <v>183</v>
      </c>
      <c r="CN31" s="102"/>
      <c r="CO31" s="102"/>
      <c r="CP31" s="102"/>
      <c r="CQ31" s="136" t="s">
        <v>218</v>
      </c>
      <c r="CR31" s="102"/>
      <c r="CS31" s="110" t="s">
        <v>183</v>
      </c>
      <c r="CT31" s="102"/>
      <c r="CU31" s="102"/>
      <c r="CV31" s="102"/>
      <c r="CW31" s="102"/>
      <c r="CX31" s="102"/>
      <c r="CY31" s="102"/>
      <c r="CZ31" s="174"/>
    </row>
    <row r="32" spans="1:104" s="177" customFormat="1" ht="81.599999999999994" x14ac:dyDescent="0.3">
      <c r="A32" s="102">
        <v>21</v>
      </c>
      <c r="B32" s="103" t="s">
        <v>167</v>
      </c>
      <c r="C32" s="103" t="s">
        <v>168</v>
      </c>
      <c r="D32" s="103" t="s">
        <v>169</v>
      </c>
      <c r="E32" s="103" t="s">
        <v>170</v>
      </c>
      <c r="F32" s="103" t="s">
        <v>282</v>
      </c>
      <c r="G32" s="103" t="s">
        <v>283</v>
      </c>
      <c r="H32" s="103" t="s">
        <v>173</v>
      </c>
      <c r="I32" s="103" t="s">
        <v>174</v>
      </c>
      <c r="J32" s="103" t="s">
        <v>53</v>
      </c>
      <c r="K32" s="103" t="s">
        <v>47</v>
      </c>
      <c r="L32" s="103" t="s">
        <v>284</v>
      </c>
      <c r="M32" s="103" t="s">
        <v>174</v>
      </c>
      <c r="N32" s="103" t="s">
        <v>186</v>
      </c>
      <c r="O32" s="185" t="s">
        <v>285</v>
      </c>
      <c r="P32" s="186">
        <v>8.4000000000000005E-2</v>
      </c>
      <c r="Q32" s="171" t="s">
        <v>286</v>
      </c>
      <c r="R32" s="103" t="s">
        <v>215</v>
      </c>
      <c r="S32" s="101" t="s">
        <v>287</v>
      </c>
      <c r="T32" s="103" t="s">
        <v>288</v>
      </c>
      <c r="U32" s="133">
        <v>1</v>
      </c>
      <c r="V32" s="133">
        <v>1</v>
      </c>
      <c r="W32" s="103" t="s">
        <v>49</v>
      </c>
      <c r="X32" s="103" t="s">
        <v>289</v>
      </c>
      <c r="Y32" s="103" t="s">
        <v>181</v>
      </c>
      <c r="Z32" s="187">
        <f>(8.4/35)*2339400000</f>
        <v>561456000</v>
      </c>
      <c r="AA32" s="188">
        <v>46037</v>
      </c>
      <c r="AB32" s="189">
        <v>46387</v>
      </c>
      <c r="AC32" s="170">
        <v>0.01</v>
      </c>
      <c r="AD32" s="170"/>
      <c r="AE32" s="170" t="s">
        <v>183</v>
      </c>
      <c r="AF32" s="170"/>
      <c r="AG32" s="170"/>
      <c r="AH32" s="170"/>
      <c r="AI32" s="170">
        <v>4.2000000000000003E-2</v>
      </c>
      <c r="AJ32" s="170"/>
      <c r="AK32" s="170" t="s">
        <v>183</v>
      </c>
      <c r="AL32" s="170"/>
      <c r="AM32" s="170"/>
      <c r="AN32" s="170"/>
      <c r="AO32" s="170">
        <v>6.2E-2</v>
      </c>
      <c r="AP32" s="170"/>
      <c r="AQ32" s="170" t="s">
        <v>183</v>
      </c>
      <c r="AR32" s="170"/>
      <c r="AS32" s="170"/>
      <c r="AT32" s="170"/>
      <c r="AU32" s="170">
        <v>0.112</v>
      </c>
      <c r="AV32" s="170"/>
      <c r="AW32" s="170" t="s">
        <v>183</v>
      </c>
      <c r="AX32" s="170"/>
      <c r="AY32" s="170"/>
      <c r="AZ32" s="170"/>
      <c r="BA32" s="170">
        <v>0.112</v>
      </c>
      <c r="BB32" s="170"/>
      <c r="BC32" s="170" t="s">
        <v>183</v>
      </c>
      <c r="BD32" s="170"/>
      <c r="BE32" s="170"/>
      <c r="BF32" s="170"/>
      <c r="BG32" s="170">
        <v>0.112</v>
      </c>
      <c r="BH32" s="170"/>
      <c r="BI32" s="170" t="s">
        <v>183</v>
      </c>
      <c r="BJ32" s="170"/>
      <c r="BK32" s="170"/>
      <c r="BL32" s="170"/>
      <c r="BM32" s="170">
        <v>9.1999999999999998E-2</v>
      </c>
      <c r="BN32" s="170"/>
      <c r="BO32" s="170" t="s">
        <v>183</v>
      </c>
      <c r="BP32" s="170"/>
      <c r="BQ32" s="170"/>
      <c r="BR32" s="170"/>
      <c r="BS32" s="170">
        <v>0.112</v>
      </c>
      <c r="BT32" s="170"/>
      <c r="BU32" s="170" t="s">
        <v>183</v>
      </c>
      <c r="BV32" s="170"/>
      <c r="BW32" s="170"/>
      <c r="BX32" s="170"/>
      <c r="BY32" s="170">
        <v>9.1999999999999998E-2</v>
      </c>
      <c r="BZ32" s="170"/>
      <c r="CA32" s="170" t="s">
        <v>183</v>
      </c>
      <c r="CB32" s="170"/>
      <c r="CC32" s="170"/>
      <c r="CD32" s="170"/>
      <c r="CE32" s="170">
        <v>0.112</v>
      </c>
      <c r="CF32" s="170"/>
      <c r="CG32" s="170" t="s">
        <v>183</v>
      </c>
      <c r="CH32" s="170"/>
      <c r="CI32" s="170"/>
      <c r="CJ32" s="170"/>
      <c r="CK32" s="170">
        <v>0.10199999999999999</v>
      </c>
      <c r="CL32" s="170"/>
      <c r="CM32" s="170" t="s">
        <v>183</v>
      </c>
      <c r="CN32" s="170"/>
      <c r="CO32" s="170"/>
      <c r="CP32" s="170"/>
      <c r="CQ32" s="170">
        <v>0.04</v>
      </c>
      <c r="CR32" s="102"/>
      <c r="CS32" s="110" t="s">
        <v>183</v>
      </c>
      <c r="CT32" s="102"/>
      <c r="CU32" s="102"/>
      <c r="CV32" s="102"/>
      <c r="CW32" s="103"/>
      <c r="CX32" s="103"/>
      <c r="CY32" s="103"/>
      <c r="CZ32" s="190">
        <f>AC32+AI32+AO32+AU32+BA32+BG32+BM32+BS32+BY32+CE32+CK32+CQ32</f>
        <v>1</v>
      </c>
    </row>
    <row r="33" spans="1:104" s="177" customFormat="1" ht="102" x14ac:dyDescent="0.3">
      <c r="A33" s="102">
        <v>22</v>
      </c>
      <c r="B33" s="103" t="s">
        <v>167</v>
      </c>
      <c r="C33" s="103" t="s">
        <v>168</v>
      </c>
      <c r="D33" s="103" t="s">
        <v>169</v>
      </c>
      <c r="E33" s="103" t="s">
        <v>170</v>
      </c>
      <c r="F33" s="103" t="s">
        <v>282</v>
      </c>
      <c r="G33" s="103" t="s">
        <v>283</v>
      </c>
      <c r="H33" s="103" t="s">
        <v>173</v>
      </c>
      <c r="I33" s="103" t="s">
        <v>174</v>
      </c>
      <c r="J33" s="103" t="s">
        <v>53</v>
      </c>
      <c r="K33" s="103" t="s">
        <v>47</v>
      </c>
      <c r="L33" s="103" t="s">
        <v>284</v>
      </c>
      <c r="M33" s="103" t="s">
        <v>174</v>
      </c>
      <c r="N33" s="103" t="s">
        <v>186</v>
      </c>
      <c r="O33" s="185" t="s">
        <v>290</v>
      </c>
      <c r="P33" s="191">
        <v>8.4000000000000005E-2</v>
      </c>
      <c r="Q33" s="171" t="s">
        <v>291</v>
      </c>
      <c r="R33" s="103" t="s">
        <v>292</v>
      </c>
      <c r="S33" s="101" t="s">
        <v>293</v>
      </c>
      <c r="T33" s="103" t="s">
        <v>294</v>
      </c>
      <c r="U33" s="133">
        <v>1</v>
      </c>
      <c r="V33" s="133">
        <v>1</v>
      </c>
      <c r="W33" s="103" t="s">
        <v>49</v>
      </c>
      <c r="X33" s="103" t="s">
        <v>289</v>
      </c>
      <c r="Y33" s="103" t="s">
        <v>181</v>
      </c>
      <c r="Z33" s="187">
        <f>(8.4/35)*2339400000</f>
        <v>561456000</v>
      </c>
      <c r="AA33" s="192">
        <v>46037</v>
      </c>
      <c r="AB33" s="193">
        <v>46387</v>
      </c>
      <c r="AC33" s="170">
        <v>0</v>
      </c>
      <c r="AD33" s="102"/>
      <c r="AE33" s="110" t="s">
        <v>183</v>
      </c>
      <c r="AF33" s="103"/>
      <c r="AG33" s="102"/>
      <c r="AH33" s="102"/>
      <c r="AI33" s="170">
        <v>0.02</v>
      </c>
      <c r="AJ33" s="102"/>
      <c r="AK33" s="110" t="s">
        <v>183</v>
      </c>
      <c r="AL33" s="102"/>
      <c r="AM33" s="102"/>
      <c r="AN33" s="102"/>
      <c r="AO33" s="170">
        <v>0.04</v>
      </c>
      <c r="AP33" s="102"/>
      <c r="AQ33" s="110" t="s">
        <v>183</v>
      </c>
      <c r="AR33" s="102"/>
      <c r="AS33" s="102"/>
      <c r="AT33" s="102"/>
      <c r="AU33" s="170">
        <v>0.08</v>
      </c>
      <c r="AV33" s="102"/>
      <c r="AW33" s="110" t="s">
        <v>183</v>
      </c>
      <c r="AX33" s="102"/>
      <c r="AY33" s="102"/>
      <c r="AZ33" s="102"/>
      <c r="BA33" s="170">
        <v>0.1</v>
      </c>
      <c r="BB33" s="102"/>
      <c r="BC33" s="110" t="s">
        <v>183</v>
      </c>
      <c r="BD33" s="102"/>
      <c r="BE33" s="102"/>
      <c r="BF33" s="102"/>
      <c r="BG33" s="170">
        <v>0.122</v>
      </c>
      <c r="BH33" s="110"/>
      <c r="BI33" s="110" t="s">
        <v>183</v>
      </c>
      <c r="BJ33" s="102"/>
      <c r="BK33" s="102"/>
      <c r="BL33" s="102"/>
      <c r="BM33" s="170">
        <v>0.1</v>
      </c>
      <c r="BN33" s="102"/>
      <c r="BO33" s="110" t="s">
        <v>183</v>
      </c>
      <c r="BP33" s="102"/>
      <c r="BQ33" s="102"/>
      <c r="BR33" s="102"/>
      <c r="BS33" s="170">
        <v>0.122</v>
      </c>
      <c r="BT33" s="102"/>
      <c r="BU33" s="110" t="s">
        <v>183</v>
      </c>
      <c r="BV33" s="102"/>
      <c r="BW33" s="102"/>
      <c r="BX33" s="102"/>
      <c r="BY33" s="170">
        <v>0.122</v>
      </c>
      <c r="BZ33" s="102"/>
      <c r="CA33" s="110" t="s">
        <v>183</v>
      </c>
      <c r="CB33" s="102"/>
      <c r="CC33" s="102"/>
      <c r="CD33" s="102"/>
      <c r="CE33" s="170">
        <v>0.122</v>
      </c>
      <c r="CF33" s="102"/>
      <c r="CG33" s="110" t="s">
        <v>183</v>
      </c>
      <c r="CH33" s="102"/>
      <c r="CI33" s="102"/>
      <c r="CJ33" s="102"/>
      <c r="CK33" s="170">
        <v>0.122</v>
      </c>
      <c r="CL33" s="102"/>
      <c r="CM33" s="110" t="s">
        <v>183</v>
      </c>
      <c r="CN33" s="102"/>
      <c r="CO33" s="102"/>
      <c r="CP33" s="102"/>
      <c r="CQ33" s="170">
        <v>0.05</v>
      </c>
      <c r="CR33" s="102"/>
      <c r="CS33" s="110" t="s">
        <v>183</v>
      </c>
      <c r="CT33" s="102"/>
      <c r="CU33" s="102"/>
      <c r="CV33" s="102"/>
      <c r="CW33" s="103"/>
      <c r="CX33" s="103"/>
      <c r="CY33" s="103"/>
      <c r="CZ33" s="190">
        <f t="shared" ref="CZ33:CZ37" si="0">AC33+AI33+AO33+AU33+BA33+BG33+BM33+BS33+BY33+CE33+CK33+CQ33</f>
        <v>1</v>
      </c>
    </row>
    <row r="34" spans="1:104" s="177" customFormat="1" ht="102" x14ac:dyDescent="0.3">
      <c r="A34" s="102">
        <v>23</v>
      </c>
      <c r="B34" s="103" t="s">
        <v>167</v>
      </c>
      <c r="C34" s="103" t="s">
        <v>168</v>
      </c>
      <c r="D34" s="103" t="s">
        <v>169</v>
      </c>
      <c r="E34" s="103" t="s">
        <v>170</v>
      </c>
      <c r="F34" s="103" t="s">
        <v>282</v>
      </c>
      <c r="G34" s="103" t="s">
        <v>283</v>
      </c>
      <c r="H34" s="103" t="s">
        <v>173</v>
      </c>
      <c r="I34" s="103" t="s">
        <v>174</v>
      </c>
      <c r="J34" s="103" t="s">
        <v>53</v>
      </c>
      <c r="K34" s="103" t="s">
        <v>47</v>
      </c>
      <c r="L34" s="103" t="s">
        <v>284</v>
      </c>
      <c r="M34" s="103" t="s">
        <v>174</v>
      </c>
      <c r="N34" s="103" t="s">
        <v>186</v>
      </c>
      <c r="O34" s="185" t="s">
        <v>295</v>
      </c>
      <c r="P34" s="191">
        <v>6.3E-2</v>
      </c>
      <c r="Q34" s="171" t="s">
        <v>296</v>
      </c>
      <c r="R34" s="103" t="s">
        <v>178</v>
      </c>
      <c r="S34" s="101" t="s">
        <v>297</v>
      </c>
      <c r="T34" s="103" t="s">
        <v>294</v>
      </c>
      <c r="U34" s="133">
        <v>1</v>
      </c>
      <c r="V34" s="133">
        <v>1</v>
      </c>
      <c r="W34" s="103" t="s">
        <v>49</v>
      </c>
      <c r="X34" s="103" t="s">
        <v>289</v>
      </c>
      <c r="Y34" s="103" t="s">
        <v>181</v>
      </c>
      <c r="Z34" s="187">
        <f>(6.3/35)*2339400000</f>
        <v>421092000</v>
      </c>
      <c r="AA34" s="192">
        <v>46037</v>
      </c>
      <c r="AB34" s="193">
        <v>46387</v>
      </c>
      <c r="AC34" s="170">
        <v>0.02</v>
      </c>
      <c r="AD34" s="102"/>
      <c r="AE34" s="110"/>
      <c r="AF34" s="103"/>
      <c r="AG34" s="102"/>
      <c r="AH34" s="102"/>
      <c r="AI34" s="170">
        <v>7.0000000000000007E-2</v>
      </c>
      <c r="AJ34" s="102"/>
      <c r="AK34" s="110"/>
      <c r="AL34" s="102"/>
      <c r="AM34" s="102"/>
      <c r="AN34" s="102"/>
      <c r="AO34" s="170">
        <v>7.0000000000000007E-2</v>
      </c>
      <c r="AP34" s="102"/>
      <c r="AQ34" s="110"/>
      <c r="AR34" s="102"/>
      <c r="AS34" s="102"/>
      <c r="AT34" s="102"/>
      <c r="AU34" s="170">
        <v>0.1</v>
      </c>
      <c r="AV34" s="102"/>
      <c r="AW34" s="110"/>
      <c r="AX34" s="102"/>
      <c r="AY34" s="102"/>
      <c r="AZ34" s="102"/>
      <c r="BA34" s="170">
        <v>0.1</v>
      </c>
      <c r="BB34" s="102"/>
      <c r="BC34" s="110"/>
      <c r="BD34" s="102"/>
      <c r="BE34" s="102"/>
      <c r="BF34" s="102"/>
      <c r="BG34" s="170">
        <v>0.1</v>
      </c>
      <c r="BH34" s="110"/>
      <c r="BI34" s="110"/>
      <c r="BJ34" s="102"/>
      <c r="BK34" s="102"/>
      <c r="BL34" s="102"/>
      <c r="BM34" s="170">
        <v>0.1</v>
      </c>
      <c r="BN34" s="102"/>
      <c r="BO34" s="110"/>
      <c r="BP34" s="102"/>
      <c r="BQ34" s="102"/>
      <c r="BR34" s="102"/>
      <c r="BS34" s="170">
        <v>0.1</v>
      </c>
      <c r="BT34" s="102"/>
      <c r="BU34" s="110"/>
      <c r="BV34" s="102"/>
      <c r="BW34" s="102"/>
      <c r="BX34" s="102"/>
      <c r="BY34" s="170">
        <v>0.1</v>
      </c>
      <c r="BZ34" s="102"/>
      <c r="CA34" s="110"/>
      <c r="CB34" s="102"/>
      <c r="CC34" s="102"/>
      <c r="CD34" s="102"/>
      <c r="CE34" s="170">
        <v>0.1</v>
      </c>
      <c r="CF34" s="102"/>
      <c r="CG34" s="110"/>
      <c r="CH34" s="102"/>
      <c r="CI34" s="102"/>
      <c r="CJ34" s="102"/>
      <c r="CK34" s="170">
        <v>0.1</v>
      </c>
      <c r="CL34" s="102"/>
      <c r="CM34" s="110"/>
      <c r="CN34" s="102"/>
      <c r="CO34" s="102"/>
      <c r="CP34" s="102"/>
      <c r="CQ34" s="170">
        <v>0.04</v>
      </c>
      <c r="CR34" s="102"/>
      <c r="CS34" s="110"/>
      <c r="CT34" s="102"/>
      <c r="CU34" s="102"/>
      <c r="CV34" s="102"/>
      <c r="CW34" s="103"/>
      <c r="CX34" s="103"/>
      <c r="CY34" s="103"/>
      <c r="CZ34" s="190">
        <f t="shared" si="0"/>
        <v>0.99999999999999989</v>
      </c>
    </row>
    <row r="35" spans="1:104" s="177" customFormat="1" ht="81.599999999999994" x14ac:dyDescent="0.3">
      <c r="A35" s="102">
        <v>24</v>
      </c>
      <c r="B35" s="103" t="s">
        <v>167</v>
      </c>
      <c r="C35" s="103" t="s">
        <v>168</v>
      </c>
      <c r="D35" s="103" t="s">
        <v>169</v>
      </c>
      <c r="E35" s="103" t="s">
        <v>170</v>
      </c>
      <c r="F35" s="103" t="s">
        <v>282</v>
      </c>
      <c r="G35" s="103" t="s">
        <v>283</v>
      </c>
      <c r="H35" s="103" t="s">
        <v>173</v>
      </c>
      <c r="I35" s="103" t="s">
        <v>174</v>
      </c>
      <c r="J35" s="103" t="s">
        <v>53</v>
      </c>
      <c r="K35" s="103" t="s">
        <v>47</v>
      </c>
      <c r="L35" s="103" t="s">
        <v>284</v>
      </c>
      <c r="M35" s="103" t="s">
        <v>174</v>
      </c>
      <c r="N35" s="103" t="s">
        <v>186</v>
      </c>
      <c r="O35" s="185" t="s">
        <v>298</v>
      </c>
      <c r="P35" s="191">
        <v>3.5000000000000003E-2</v>
      </c>
      <c r="Q35" s="171" t="s">
        <v>296</v>
      </c>
      <c r="R35" s="103" t="s">
        <v>178</v>
      </c>
      <c r="S35" s="101" t="s">
        <v>299</v>
      </c>
      <c r="T35" s="103" t="s">
        <v>288</v>
      </c>
      <c r="U35" s="133">
        <v>1</v>
      </c>
      <c r="V35" s="133">
        <v>1</v>
      </c>
      <c r="W35" s="103" t="s">
        <v>49</v>
      </c>
      <c r="X35" s="103" t="s">
        <v>289</v>
      </c>
      <c r="Y35" s="103" t="s">
        <v>181</v>
      </c>
      <c r="Z35" s="187">
        <f>(3.5/35)*2339400000</f>
        <v>233940000</v>
      </c>
      <c r="AA35" s="192">
        <v>46037</v>
      </c>
      <c r="AB35" s="193">
        <v>46387</v>
      </c>
      <c r="AC35" s="170">
        <v>0</v>
      </c>
      <c r="AD35" s="102"/>
      <c r="AE35" s="110"/>
      <c r="AF35" s="103"/>
      <c r="AG35" s="102"/>
      <c r="AH35" s="102"/>
      <c r="AI35" s="170">
        <v>7.0000000000000007E-2</v>
      </c>
      <c r="AJ35" s="102"/>
      <c r="AK35" s="110"/>
      <c r="AL35" s="102"/>
      <c r="AM35" s="102"/>
      <c r="AN35" s="102"/>
      <c r="AO35" s="170">
        <v>0.11</v>
      </c>
      <c r="AP35" s="102"/>
      <c r="AQ35" s="110"/>
      <c r="AR35" s="102"/>
      <c r="AS35" s="102"/>
      <c r="AT35" s="102"/>
      <c r="AU35" s="170">
        <v>0.1</v>
      </c>
      <c r="AV35" s="102"/>
      <c r="AW35" s="110"/>
      <c r="AX35" s="102"/>
      <c r="AY35" s="102"/>
      <c r="AZ35" s="102"/>
      <c r="BA35" s="170">
        <v>0.11</v>
      </c>
      <c r="BB35" s="102"/>
      <c r="BC35" s="110"/>
      <c r="BD35" s="102"/>
      <c r="BE35" s="102"/>
      <c r="BF35" s="102"/>
      <c r="BG35" s="170">
        <v>7.0000000000000007E-2</v>
      </c>
      <c r="BH35" s="110"/>
      <c r="BI35" s="110"/>
      <c r="BJ35" s="102"/>
      <c r="BK35" s="102"/>
      <c r="BL35" s="102"/>
      <c r="BM35" s="170">
        <v>7.0000000000000007E-2</v>
      </c>
      <c r="BN35" s="102"/>
      <c r="BO35" s="110"/>
      <c r="BP35" s="102"/>
      <c r="BQ35" s="102"/>
      <c r="BR35" s="102"/>
      <c r="BS35" s="170">
        <v>0.11</v>
      </c>
      <c r="BT35" s="102"/>
      <c r="BU35" s="110"/>
      <c r="BV35" s="102"/>
      <c r="BW35" s="102"/>
      <c r="BX35" s="102"/>
      <c r="BY35" s="170">
        <v>0.1</v>
      </c>
      <c r="BZ35" s="102"/>
      <c r="CA35" s="110"/>
      <c r="CB35" s="102"/>
      <c r="CC35" s="102"/>
      <c r="CD35" s="102"/>
      <c r="CE35" s="170">
        <v>0.11</v>
      </c>
      <c r="CF35" s="102"/>
      <c r="CG35" s="110"/>
      <c r="CH35" s="102"/>
      <c r="CI35" s="102"/>
      <c r="CJ35" s="102"/>
      <c r="CK35" s="170">
        <v>0.11</v>
      </c>
      <c r="CL35" s="102"/>
      <c r="CM35" s="110"/>
      <c r="CN35" s="102"/>
      <c r="CO35" s="102"/>
      <c r="CP35" s="102"/>
      <c r="CQ35" s="170">
        <v>0.04</v>
      </c>
      <c r="CR35" s="102"/>
      <c r="CS35" s="110"/>
      <c r="CT35" s="102"/>
      <c r="CU35" s="102"/>
      <c r="CV35" s="102"/>
      <c r="CW35" s="103"/>
      <c r="CX35" s="103"/>
      <c r="CY35" s="103"/>
      <c r="CZ35" s="190">
        <f t="shared" si="0"/>
        <v>1</v>
      </c>
    </row>
    <row r="36" spans="1:104" s="177" customFormat="1" ht="122.4" x14ac:dyDescent="0.3">
      <c r="A36" s="102">
        <v>25</v>
      </c>
      <c r="B36" s="103" t="s">
        <v>167</v>
      </c>
      <c r="C36" s="103" t="s">
        <v>168</v>
      </c>
      <c r="D36" s="103" t="s">
        <v>169</v>
      </c>
      <c r="E36" s="103" t="s">
        <v>170</v>
      </c>
      <c r="F36" s="103" t="s">
        <v>282</v>
      </c>
      <c r="G36" s="103" t="s">
        <v>283</v>
      </c>
      <c r="H36" s="103" t="s">
        <v>173</v>
      </c>
      <c r="I36" s="103" t="s">
        <v>174</v>
      </c>
      <c r="J36" s="103" t="s">
        <v>53</v>
      </c>
      <c r="K36" s="103" t="s">
        <v>47</v>
      </c>
      <c r="L36" s="103" t="s">
        <v>284</v>
      </c>
      <c r="M36" s="103" t="s">
        <v>174</v>
      </c>
      <c r="N36" s="103" t="s">
        <v>186</v>
      </c>
      <c r="O36" s="185" t="s">
        <v>300</v>
      </c>
      <c r="P36" s="191">
        <v>6.3E-2</v>
      </c>
      <c r="Q36" s="171" t="s">
        <v>296</v>
      </c>
      <c r="R36" s="103" t="s">
        <v>178</v>
      </c>
      <c r="S36" s="101" t="s">
        <v>301</v>
      </c>
      <c r="T36" s="103" t="s">
        <v>294</v>
      </c>
      <c r="U36" s="133">
        <v>1</v>
      </c>
      <c r="V36" s="133">
        <v>1</v>
      </c>
      <c r="W36" s="103" t="s">
        <v>49</v>
      </c>
      <c r="X36" s="103" t="s">
        <v>289</v>
      </c>
      <c r="Y36" s="103" t="s">
        <v>181</v>
      </c>
      <c r="Z36" s="187">
        <f>(6.3/35)*2339400000</f>
        <v>421092000</v>
      </c>
      <c r="AA36" s="192">
        <v>46037</v>
      </c>
      <c r="AB36" s="193">
        <v>46387</v>
      </c>
      <c r="AC36" s="170">
        <v>0.04</v>
      </c>
      <c r="AD36" s="170">
        <v>7.0000000000000007E-2</v>
      </c>
      <c r="AE36" s="170">
        <v>0.11</v>
      </c>
      <c r="AF36" s="170">
        <v>0.1</v>
      </c>
      <c r="AG36" s="170">
        <v>0.11</v>
      </c>
      <c r="AH36" s="170">
        <v>7.0000000000000007E-2</v>
      </c>
      <c r="AI36" s="170">
        <v>0.08</v>
      </c>
      <c r="AJ36" s="170">
        <v>0.11</v>
      </c>
      <c r="AK36" s="170">
        <v>0.1</v>
      </c>
      <c r="AL36" s="170">
        <v>0.11</v>
      </c>
      <c r="AM36" s="170">
        <v>0.11</v>
      </c>
      <c r="AN36" s="170">
        <v>0.04</v>
      </c>
      <c r="AO36" s="170">
        <v>0.09</v>
      </c>
      <c r="AP36" s="102"/>
      <c r="AQ36" s="110"/>
      <c r="AR36" s="102"/>
      <c r="AS36" s="102"/>
      <c r="AT36" s="102"/>
      <c r="AU36" s="170">
        <v>0.09</v>
      </c>
      <c r="AV36" s="102"/>
      <c r="AW36" s="110"/>
      <c r="AX36" s="102"/>
      <c r="AY36" s="102"/>
      <c r="AZ36" s="102"/>
      <c r="BA36" s="170">
        <v>0.09</v>
      </c>
      <c r="BB36" s="102"/>
      <c r="BC36" s="110"/>
      <c r="BD36" s="102"/>
      <c r="BE36" s="102"/>
      <c r="BF36" s="102"/>
      <c r="BG36" s="170">
        <v>0.09</v>
      </c>
      <c r="BH36" s="110"/>
      <c r="BI36" s="110"/>
      <c r="BJ36" s="102"/>
      <c r="BK36" s="102"/>
      <c r="BL36" s="102"/>
      <c r="BM36" s="170">
        <v>0.09</v>
      </c>
      <c r="BN36" s="102"/>
      <c r="BO36" s="110"/>
      <c r="BP36" s="102"/>
      <c r="BQ36" s="102"/>
      <c r="BR36" s="102"/>
      <c r="BS36" s="170">
        <v>0.09</v>
      </c>
      <c r="BT36" s="102"/>
      <c r="BU36" s="110"/>
      <c r="BV36" s="102"/>
      <c r="BW36" s="102"/>
      <c r="BX36" s="102"/>
      <c r="BY36" s="170">
        <v>0.09</v>
      </c>
      <c r="BZ36" s="102"/>
      <c r="CA36" s="110"/>
      <c r="CB36" s="102"/>
      <c r="CC36" s="102"/>
      <c r="CD36" s="102"/>
      <c r="CE36" s="170">
        <v>0.09</v>
      </c>
      <c r="CF36" s="102"/>
      <c r="CG36" s="110"/>
      <c r="CH36" s="102"/>
      <c r="CI36" s="102"/>
      <c r="CJ36" s="102"/>
      <c r="CK36" s="170">
        <v>0.08</v>
      </c>
      <c r="CL36" s="102"/>
      <c r="CM36" s="110"/>
      <c r="CN36" s="102"/>
      <c r="CO36" s="102"/>
      <c r="CP36" s="102"/>
      <c r="CQ36" s="170">
        <v>0.08</v>
      </c>
      <c r="CR36" s="102"/>
      <c r="CS36" s="110"/>
      <c r="CT36" s="102"/>
      <c r="CU36" s="102"/>
      <c r="CV36" s="102"/>
      <c r="CW36" s="103"/>
      <c r="CX36" s="103"/>
      <c r="CY36" s="103"/>
      <c r="CZ36" s="190">
        <f t="shared" si="0"/>
        <v>0.99999999999999978</v>
      </c>
    </row>
    <row r="37" spans="1:104" s="177" customFormat="1" ht="112.2" x14ac:dyDescent="0.3">
      <c r="A37" s="102">
        <v>26</v>
      </c>
      <c r="B37" s="103" t="s">
        <v>167</v>
      </c>
      <c r="C37" s="103" t="s">
        <v>168</v>
      </c>
      <c r="D37" s="103" t="s">
        <v>169</v>
      </c>
      <c r="E37" s="103" t="s">
        <v>170</v>
      </c>
      <c r="F37" s="103" t="s">
        <v>282</v>
      </c>
      <c r="G37" s="103" t="s">
        <v>283</v>
      </c>
      <c r="H37" s="103" t="s">
        <v>173</v>
      </c>
      <c r="I37" s="103" t="s">
        <v>174</v>
      </c>
      <c r="J37" s="103" t="s">
        <v>53</v>
      </c>
      <c r="K37" s="103" t="s">
        <v>47</v>
      </c>
      <c r="L37" s="103" t="s">
        <v>284</v>
      </c>
      <c r="M37" s="103" t="s">
        <v>174</v>
      </c>
      <c r="N37" s="103" t="s">
        <v>186</v>
      </c>
      <c r="O37" s="185" t="s">
        <v>302</v>
      </c>
      <c r="P37" s="191">
        <v>2.1000000000000001E-2</v>
      </c>
      <c r="Q37" s="171" t="s">
        <v>303</v>
      </c>
      <c r="R37" s="103" t="s">
        <v>215</v>
      </c>
      <c r="S37" s="101" t="s">
        <v>304</v>
      </c>
      <c r="T37" s="103" t="s">
        <v>294</v>
      </c>
      <c r="U37" s="133">
        <v>1</v>
      </c>
      <c r="V37" s="133">
        <v>1</v>
      </c>
      <c r="W37" s="103" t="s">
        <v>49</v>
      </c>
      <c r="X37" s="103" t="s">
        <v>289</v>
      </c>
      <c r="Y37" s="103" t="s">
        <v>181</v>
      </c>
      <c r="Z37" s="187">
        <f>(2.1/35)*2339400000</f>
        <v>140364000</v>
      </c>
      <c r="AA37" s="192">
        <v>46037</v>
      </c>
      <c r="AB37" s="193">
        <v>46387</v>
      </c>
      <c r="AC37" s="170">
        <f>100%/12</f>
        <v>8.3333333333333329E-2</v>
      </c>
      <c r="AD37" s="102"/>
      <c r="AE37" s="110" t="s">
        <v>183</v>
      </c>
      <c r="AF37" s="103"/>
      <c r="AG37" s="102"/>
      <c r="AH37" s="102"/>
      <c r="AI37" s="170">
        <f>100%/12</f>
        <v>8.3333333333333329E-2</v>
      </c>
      <c r="AJ37" s="102"/>
      <c r="AK37" s="110" t="s">
        <v>183</v>
      </c>
      <c r="AL37" s="102"/>
      <c r="AM37" s="102"/>
      <c r="AN37" s="102"/>
      <c r="AO37" s="170">
        <f>100%/12</f>
        <v>8.3333333333333329E-2</v>
      </c>
      <c r="AP37" s="102"/>
      <c r="AQ37" s="110" t="s">
        <v>183</v>
      </c>
      <c r="AR37" s="102"/>
      <c r="AS37" s="102"/>
      <c r="AT37" s="102"/>
      <c r="AU37" s="170">
        <f>100%/12</f>
        <v>8.3333333333333329E-2</v>
      </c>
      <c r="AV37" s="102"/>
      <c r="AW37" s="110" t="s">
        <v>183</v>
      </c>
      <c r="AX37" s="102"/>
      <c r="AY37" s="102"/>
      <c r="AZ37" s="102"/>
      <c r="BA37" s="170">
        <f>100%/12</f>
        <v>8.3333333333333329E-2</v>
      </c>
      <c r="BB37" s="102"/>
      <c r="BC37" s="110" t="s">
        <v>183</v>
      </c>
      <c r="BD37" s="102"/>
      <c r="BE37" s="102"/>
      <c r="BF37" s="102"/>
      <c r="BG37" s="170">
        <f>100%/12</f>
        <v>8.3333333333333329E-2</v>
      </c>
      <c r="BH37" s="110"/>
      <c r="BI37" s="110" t="s">
        <v>183</v>
      </c>
      <c r="BJ37" s="102"/>
      <c r="BK37" s="102"/>
      <c r="BL37" s="102"/>
      <c r="BM37" s="170">
        <f>100%/12</f>
        <v>8.3333333333333329E-2</v>
      </c>
      <c r="BN37" s="102"/>
      <c r="BO37" s="110" t="s">
        <v>183</v>
      </c>
      <c r="BP37" s="102"/>
      <c r="BQ37" s="102"/>
      <c r="BR37" s="102"/>
      <c r="BS37" s="170">
        <f>100%/12</f>
        <v>8.3333333333333329E-2</v>
      </c>
      <c r="BT37" s="102"/>
      <c r="BU37" s="110" t="s">
        <v>183</v>
      </c>
      <c r="BV37" s="102"/>
      <c r="BW37" s="102"/>
      <c r="BX37" s="102"/>
      <c r="BY37" s="170">
        <f>100%/12</f>
        <v>8.3333333333333329E-2</v>
      </c>
      <c r="BZ37" s="102"/>
      <c r="CA37" s="110" t="s">
        <v>183</v>
      </c>
      <c r="CB37" s="102"/>
      <c r="CC37" s="102"/>
      <c r="CD37" s="102"/>
      <c r="CE37" s="170">
        <f>100%/12</f>
        <v>8.3333333333333329E-2</v>
      </c>
      <c r="CF37" s="102"/>
      <c r="CG37" s="110" t="s">
        <v>183</v>
      </c>
      <c r="CH37" s="102"/>
      <c r="CI37" s="102"/>
      <c r="CJ37" s="102"/>
      <c r="CK37" s="170">
        <f>100%/12</f>
        <v>8.3333333333333329E-2</v>
      </c>
      <c r="CL37" s="102"/>
      <c r="CM37" s="110" t="s">
        <v>183</v>
      </c>
      <c r="CN37" s="102"/>
      <c r="CO37" s="102"/>
      <c r="CP37" s="102"/>
      <c r="CQ37" s="170">
        <f>100%/12</f>
        <v>8.3333333333333329E-2</v>
      </c>
      <c r="CR37" s="102"/>
      <c r="CS37" s="110" t="s">
        <v>183</v>
      </c>
      <c r="CT37" s="102"/>
      <c r="CU37" s="102"/>
      <c r="CV37" s="102"/>
      <c r="CW37" s="103"/>
      <c r="CX37" s="103"/>
      <c r="CY37" s="103"/>
      <c r="CZ37" s="190">
        <f t="shared" si="0"/>
        <v>1</v>
      </c>
    </row>
    <row r="38" spans="1:104" s="177" customFormat="1" ht="122.4" x14ac:dyDescent="0.3">
      <c r="A38" s="102">
        <v>27</v>
      </c>
      <c r="B38" s="103" t="s">
        <v>167</v>
      </c>
      <c r="C38" s="103" t="s">
        <v>168</v>
      </c>
      <c r="D38" s="103" t="s">
        <v>219</v>
      </c>
      <c r="E38" s="103" t="s">
        <v>170</v>
      </c>
      <c r="F38" s="103" t="s">
        <v>282</v>
      </c>
      <c r="G38" s="103" t="s">
        <v>305</v>
      </c>
      <c r="H38" s="103" t="s">
        <v>173</v>
      </c>
      <c r="I38" s="103" t="s">
        <v>306</v>
      </c>
      <c r="J38" s="103" t="s">
        <v>46</v>
      </c>
      <c r="K38" s="103" t="s">
        <v>47</v>
      </c>
      <c r="L38" s="103" t="s">
        <v>307</v>
      </c>
      <c r="M38" s="103" t="s">
        <v>174</v>
      </c>
      <c r="N38" s="103" t="s">
        <v>186</v>
      </c>
      <c r="O38" s="103" t="s">
        <v>308</v>
      </c>
      <c r="P38" s="104">
        <v>0.03</v>
      </c>
      <c r="Q38" s="171" t="s">
        <v>309</v>
      </c>
      <c r="R38" s="103" t="s">
        <v>215</v>
      </c>
      <c r="S38" s="101" t="s">
        <v>310</v>
      </c>
      <c r="T38" s="101" t="s">
        <v>310</v>
      </c>
      <c r="U38" s="184">
        <v>1</v>
      </c>
      <c r="V38" s="184">
        <v>1</v>
      </c>
      <c r="W38" s="103" t="s">
        <v>49</v>
      </c>
      <c r="X38" s="103" t="s">
        <v>289</v>
      </c>
      <c r="Y38" s="103" t="s">
        <v>181</v>
      </c>
      <c r="Z38" s="187">
        <f>(3/30)*2126200000</f>
        <v>212620000</v>
      </c>
      <c r="AA38" s="194">
        <v>46023</v>
      </c>
      <c r="AB38" s="195">
        <v>46387</v>
      </c>
      <c r="AC38" s="136">
        <v>0.8</v>
      </c>
      <c r="AD38" s="102"/>
      <c r="AE38" s="110" t="s">
        <v>183</v>
      </c>
      <c r="AF38" s="103"/>
      <c r="AG38" s="102"/>
      <c r="AH38" s="102"/>
      <c r="AI38" s="136">
        <v>0.2</v>
      </c>
      <c r="AJ38" s="102"/>
      <c r="AK38" s="110" t="s">
        <v>183</v>
      </c>
      <c r="AL38" s="102"/>
      <c r="AM38" s="102"/>
      <c r="AN38" s="102"/>
      <c r="AO38" s="136">
        <v>0</v>
      </c>
      <c r="AP38" s="102"/>
      <c r="AQ38" s="110" t="s">
        <v>183</v>
      </c>
      <c r="AR38" s="102"/>
      <c r="AS38" s="102"/>
      <c r="AT38" s="102"/>
      <c r="AU38" s="136">
        <v>0</v>
      </c>
      <c r="AV38" s="102"/>
      <c r="AW38" s="110" t="s">
        <v>183</v>
      </c>
      <c r="AX38" s="102"/>
      <c r="AY38" s="102"/>
      <c r="AZ38" s="102"/>
      <c r="BA38" s="136">
        <v>0</v>
      </c>
      <c r="BB38" s="102"/>
      <c r="BC38" s="110" t="s">
        <v>183</v>
      </c>
      <c r="BD38" s="102"/>
      <c r="BE38" s="102"/>
      <c r="BF38" s="102"/>
      <c r="BG38" s="136">
        <v>0</v>
      </c>
      <c r="BH38" s="110"/>
      <c r="BI38" s="110" t="s">
        <v>183</v>
      </c>
      <c r="BJ38" s="102"/>
      <c r="BK38" s="102"/>
      <c r="BL38" s="102"/>
      <c r="BM38" s="136">
        <v>0</v>
      </c>
      <c r="BN38" s="102"/>
      <c r="BO38" s="110" t="s">
        <v>183</v>
      </c>
      <c r="BP38" s="102"/>
      <c r="BQ38" s="102"/>
      <c r="BR38" s="102"/>
      <c r="BS38" s="136">
        <v>0</v>
      </c>
      <c r="BT38" s="102"/>
      <c r="BU38" s="110" t="s">
        <v>183</v>
      </c>
      <c r="BV38" s="102"/>
      <c r="BW38" s="102"/>
      <c r="BX38" s="102"/>
      <c r="BY38" s="136">
        <v>0</v>
      </c>
      <c r="BZ38" s="102"/>
      <c r="CA38" s="110" t="s">
        <v>183</v>
      </c>
      <c r="CB38" s="102"/>
      <c r="CC38" s="102"/>
      <c r="CD38" s="102"/>
      <c r="CE38" s="136">
        <v>0</v>
      </c>
      <c r="CF38" s="102"/>
      <c r="CG38" s="110" t="s">
        <v>183</v>
      </c>
      <c r="CH38" s="102"/>
      <c r="CI38" s="102"/>
      <c r="CJ38" s="102"/>
      <c r="CK38" s="136">
        <v>0</v>
      </c>
      <c r="CL38" s="102"/>
      <c r="CM38" s="110" t="s">
        <v>183</v>
      </c>
      <c r="CN38" s="102"/>
      <c r="CO38" s="102"/>
      <c r="CP38" s="102"/>
      <c r="CQ38" s="136">
        <v>0</v>
      </c>
      <c r="CR38" s="102"/>
      <c r="CS38" s="110" t="s">
        <v>183</v>
      </c>
      <c r="CT38" s="102"/>
      <c r="CU38" s="102"/>
      <c r="CV38" s="102"/>
      <c r="CW38" s="103"/>
      <c r="CX38" s="103"/>
      <c r="CY38" s="103"/>
      <c r="CZ38" s="196">
        <f>AC38+AI38+AO38+AU38+BA38+BG38+BM38+BS38+BY38+CE38+CK38+CQ38</f>
        <v>1</v>
      </c>
    </row>
    <row r="39" spans="1:104" s="177" customFormat="1" ht="122.4" x14ac:dyDescent="0.3">
      <c r="A39" s="102">
        <v>28</v>
      </c>
      <c r="B39" s="103" t="s">
        <v>167</v>
      </c>
      <c r="C39" s="103" t="s">
        <v>168</v>
      </c>
      <c r="D39" s="103" t="s">
        <v>219</v>
      </c>
      <c r="E39" s="103" t="s">
        <v>170</v>
      </c>
      <c r="F39" s="103" t="s">
        <v>282</v>
      </c>
      <c r="G39" s="103" t="s">
        <v>305</v>
      </c>
      <c r="H39" s="103" t="s">
        <v>173</v>
      </c>
      <c r="I39" s="103" t="s">
        <v>306</v>
      </c>
      <c r="J39" s="103" t="s">
        <v>50</v>
      </c>
      <c r="K39" s="103" t="s">
        <v>47</v>
      </c>
      <c r="L39" s="103" t="s">
        <v>307</v>
      </c>
      <c r="M39" s="103" t="s">
        <v>174</v>
      </c>
      <c r="N39" s="103" t="s">
        <v>186</v>
      </c>
      <c r="O39" s="103" t="s">
        <v>311</v>
      </c>
      <c r="P39" s="104">
        <v>0.24</v>
      </c>
      <c r="Q39" s="171" t="s">
        <v>312</v>
      </c>
      <c r="R39" s="103" t="s">
        <v>215</v>
      </c>
      <c r="S39" s="101" t="s">
        <v>313</v>
      </c>
      <c r="T39" s="101" t="s">
        <v>314</v>
      </c>
      <c r="U39" s="133">
        <v>1</v>
      </c>
      <c r="V39" s="184">
        <v>156</v>
      </c>
      <c r="W39" s="103" t="s">
        <v>49</v>
      </c>
      <c r="X39" s="103" t="s">
        <v>289</v>
      </c>
      <c r="Y39" s="103" t="s">
        <v>181</v>
      </c>
      <c r="Z39" s="187">
        <f>(24/30)*2126200000</f>
        <v>1700960000</v>
      </c>
      <c r="AA39" s="197">
        <v>46023</v>
      </c>
      <c r="AB39" s="198">
        <v>46387</v>
      </c>
      <c r="AC39" s="135">
        <v>2.5600000000000001E-2</v>
      </c>
      <c r="AD39" s="102"/>
      <c r="AE39" s="110" t="s">
        <v>183</v>
      </c>
      <c r="AF39" s="103"/>
      <c r="AG39" s="102"/>
      <c r="AH39" s="102"/>
      <c r="AI39" s="135">
        <v>7.6899999999999996E-2</v>
      </c>
      <c r="AJ39" s="102"/>
      <c r="AK39" s="110" t="s">
        <v>183</v>
      </c>
      <c r="AL39" s="102"/>
      <c r="AM39" s="102"/>
      <c r="AN39" s="102"/>
      <c r="AO39" s="135">
        <v>9.2899999999999996E-2</v>
      </c>
      <c r="AP39" s="102"/>
      <c r="AQ39" s="110" t="s">
        <v>183</v>
      </c>
      <c r="AR39" s="102"/>
      <c r="AS39" s="102"/>
      <c r="AT39" s="102"/>
      <c r="AU39" s="135">
        <v>8.3299999999999999E-2</v>
      </c>
      <c r="AV39" s="102"/>
      <c r="AW39" s="110" t="s">
        <v>183</v>
      </c>
      <c r="AX39" s="102"/>
      <c r="AY39" s="102"/>
      <c r="AZ39" s="102"/>
      <c r="BA39" s="135">
        <v>8.3299999999999999E-2</v>
      </c>
      <c r="BB39" s="102"/>
      <c r="BC39" s="110" t="s">
        <v>183</v>
      </c>
      <c r="BD39" s="102"/>
      <c r="BE39" s="102"/>
      <c r="BF39" s="102"/>
      <c r="BG39" s="135">
        <v>0.1154</v>
      </c>
      <c r="BH39" s="110"/>
      <c r="BI39" s="110" t="s">
        <v>183</v>
      </c>
      <c r="BJ39" s="102"/>
      <c r="BK39" s="102"/>
      <c r="BL39" s="102"/>
      <c r="BM39" s="135">
        <v>7.3700000000000002E-2</v>
      </c>
      <c r="BN39" s="102"/>
      <c r="BO39" s="110" t="s">
        <v>183</v>
      </c>
      <c r="BP39" s="102"/>
      <c r="BQ39" s="102"/>
      <c r="BR39" s="102"/>
      <c r="BS39" s="135">
        <v>9.6199999999999994E-2</v>
      </c>
      <c r="BT39" s="102"/>
      <c r="BU39" s="110" t="s">
        <v>183</v>
      </c>
      <c r="BV39" s="102"/>
      <c r="BW39" s="102"/>
      <c r="BX39" s="102"/>
      <c r="BY39" s="135">
        <v>8.0399999999999999E-2</v>
      </c>
      <c r="BZ39" s="102"/>
      <c r="CA39" s="110" t="s">
        <v>183</v>
      </c>
      <c r="CB39" s="102"/>
      <c r="CC39" s="102"/>
      <c r="CD39" s="102"/>
      <c r="CE39" s="135">
        <v>8.9700000000000002E-2</v>
      </c>
      <c r="CF39" s="102"/>
      <c r="CG39" s="110" t="s">
        <v>183</v>
      </c>
      <c r="CH39" s="102"/>
      <c r="CI39" s="102"/>
      <c r="CJ39" s="102"/>
      <c r="CK39" s="135">
        <v>8.9700000000000002E-2</v>
      </c>
      <c r="CL39" s="102"/>
      <c r="CM39" s="110" t="s">
        <v>183</v>
      </c>
      <c r="CN39" s="102"/>
      <c r="CO39" s="102"/>
      <c r="CP39" s="102"/>
      <c r="CQ39" s="135">
        <v>9.2899999999999996E-2</v>
      </c>
      <c r="CR39" s="102"/>
      <c r="CS39" s="110" t="s">
        <v>183</v>
      </c>
      <c r="CT39" s="102"/>
      <c r="CU39" s="102"/>
      <c r="CV39" s="102"/>
      <c r="CW39" s="103"/>
      <c r="CX39" s="103"/>
      <c r="CY39" s="103"/>
      <c r="CZ39" s="199">
        <f t="shared" ref="CZ39:CZ40" si="1">AC39+AI39+AO39+AU39+BA39+BG39+BM39+BS39+BY39+CE39+CK39+CQ39</f>
        <v>1</v>
      </c>
    </row>
    <row r="40" spans="1:104" s="109" customFormat="1" ht="122.4" x14ac:dyDescent="0.3">
      <c r="A40" s="102">
        <v>29</v>
      </c>
      <c r="B40" s="103" t="s">
        <v>167</v>
      </c>
      <c r="C40" s="103" t="s">
        <v>168</v>
      </c>
      <c r="D40" s="103" t="s">
        <v>219</v>
      </c>
      <c r="E40" s="103" t="s">
        <v>170</v>
      </c>
      <c r="F40" s="103" t="s">
        <v>282</v>
      </c>
      <c r="G40" s="103" t="s">
        <v>305</v>
      </c>
      <c r="H40" s="103" t="s">
        <v>173</v>
      </c>
      <c r="I40" s="103" t="s">
        <v>306</v>
      </c>
      <c r="J40" s="103" t="s">
        <v>46</v>
      </c>
      <c r="K40" s="103" t="s">
        <v>47</v>
      </c>
      <c r="L40" s="103" t="s">
        <v>307</v>
      </c>
      <c r="M40" s="103" t="s">
        <v>174</v>
      </c>
      <c r="N40" s="103" t="s">
        <v>186</v>
      </c>
      <c r="O40" s="103" t="s">
        <v>315</v>
      </c>
      <c r="P40" s="104">
        <v>0.03</v>
      </c>
      <c r="Q40" s="171" t="s">
        <v>316</v>
      </c>
      <c r="R40" s="103" t="s">
        <v>178</v>
      </c>
      <c r="S40" s="101" t="s">
        <v>317</v>
      </c>
      <c r="T40" s="101" t="s">
        <v>318</v>
      </c>
      <c r="U40" s="184">
        <v>4</v>
      </c>
      <c r="V40" s="184">
        <v>4</v>
      </c>
      <c r="W40" s="103" t="s">
        <v>49</v>
      </c>
      <c r="X40" s="103" t="s">
        <v>289</v>
      </c>
      <c r="Y40" s="103" t="s">
        <v>181</v>
      </c>
      <c r="Z40" s="187">
        <f>(3/30)*2126200000</f>
        <v>212620000</v>
      </c>
      <c r="AA40" s="197">
        <v>46023</v>
      </c>
      <c r="AB40" s="198">
        <v>46387</v>
      </c>
      <c r="AC40" s="135">
        <v>0</v>
      </c>
      <c r="AD40" s="102"/>
      <c r="AE40" s="110" t="s">
        <v>183</v>
      </c>
      <c r="AF40" s="103"/>
      <c r="AG40" s="102"/>
      <c r="AH40" s="102"/>
      <c r="AI40" s="135">
        <v>0</v>
      </c>
      <c r="AJ40" s="102"/>
      <c r="AK40" s="110" t="s">
        <v>183</v>
      </c>
      <c r="AL40" s="102"/>
      <c r="AM40" s="102"/>
      <c r="AN40" s="102"/>
      <c r="AO40" s="135">
        <v>0.25</v>
      </c>
      <c r="AP40" s="102"/>
      <c r="AQ40" s="110" t="s">
        <v>183</v>
      </c>
      <c r="AR40" s="102"/>
      <c r="AS40" s="102"/>
      <c r="AT40" s="102"/>
      <c r="AU40" s="135">
        <v>0</v>
      </c>
      <c r="AV40" s="102"/>
      <c r="AW40" s="110" t="s">
        <v>183</v>
      </c>
      <c r="AX40" s="102"/>
      <c r="AY40" s="102"/>
      <c r="AZ40" s="102"/>
      <c r="BA40" s="135">
        <v>0</v>
      </c>
      <c r="BB40" s="102"/>
      <c r="BC40" s="110" t="s">
        <v>183</v>
      </c>
      <c r="BD40" s="102"/>
      <c r="BE40" s="102"/>
      <c r="BF40" s="102"/>
      <c r="BG40" s="135">
        <v>0.25</v>
      </c>
      <c r="BH40" s="110"/>
      <c r="BI40" s="110" t="s">
        <v>183</v>
      </c>
      <c r="BJ40" s="102"/>
      <c r="BK40" s="102"/>
      <c r="BL40" s="102"/>
      <c r="BM40" s="135">
        <v>0</v>
      </c>
      <c r="BN40" s="102"/>
      <c r="BO40" s="110" t="s">
        <v>183</v>
      </c>
      <c r="BP40" s="102"/>
      <c r="BQ40" s="102"/>
      <c r="BR40" s="102"/>
      <c r="BS40" s="135">
        <v>0</v>
      </c>
      <c r="BT40" s="102"/>
      <c r="BU40" s="110" t="s">
        <v>183</v>
      </c>
      <c r="BV40" s="102"/>
      <c r="BW40" s="102"/>
      <c r="BX40" s="102"/>
      <c r="BY40" s="135">
        <v>0.25</v>
      </c>
      <c r="BZ40" s="102"/>
      <c r="CA40" s="110" t="s">
        <v>183</v>
      </c>
      <c r="CB40" s="102"/>
      <c r="CC40" s="102"/>
      <c r="CD40" s="102"/>
      <c r="CE40" s="135">
        <v>0</v>
      </c>
      <c r="CF40" s="102"/>
      <c r="CG40" s="110" t="s">
        <v>183</v>
      </c>
      <c r="CH40" s="102"/>
      <c r="CI40" s="102"/>
      <c r="CJ40" s="102"/>
      <c r="CK40" s="135">
        <v>0</v>
      </c>
      <c r="CL40" s="102"/>
      <c r="CM40" s="110" t="s">
        <v>183</v>
      </c>
      <c r="CN40" s="102"/>
      <c r="CO40" s="102"/>
      <c r="CP40" s="102"/>
      <c r="CQ40" s="135">
        <v>0.25</v>
      </c>
      <c r="CR40" s="102"/>
      <c r="CS40" s="110" t="s">
        <v>183</v>
      </c>
      <c r="CT40" s="102"/>
      <c r="CU40" s="102"/>
      <c r="CV40" s="102"/>
      <c r="CW40" s="135"/>
      <c r="CX40" s="135"/>
      <c r="CY40" s="135"/>
      <c r="CZ40" s="196">
        <f t="shared" si="1"/>
        <v>1</v>
      </c>
    </row>
    <row r="41" spans="1:104" s="177" customFormat="1" ht="81.599999999999994" x14ac:dyDescent="0.3">
      <c r="A41" s="102">
        <v>30</v>
      </c>
      <c r="B41" s="103" t="s">
        <v>167</v>
      </c>
      <c r="C41" s="103" t="s">
        <v>168</v>
      </c>
      <c r="D41" s="103" t="s">
        <v>169</v>
      </c>
      <c r="E41" s="103" t="s">
        <v>170</v>
      </c>
      <c r="F41" s="103" t="s">
        <v>282</v>
      </c>
      <c r="G41" s="103" t="s">
        <v>319</v>
      </c>
      <c r="H41" s="103" t="s">
        <v>173</v>
      </c>
      <c r="I41" s="103" t="s">
        <v>174</v>
      </c>
      <c r="J41" s="103" t="s">
        <v>50</v>
      </c>
      <c r="K41" s="103" t="s">
        <v>47</v>
      </c>
      <c r="L41" s="103" t="s">
        <v>320</v>
      </c>
      <c r="M41" s="103" t="s">
        <v>174</v>
      </c>
      <c r="N41" s="103" t="s">
        <v>186</v>
      </c>
      <c r="O41" s="103" t="s">
        <v>321</v>
      </c>
      <c r="P41" s="200">
        <v>3.5000000000000003E-2</v>
      </c>
      <c r="Q41" s="171" t="s">
        <v>322</v>
      </c>
      <c r="R41" s="103" t="s">
        <v>178</v>
      </c>
      <c r="S41" s="101" t="s">
        <v>323</v>
      </c>
      <c r="T41" s="101" t="s">
        <v>323</v>
      </c>
      <c r="U41" s="184">
        <v>1</v>
      </c>
      <c r="V41" s="184">
        <v>1</v>
      </c>
      <c r="W41" s="103" t="s">
        <v>49</v>
      </c>
      <c r="X41" s="103" t="s">
        <v>324</v>
      </c>
      <c r="Y41" s="103" t="s">
        <v>181</v>
      </c>
      <c r="Z41" s="187">
        <f>(3.5/35)*833411000</f>
        <v>83341100</v>
      </c>
      <c r="AA41" s="194">
        <v>46023</v>
      </c>
      <c r="AB41" s="195">
        <v>46387</v>
      </c>
      <c r="AC41" s="135">
        <v>0.5</v>
      </c>
      <c r="AD41" s="102"/>
      <c r="AE41" s="110" t="s">
        <v>183</v>
      </c>
      <c r="AF41" s="103"/>
      <c r="AG41" s="102"/>
      <c r="AH41" s="102"/>
      <c r="AI41" s="135">
        <v>0.5</v>
      </c>
      <c r="AJ41" s="102"/>
      <c r="AK41" s="110" t="s">
        <v>183</v>
      </c>
      <c r="AL41" s="102"/>
      <c r="AM41" s="102"/>
      <c r="AN41" s="102"/>
      <c r="AO41" s="135">
        <v>0</v>
      </c>
      <c r="AP41" s="102"/>
      <c r="AQ41" s="110" t="s">
        <v>183</v>
      </c>
      <c r="AR41" s="102"/>
      <c r="AS41" s="102"/>
      <c r="AT41" s="102"/>
      <c r="AU41" s="135">
        <v>0</v>
      </c>
      <c r="AV41" s="102"/>
      <c r="AW41" s="110" t="s">
        <v>183</v>
      </c>
      <c r="AX41" s="102"/>
      <c r="AY41" s="102"/>
      <c r="AZ41" s="102"/>
      <c r="BA41" s="135">
        <v>0</v>
      </c>
      <c r="BB41" s="102"/>
      <c r="BC41" s="110" t="s">
        <v>183</v>
      </c>
      <c r="BD41" s="102"/>
      <c r="BE41" s="102"/>
      <c r="BF41" s="102"/>
      <c r="BG41" s="135">
        <v>0</v>
      </c>
      <c r="BH41" s="110"/>
      <c r="BI41" s="110" t="s">
        <v>183</v>
      </c>
      <c r="BJ41" s="102"/>
      <c r="BK41" s="102"/>
      <c r="BL41" s="102"/>
      <c r="BM41" s="135">
        <v>0</v>
      </c>
      <c r="BN41" s="102"/>
      <c r="BO41" s="110" t="s">
        <v>183</v>
      </c>
      <c r="BP41" s="102"/>
      <c r="BQ41" s="102"/>
      <c r="BR41" s="102"/>
      <c r="BS41" s="135">
        <v>0</v>
      </c>
      <c r="BT41" s="102"/>
      <c r="BU41" s="110" t="s">
        <v>183</v>
      </c>
      <c r="BV41" s="102"/>
      <c r="BW41" s="102"/>
      <c r="BX41" s="102"/>
      <c r="BY41" s="135">
        <v>0</v>
      </c>
      <c r="BZ41" s="102"/>
      <c r="CA41" s="110" t="s">
        <v>183</v>
      </c>
      <c r="CB41" s="102"/>
      <c r="CC41" s="102"/>
      <c r="CD41" s="102"/>
      <c r="CE41" s="135">
        <v>0</v>
      </c>
      <c r="CF41" s="102"/>
      <c r="CG41" s="110" t="s">
        <v>183</v>
      </c>
      <c r="CH41" s="102"/>
      <c r="CI41" s="102"/>
      <c r="CJ41" s="102"/>
      <c r="CK41" s="135">
        <v>0</v>
      </c>
      <c r="CL41" s="102"/>
      <c r="CM41" s="110" t="s">
        <v>183</v>
      </c>
      <c r="CN41" s="102"/>
      <c r="CO41" s="102"/>
      <c r="CP41" s="102"/>
      <c r="CQ41" s="135">
        <v>0</v>
      </c>
      <c r="CR41" s="102"/>
      <c r="CS41" s="110" t="s">
        <v>183</v>
      </c>
      <c r="CT41" s="102"/>
      <c r="CU41" s="102"/>
      <c r="CV41" s="102"/>
      <c r="CW41" s="103"/>
      <c r="CX41" s="103"/>
      <c r="CY41" s="103"/>
      <c r="CZ41" s="196">
        <f>AC41+AI41+AO41+AU41+BA41+BG41+BM41+BS41+BY41+CE41+CK41+CQ41+CW41+CX41+CY41</f>
        <v>1</v>
      </c>
    </row>
    <row r="42" spans="1:104" s="177" customFormat="1" ht="122.4" x14ac:dyDescent="0.3">
      <c r="A42" s="102">
        <v>31</v>
      </c>
      <c r="B42" s="103" t="s">
        <v>167</v>
      </c>
      <c r="C42" s="103" t="s">
        <v>168</v>
      </c>
      <c r="D42" s="103" t="s">
        <v>169</v>
      </c>
      <c r="E42" s="103" t="s">
        <v>170</v>
      </c>
      <c r="F42" s="103" t="s">
        <v>282</v>
      </c>
      <c r="G42" s="103" t="s">
        <v>319</v>
      </c>
      <c r="H42" s="103" t="s">
        <v>173</v>
      </c>
      <c r="I42" s="103" t="s">
        <v>174</v>
      </c>
      <c r="J42" s="103" t="s">
        <v>50</v>
      </c>
      <c r="K42" s="103" t="s">
        <v>47</v>
      </c>
      <c r="L42" s="103" t="s">
        <v>320</v>
      </c>
      <c r="M42" s="103" t="s">
        <v>174</v>
      </c>
      <c r="N42" s="103" t="s">
        <v>186</v>
      </c>
      <c r="O42" s="103" t="s">
        <v>325</v>
      </c>
      <c r="P42" s="200">
        <v>0.26250000000000001</v>
      </c>
      <c r="Q42" s="171" t="s">
        <v>326</v>
      </c>
      <c r="R42" s="103" t="s">
        <v>215</v>
      </c>
      <c r="S42" s="101" t="s">
        <v>327</v>
      </c>
      <c r="T42" s="101" t="s">
        <v>314</v>
      </c>
      <c r="U42" s="133">
        <v>1</v>
      </c>
      <c r="V42" s="184" t="s">
        <v>328</v>
      </c>
      <c r="W42" s="103" t="s">
        <v>49</v>
      </c>
      <c r="X42" s="103" t="s">
        <v>324</v>
      </c>
      <c r="Y42" s="103" t="s">
        <v>181</v>
      </c>
      <c r="Z42" s="187">
        <f>(26.25/35)*833411000</f>
        <v>625058250</v>
      </c>
      <c r="AA42" s="197">
        <v>46023</v>
      </c>
      <c r="AB42" s="198">
        <v>46387</v>
      </c>
      <c r="AC42" s="135">
        <v>0.02</v>
      </c>
      <c r="AD42" s="102"/>
      <c r="AE42" s="110" t="s">
        <v>183</v>
      </c>
      <c r="AF42" s="103"/>
      <c r="AG42" s="102"/>
      <c r="AH42" s="102"/>
      <c r="AI42" s="135">
        <v>0.02</v>
      </c>
      <c r="AJ42" s="102"/>
      <c r="AK42" s="110" t="s">
        <v>183</v>
      </c>
      <c r="AL42" s="102"/>
      <c r="AM42" s="102"/>
      <c r="AN42" s="102"/>
      <c r="AO42" s="135">
        <v>0.1</v>
      </c>
      <c r="AP42" s="102"/>
      <c r="AQ42" s="110" t="s">
        <v>183</v>
      </c>
      <c r="AR42" s="102"/>
      <c r="AS42" s="102"/>
      <c r="AT42" s="102"/>
      <c r="AU42" s="135">
        <v>0.1</v>
      </c>
      <c r="AV42" s="102"/>
      <c r="AW42" s="110" t="s">
        <v>183</v>
      </c>
      <c r="AX42" s="102"/>
      <c r="AY42" s="102"/>
      <c r="AZ42" s="102"/>
      <c r="BA42" s="135">
        <v>0.1</v>
      </c>
      <c r="BB42" s="102"/>
      <c r="BC42" s="110" t="s">
        <v>183</v>
      </c>
      <c r="BD42" s="102"/>
      <c r="BE42" s="102"/>
      <c r="BF42" s="102"/>
      <c r="BG42" s="135">
        <v>0.1</v>
      </c>
      <c r="BH42" s="110"/>
      <c r="BI42" s="110" t="s">
        <v>183</v>
      </c>
      <c r="BJ42" s="102"/>
      <c r="BK42" s="102"/>
      <c r="BL42" s="102"/>
      <c r="BM42" s="135">
        <v>0.1</v>
      </c>
      <c r="BN42" s="102"/>
      <c r="BO42" s="110" t="s">
        <v>183</v>
      </c>
      <c r="BP42" s="102"/>
      <c r="BQ42" s="102"/>
      <c r="BR42" s="102"/>
      <c r="BS42" s="135">
        <v>0.1</v>
      </c>
      <c r="BT42" s="102"/>
      <c r="BU42" s="110" t="s">
        <v>183</v>
      </c>
      <c r="BV42" s="102"/>
      <c r="BW42" s="102"/>
      <c r="BX42" s="102"/>
      <c r="BY42" s="135">
        <v>0.09</v>
      </c>
      <c r="BZ42" s="102"/>
      <c r="CA42" s="110" t="s">
        <v>183</v>
      </c>
      <c r="CB42" s="102"/>
      <c r="CC42" s="102"/>
      <c r="CD42" s="102"/>
      <c r="CE42" s="135">
        <v>0.1</v>
      </c>
      <c r="CF42" s="102"/>
      <c r="CG42" s="110" t="s">
        <v>183</v>
      </c>
      <c r="CH42" s="102"/>
      <c r="CI42" s="102"/>
      <c r="CJ42" s="102"/>
      <c r="CK42" s="135">
        <v>0.1</v>
      </c>
      <c r="CL42" s="102"/>
      <c r="CM42" s="110" t="s">
        <v>183</v>
      </c>
      <c r="CN42" s="102"/>
      <c r="CO42" s="102"/>
      <c r="CP42" s="102"/>
      <c r="CQ42" s="135">
        <v>7.0000000000000007E-2</v>
      </c>
      <c r="CR42" s="102"/>
      <c r="CS42" s="110" t="s">
        <v>183</v>
      </c>
      <c r="CT42" s="102"/>
      <c r="CU42" s="102"/>
      <c r="CV42" s="102"/>
      <c r="CW42" s="103"/>
      <c r="CX42" s="103"/>
      <c r="CY42" s="103"/>
      <c r="CZ42" s="196">
        <f t="shared" ref="CZ42:CZ43" si="2">AC42+AI42+AO42+AU42+BA42+BG42+BM42+BS42+BY42+CE42+CK42+CQ42+CW42+CX42+CY42</f>
        <v>1</v>
      </c>
    </row>
    <row r="43" spans="1:104" s="177" customFormat="1" ht="71.400000000000006" x14ac:dyDescent="0.3">
      <c r="A43" s="102">
        <v>32</v>
      </c>
      <c r="B43" s="103" t="s">
        <v>167</v>
      </c>
      <c r="C43" s="103" t="s">
        <v>168</v>
      </c>
      <c r="D43" s="103" t="s">
        <v>169</v>
      </c>
      <c r="E43" s="103" t="s">
        <v>170</v>
      </c>
      <c r="F43" s="103" t="s">
        <v>282</v>
      </c>
      <c r="G43" s="103" t="s">
        <v>319</v>
      </c>
      <c r="H43" s="103" t="s">
        <v>173</v>
      </c>
      <c r="I43" s="103" t="s">
        <v>174</v>
      </c>
      <c r="J43" s="103" t="s">
        <v>50</v>
      </c>
      <c r="K43" s="103" t="s">
        <v>47</v>
      </c>
      <c r="L43" s="103" t="s">
        <v>320</v>
      </c>
      <c r="M43" s="103" t="s">
        <v>174</v>
      </c>
      <c r="N43" s="103" t="s">
        <v>186</v>
      </c>
      <c r="O43" s="103" t="s">
        <v>329</v>
      </c>
      <c r="P43" s="200">
        <v>5.2499999999999998E-2</v>
      </c>
      <c r="Q43" s="171" t="s">
        <v>330</v>
      </c>
      <c r="R43" s="103" t="s">
        <v>178</v>
      </c>
      <c r="S43" s="101" t="s">
        <v>317</v>
      </c>
      <c r="T43" s="101" t="s">
        <v>318</v>
      </c>
      <c r="U43" s="184">
        <v>4</v>
      </c>
      <c r="V43" s="184">
        <v>4</v>
      </c>
      <c r="W43" s="103" t="s">
        <v>49</v>
      </c>
      <c r="X43" s="103" t="s">
        <v>324</v>
      </c>
      <c r="Y43" s="103" t="s">
        <v>181</v>
      </c>
      <c r="Z43" s="187">
        <f>(5.25/35)*833411000</f>
        <v>125011650</v>
      </c>
      <c r="AA43" s="197">
        <v>46023</v>
      </c>
      <c r="AB43" s="198">
        <v>46387</v>
      </c>
      <c r="AC43" s="135">
        <v>0</v>
      </c>
      <c r="AD43" s="102"/>
      <c r="AE43" s="110" t="s">
        <v>183</v>
      </c>
      <c r="AF43" s="103"/>
      <c r="AG43" s="102"/>
      <c r="AH43" s="102"/>
      <c r="AI43" s="135">
        <v>0</v>
      </c>
      <c r="AJ43" s="102"/>
      <c r="AK43" s="110" t="s">
        <v>183</v>
      </c>
      <c r="AL43" s="102"/>
      <c r="AM43" s="102"/>
      <c r="AN43" s="102"/>
      <c r="AO43" s="135">
        <v>0.25</v>
      </c>
      <c r="AP43" s="102"/>
      <c r="AQ43" s="110" t="s">
        <v>183</v>
      </c>
      <c r="AR43" s="102"/>
      <c r="AS43" s="102"/>
      <c r="AT43" s="102"/>
      <c r="AU43" s="135">
        <v>0</v>
      </c>
      <c r="AV43" s="102"/>
      <c r="AW43" s="110" t="s">
        <v>183</v>
      </c>
      <c r="AX43" s="102"/>
      <c r="AY43" s="102"/>
      <c r="AZ43" s="102"/>
      <c r="BA43" s="135">
        <v>0</v>
      </c>
      <c r="BB43" s="102"/>
      <c r="BC43" s="110" t="s">
        <v>183</v>
      </c>
      <c r="BD43" s="102"/>
      <c r="BE43" s="102"/>
      <c r="BF43" s="102"/>
      <c r="BG43" s="135">
        <v>0.25</v>
      </c>
      <c r="BH43" s="110"/>
      <c r="BI43" s="110" t="s">
        <v>183</v>
      </c>
      <c r="BJ43" s="102"/>
      <c r="BK43" s="102"/>
      <c r="BL43" s="102"/>
      <c r="BM43" s="135">
        <v>0</v>
      </c>
      <c r="BN43" s="102"/>
      <c r="BO43" s="110" t="s">
        <v>183</v>
      </c>
      <c r="BP43" s="102"/>
      <c r="BQ43" s="102"/>
      <c r="BR43" s="102"/>
      <c r="BS43" s="135">
        <v>0</v>
      </c>
      <c r="BT43" s="102"/>
      <c r="BU43" s="110" t="s">
        <v>183</v>
      </c>
      <c r="BV43" s="102"/>
      <c r="BW43" s="102"/>
      <c r="BX43" s="102"/>
      <c r="BY43" s="135">
        <v>0.25</v>
      </c>
      <c r="BZ43" s="102"/>
      <c r="CA43" s="110" t="s">
        <v>183</v>
      </c>
      <c r="CB43" s="102"/>
      <c r="CC43" s="102"/>
      <c r="CD43" s="102"/>
      <c r="CE43" s="135">
        <v>0</v>
      </c>
      <c r="CF43" s="102"/>
      <c r="CG43" s="110" t="s">
        <v>183</v>
      </c>
      <c r="CH43" s="102"/>
      <c r="CI43" s="102"/>
      <c r="CJ43" s="102"/>
      <c r="CK43" s="135">
        <v>0</v>
      </c>
      <c r="CL43" s="102"/>
      <c r="CM43" s="110" t="s">
        <v>183</v>
      </c>
      <c r="CN43" s="102"/>
      <c r="CO43" s="102"/>
      <c r="CP43" s="102"/>
      <c r="CQ43" s="135">
        <v>0.25</v>
      </c>
      <c r="CR43" s="102"/>
      <c r="CS43" s="110" t="s">
        <v>183</v>
      </c>
      <c r="CT43" s="102"/>
      <c r="CU43" s="102"/>
      <c r="CV43" s="102"/>
      <c r="CW43" s="103"/>
      <c r="CX43" s="103"/>
      <c r="CY43" s="103"/>
      <c r="CZ43" s="196">
        <f t="shared" si="2"/>
        <v>1</v>
      </c>
    </row>
    <row r="44" spans="1:104" s="177" customFormat="1" ht="122.4" x14ac:dyDescent="0.3">
      <c r="A44" s="102">
        <v>33</v>
      </c>
      <c r="B44" s="103" t="s">
        <v>167</v>
      </c>
      <c r="C44" s="103" t="s">
        <v>168</v>
      </c>
      <c r="D44" s="103" t="s">
        <v>169</v>
      </c>
      <c r="E44" s="103" t="s">
        <v>170</v>
      </c>
      <c r="F44" s="103" t="s">
        <v>282</v>
      </c>
      <c r="G44" s="103" t="s">
        <v>331</v>
      </c>
      <c r="H44" s="103" t="s">
        <v>173</v>
      </c>
      <c r="I44" s="103" t="s">
        <v>332</v>
      </c>
      <c r="J44" s="103" t="s">
        <v>57</v>
      </c>
      <c r="K44" s="103" t="s">
        <v>51</v>
      </c>
      <c r="L44" s="103" t="s">
        <v>333</v>
      </c>
      <c r="M44" s="103" t="s">
        <v>292</v>
      </c>
      <c r="N44" s="103" t="s">
        <v>186</v>
      </c>
      <c r="O44" s="103" t="s">
        <v>334</v>
      </c>
      <c r="P44" s="104">
        <v>0.26</v>
      </c>
      <c r="Q44" s="171" t="s">
        <v>335</v>
      </c>
      <c r="R44" s="103" t="s">
        <v>178</v>
      </c>
      <c r="S44" s="101" t="s">
        <v>336</v>
      </c>
      <c r="T44" s="103" t="s">
        <v>337</v>
      </c>
      <c r="U44" s="184">
        <v>4</v>
      </c>
      <c r="V44" s="184">
        <v>4</v>
      </c>
      <c r="W44" s="103" t="s">
        <v>49</v>
      </c>
      <c r="X44" s="103" t="s">
        <v>338</v>
      </c>
      <c r="Y44" s="103" t="s">
        <v>181</v>
      </c>
      <c r="Z44" s="201">
        <v>230400000</v>
      </c>
      <c r="AA44" s="188">
        <v>46023</v>
      </c>
      <c r="AB44" s="189">
        <v>46387</v>
      </c>
      <c r="AC44" s="135">
        <v>0.1125</v>
      </c>
      <c r="AD44" s="103"/>
      <c r="AE44" s="110" t="s">
        <v>183</v>
      </c>
      <c r="AF44" s="103"/>
      <c r="AG44" s="103"/>
      <c r="AH44" s="103"/>
      <c r="AI44" s="135">
        <v>8.7499999999999994E-2</v>
      </c>
      <c r="AJ44" s="103"/>
      <c r="AK44" s="110" t="s">
        <v>183</v>
      </c>
      <c r="AL44" s="103"/>
      <c r="AM44" s="103"/>
      <c r="AN44" s="103"/>
      <c r="AO44" s="136">
        <v>0.05</v>
      </c>
      <c r="AP44" s="103"/>
      <c r="AQ44" s="110" t="s">
        <v>183</v>
      </c>
      <c r="AR44" s="103"/>
      <c r="AS44" s="103"/>
      <c r="AT44" s="103"/>
      <c r="AU44" s="135">
        <v>0.1125</v>
      </c>
      <c r="AV44" s="103"/>
      <c r="AW44" s="110" t="s">
        <v>183</v>
      </c>
      <c r="AX44" s="103"/>
      <c r="AY44" s="103"/>
      <c r="AZ44" s="103"/>
      <c r="BA44" s="135">
        <v>8.7499999999999994E-2</v>
      </c>
      <c r="BB44" s="103"/>
      <c r="BC44" s="110" t="s">
        <v>183</v>
      </c>
      <c r="BD44" s="103"/>
      <c r="BE44" s="103"/>
      <c r="BF44" s="103"/>
      <c r="BG44" s="136">
        <v>0.05</v>
      </c>
      <c r="BH44" s="110"/>
      <c r="BI44" s="110" t="s">
        <v>183</v>
      </c>
      <c r="BJ44" s="103"/>
      <c r="BK44" s="103"/>
      <c r="BL44" s="103"/>
      <c r="BM44" s="135">
        <v>0.1125</v>
      </c>
      <c r="BN44" s="103"/>
      <c r="BO44" s="110" t="s">
        <v>183</v>
      </c>
      <c r="BP44" s="103"/>
      <c r="BQ44" s="103"/>
      <c r="BR44" s="103"/>
      <c r="BS44" s="135">
        <v>8.7499999999999994E-2</v>
      </c>
      <c r="BT44" s="103"/>
      <c r="BU44" s="110" t="s">
        <v>183</v>
      </c>
      <c r="BV44" s="103"/>
      <c r="BW44" s="103"/>
      <c r="BX44" s="103"/>
      <c r="BY44" s="136">
        <v>0.05</v>
      </c>
      <c r="BZ44" s="103"/>
      <c r="CA44" s="110" t="s">
        <v>183</v>
      </c>
      <c r="CB44" s="103"/>
      <c r="CC44" s="103"/>
      <c r="CD44" s="103"/>
      <c r="CE44" s="135">
        <v>0.1125</v>
      </c>
      <c r="CF44" s="103"/>
      <c r="CG44" s="110" t="s">
        <v>183</v>
      </c>
      <c r="CH44" s="103"/>
      <c r="CI44" s="103"/>
      <c r="CJ44" s="103"/>
      <c r="CK44" s="135">
        <v>8.7499999999999994E-2</v>
      </c>
      <c r="CL44" s="103"/>
      <c r="CM44" s="110" t="s">
        <v>183</v>
      </c>
      <c r="CN44" s="103"/>
      <c r="CO44" s="103"/>
      <c r="CP44" s="103"/>
      <c r="CQ44" s="136">
        <v>0.05</v>
      </c>
      <c r="CR44" s="103"/>
      <c r="CS44" s="110" t="s">
        <v>183</v>
      </c>
      <c r="CT44" s="103"/>
      <c r="CU44" s="103"/>
      <c r="CV44" s="103"/>
      <c r="CW44" s="103"/>
      <c r="CX44" s="103"/>
      <c r="CY44" s="103"/>
      <c r="CZ44" s="202">
        <f>AC44+AI44+AO44+AU44+BA44+BG44+BM44+BS44+BY44+CE44+CK44+CQ44</f>
        <v>1</v>
      </c>
    </row>
    <row r="45" spans="1:104" s="177" customFormat="1" ht="51" x14ac:dyDescent="0.3">
      <c r="A45" s="103">
        <v>34</v>
      </c>
      <c r="B45" s="103" t="s">
        <v>167</v>
      </c>
      <c r="C45" s="103" t="s">
        <v>168</v>
      </c>
      <c r="D45" s="103" t="s">
        <v>219</v>
      </c>
      <c r="E45" s="103" t="s">
        <v>170</v>
      </c>
      <c r="F45" s="103" t="s">
        <v>282</v>
      </c>
      <c r="G45" s="103" t="s">
        <v>331</v>
      </c>
      <c r="H45" s="103" t="s">
        <v>173</v>
      </c>
      <c r="I45" s="103" t="s">
        <v>339</v>
      </c>
      <c r="J45" s="103" t="s">
        <v>57</v>
      </c>
      <c r="K45" s="103" t="s">
        <v>51</v>
      </c>
      <c r="L45" s="103" t="s">
        <v>340</v>
      </c>
      <c r="M45" s="103" t="s">
        <v>292</v>
      </c>
      <c r="N45" s="103" t="s">
        <v>186</v>
      </c>
      <c r="O45" s="103" t="s">
        <v>341</v>
      </c>
      <c r="P45" s="104">
        <v>0.08</v>
      </c>
      <c r="Q45" s="171" t="s">
        <v>342</v>
      </c>
      <c r="R45" s="103" t="s">
        <v>178</v>
      </c>
      <c r="S45" s="101" t="s">
        <v>343</v>
      </c>
      <c r="T45" s="101" t="s">
        <v>344</v>
      </c>
      <c r="U45" s="103">
        <v>2</v>
      </c>
      <c r="V45" s="103">
        <v>2</v>
      </c>
      <c r="W45" s="103" t="s">
        <v>49</v>
      </c>
      <c r="X45" s="103" t="s">
        <v>338</v>
      </c>
      <c r="Y45" s="103" t="s">
        <v>181</v>
      </c>
      <c r="Z45" s="203">
        <f>(8/30)*124800000</f>
        <v>33280000</v>
      </c>
      <c r="AA45" s="188">
        <v>46023</v>
      </c>
      <c r="AB45" s="189">
        <v>46387</v>
      </c>
      <c r="AC45" s="136">
        <v>0.1</v>
      </c>
      <c r="AD45" s="103"/>
      <c r="AE45" s="110" t="s">
        <v>183</v>
      </c>
      <c r="AF45" s="103"/>
      <c r="AG45" s="103"/>
      <c r="AH45" s="103"/>
      <c r="AI45" s="136">
        <v>0.7</v>
      </c>
      <c r="AJ45" s="103"/>
      <c r="AK45" s="110" t="s">
        <v>183</v>
      </c>
      <c r="AL45" s="103"/>
      <c r="AM45" s="103"/>
      <c r="AN45" s="103"/>
      <c r="AO45" s="136">
        <v>0.2</v>
      </c>
      <c r="AP45" s="103"/>
      <c r="AQ45" s="110" t="s">
        <v>183</v>
      </c>
      <c r="AR45" s="103"/>
      <c r="AS45" s="103"/>
      <c r="AT45" s="103"/>
      <c r="AU45" s="136">
        <v>0</v>
      </c>
      <c r="AV45" s="103"/>
      <c r="AW45" s="110" t="s">
        <v>183</v>
      </c>
      <c r="AX45" s="103"/>
      <c r="AY45" s="103"/>
      <c r="AZ45" s="103"/>
      <c r="BA45" s="136">
        <v>0</v>
      </c>
      <c r="BB45" s="103"/>
      <c r="BC45" s="110" t="s">
        <v>183</v>
      </c>
      <c r="BD45" s="103"/>
      <c r="BE45" s="103"/>
      <c r="BF45" s="103"/>
      <c r="BG45" s="136">
        <v>0</v>
      </c>
      <c r="BH45" s="110"/>
      <c r="BI45" s="110" t="s">
        <v>183</v>
      </c>
      <c r="BJ45" s="103"/>
      <c r="BK45" s="103"/>
      <c r="BL45" s="103"/>
      <c r="BM45" s="136">
        <v>0</v>
      </c>
      <c r="BN45" s="103"/>
      <c r="BO45" s="110" t="s">
        <v>183</v>
      </c>
      <c r="BP45" s="103"/>
      <c r="BQ45" s="103"/>
      <c r="BR45" s="103"/>
      <c r="BS45" s="136">
        <v>0</v>
      </c>
      <c r="BT45" s="103"/>
      <c r="BU45" s="110" t="s">
        <v>183</v>
      </c>
      <c r="BV45" s="103"/>
      <c r="BW45" s="103"/>
      <c r="BX45" s="103"/>
      <c r="BY45" s="136">
        <v>0</v>
      </c>
      <c r="BZ45" s="103"/>
      <c r="CA45" s="110" t="s">
        <v>183</v>
      </c>
      <c r="CB45" s="103"/>
      <c r="CC45" s="103"/>
      <c r="CD45" s="103"/>
      <c r="CE45" s="136">
        <v>0</v>
      </c>
      <c r="CF45" s="103"/>
      <c r="CG45" s="110" t="s">
        <v>183</v>
      </c>
      <c r="CH45" s="103"/>
      <c r="CI45" s="103"/>
      <c r="CJ45" s="103"/>
      <c r="CK45" s="136">
        <v>0</v>
      </c>
      <c r="CL45" s="103"/>
      <c r="CM45" s="110" t="s">
        <v>183</v>
      </c>
      <c r="CN45" s="103"/>
      <c r="CO45" s="103"/>
      <c r="CP45" s="103"/>
      <c r="CQ45" s="136">
        <v>0</v>
      </c>
      <c r="CR45" s="103"/>
      <c r="CS45" s="110" t="s">
        <v>183</v>
      </c>
      <c r="CT45" s="103"/>
      <c r="CU45" s="103"/>
      <c r="CV45" s="103"/>
      <c r="CW45" s="103"/>
      <c r="CX45" s="103"/>
      <c r="CY45" s="103"/>
      <c r="CZ45" s="202">
        <f t="shared" ref="CZ45:CZ55" si="3">AC45+AI45+AO45+AU45+BA45+BG45+BM45+BS45+BY45+CE45+CK45+CQ45</f>
        <v>1</v>
      </c>
    </row>
    <row r="46" spans="1:104" s="177" customFormat="1" ht="51" x14ac:dyDescent="0.3">
      <c r="A46" s="103">
        <v>35</v>
      </c>
      <c r="B46" s="103" t="s">
        <v>167</v>
      </c>
      <c r="C46" s="103" t="s">
        <v>168</v>
      </c>
      <c r="D46" s="103" t="s">
        <v>219</v>
      </c>
      <c r="E46" s="103" t="s">
        <v>170</v>
      </c>
      <c r="F46" s="103" t="s">
        <v>282</v>
      </c>
      <c r="G46" s="103" t="s">
        <v>331</v>
      </c>
      <c r="H46" s="103" t="s">
        <v>173</v>
      </c>
      <c r="I46" s="103" t="s">
        <v>339</v>
      </c>
      <c r="J46" s="103" t="s">
        <v>57</v>
      </c>
      <c r="K46" s="103" t="s">
        <v>51</v>
      </c>
      <c r="L46" s="103" t="s">
        <v>340</v>
      </c>
      <c r="M46" s="103" t="s">
        <v>292</v>
      </c>
      <c r="N46" s="103" t="s">
        <v>186</v>
      </c>
      <c r="O46" s="103" t="s">
        <v>345</v>
      </c>
      <c r="P46" s="104">
        <v>0.18</v>
      </c>
      <c r="Q46" s="171" t="s">
        <v>346</v>
      </c>
      <c r="R46" s="103" t="s">
        <v>178</v>
      </c>
      <c r="S46" s="101" t="s">
        <v>347</v>
      </c>
      <c r="T46" s="101" t="s">
        <v>348</v>
      </c>
      <c r="U46" s="103">
        <v>2</v>
      </c>
      <c r="V46" s="103">
        <v>2</v>
      </c>
      <c r="W46" s="103" t="s">
        <v>49</v>
      </c>
      <c r="X46" s="103" t="s">
        <v>338</v>
      </c>
      <c r="Y46" s="103" t="s">
        <v>181</v>
      </c>
      <c r="Z46" s="201">
        <f>(18/30)*124800000</f>
        <v>74880000</v>
      </c>
      <c r="AA46" s="192">
        <v>46023</v>
      </c>
      <c r="AB46" s="193">
        <v>46387</v>
      </c>
      <c r="AC46" s="136">
        <v>0</v>
      </c>
      <c r="AD46" s="103"/>
      <c r="AE46" s="110" t="s">
        <v>183</v>
      </c>
      <c r="AF46" s="103"/>
      <c r="AG46" s="103"/>
      <c r="AH46" s="103"/>
      <c r="AI46" s="136">
        <v>0</v>
      </c>
      <c r="AJ46" s="103"/>
      <c r="AK46" s="110" t="s">
        <v>183</v>
      </c>
      <c r="AL46" s="103"/>
      <c r="AM46" s="103"/>
      <c r="AN46" s="103"/>
      <c r="AO46" s="136">
        <v>0.05</v>
      </c>
      <c r="AP46" s="103"/>
      <c r="AQ46" s="110" t="s">
        <v>183</v>
      </c>
      <c r="AR46" s="103"/>
      <c r="AS46" s="103"/>
      <c r="AT46" s="103"/>
      <c r="AU46" s="136">
        <v>0.12</v>
      </c>
      <c r="AV46" s="103"/>
      <c r="AW46" s="110" t="s">
        <v>183</v>
      </c>
      <c r="AX46" s="103"/>
      <c r="AY46" s="103"/>
      <c r="AZ46" s="103"/>
      <c r="BA46" s="136">
        <v>0.12</v>
      </c>
      <c r="BB46" s="103"/>
      <c r="BC46" s="110" t="s">
        <v>183</v>
      </c>
      <c r="BD46" s="103"/>
      <c r="BE46" s="103"/>
      <c r="BF46" s="103"/>
      <c r="BG46" s="136">
        <v>0.12</v>
      </c>
      <c r="BH46" s="110"/>
      <c r="BI46" s="110" t="s">
        <v>183</v>
      </c>
      <c r="BJ46" s="103"/>
      <c r="BK46" s="103"/>
      <c r="BL46" s="103"/>
      <c r="BM46" s="136">
        <v>0.12</v>
      </c>
      <c r="BN46" s="103"/>
      <c r="BO46" s="110" t="s">
        <v>183</v>
      </c>
      <c r="BP46" s="103"/>
      <c r="BQ46" s="103"/>
      <c r="BR46" s="103"/>
      <c r="BS46" s="136">
        <v>0.12</v>
      </c>
      <c r="BT46" s="103"/>
      <c r="BU46" s="110" t="s">
        <v>183</v>
      </c>
      <c r="BV46" s="103"/>
      <c r="BW46" s="103"/>
      <c r="BX46" s="103"/>
      <c r="BY46" s="136">
        <v>0.12</v>
      </c>
      <c r="BZ46" s="103"/>
      <c r="CA46" s="110" t="s">
        <v>183</v>
      </c>
      <c r="CB46" s="103"/>
      <c r="CC46" s="103"/>
      <c r="CD46" s="103"/>
      <c r="CE46" s="136">
        <v>0.12</v>
      </c>
      <c r="CF46" s="103"/>
      <c r="CG46" s="110" t="s">
        <v>183</v>
      </c>
      <c r="CH46" s="103"/>
      <c r="CI46" s="103"/>
      <c r="CJ46" s="103"/>
      <c r="CK46" s="136">
        <v>0.11</v>
      </c>
      <c r="CL46" s="103"/>
      <c r="CM46" s="110" t="s">
        <v>183</v>
      </c>
      <c r="CN46" s="103"/>
      <c r="CO46" s="103"/>
      <c r="CP46" s="103"/>
      <c r="CQ46" s="136">
        <v>0</v>
      </c>
      <c r="CR46" s="103"/>
      <c r="CS46" s="110" t="s">
        <v>183</v>
      </c>
      <c r="CT46" s="103"/>
      <c r="CU46" s="103"/>
      <c r="CV46" s="103"/>
      <c r="CW46" s="103"/>
      <c r="CX46" s="103"/>
      <c r="CY46" s="103"/>
      <c r="CZ46" s="202">
        <f t="shared" si="3"/>
        <v>1</v>
      </c>
    </row>
    <row r="47" spans="1:104" s="177" customFormat="1" ht="51" x14ac:dyDescent="0.3">
      <c r="A47" s="103">
        <v>36</v>
      </c>
      <c r="B47" s="103" t="s">
        <v>167</v>
      </c>
      <c r="C47" s="103" t="s">
        <v>168</v>
      </c>
      <c r="D47" s="103" t="s">
        <v>219</v>
      </c>
      <c r="E47" s="103" t="s">
        <v>170</v>
      </c>
      <c r="F47" s="103" t="s">
        <v>282</v>
      </c>
      <c r="G47" s="103" t="s">
        <v>331</v>
      </c>
      <c r="H47" s="103" t="s">
        <v>173</v>
      </c>
      <c r="I47" s="103" t="s">
        <v>339</v>
      </c>
      <c r="J47" s="103" t="s">
        <v>57</v>
      </c>
      <c r="K47" s="103" t="s">
        <v>51</v>
      </c>
      <c r="L47" s="103" t="s">
        <v>340</v>
      </c>
      <c r="M47" s="103" t="s">
        <v>292</v>
      </c>
      <c r="N47" s="103" t="s">
        <v>186</v>
      </c>
      <c r="O47" s="103" t="s">
        <v>349</v>
      </c>
      <c r="P47" s="104">
        <v>0.04</v>
      </c>
      <c r="Q47" s="171" t="s">
        <v>350</v>
      </c>
      <c r="R47" s="103" t="s">
        <v>178</v>
      </c>
      <c r="S47" s="101" t="s">
        <v>351</v>
      </c>
      <c r="T47" s="101" t="s">
        <v>348</v>
      </c>
      <c r="U47" s="103">
        <v>2</v>
      </c>
      <c r="V47" s="103">
        <v>2</v>
      </c>
      <c r="W47" s="103" t="s">
        <v>49</v>
      </c>
      <c r="X47" s="103" t="s">
        <v>338</v>
      </c>
      <c r="Y47" s="103" t="s">
        <v>181</v>
      </c>
      <c r="Z47" s="201">
        <f>(4/30)*124800000</f>
        <v>16640000</v>
      </c>
      <c r="AA47" s="192">
        <v>46023</v>
      </c>
      <c r="AB47" s="193">
        <v>46387</v>
      </c>
      <c r="AC47" s="136">
        <v>0</v>
      </c>
      <c r="AD47" s="103"/>
      <c r="AE47" s="110" t="s">
        <v>183</v>
      </c>
      <c r="AF47" s="103"/>
      <c r="AG47" s="103"/>
      <c r="AH47" s="103"/>
      <c r="AI47" s="136">
        <v>0</v>
      </c>
      <c r="AJ47" s="103"/>
      <c r="AK47" s="110" t="s">
        <v>183</v>
      </c>
      <c r="AL47" s="103"/>
      <c r="AM47" s="103"/>
      <c r="AN47" s="103"/>
      <c r="AO47" s="136">
        <v>0</v>
      </c>
      <c r="AP47" s="103"/>
      <c r="AQ47" s="110" t="s">
        <v>183</v>
      </c>
      <c r="AR47" s="103"/>
      <c r="AS47" s="103"/>
      <c r="AT47" s="103"/>
      <c r="AU47" s="136">
        <v>0</v>
      </c>
      <c r="AV47" s="103"/>
      <c r="AW47" s="110" t="s">
        <v>183</v>
      </c>
      <c r="AX47" s="103"/>
      <c r="AY47" s="103"/>
      <c r="AZ47" s="103"/>
      <c r="BA47" s="136">
        <v>0</v>
      </c>
      <c r="BB47" s="103"/>
      <c r="BC47" s="110" t="s">
        <v>183</v>
      </c>
      <c r="BD47" s="103"/>
      <c r="BE47" s="103"/>
      <c r="BF47" s="103"/>
      <c r="BG47" s="136">
        <v>0</v>
      </c>
      <c r="BH47" s="110"/>
      <c r="BI47" s="110" t="s">
        <v>183</v>
      </c>
      <c r="BJ47" s="103"/>
      <c r="BK47" s="103"/>
      <c r="BL47" s="103"/>
      <c r="BM47" s="136">
        <v>0</v>
      </c>
      <c r="BN47" s="103"/>
      <c r="BO47" s="110" t="s">
        <v>183</v>
      </c>
      <c r="BP47" s="103"/>
      <c r="BQ47" s="103"/>
      <c r="BR47" s="103"/>
      <c r="BS47" s="136">
        <v>0</v>
      </c>
      <c r="BT47" s="103"/>
      <c r="BU47" s="110" t="s">
        <v>183</v>
      </c>
      <c r="BV47" s="103"/>
      <c r="BW47" s="103"/>
      <c r="BX47" s="103"/>
      <c r="BY47" s="136">
        <v>0</v>
      </c>
      <c r="BZ47" s="103"/>
      <c r="CA47" s="110" t="s">
        <v>183</v>
      </c>
      <c r="CB47" s="103"/>
      <c r="CC47" s="103"/>
      <c r="CD47" s="103"/>
      <c r="CE47" s="136">
        <v>0</v>
      </c>
      <c r="CF47" s="103"/>
      <c r="CG47" s="110" t="s">
        <v>183</v>
      </c>
      <c r="CH47" s="103"/>
      <c r="CI47" s="103"/>
      <c r="CJ47" s="103"/>
      <c r="CK47" s="136">
        <v>0.5</v>
      </c>
      <c r="CL47" s="103"/>
      <c r="CM47" s="110" t="s">
        <v>183</v>
      </c>
      <c r="CN47" s="103"/>
      <c r="CO47" s="103"/>
      <c r="CP47" s="103"/>
      <c r="CQ47" s="136">
        <v>0.5</v>
      </c>
      <c r="CR47" s="103"/>
      <c r="CS47" s="110" t="s">
        <v>183</v>
      </c>
      <c r="CT47" s="103"/>
      <c r="CU47" s="103"/>
      <c r="CV47" s="103"/>
      <c r="CW47" s="103"/>
      <c r="CX47" s="103"/>
      <c r="CY47" s="103"/>
      <c r="CZ47" s="202">
        <f t="shared" si="3"/>
        <v>1</v>
      </c>
    </row>
    <row r="48" spans="1:104" s="177" customFormat="1" ht="51" x14ac:dyDescent="0.3">
      <c r="A48" s="103">
        <v>37</v>
      </c>
      <c r="B48" s="103" t="s">
        <v>167</v>
      </c>
      <c r="C48" s="103" t="s">
        <v>168</v>
      </c>
      <c r="D48" s="103" t="s">
        <v>219</v>
      </c>
      <c r="E48" s="103" t="s">
        <v>170</v>
      </c>
      <c r="F48" s="103" t="s">
        <v>282</v>
      </c>
      <c r="G48" s="103" t="s">
        <v>331</v>
      </c>
      <c r="H48" s="103" t="s">
        <v>173</v>
      </c>
      <c r="I48" s="103" t="s">
        <v>339</v>
      </c>
      <c r="J48" s="103" t="s">
        <v>57</v>
      </c>
      <c r="K48" s="103" t="s">
        <v>51</v>
      </c>
      <c r="L48" s="103" t="s">
        <v>352</v>
      </c>
      <c r="M48" s="103" t="s">
        <v>292</v>
      </c>
      <c r="N48" s="103" t="s">
        <v>186</v>
      </c>
      <c r="O48" s="103" t="s">
        <v>353</v>
      </c>
      <c r="P48" s="104">
        <v>0.03</v>
      </c>
      <c r="Q48" s="171" t="s">
        <v>354</v>
      </c>
      <c r="R48" s="103" t="s">
        <v>178</v>
      </c>
      <c r="S48" s="101" t="s">
        <v>355</v>
      </c>
      <c r="T48" s="101" t="s">
        <v>356</v>
      </c>
      <c r="U48" s="101" t="s">
        <v>357</v>
      </c>
      <c r="V48" s="101" t="s">
        <v>357</v>
      </c>
      <c r="W48" s="103" t="s">
        <v>49</v>
      </c>
      <c r="X48" s="103" t="s">
        <v>338</v>
      </c>
      <c r="Y48" s="103" t="s">
        <v>181</v>
      </c>
      <c r="Z48" s="201">
        <f>(3/11)*229100000</f>
        <v>62481818.18181818</v>
      </c>
      <c r="AA48" s="188">
        <v>46023</v>
      </c>
      <c r="AB48" s="189">
        <v>46387</v>
      </c>
      <c r="AC48" s="136">
        <v>0.05</v>
      </c>
      <c r="AD48" s="103"/>
      <c r="AE48" s="110" t="s">
        <v>183</v>
      </c>
      <c r="AF48" s="103"/>
      <c r="AG48" s="103"/>
      <c r="AH48" s="103"/>
      <c r="AI48" s="136">
        <v>0.2</v>
      </c>
      <c r="AJ48" s="103"/>
      <c r="AK48" s="110" t="s">
        <v>183</v>
      </c>
      <c r="AL48" s="103"/>
      <c r="AM48" s="103"/>
      <c r="AN48" s="103"/>
      <c r="AO48" s="136">
        <v>0.2</v>
      </c>
      <c r="AP48" s="103"/>
      <c r="AQ48" s="110" t="s">
        <v>183</v>
      </c>
      <c r="AR48" s="103"/>
      <c r="AS48" s="103"/>
      <c r="AT48" s="103"/>
      <c r="AU48" s="136">
        <v>0.2</v>
      </c>
      <c r="AV48" s="103"/>
      <c r="AW48" s="110" t="s">
        <v>183</v>
      </c>
      <c r="AX48" s="103"/>
      <c r="AY48" s="103"/>
      <c r="AZ48" s="103"/>
      <c r="BA48" s="136">
        <v>0.2</v>
      </c>
      <c r="BB48" s="103"/>
      <c r="BC48" s="110" t="s">
        <v>183</v>
      </c>
      <c r="BD48" s="103"/>
      <c r="BE48" s="103"/>
      <c r="BF48" s="103"/>
      <c r="BG48" s="136">
        <v>0.15</v>
      </c>
      <c r="BH48" s="110"/>
      <c r="BI48" s="110" t="s">
        <v>183</v>
      </c>
      <c r="BJ48" s="103"/>
      <c r="BK48" s="103"/>
      <c r="BL48" s="103"/>
      <c r="BM48" s="136">
        <v>0</v>
      </c>
      <c r="BN48" s="103"/>
      <c r="BO48" s="110" t="s">
        <v>183</v>
      </c>
      <c r="BP48" s="103"/>
      <c r="BQ48" s="103"/>
      <c r="BR48" s="103"/>
      <c r="BS48" s="136">
        <v>0</v>
      </c>
      <c r="BT48" s="103"/>
      <c r="BU48" s="110" t="s">
        <v>183</v>
      </c>
      <c r="BV48" s="103"/>
      <c r="BW48" s="103"/>
      <c r="BX48" s="103"/>
      <c r="BY48" s="136">
        <v>0</v>
      </c>
      <c r="BZ48" s="103"/>
      <c r="CA48" s="110" t="s">
        <v>183</v>
      </c>
      <c r="CB48" s="103"/>
      <c r="CC48" s="103"/>
      <c r="CD48" s="103"/>
      <c r="CE48" s="136">
        <v>0</v>
      </c>
      <c r="CF48" s="103"/>
      <c r="CG48" s="110" t="s">
        <v>183</v>
      </c>
      <c r="CH48" s="103"/>
      <c r="CI48" s="103"/>
      <c r="CJ48" s="103"/>
      <c r="CK48" s="136">
        <v>0</v>
      </c>
      <c r="CL48" s="103"/>
      <c r="CM48" s="110" t="s">
        <v>183</v>
      </c>
      <c r="CN48" s="103"/>
      <c r="CO48" s="103"/>
      <c r="CP48" s="103"/>
      <c r="CQ48" s="136">
        <v>0</v>
      </c>
      <c r="CR48" s="103"/>
      <c r="CS48" s="110" t="s">
        <v>183</v>
      </c>
      <c r="CT48" s="103"/>
      <c r="CU48" s="103"/>
      <c r="CV48" s="103"/>
      <c r="CW48" s="136"/>
      <c r="CX48" s="103"/>
      <c r="CY48" s="103"/>
      <c r="CZ48" s="202">
        <f t="shared" si="3"/>
        <v>1</v>
      </c>
    </row>
    <row r="49" spans="1:104" s="177" customFormat="1" ht="71.400000000000006" x14ac:dyDescent="0.3">
      <c r="A49" s="103">
        <v>38</v>
      </c>
      <c r="B49" s="103" t="s">
        <v>167</v>
      </c>
      <c r="C49" s="103" t="s">
        <v>168</v>
      </c>
      <c r="D49" s="103" t="s">
        <v>219</v>
      </c>
      <c r="E49" s="103" t="s">
        <v>170</v>
      </c>
      <c r="F49" s="103" t="s">
        <v>282</v>
      </c>
      <c r="G49" s="103" t="s">
        <v>331</v>
      </c>
      <c r="H49" s="103" t="s">
        <v>173</v>
      </c>
      <c r="I49" s="103" t="s">
        <v>339</v>
      </c>
      <c r="J49" s="103" t="s">
        <v>57</v>
      </c>
      <c r="K49" s="103" t="s">
        <v>51</v>
      </c>
      <c r="L49" s="103" t="s">
        <v>352</v>
      </c>
      <c r="M49" s="103" t="s">
        <v>292</v>
      </c>
      <c r="N49" s="103" t="s">
        <v>186</v>
      </c>
      <c r="O49" s="103" t="s">
        <v>358</v>
      </c>
      <c r="P49" s="104">
        <v>0.05</v>
      </c>
      <c r="Q49" s="171" t="s">
        <v>359</v>
      </c>
      <c r="R49" s="103" t="s">
        <v>178</v>
      </c>
      <c r="S49" s="101" t="s">
        <v>360</v>
      </c>
      <c r="T49" s="101" t="s">
        <v>361</v>
      </c>
      <c r="U49" s="103">
        <v>1</v>
      </c>
      <c r="V49" s="103">
        <v>1</v>
      </c>
      <c r="W49" s="103" t="s">
        <v>49</v>
      </c>
      <c r="X49" s="103" t="s">
        <v>338</v>
      </c>
      <c r="Y49" s="103" t="s">
        <v>181</v>
      </c>
      <c r="Z49" s="201">
        <f>(5/11)*229100000</f>
        <v>104136363.63636363</v>
      </c>
      <c r="AA49" s="192">
        <v>46023</v>
      </c>
      <c r="AB49" s="193">
        <v>46387</v>
      </c>
      <c r="AC49" s="136">
        <v>0</v>
      </c>
      <c r="AD49" s="103"/>
      <c r="AE49" s="110" t="s">
        <v>183</v>
      </c>
      <c r="AF49" s="103"/>
      <c r="AG49" s="103"/>
      <c r="AH49" s="103"/>
      <c r="AI49" s="136">
        <v>0</v>
      </c>
      <c r="AJ49" s="103"/>
      <c r="AK49" s="110" t="s">
        <v>183</v>
      </c>
      <c r="AL49" s="103"/>
      <c r="AM49" s="103"/>
      <c r="AN49" s="103"/>
      <c r="AO49" s="136">
        <v>0.1</v>
      </c>
      <c r="AP49" s="103"/>
      <c r="AQ49" s="110" t="s">
        <v>183</v>
      </c>
      <c r="AR49" s="103"/>
      <c r="AS49" s="103"/>
      <c r="AT49" s="103"/>
      <c r="AU49" s="136">
        <v>0.1</v>
      </c>
      <c r="AV49" s="103"/>
      <c r="AW49" s="110" t="s">
        <v>183</v>
      </c>
      <c r="AX49" s="103"/>
      <c r="AY49" s="103"/>
      <c r="AZ49" s="103"/>
      <c r="BA49" s="136">
        <v>0.1</v>
      </c>
      <c r="BB49" s="103"/>
      <c r="BC49" s="110" t="s">
        <v>183</v>
      </c>
      <c r="BD49" s="103"/>
      <c r="BE49" s="103"/>
      <c r="BF49" s="103"/>
      <c r="BG49" s="136">
        <v>0.1</v>
      </c>
      <c r="BH49" s="110"/>
      <c r="BI49" s="110" t="s">
        <v>183</v>
      </c>
      <c r="BJ49" s="103"/>
      <c r="BK49" s="103"/>
      <c r="BL49" s="103"/>
      <c r="BM49" s="136">
        <v>0.1</v>
      </c>
      <c r="BN49" s="103"/>
      <c r="BO49" s="110" t="s">
        <v>183</v>
      </c>
      <c r="BP49" s="103"/>
      <c r="BQ49" s="103"/>
      <c r="BR49" s="103"/>
      <c r="BS49" s="136">
        <v>0.1</v>
      </c>
      <c r="BT49" s="103"/>
      <c r="BU49" s="110" t="s">
        <v>183</v>
      </c>
      <c r="BV49" s="103"/>
      <c r="BW49" s="103"/>
      <c r="BX49" s="103"/>
      <c r="BY49" s="136">
        <v>0.1</v>
      </c>
      <c r="BZ49" s="103"/>
      <c r="CA49" s="110" t="s">
        <v>183</v>
      </c>
      <c r="CB49" s="103"/>
      <c r="CC49" s="103"/>
      <c r="CD49" s="103"/>
      <c r="CE49" s="136">
        <v>0.1</v>
      </c>
      <c r="CF49" s="103"/>
      <c r="CG49" s="110" t="s">
        <v>183</v>
      </c>
      <c r="CH49" s="103"/>
      <c r="CI49" s="103"/>
      <c r="CJ49" s="103"/>
      <c r="CK49" s="136">
        <v>0.1</v>
      </c>
      <c r="CL49" s="103"/>
      <c r="CM49" s="110" t="s">
        <v>183</v>
      </c>
      <c r="CN49" s="103"/>
      <c r="CO49" s="103"/>
      <c r="CP49" s="103"/>
      <c r="CQ49" s="136">
        <v>0.1</v>
      </c>
      <c r="CR49" s="103"/>
      <c r="CS49" s="110" t="s">
        <v>183</v>
      </c>
      <c r="CT49" s="103"/>
      <c r="CU49" s="103"/>
      <c r="CV49" s="103"/>
      <c r="CW49" s="103"/>
      <c r="CX49" s="103"/>
      <c r="CY49" s="103"/>
      <c r="CZ49" s="202">
        <f t="shared" si="3"/>
        <v>0.99999999999999989</v>
      </c>
    </row>
    <row r="50" spans="1:104" s="177" customFormat="1" ht="51" x14ac:dyDescent="0.3">
      <c r="A50" s="103">
        <v>39</v>
      </c>
      <c r="B50" s="103" t="s">
        <v>167</v>
      </c>
      <c r="C50" s="103" t="s">
        <v>168</v>
      </c>
      <c r="D50" s="103" t="s">
        <v>219</v>
      </c>
      <c r="E50" s="103" t="s">
        <v>170</v>
      </c>
      <c r="F50" s="103" t="s">
        <v>282</v>
      </c>
      <c r="G50" s="103" t="s">
        <v>331</v>
      </c>
      <c r="H50" s="103" t="s">
        <v>173</v>
      </c>
      <c r="I50" s="103" t="s">
        <v>339</v>
      </c>
      <c r="J50" s="103" t="s">
        <v>57</v>
      </c>
      <c r="K50" s="103" t="s">
        <v>51</v>
      </c>
      <c r="L50" s="103" t="s">
        <v>352</v>
      </c>
      <c r="M50" s="103" t="s">
        <v>292</v>
      </c>
      <c r="N50" s="103" t="s">
        <v>186</v>
      </c>
      <c r="O50" s="103" t="s">
        <v>362</v>
      </c>
      <c r="P50" s="104">
        <v>0.03</v>
      </c>
      <c r="Q50" s="171" t="s">
        <v>363</v>
      </c>
      <c r="R50" s="103" t="s">
        <v>178</v>
      </c>
      <c r="S50" s="101" t="s">
        <v>364</v>
      </c>
      <c r="T50" s="101" t="s">
        <v>365</v>
      </c>
      <c r="U50" s="103">
        <v>4</v>
      </c>
      <c r="V50" s="103">
        <v>4</v>
      </c>
      <c r="W50" s="103" t="s">
        <v>49</v>
      </c>
      <c r="X50" s="103" t="s">
        <v>338</v>
      </c>
      <c r="Y50" s="103" t="s">
        <v>181</v>
      </c>
      <c r="Z50" s="201">
        <f>(3/11)*229100000</f>
        <v>62481818.18181818</v>
      </c>
      <c r="AA50" s="192">
        <v>46023</v>
      </c>
      <c r="AB50" s="193">
        <v>46387</v>
      </c>
      <c r="AC50" s="136">
        <v>0</v>
      </c>
      <c r="AD50" s="103"/>
      <c r="AE50" s="110" t="s">
        <v>183</v>
      </c>
      <c r="AF50" s="103"/>
      <c r="AG50" s="103"/>
      <c r="AH50" s="103"/>
      <c r="AI50" s="136">
        <v>0</v>
      </c>
      <c r="AJ50" s="103"/>
      <c r="AK50" s="110" t="s">
        <v>183</v>
      </c>
      <c r="AL50" s="103"/>
      <c r="AM50" s="103"/>
      <c r="AN50" s="103"/>
      <c r="AO50" s="136">
        <v>0.25</v>
      </c>
      <c r="AP50" s="103"/>
      <c r="AQ50" s="110" t="s">
        <v>183</v>
      </c>
      <c r="AR50" s="103"/>
      <c r="AS50" s="103"/>
      <c r="AT50" s="103"/>
      <c r="AU50" s="136">
        <v>0</v>
      </c>
      <c r="AV50" s="103"/>
      <c r="AW50" s="110" t="s">
        <v>183</v>
      </c>
      <c r="AX50" s="103"/>
      <c r="AY50" s="103"/>
      <c r="AZ50" s="103"/>
      <c r="BA50" s="136">
        <v>0</v>
      </c>
      <c r="BB50" s="103"/>
      <c r="BC50" s="110" t="s">
        <v>183</v>
      </c>
      <c r="BD50" s="103"/>
      <c r="BE50" s="103"/>
      <c r="BF50" s="103"/>
      <c r="BG50" s="136">
        <v>0.25</v>
      </c>
      <c r="BH50" s="110"/>
      <c r="BI50" s="110" t="s">
        <v>183</v>
      </c>
      <c r="BJ50" s="103"/>
      <c r="BK50" s="103"/>
      <c r="BL50" s="103"/>
      <c r="BM50" s="136">
        <v>0</v>
      </c>
      <c r="BN50" s="103"/>
      <c r="BO50" s="110" t="s">
        <v>183</v>
      </c>
      <c r="BP50" s="103"/>
      <c r="BQ50" s="103"/>
      <c r="BR50" s="103"/>
      <c r="BS50" s="136">
        <v>0</v>
      </c>
      <c r="BT50" s="103"/>
      <c r="BU50" s="110" t="s">
        <v>183</v>
      </c>
      <c r="BV50" s="103"/>
      <c r="BW50" s="103"/>
      <c r="BX50" s="103"/>
      <c r="BY50" s="136">
        <v>0.25</v>
      </c>
      <c r="BZ50" s="103"/>
      <c r="CA50" s="110" t="s">
        <v>183</v>
      </c>
      <c r="CB50" s="103"/>
      <c r="CC50" s="103"/>
      <c r="CD50" s="103"/>
      <c r="CE50" s="136">
        <v>0</v>
      </c>
      <c r="CF50" s="103"/>
      <c r="CG50" s="110" t="s">
        <v>183</v>
      </c>
      <c r="CH50" s="103"/>
      <c r="CI50" s="103"/>
      <c r="CJ50" s="103"/>
      <c r="CK50" s="136">
        <v>0</v>
      </c>
      <c r="CL50" s="103"/>
      <c r="CM50" s="110" t="s">
        <v>183</v>
      </c>
      <c r="CN50" s="103"/>
      <c r="CO50" s="103"/>
      <c r="CP50" s="103"/>
      <c r="CQ50" s="136">
        <v>0.25</v>
      </c>
      <c r="CR50" s="103"/>
      <c r="CS50" s="110" t="s">
        <v>183</v>
      </c>
      <c r="CT50" s="103"/>
      <c r="CU50" s="103"/>
      <c r="CV50" s="103"/>
      <c r="CW50" s="103"/>
      <c r="CX50" s="103"/>
      <c r="CY50" s="103"/>
      <c r="CZ50" s="202">
        <f t="shared" si="3"/>
        <v>1</v>
      </c>
    </row>
    <row r="51" spans="1:104" s="177" customFormat="1" ht="51" x14ac:dyDescent="0.3">
      <c r="A51" s="103">
        <v>40</v>
      </c>
      <c r="B51" s="103" t="s">
        <v>167</v>
      </c>
      <c r="C51" s="103" t="s">
        <v>168</v>
      </c>
      <c r="D51" s="103" t="s">
        <v>219</v>
      </c>
      <c r="E51" s="103" t="s">
        <v>170</v>
      </c>
      <c r="F51" s="103" t="s">
        <v>282</v>
      </c>
      <c r="G51" s="103" t="s">
        <v>331</v>
      </c>
      <c r="H51" s="103" t="s">
        <v>173</v>
      </c>
      <c r="I51" s="103" t="s">
        <v>339</v>
      </c>
      <c r="J51" s="103" t="s">
        <v>57</v>
      </c>
      <c r="K51" s="103" t="s">
        <v>51</v>
      </c>
      <c r="L51" s="103" t="s">
        <v>366</v>
      </c>
      <c r="M51" s="103" t="s">
        <v>292</v>
      </c>
      <c r="N51" s="103" t="s">
        <v>186</v>
      </c>
      <c r="O51" s="103" t="s">
        <v>367</v>
      </c>
      <c r="P51" s="104">
        <v>0.02</v>
      </c>
      <c r="Q51" s="171" t="s">
        <v>368</v>
      </c>
      <c r="R51" s="103" t="s">
        <v>178</v>
      </c>
      <c r="S51" s="101" t="s">
        <v>369</v>
      </c>
      <c r="T51" s="101" t="s">
        <v>370</v>
      </c>
      <c r="U51" s="103">
        <v>1</v>
      </c>
      <c r="V51" s="103">
        <v>1</v>
      </c>
      <c r="W51" s="103" t="s">
        <v>49</v>
      </c>
      <c r="X51" s="103" t="s">
        <v>338</v>
      </c>
      <c r="Y51" s="103" t="s">
        <v>181</v>
      </c>
      <c r="Z51" s="201">
        <f>(2/11)*52800000</f>
        <v>9600000</v>
      </c>
      <c r="AA51" s="188">
        <v>46023</v>
      </c>
      <c r="AB51" s="189">
        <v>46387</v>
      </c>
      <c r="AC51" s="136">
        <v>0.1</v>
      </c>
      <c r="AD51" s="103"/>
      <c r="AE51" s="110" t="s">
        <v>183</v>
      </c>
      <c r="AF51" s="103"/>
      <c r="AG51" s="103"/>
      <c r="AH51" s="103"/>
      <c r="AI51" s="136">
        <v>0.75</v>
      </c>
      <c r="AJ51" s="103"/>
      <c r="AK51" s="110" t="s">
        <v>183</v>
      </c>
      <c r="AL51" s="103"/>
      <c r="AM51" s="103"/>
      <c r="AN51" s="103"/>
      <c r="AO51" s="136">
        <v>0.15</v>
      </c>
      <c r="AP51" s="103"/>
      <c r="AQ51" s="110" t="s">
        <v>183</v>
      </c>
      <c r="AR51" s="103"/>
      <c r="AS51" s="103"/>
      <c r="AT51" s="103"/>
      <c r="AU51" s="136">
        <v>0</v>
      </c>
      <c r="AV51" s="103"/>
      <c r="AW51" s="110" t="s">
        <v>183</v>
      </c>
      <c r="AX51" s="103"/>
      <c r="AY51" s="103"/>
      <c r="AZ51" s="103"/>
      <c r="BA51" s="136">
        <v>0</v>
      </c>
      <c r="BB51" s="103"/>
      <c r="BC51" s="110" t="s">
        <v>183</v>
      </c>
      <c r="BD51" s="103"/>
      <c r="BE51" s="103"/>
      <c r="BF51" s="103"/>
      <c r="BG51" s="136">
        <v>0</v>
      </c>
      <c r="BH51" s="110"/>
      <c r="BI51" s="110" t="s">
        <v>183</v>
      </c>
      <c r="BJ51" s="103"/>
      <c r="BK51" s="103"/>
      <c r="BL51" s="103"/>
      <c r="BM51" s="136">
        <v>0</v>
      </c>
      <c r="BN51" s="103"/>
      <c r="BO51" s="110" t="s">
        <v>183</v>
      </c>
      <c r="BP51" s="103"/>
      <c r="BQ51" s="103"/>
      <c r="BR51" s="103"/>
      <c r="BS51" s="136">
        <v>0</v>
      </c>
      <c r="BT51" s="103"/>
      <c r="BU51" s="110" t="s">
        <v>183</v>
      </c>
      <c r="BV51" s="103"/>
      <c r="BW51" s="103"/>
      <c r="BX51" s="103"/>
      <c r="BY51" s="136">
        <v>0</v>
      </c>
      <c r="BZ51" s="103"/>
      <c r="CA51" s="110" t="s">
        <v>183</v>
      </c>
      <c r="CB51" s="103"/>
      <c r="CC51" s="103"/>
      <c r="CD51" s="103"/>
      <c r="CE51" s="136">
        <v>0</v>
      </c>
      <c r="CF51" s="103"/>
      <c r="CG51" s="110" t="s">
        <v>183</v>
      </c>
      <c r="CH51" s="103"/>
      <c r="CI51" s="103"/>
      <c r="CJ51" s="103"/>
      <c r="CK51" s="136">
        <v>0</v>
      </c>
      <c r="CL51" s="103"/>
      <c r="CM51" s="110" t="s">
        <v>183</v>
      </c>
      <c r="CN51" s="103"/>
      <c r="CO51" s="103"/>
      <c r="CP51" s="103"/>
      <c r="CQ51" s="136">
        <v>0</v>
      </c>
      <c r="CR51" s="103"/>
      <c r="CS51" s="110" t="s">
        <v>183</v>
      </c>
      <c r="CT51" s="103"/>
      <c r="CU51" s="103"/>
      <c r="CV51" s="103"/>
      <c r="CW51" s="103"/>
      <c r="CX51" s="103"/>
      <c r="CY51" s="103"/>
      <c r="CZ51" s="202">
        <f t="shared" si="3"/>
        <v>1</v>
      </c>
    </row>
    <row r="52" spans="1:104" s="177" customFormat="1" ht="51" x14ac:dyDescent="0.3">
      <c r="A52" s="103">
        <v>41</v>
      </c>
      <c r="B52" s="103" t="s">
        <v>167</v>
      </c>
      <c r="C52" s="103" t="s">
        <v>168</v>
      </c>
      <c r="D52" s="103" t="s">
        <v>219</v>
      </c>
      <c r="E52" s="103" t="s">
        <v>170</v>
      </c>
      <c r="F52" s="103" t="s">
        <v>282</v>
      </c>
      <c r="G52" s="103" t="s">
        <v>331</v>
      </c>
      <c r="H52" s="103" t="s">
        <v>173</v>
      </c>
      <c r="I52" s="103" t="s">
        <v>339</v>
      </c>
      <c r="J52" s="103" t="s">
        <v>57</v>
      </c>
      <c r="K52" s="103" t="s">
        <v>51</v>
      </c>
      <c r="L52" s="103" t="s">
        <v>366</v>
      </c>
      <c r="M52" s="103" t="s">
        <v>292</v>
      </c>
      <c r="N52" s="103" t="s">
        <v>186</v>
      </c>
      <c r="O52" s="103" t="s">
        <v>371</v>
      </c>
      <c r="P52" s="104">
        <v>0.02</v>
      </c>
      <c r="Q52" s="171" t="s">
        <v>372</v>
      </c>
      <c r="R52" s="103" t="s">
        <v>178</v>
      </c>
      <c r="S52" s="101" t="s">
        <v>373</v>
      </c>
      <c r="T52" s="101" t="s">
        <v>374</v>
      </c>
      <c r="U52" s="103">
        <v>1</v>
      </c>
      <c r="V52" s="103">
        <v>1</v>
      </c>
      <c r="W52" s="103" t="s">
        <v>49</v>
      </c>
      <c r="X52" s="103" t="s">
        <v>338</v>
      </c>
      <c r="Y52" s="103" t="s">
        <v>181</v>
      </c>
      <c r="Z52" s="201">
        <f>(2/11)*52800000</f>
        <v>9600000</v>
      </c>
      <c r="AA52" s="192">
        <v>46023</v>
      </c>
      <c r="AB52" s="193">
        <v>46387</v>
      </c>
      <c r="AC52" s="136">
        <v>0</v>
      </c>
      <c r="AD52" s="103"/>
      <c r="AE52" s="110" t="s">
        <v>183</v>
      </c>
      <c r="AF52" s="103"/>
      <c r="AG52" s="103"/>
      <c r="AH52" s="103"/>
      <c r="AI52" s="136">
        <v>0.1</v>
      </c>
      <c r="AJ52" s="103"/>
      <c r="AK52" s="110" t="s">
        <v>183</v>
      </c>
      <c r="AL52" s="103"/>
      <c r="AM52" s="103"/>
      <c r="AN52" s="103"/>
      <c r="AO52" s="136">
        <v>0.9</v>
      </c>
      <c r="AP52" s="103"/>
      <c r="AQ52" s="110" t="s">
        <v>183</v>
      </c>
      <c r="AR52" s="103"/>
      <c r="AS52" s="103"/>
      <c r="AT52" s="103"/>
      <c r="AU52" s="136">
        <v>0</v>
      </c>
      <c r="AV52" s="103"/>
      <c r="AW52" s="110" t="s">
        <v>183</v>
      </c>
      <c r="AX52" s="103"/>
      <c r="AY52" s="103"/>
      <c r="AZ52" s="103"/>
      <c r="BA52" s="136">
        <v>0</v>
      </c>
      <c r="BB52" s="103"/>
      <c r="BC52" s="110" t="s">
        <v>183</v>
      </c>
      <c r="BD52" s="103"/>
      <c r="BE52" s="103"/>
      <c r="BF52" s="103"/>
      <c r="BG52" s="136">
        <v>0</v>
      </c>
      <c r="BH52" s="110"/>
      <c r="BI52" s="110" t="s">
        <v>183</v>
      </c>
      <c r="BJ52" s="103"/>
      <c r="BK52" s="103"/>
      <c r="BL52" s="103"/>
      <c r="BM52" s="136">
        <v>0</v>
      </c>
      <c r="BN52" s="103"/>
      <c r="BO52" s="110" t="s">
        <v>183</v>
      </c>
      <c r="BP52" s="103"/>
      <c r="BQ52" s="103"/>
      <c r="BR52" s="103"/>
      <c r="BS52" s="136">
        <v>0</v>
      </c>
      <c r="BT52" s="103"/>
      <c r="BU52" s="110" t="s">
        <v>183</v>
      </c>
      <c r="BV52" s="103"/>
      <c r="BW52" s="103"/>
      <c r="BX52" s="103"/>
      <c r="BY52" s="136">
        <v>0</v>
      </c>
      <c r="BZ52" s="103"/>
      <c r="CA52" s="110" t="s">
        <v>183</v>
      </c>
      <c r="CB52" s="103"/>
      <c r="CC52" s="103"/>
      <c r="CD52" s="103"/>
      <c r="CE52" s="136">
        <v>0</v>
      </c>
      <c r="CF52" s="103"/>
      <c r="CG52" s="110" t="s">
        <v>183</v>
      </c>
      <c r="CH52" s="103"/>
      <c r="CI52" s="103"/>
      <c r="CJ52" s="103"/>
      <c r="CK52" s="136">
        <v>0</v>
      </c>
      <c r="CL52" s="103"/>
      <c r="CM52" s="110" t="s">
        <v>183</v>
      </c>
      <c r="CN52" s="103"/>
      <c r="CO52" s="103"/>
      <c r="CP52" s="103"/>
      <c r="CQ52" s="136">
        <v>0</v>
      </c>
      <c r="CR52" s="103"/>
      <c r="CS52" s="110" t="s">
        <v>183</v>
      </c>
      <c r="CT52" s="103"/>
      <c r="CU52" s="103"/>
      <c r="CV52" s="103"/>
      <c r="CW52" s="103"/>
      <c r="CX52" s="103"/>
      <c r="CY52" s="103"/>
      <c r="CZ52" s="202">
        <f t="shared" si="3"/>
        <v>1</v>
      </c>
    </row>
    <row r="53" spans="1:104" s="177" customFormat="1" ht="81.599999999999994" x14ac:dyDescent="0.3">
      <c r="A53" s="103">
        <v>42</v>
      </c>
      <c r="B53" s="103" t="s">
        <v>167</v>
      </c>
      <c r="C53" s="103" t="s">
        <v>168</v>
      </c>
      <c r="D53" s="103" t="s">
        <v>219</v>
      </c>
      <c r="E53" s="103" t="s">
        <v>170</v>
      </c>
      <c r="F53" s="103" t="s">
        <v>282</v>
      </c>
      <c r="G53" s="103" t="s">
        <v>331</v>
      </c>
      <c r="H53" s="103" t="s">
        <v>173</v>
      </c>
      <c r="I53" s="103" t="s">
        <v>339</v>
      </c>
      <c r="J53" s="103" t="s">
        <v>57</v>
      </c>
      <c r="K53" s="103" t="s">
        <v>51</v>
      </c>
      <c r="L53" s="103" t="s">
        <v>366</v>
      </c>
      <c r="M53" s="103" t="s">
        <v>292</v>
      </c>
      <c r="N53" s="103" t="s">
        <v>186</v>
      </c>
      <c r="O53" s="103" t="s">
        <v>375</v>
      </c>
      <c r="P53" s="104">
        <v>7.0000000000000007E-2</v>
      </c>
      <c r="Q53" s="171" t="s">
        <v>376</v>
      </c>
      <c r="R53" s="103" t="s">
        <v>215</v>
      </c>
      <c r="S53" s="101" t="s">
        <v>377</v>
      </c>
      <c r="T53" s="101" t="s">
        <v>314</v>
      </c>
      <c r="U53" s="136">
        <v>1</v>
      </c>
      <c r="V53" s="136">
        <v>1</v>
      </c>
      <c r="W53" s="103" t="s">
        <v>49</v>
      </c>
      <c r="X53" s="103" t="s">
        <v>338</v>
      </c>
      <c r="Y53" s="103" t="s">
        <v>181</v>
      </c>
      <c r="Z53" s="201">
        <f>(7/11)*52800000</f>
        <v>33600000</v>
      </c>
      <c r="AA53" s="192">
        <v>46023</v>
      </c>
      <c r="AB53" s="193">
        <v>46387</v>
      </c>
      <c r="AC53" s="136">
        <v>0</v>
      </c>
      <c r="AD53" s="103"/>
      <c r="AE53" s="110" t="s">
        <v>183</v>
      </c>
      <c r="AF53" s="103"/>
      <c r="AG53" s="103"/>
      <c r="AH53" s="103"/>
      <c r="AI53" s="136">
        <v>0</v>
      </c>
      <c r="AJ53" s="103"/>
      <c r="AK53" s="110" t="s">
        <v>183</v>
      </c>
      <c r="AL53" s="103"/>
      <c r="AM53" s="103"/>
      <c r="AN53" s="103"/>
      <c r="AO53" s="136">
        <v>0</v>
      </c>
      <c r="AP53" s="103"/>
      <c r="AQ53" s="110" t="s">
        <v>183</v>
      </c>
      <c r="AR53" s="103"/>
      <c r="AS53" s="103"/>
      <c r="AT53" s="103"/>
      <c r="AU53" s="136">
        <v>0.11</v>
      </c>
      <c r="AV53" s="103"/>
      <c r="AW53" s="110" t="s">
        <v>183</v>
      </c>
      <c r="AX53" s="103"/>
      <c r="AY53" s="103"/>
      <c r="AZ53" s="103"/>
      <c r="BA53" s="136">
        <v>0.12</v>
      </c>
      <c r="BB53" s="103"/>
      <c r="BC53" s="110" t="s">
        <v>183</v>
      </c>
      <c r="BD53" s="103"/>
      <c r="BE53" s="103"/>
      <c r="BF53" s="103"/>
      <c r="BG53" s="136">
        <v>0.11</v>
      </c>
      <c r="BH53" s="110"/>
      <c r="BI53" s="110" t="s">
        <v>183</v>
      </c>
      <c r="BJ53" s="103"/>
      <c r="BK53" s="103"/>
      <c r="BL53" s="103"/>
      <c r="BM53" s="136">
        <v>0.11</v>
      </c>
      <c r="BN53" s="103"/>
      <c r="BO53" s="110" t="s">
        <v>183</v>
      </c>
      <c r="BP53" s="103"/>
      <c r="BQ53" s="103"/>
      <c r="BR53" s="103"/>
      <c r="BS53" s="136">
        <v>0.11</v>
      </c>
      <c r="BT53" s="103"/>
      <c r="BU53" s="110" t="s">
        <v>183</v>
      </c>
      <c r="BV53" s="103"/>
      <c r="BW53" s="103"/>
      <c r="BX53" s="103"/>
      <c r="BY53" s="136">
        <v>0.11</v>
      </c>
      <c r="BZ53" s="103"/>
      <c r="CA53" s="110" t="s">
        <v>183</v>
      </c>
      <c r="CB53" s="103"/>
      <c r="CC53" s="103"/>
      <c r="CD53" s="103"/>
      <c r="CE53" s="136">
        <v>0.11</v>
      </c>
      <c r="CF53" s="103"/>
      <c r="CG53" s="110" t="s">
        <v>183</v>
      </c>
      <c r="CH53" s="103"/>
      <c r="CI53" s="103"/>
      <c r="CJ53" s="103"/>
      <c r="CK53" s="136">
        <v>0.11</v>
      </c>
      <c r="CL53" s="103"/>
      <c r="CM53" s="110" t="s">
        <v>183</v>
      </c>
      <c r="CN53" s="103"/>
      <c r="CO53" s="103"/>
      <c r="CP53" s="103"/>
      <c r="CQ53" s="136">
        <v>0.11</v>
      </c>
      <c r="CR53" s="103"/>
      <c r="CS53" s="110" t="s">
        <v>183</v>
      </c>
      <c r="CT53" s="103"/>
      <c r="CU53" s="103"/>
      <c r="CV53" s="103"/>
      <c r="CW53" s="103"/>
      <c r="CX53" s="103"/>
      <c r="CY53" s="103"/>
      <c r="CZ53" s="202">
        <f t="shared" si="3"/>
        <v>0.99999999999999989</v>
      </c>
    </row>
    <row r="54" spans="1:104" s="177" customFormat="1" ht="51" x14ac:dyDescent="0.3">
      <c r="A54" s="103">
        <v>43</v>
      </c>
      <c r="B54" s="103" t="s">
        <v>167</v>
      </c>
      <c r="C54" s="103" t="s">
        <v>168</v>
      </c>
      <c r="D54" s="103" t="s">
        <v>219</v>
      </c>
      <c r="E54" s="103" t="s">
        <v>170</v>
      </c>
      <c r="F54" s="103" t="s">
        <v>282</v>
      </c>
      <c r="G54" s="103" t="s">
        <v>331</v>
      </c>
      <c r="H54" s="103" t="s">
        <v>173</v>
      </c>
      <c r="I54" s="103" t="s">
        <v>339</v>
      </c>
      <c r="J54" s="103" t="s">
        <v>57</v>
      </c>
      <c r="K54" s="103" t="s">
        <v>51</v>
      </c>
      <c r="L54" s="103" t="s">
        <v>378</v>
      </c>
      <c r="M54" s="103" t="s">
        <v>292</v>
      </c>
      <c r="N54" s="103" t="s">
        <v>186</v>
      </c>
      <c r="O54" s="103" t="s">
        <v>379</v>
      </c>
      <c r="P54" s="104">
        <v>0.16</v>
      </c>
      <c r="Q54" s="171" t="s">
        <v>380</v>
      </c>
      <c r="R54" s="103" t="s">
        <v>178</v>
      </c>
      <c r="S54" s="101" t="s">
        <v>381</v>
      </c>
      <c r="T54" s="101" t="s">
        <v>382</v>
      </c>
      <c r="U54" s="103">
        <v>1</v>
      </c>
      <c r="V54" s="103">
        <v>1</v>
      </c>
      <c r="W54" s="103" t="s">
        <v>49</v>
      </c>
      <c r="X54" s="103" t="s">
        <v>338</v>
      </c>
      <c r="Y54" s="103" t="s">
        <v>181</v>
      </c>
      <c r="Z54" s="201">
        <f>(16/22)*263418000</f>
        <v>191576727.27272728</v>
      </c>
      <c r="AA54" s="188">
        <v>46023</v>
      </c>
      <c r="AB54" s="189">
        <v>46387</v>
      </c>
      <c r="AC54" s="136">
        <v>0.03</v>
      </c>
      <c r="AD54" s="103"/>
      <c r="AE54" s="110" t="s">
        <v>183</v>
      </c>
      <c r="AF54" s="103"/>
      <c r="AG54" s="103"/>
      <c r="AH54" s="103"/>
      <c r="AI54" s="136">
        <v>0.04</v>
      </c>
      <c r="AJ54" s="103"/>
      <c r="AK54" s="110" t="s">
        <v>183</v>
      </c>
      <c r="AL54" s="103"/>
      <c r="AM54" s="103"/>
      <c r="AN54" s="103"/>
      <c r="AO54" s="136">
        <v>0.09</v>
      </c>
      <c r="AP54" s="103"/>
      <c r="AQ54" s="110" t="s">
        <v>183</v>
      </c>
      <c r="AR54" s="103"/>
      <c r="AS54" s="103"/>
      <c r="AT54" s="103"/>
      <c r="AU54" s="136">
        <v>0.09</v>
      </c>
      <c r="AV54" s="103"/>
      <c r="AW54" s="110" t="s">
        <v>183</v>
      </c>
      <c r="AX54" s="103"/>
      <c r="AY54" s="103"/>
      <c r="AZ54" s="103"/>
      <c r="BA54" s="136">
        <v>0.1</v>
      </c>
      <c r="BB54" s="103"/>
      <c r="BC54" s="110" t="s">
        <v>183</v>
      </c>
      <c r="BD54" s="103"/>
      <c r="BE54" s="103"/>
      <c r="BF54" s="103"/>
      <c r="BG54" s="136">
        <v>0.09</v>
      </c>
      <c r="BH54" s="110"/>
      <c r="BI54" s="110" t="s">
        <v>183</v>
      </c>
      <c r="BJ54" s="103"/>
      <c r="BK54" s="103"/>
      <c r="BL54" s="103"/>
      <c r="BM54" s="136">
        <v>0.1</v>
      </c>
      <c r="BN54" s="103"/>
      <c r="BO54" s="110" t="s">
        <v>183</v>
      </c>
      <c r="BP54" s="103"/>
      <c r="BQ54" s="103"/>
      <c r="BR54" s="103"/>
      <c r="BS54" s="136">
        <v>0.09</v>
      </c>
      <c r="BT54" s="103"/>
      <c r="BU54" s="110" t="s">
        <v>183</v>
      </c>
      <c r="BV54" s="103"/>
      <c r="BW54" s="103"/>
      <c r="BX54" s="103"/>
      <c r="BY54" s="136">
        <v>0.1</v>
      </c>
      <c r="BZ54" s="103"/>
      <c r="CA54" s="110" t="s">
        <v>183</v>
      </c>
      <c r="CB54" s="103"/>
      <c r="CC54" s="103"/>
      <c r="CD54" s="103"/>
      <c r="CE54" s="136">
        <v>0.09</v>
      </c>
      <c r="CF54" s="103"/>
      <c r="CG54" s="110" t="s">
        <v>183</v>
      </c>
      <c r="CH54" s="103"/>
      <c r="CI54" s="103"/>
      <c r="CJ54" s="103"/>
      <c r="CK54" s="136">
        <v>0.1</v>
      </c>
      <c r="CL54" s="103"/>
      <c r="CM54" s="110" t="s">
        <v>183</v>
      </c>
      <c r="CN54" s="103"/>
      <c r="CO54" s="103"/>
      <c r="CP54" s="103"/>
      <c r="CQ54" s="136">
        <v>0.08</v>
      </c>
      <c r="CR54" s="103"/>
      <c r="CS54" s="110" t="s">
        <v>183</v>
      </c>
      <c r="CT54" s="103"/>
      <c r="CU54" s="103"/>
      <c r="CV54" s="103"/>
      <c r="CW54" s="103"/>
      <c r="CX54" s="103"/>
      <c r="CY54" s="103"/>
      <c r="CZ54" s="202">
        <f t="shared" si="3"/>
        <v>0.99999999999999978</v>
      </c>
    </row>
    <row r="55" spans="1:104" s="177" customFormat="1" ht="51" x14ac:dyDescent="0.3">
      <c r="A55" s="103">
        <v>44</v>
      </c>
      <c r="B55" s="103" t="s">
        <v>167</v>
      </c>
      <c r="C55" s="103" t="s">
        <v>168</v>
      </c>
      <c r="D55" s="103" t="s">
        <v>219</v>
      </c>
      <c r="E55" s="103" t="s">
        <v>170</v>
      </c>
      <c r="F55" s="103" t="s">
        <v>282</v>
      </c>
      <c r="G55" s="103" t="s">
        <v>331</v>
      </c>
      <c r="H55" s="103" t="s">
        <v>173</v>
      </c>
      <c r="I55" s="103" t="s">
        <v>339</v>
      </c>
      <c r="J55" s="103" t="s">
        <v>57</v>
      </c>
      <c r="K55" s="103" t="s">
        <v>51</v>
      </c>
      <c r="L55" s="103" t="s">
        <v>378</v>
      </c>
      <c r="M55" s="103" t="s">
        <v>292</v>
      </c>
      <c r="N55" s="103" t="s">
        <v>186</v>
      </c>
      <c r="O55" s="103" t="s">
        <v>383</v>
      </c>
      <c r="P55" s="104">
        <v>0.06</v>
      </c>
      <c r="Q55" s="171" t="s">
        <v>384</v>
      </c>
      <c r="R55" s="103" t="s">
        <v>178</v>
      </c>
      <c r="S55" s="101" t="s">
        <v>317</v>
      </c>
      <c r="T55" s="101" t="s">
        <v>318</v>
      </c>
      <c r="U55" s="103">
        <v>4</v>
      </c>
      <c r="V55" s="103">
        <v>4</v>
      </c>
      <c r="W55" s="103" t="s">
        <v>49</v>
      </c>
      <c r="X55" s="103" t="s">
        <v>338</v>
      </c>
      <c r="Y55" s="103" t="s">
        <v>181</v>
      </c>
      <c r="Z55" s="201">
        <f>(6/22)*263418000</f>
        <v>71841272.727272719</v>
      </c>
      <c r="AA55" s="192">
        <v>46023</v>
      </c>
      <c r="AB55" s="193">
        <v>46387</v>
      </c>
      <c r="AC55" s="136">
        <v>0</v>
      </c>
      <c r="AD55" s="103"/>
      <c r="AE55" s="110" t="s">
        <v>183</v>
      </c>
      <c r="AF55" s="103"/>
      <c r="AG55" s="103"/>
      <c r="AH55" s="103"/>
      <c r="AI55" s="136">
        <v>0</v>
      </c>
      <c r="AJ55" s="103"/>
      <c r="AK55" s="110" t="s">
        <v>183</v>
      </c>
      <c r="AL55" s="103"/>
      <c r="AM55" s="103"/>
      <c r="AN55" s="103"/>
      <c r="AO55" s="136">
        <v>0.25</v>
      </c>
      <c r="AP55" s="103"/>
      <c r="AQ55" s="110" t="s">
        <v>183</v>
      </c>
      <c r="AR55" s="103"/>
      <c r="AS55" s="103"/>
      <c r="AT55" s="103"/>
      <c r="AU55" s="136">
        <v>0</v>
      </c>
      <c r="AV55" s="103"/>
      <c r="AW55" s="110" t="s">
        <v>183</v>
      </c>
      <c r="AX55" s="103"/>
      <c r="AY55" s="103"/>
      <c r="AZ55" s="103"/>
      <c r="BA55" s="136">
        <v>0</v>
      </c>
      <c r="BB55" s="103"/>
      <c r="BC55" s="110" t="s">
        <v>183</v>
      </c>
      <c r="BD55" s="103"/>
      <c r="BE55" s="103"/>
      <c r="BF55" s="103"/>
      <c r="BG55" s="136">
        <v>0.25</v>
      </c>
      <c r="BH55" s="110"/>
      <c r="BI55" s="110" t="s">
        <v>183</v>
      </c>
      <c r="BJ55" s="103"/>
      <c r="BK55" s="103"/>
      <c r="BL55" s="103"/>
      <c r="BM55" s="136">
        <v>0</v>
      </c>
      <c r="BN55" s="103"/>
      <c r="BO55" s="110" t="s">
        <v>183</v>
      </c>
      <c r="BP55" s="103"/>
      <c r="BQ55" s="103"/>
      <c r="BR55" s="103"/>
      <c r="BS55" s="136">
        <v>0</v>
      </c>
      <c r="BT55" s="103"/>
      <c r="BU55" s="110" t="s">
        <v>183</v>
      </c>
      <c r="BV55" s="103"/>
      <c r="BW55" s="103"/>
      <c r="BX55" s="103"/>
      <c r="BY55" s="136">
        <v>0.25</v>
      </c>
      <c r="BZ55" s="103"/>
      <c r="CA55" s="110" t="s">
        <v>183</v>
      </c>
      <c r="CB55" s="103"/>
      <c r="CC55" s="103"/>
      <c r="CD55" s="103"/>
      <c r="CE55" s="136">
        <v>0</v>
      </c>
      <c r="CF55" s="103"/>
      <c r="CG55" s="110" t="s">
        <v>183</v>
      </c>
      <c r="CH55" s="103"/>
      <c r="CI55" s="103"/>
      <c r="CJ55" s="103"/>
      <c r="CK55" s="136">
        <v>0</v>
      </c>
      <c r="CL55" s="103"/>
      <c r="CM55" s="110" t="s">
        <v>183</v>
      </c>
      <c r="CN55" s="103"/>
      <c r="CO55" s="103"/>
      <c r="CP55" s="103"/>
      <c r="CQ55" s="136">
        <v>0.25</v>
      </c>
      <c r="CR55" s="103"/>
      <c r="CS55" s="110" t="s">
        <v>183</v>
      </c>
      <c r="CT55" s="103"/>
      <c r="CU55" s="103"/>
      <c r="CV55" s="103"/>
      <c r="CW55" s="103"/>
      <c r="CX55" s="103"/>
      <c r="CY55" s="103"/>
      <c r="CZ55" s="202">
        <f t="shared" si="3"/>
        <v>1</v>
      </c>
    </row>
    <row r="56" spans="1:104" s="177" customFormat="1" ht="81.599999999999994" x14ac:dyDescent="0.3">
      <c r="A56" s="103">
        <v>45</v>
      </c>
      <c r="B56" s="103" t="s">
        <v>167</v>
      </c>
      <c r="C56" s="103" t="s">
        <v>169</v>
      </c>
      <c r="D56" s="103" t="s">
        <v>219</v>
      </c>
      <c r="E56" s="103" t="s">
        <v>385</v>
      </c>
      <c r="F56" s="103" t="s">
        <v>386</v>
      </c>
      <c r="G56" s="103" t="s">
        <v>387</v>
      </c>
      <c r="H56" s="103" t="s">
        <v>174</v>
      </c>
      <c r="I56" s="103" t="s">
        <v>388</v>
      </c>
      <c r="J56" s="103" t="s">
        <v>61</v>
      </c>
      <c r="K56" s="103" t="s">
        <v>59</v>
      </c>
      <c r="L56" s="103" t="s">
        <v>389</v>
      </c>
      <c r="M56" s="103" t="s">
        <v>174</v>
      </c>
      <c r="N56" s="103" t="s">
        <v>169</v>
      </c>
      <c r="O56" s="103" t="s">
        <v>390</v>
      </c>
      <c r="P56" s="204">
        <v>2.3699999999999999E-2</v>
      </c>
      <c r="Q56" s="103" t="s">
        <v>391</v>
      </c>
      <c r="R56" s="103" t="s">
        <v>215</v>
      </c>
      <c r="S56" s="103" t="s">
        <v>392</v>
      </c>
      <c r="T56" s="103" t="s">
        <v>393</v>
      </c>
      <c r="U56" s="136">
        <v>1</v>
      </c>
      <c r="V56" s="103">
        <v>44</v>
      </c>
      <c r="W56" s="103" t="s">
        <v>394</v>
      </c>
      <c r="X56" s="103" t="s">
        <v>395</v>
      </c>
      <c r="Y56" s="103" t="s">
        <v>181</v>
      </c>
      <c r="Z56" s="225">
        <v>261582334</v>
      </c>
      <c r="AA56" s="108">
        <v>46023</v>
      </c>
      <c r="AB56" s="108">
        <v>46387</v>
      </c>
      <c r="AC56" s="135">
        <v>0.11360000000000001</v>
      </c>
      <c r="AD56" s="103"/>
      <c r="AE56" s="110" t="s">
        <v>183</v>
      </c>
      <c r="AF56" s="103"/>
      <c r="AG56" s="103"/>
      <c r="AH56" s="103"/>
      <c r="AI56" s="135">
        <v>6.8199999999999997E-2</v>
      </c>
      <c r="AJ56" s="103"/>
      <c r="AK56" s="110" t="s">
        <v>183</v>
      </c>
      <c r="AL56" s="103"/>
      <c r="AM56" s="103"/>
      <c r="AN56" s="103"/>
      <c r="AO56" s="135">
        <v>6.8199999999999997E-2</v>
      </c>
      <c r="AP56" s="103"/>
      <c r="AQ56" s="110" t="s">
        <v>183</v>
      </c>
      <c r="AR56" s="103"/>
      <c r="AS56" s="103"/>
      <c r="AT56" s="103"/>
      <c r="AU56" s="135">
        <v>0.11360000000000001</v>
      </c>
      <c r="AV56" s="103"/>
      <c r="AW56" s="110" t="s">
        <v>183</v>
      </c>
      <c r="AX56" s="103"/>
      <c r="AY56" s="103"/>
      <c r="AZ56" s="103"/>
      <c r="BA56" s="135">
        <v>6.8199999999999997E-2</v>
      </c>
      <c r="BB56" s="103"/>
      <c r="BC56" s="110" t="s">
        <v>183</v>
      </c>
      <c r="BD56" s="103"/>
      <c r="BE56" s="103"/>
      <c r="BF56" s="103"/>
      <c r="BG56" s="135">
        <v>6.8199999999999997E-2</v>
      </c>
      <c r="BH56" s="103"/>
      <c r="BI56" s="110" t="s">
        <v>183</v>
      </c>
      <c r="BJ56" s="103"/>
      <c r="BK56" s="103"/>
      <c r="BL56" s="103"/>
      <c r="BM56" s="135">
        <v>0.11360000000000001</v>
      </c>
      <c r="BN56" s="103"/>
      <c r="BO56" s="110" t="s">
        <v>183</v>
      </c>
      <c r="BP56" s="103"/>
      <c r="BQ56" s="103"/>
      <c r="BR56" s="103"/>
      <c r="BS56" s="135">
        <v>6.8199999999999997E-2</v>
      </c>
      <c r="BT56" s="103"/>
      <c r="BU56" s="110" t="s">
        <v>183</v>
      </c>
      <c r="BV56" s="103"/>
      <c r="BW56" s="103"/>
      <c r="BX56" s="103"/>
      <c r="BY56" s="135">
        <v>6.8199999999999997E-2</v>
      </c>
      <c r="BZ56" s="103"/>
      <c r="CA56" s="110" t="s">
        <v>183</v>
      </c>
      <c r="CB56" s="103"/>
      <c r="CC56" s="103"/>
      <c r="CD56" s="103"/>
      <c r="CE56" s="135">
        <v>0.11360000000000001</v>
      </c>
      <c r="CF56" s="103"/>
      <c r="CG56" s="110" t="s">
        <v>183</v>
      </c>
      <c r="CH56" s="103"/>
      <c r="CI56" s="103"/>
      <c r="CJ56" s="103"/>
      <c r="CK56" s="135">
        <v>6.8199999999999997E-2</v>
      </c>
      <c r="CL56" s="103"/>
      <c r="CM56" s="110" t="s">
        <v>183</v>
      </c>
      <c r="CN56" s="103"/>
      <c r="CO56" s="103"/>
      <c r="CP56" s="103"/>
      <c r="CQ56" s="135">
        <v>6.8199999999999997E-2</v>
      </c>
      <c r="CR56" s="103"/>
      <c r="CS56" s="110" t="s">
        <v>183</v>
      </c>
      <c r="CT56" s="103"/>
      <c r="CU56" s="103"/>
      <c r="CV56" s="103"/>
      <c r="CW56" s="103"/>
      <c r="CX56" s="103"/>
      <c r="CY56" s="103"/>
      <c r="CZ56" s="202">
        <f>AC56+AI56+AO56+AU56+BA56+BG56+BM56+BS56+BY56+CE56+CK56+CQ56</f>
        <v>1.0000000000000002</v>
      </c>
    </row>
    <row r="57" spans="1:104" s="177" customFormat="1" ht="81.599999999999994" x14ac:dyDescent="0.3">
      <c r="A57" s="103">
        <v>46</v>
      </c>
      <c r="B57" s="103" t="s">
        <v>167</v>
      </c>
      <c r="C57" s="103" t="s">
        <v>169</v>
      </c>
      <c r="D57" s="103" t="s">
        <v>219</v>
      </c>
      <c r="E57" s="103" t="s">
        <v>385</v>
      </c>
      <c r="F57" s="103" t="s">
        <v>386</v>
      </c>
      <c r="G57" s="103" t="s">
        <v>387</v>
      </c>
      <c r="H57" s="103" t="s">
        <v>174</v>
      </c>
      <c r="I57" s="103" t="s">
        <v>388</v>
      </c>
      <c r="J57" s="103" t="s">
        <v>61</v>
      </c>
      <c r="K57" s="103" t="s">
        <v>59</v>
      </c>
      <c r="L57" s="103" t="s">
        <v>389</v>
      </c>
      <c r="M57" s="103" t="s">
        <v>174</v>
      </c>
      <c r="N57" s="103" t="s">
        <v>169</v>
      </c>
      <c r="O57" s="103" t="s">
        <v>396</v>
      </c>
      <c r="P57" s="207">
        <v>2.3699999999999999E-2</v>
      </c>
      <c r="Q57" s="171" t="s">
        <v>397</v>
      </c>
      <c r="R57" s="103" t="s">
        <v>215</v>
      </c>
      <c r="S57" s="103" t="s">
        <v>398</v>
      </c>
      <c r="T57" s="103" t="s">
        <v>393</v>
      </c>
      <c r="U57" s="136">
        <v>1</v>
      </c>
      <c r="V57" s="136">
        <v>1</v>
      </c>
      <c r="W57" s="103" t="s">
        <v>394</v>
      </c>
      <c r="X57" s="103" t="s">
        <v>395</v>
      </c>
      <c r="Y57" s="103" t="s">
        <v>181</v>
      </c>
      <c r="Z57" s="225">
        <v>261582333</v>
      </c>
      <c r="AA57" s="108">
        <v>46023</v>
      </c>
      <c r="AB57" s="108">
        <v>46387</v>
      </c>
      <c r="AC57" s="135">
        <f>(100/12)%</f>
        <v>8.3333333333333343E-2</v>
      </c>
      <c r="AD57" s="103"/>
      <c r="AE57" s="110" t="s">
        <v>183</v>
      </c>
      <c r="AF57" s="103"/>
      <c r="AG57" s="103"/>
      <c r="AH57" s="103"/>
      <c r="AI57" s="135">
        <f>(100/12)%</f>
        <v>8.3333333333333343E-2</v>
      </c>
      <c r="AJ57" s="103"/>
      <c r="AK57" s="110" t="s">
        <v>183</v>
      </c>
      <c r="AL57" s="103"/>
      <c r="AM57" s="103"/>
      <c r="AN57" s="103"/>
      <c r="AO57" s="135">
        <f>(100/12)%</f>
        <v>8.3333333333333343E-2</v>
      </c>
      <c r="AP57" s="103"/>
      <c r="AQ57" s="110" t="s">
        <v>183</v>
      </c>
      <c r="AR57" s="103"/>
      <c r="AS57" s="103"/>
      <c r="AT57" s="103"/>
      <c r="AU57" s="135">
        <f>(100/12)%</f>
        <v>8.3333333333333343E-2</v>
      </c>
      <c r="AV57" s="103"/>
      <c r="AW57" s="110" t="s">
        <v>183</v>
      </c>
      <c r="AX57" s="103"/>
      <c r="AY57" s="103"/>
      <c r="AZ57" s="103"/>
      <c r="BA57" s="135">
        <f>(100/12)%</f>
        <v>8.3333333333333343E-2</v>
      </c>
      <c r="BB57" s="103"/>
      <c r="BC57" s="110" t="s">
        <v>183</v>
      </c>
      <c r="BD57" s="103"/>
      <c r="BE57" s="103"/>
      <c r="BF57" s="103"/>
      <c r="BG57" s="135">
        <f>(100/12)%</f>
        <v>8.3333333333333343E-2</v>
      </c>
      <c r="BH57" s="103"/>
      <c r="BI57" s="110" t="s">
        <v>183</v>
      </c>
      <c r="BJ57" s="103"/>
      <c r="BK57" s="103"/>
      <c r="BL57" s="103"/>
      <c r="BM57" s="135">
        <f>(100/12)%</f>
        <v>8.3333333333333343E-2</v>
      </c>
      <c r="BN57" s="103"/>
      <c r="BO57" s="110" t="s">
        <v>183</v>
      </c>
      <c r="BP57" s="103"/>
      <c r="BQ57" s="103"/>
      <c r="BR57" s="103"/>
      <c r="BS57" s="135">
        <f>(100/12)%</f>
        <v>8.3333333333333343E-2</v>
      </c>
      <c r="BT57" s="103"/>
      <c r="BU57" s="110" t="s">
        <v>183</v>
      </c>
      <c r="BV57" s="103"/>
      <c r="BW57" s="103"/>
      <c r="BX57" s="103"/>
      <c r="BY57" s="135">
        <f>(100/12)%</f>
        <v>8.3333333333333343E-2</v>
      </c>
      <c r="BZ57" s="103"/>
      <c r="CA57" s="110" t="s">
        <v>183</v>
      </c>
      <c r="CB57" s="103"/>
      <c r="CC57" s="103"/>
      <c r="CD57" s="103"/>
      <c r="CE57" s="135">
        <f>(100/12)%</f>
        <v>8.3333333333333343E-2</v>
      </c>
      <c r="CF57" s="103"/>
      <c r="CG57" s="110" t="s">
        <v>183</v>
      </c>
      <c r="CH57" s="103"/>
      <c r="CI57" s="103"/>
      <c r="CJ57" s="103"/>
      <c r="CK57" s="135">
        <f>(100/12)%</f>
        <v>8.3333333333333343E-2</v>
      </c>
      <c r="CL57" s="103"/>
      <c r="CM57" s="110" t="s">
        <v>183</v>
      </c>
      <c r="CN57" s="103"/>
      <c r="CO57" s="103"/>
      <c r="CP57" s="103"/>
      <c r="CQ57" s="135">
        <f>(100/12)%</f>
        <v>8.3333333333333343E-2</v>
      </c>
      <c r="CR57" s="103"/>
      <c r="CS57" s="110" t="s">
        <v>183</v>
      </c>
      <c r="CT57" s="103"/>
      <c r="CU57" s="103"/>
      <c r="CV57" s="103"/>
      <c r="CW57" s="103"/>
      <c r="CX57" s="103"/>
      <c r="CY57" s="103"/>
      <c r="CZ57" s="202">
        <f t="shared" ref="CZ57:CZ69" si="4">AC57+AI57+AO57+AU57+BA57+BG57+BM57+BS57+BY57+CE57+CK57+CQ57</f>
        <v>1.0000000000000002</v>
      </c>
    </row>
    <row r="58" spans="1:104" s="177" customFormat="1" ht="142.80000000000001" x14ac:dyDescent="0.3">
      <c r="A58" s="103">
        <v>47</v>
      </c>
      <c r="B58" s="103" t="s">
        <v>167</v>
      </c>
      <c r="C58" s="103" t="s">
        <v>169</v>
      </c>
      <c r="D58" s="103" t="s">
        <v>219</v>
      </c>
      <c r="E58" s="103" t="s">
        <v>385</v>
      </c>
      <c r="F58" s="103" t="s">
        <v>386</v>
      </c>
      <c r="G58" s="103" t="s">
        <v>387</v>
      </c>
      <c r="H58" s="103" t="s">
        <v>174</v>
      </c>
      <c r="I58" s="103" t="s">
        <v>399</v>
      </c>
      <c r="J58" s="103" t="s">
        <v>61</v>
      </c>
      <c r="K58" s="103" t="s">
        <v>59</v>
      </c>
      <c r="L58" s="103" t="s">
        <v>389</v>
      </c>
      <c r="M58" s="103" t="s">
        <v>174</v>
      </c>
      <c r="N58" s="103" t="s">
        <v>400</v>
      </c>
      <c r="O58" s="103" t="s">
        <v>401</v>
      </c>
      <c r="P58" s="207">
        <v>2.3699999999999999E-2</v>
      </c>
      <c r="Q58" s="103" t="s">
        <v>402</v>
      </c>
      <c r="R58" s="103" t="s">
        <v>403</v>
      </c>
      <c r="S58" s="103" t="s">
        <v>404</v>
      </c>
      <c r="T58" s="103" t="s">
        <v>404</v>
      </c>
      <c r="U58" s="136">
        <v>1</v>
      </c>
      <c r="V58" s="136">
        <v>1</v>
      </c>
      <c r="W58" s="103" t="s">
        <v>394</v>
      </c>
      <c r="X58" s="103" t="s">
        <v>405</v>
      </c>
      <c r="Y58" s="103" t="s">
        <v>181</v>
      </c>
      <c r="Z58" s="225">
        <v>261582333</v>
      </c>
      <c r="AA58" s="108">
        <v>46023</v>
      </c>
      <c r="AB58" s="108">
        <v>46387</v>
      </c>
      <c r="AC58" s="135">
        <f>(100/12)%</f>
        <v>8.3333333333333343E-2</v>
      </c>
      <c r="AD58" s="103"/>
      <c r="AE58" s="110" t="s">
        <v>183</v>
      </c>
      <c r="AF58" s="103"/>
      <c r="AG58" s="103"/>
      <c r="AH58" s="103"/>
      <c r="AI58" s="135">
        <f>(100/12)%</f>
        <v>8.3333333333333343E-2</v>
      </c>
      <c r="AJ58" s="103"/>
      <c r="AK58" s="110" t="s">
        <v>183</v>
      </c>
      <c r="AL58" s="103"/>
      <c r="AM58" s="103"/>
      <c r="AN58" s="103"/>
      <c r="AO58" s="135">
        <f>(100/12)%</f>
        <v>8.3333333333333343E-2</v>
      </c>
      <c r="AP58" s="103"/>
      <c r="AQ58" s="110" t="s">
        <v>183</v>
      </c>
      <c r="AR58" s="103"/>
      <c r="AS58" s="103"/>
      <c r="AT58" s="103"/>
      <c r="AU58" s="135">
        <f>(100/12)%</f>
        <v>8.3333333333333343E-2</v>
      </c>
      <c r="AV58" s="103"/>
      <c r="AW58" s="110" t="s">
        <v>183</v>
      </c>
      <c r="AX58" s="103"/>
      <c r="AY58" s="103"/>
      <c r="AZ58" s="103"/>
      <c r="BA58" s="135">
        <f>(100/12)%</f>
        <v>8.3333333333333343E-2</v>
      </c>
      <c r="BB58" s="103"/>
      <c r="BC58" s="110" t="s">
        <v>183</v>
      </c>
      <c r="BD58" s="103"/>
      <c r="BE58" s="103"/>
      <c r="BF58" s="103"/>
      <c r="BG58" s="135">
        <f>(100/12)%</f>
        <v>8.3333333333333343E-2</v>
      </c>
      <c r="BH58" s="110" t="s">
        <v>183</v>
      </c>
      <c r="BI58" s="103"/>
      <c r="BJ58" s="103"/>
      <c r="BK58" s="103"/>
      <c r="BL58" s="103"/>
      <c r="BM58" s="135">
        <f>(100/12)%</f>
        <v>8.3333333333333343E-2</v>
      </c>
      <c r="BN58" s="103"/>
      <c r="BO58" s="110" t="s">
        <v>183</v>
      </c>
      <c r="BP58" s="103"/>
      <c r="BQ58" s="103"/>
      <c r="BR58" s="103"/>
      <c r="BS58" s="135">
        <f>(100/12)%</f>
        <v>8.3333333333333343E-2</v>
      </c>
      <c r="BT58" s="103"/>
      <c r="BU58" s="110" t="s">
        <v>183</v>
      </c>
      <c r="BV58" s="103"/>
      <c r="BW58" s="103"/>
      <c r="BX58" s="103"/>
      <c r="BY58" s="135">
        <f>(100/12)%</f>
        <v>8.3333333333333343E-2</v>
      </c>
      <c r="BZ58" s="103"/>
      <c r="CA58" s="110" t="s">
        <v>183</v>
      </c>
      <c r="CB58" s="103"/>
      <c r="CC58" s="103"/>
      <c r="CD58" s="103"/>
      <c r="CE58" s="135">
        <f>(100/12)%</f>
        <v>8.3333333333333343E-2</v>
      </c>
      <c r="CF58" s="103"/>
      <c r="CG58" s="110" t="s">
        <v>183</v>
      </c>
      <c r="CH58" s="103"/>
      <c r="CI58" s="103"/>
      <c r="CJ58" s="103"/>
      <c r="CK58" s="135">
        <f>(100/12)%</f>
        <v>8.3333333333333343E-2</v>
      </c>
      <c r="CL58" s="103"/>
      <c r="CM58" s="110" t="s">
        <v>183</v>
      </c>
      <c r="CN58" s="103"/>
      <c r="CO58" s="103"/>
      <c r="CP58" s="103"/>
      <c r="CQ58" s="135">
        <f>(100/12)%</f>
        <v>8.3333333333333343E-2</v>
      </c>
      <c r="CR58" s="103"/>
      <c r="CS58" s="110" t="s">
        <v>183</v>
      </c>
      <c r="CT58" s="103"/>
      <c r="CU58" s="103"/>
      <c r="CV58" s="103"/>
      <c r="CW58" s="103"/>
      <c r="CX58" s="103"/>
      <c r="CY58" s="103"/>
      <c r="CZ58" s="202">
        <f t="shared" si="4"/>
        <v>1.0000000000000002</v>
      </c>
    </row>
    <row r="59" spans="1:104" s="177" customFormat="1" ht="71.400000000000006" x14ac:dyDescent="0.3">
      <c r="A59" s="103">
        <v>48</v>
      </c>
      <c r="B59" s="103" t="s">
        <v>167</v>
      </c>
      <c r="C59" s="103" t="s">
        <v>169</v>
      </c>
      <c r="D59" s="103" t="s">
        <v>219</v>
      </c>
      <c r="E59" s="103" t="s">
        <v>385</v>
      </c>
      <c r="F59" s="103" t="s">
        <v>386</v>
      </c>
      <c r="G59" s="103" t="s">
        <v>387</v>
      </c>
      <c r="H59" s="103" t="s">
        <v>174</v>
      </c>
      <c r="I59" s="103" t="s">
        <v>406</v>
      </c>
      <c r="J59" s="103" t="s">
        <v>61</v>
      </c>
      <c r="K59" s="103" t="s">
        <v>59</v>
      </c>
      <c r="L59" s="103" t="s">
        <v>407</v>
      </c>
      <c r="M59" s="103" t="s">
        <v>174</v>
      </c>
      <c r="N59" s="103" t="s">
        <v>408</v>
      </c>
      <c r="O59" s="103" t="s">
        <v>409</v>
      </c>
      <c r="P59" s="207">
        <v>2.2700000000000001E-2</v>
      </c>
      <c r="Q59" s="103" t="s">
        <v>410</v>
      </c>
      <c r="R59" s="103" t="s">
        <v>215</v>
      </c>
      <c r="S59" s="103" t="s">
        <v>411</v>
      </c>
      <c r="T59" s="103" t="s">
        <v>412</v>
      </c>
      <c r="U59" s="136">
        <v>1</v>
      </c>
      <c r="V59" s="103">
        <v>2</v>
      </c>
      <c r="W59" s="103" t="s">
        <v>60</v>
      </c>
      <c r="X59" s="103" t="s">
        <v>413</v>
      </c>
      <c r="Y59" s="103" t="s">
        <v>181</v>
      </c>
      <c r="Z59" s="225">
        <v>250508617</v>
      </c>
      <c r="AA59" s="108">
        <v>46054</v>
      </c>
      <c r="AB59" s="108">
        <v>46265</v>
      </c>
      <c r="AC59" s="136">
        <v>0</v>
      </c>
      <c r="AD59" s="103"/>
      <c r="AE59" s="110" t="s">
        <v>183</v>
      </c>
      <c r="AF59" s="103"/>
      <c r="AG59" s="103"/>
      <c r="AH59" s="103"/>
      <c r="AI59" s="136">
        <v>0.5</v>
      </c>
      <c r="AJ59" s="103"/>
      <c r="AK59" s="110" t="s">
        <v>183</v>
      </c>
      <c r="AL59" s="103"/>
      <c r="AM59" s="103"/>
      <c r="AN59" s="103"/>
      <c r="AO59" s="136">
        <v>0</v>
      </c>
      <c r="AP59" s="103"/>
      <c r="AQ59" s="110" t="s">
        <v>183</v>
      </c>
      <c r="AR59" s="103"/>
      <c r="AS59" s="103"/>
      <c r="AT59" s="103"/>
      <c r="AU59" s="136">
        <v>0</v>
      </c>
      <c r="AV59" s="103"/>
      <c r="AW59" s="110" t="s">
        <v>183</v>
      </c>
      <c r="AX59" s="103"/>
      <c r="AY59" s="103"/>
      <c r="AZ59" s="103"/>
      <c r="BA59" s="136">
        <v>0</v>
      </c>
      <c r="BB59" s="103"/>
      <c r="BC59" s="110" t="s">
        <v>183</v>
      </c>
      <c r="BD59" s="103"/>
      <c r="BE59" s="103"/>
      <c r="BF59" s="103"/>
      <c r="BG59" s="136">
        <v>0</v>
      </c>
      <c r="BH59" s="110" t="s">
        <v>183</v>
      </c>
      <c r="BI59" s="103"/>
      <c r="BJ59" s="103"/>
      <c r="BK59" s="103"/>
      <c r="BL59" s="103"/>
      <c r="BM59" s="136">
        <v>0</v>
      </c>
      <c r="BN59" s="103"/>
      <c r="BO59" s="110" t="s">
        <v>183</v>
      </c>
      <c r="BP59" s="103"/>
      <c r="BQ59" s="103"/>
      <c r="BR59" s="103"/>
      <c r="BS59" s="136">
        <v>0.5</v>
      </c>
      <c r="BT59" s="103"/>
      <c r="BU59" s="110" t="s">
        <v>183</v>
      </c>
      <c r="BV59" s="103"/>
      <c r="BW59" s="103"/>
      <c r="BX59" s="103"/>
      <c r="BY59" s="136">
        <v>0</v>
      </c>
      <c r="BZ59" s="103"/>
      <c r="CA59" s="110" t="s">
        <v>183</v>
      </c>
      <c r="CB59" s="103"/>
      <c r="CC59" s="103"/>
      <c r="CD59" s="103"/>
      <c r="CE59" s="136">
        <v>0</v>
      </c>
      <c r="CF59" s="103"/>
      <c r="CG59" s="110" t="s">
        <v>183</v>
      </c>
      <c r="CH59" s="103"/>
      <c r="CI59" s="103"/>
      <c r="CJ59" s="103"/>
      <c r="CK59" s="136">
        <v>0</v>
      </c>
      <c r="CL59" s="103"/>
      <c r="CM59" s="110" t="s">
        <v>183</v>
      </c>
      <c r="CN59" s="103"/>
      <c r="CO59" s="103"/>
      <c r="CP59" s="103"/>
      <c r="CQ59" s="136">
        <v>0</v>
      </c>
      <c r="CR59" s="103"/>
      <c r="CS59" s="110" t="s">
        <v>183</v>
      </c>
      <c r="CT59" s="103"/>
      <c r="CU59" s="103"/>
      <c r="CV59" s="103"/>
      <c r="CW59" s="103"/>
      <c r="CX59" s="103"/>
      <c r="CY59" s="103"/>
      <c r="CZ59" s="202">
        <f t="shared" si="4"/>
        <v>1</v>
      </c>
    </row>
    <row r="60" spans="1:104" s="177" customFormat="1" ht="51" x14ac:dyDescent="0.3">
      <c r="A60" s="103">
        <v>49</v>
      </c>
      <c r="B60" s="103" t="s">
        <v>167</v>
      </c>
      <c r="C60" s="103" t="s">
        <v>169</v>
      </c>
      <c r="D60" s="103" t="s">
        <v>219</v>
      </c>
      <c r="E60" s="103" t="s">
        <v>385</v>
      </c>
      <c r="F60" s="103" t="s">
        <v>386</v>
      </c>
      <c r="G60" s="103" t="s">
        <v>387</v>
      </c>
      <c r="H60" s="103" t="s">
        <v>174</v>
      </c>
      <c r="I60" s="103" t="s">
        <v>406</v>
      </c>
      <c r="J60" s="103" t="s">
        <v>61</v>
      </c>
      <c r="K60" s="103" t="s">
        <v>59</v>
      </c>
      <c r="L60" s="103" t="s">
        <v>407</v>
      </c>
      <c r="M60" s="103" t="s">
        <v>174</v>
      </c>
      <c r="N60" s="103" t="s">
        <v>408</v>
      </c>
      <c r="O60" s="103" t="s">
        <v>414</v>
      </c>
      <c r="P60" s="207">
        <v>2.2700000000000001E-2</v>
      </c>
      <c r="Q60" s="103" t="s">
        <v>415</v>
      </c>
      <c r="R60" s="103" t="s">
        <v>215</v>
      </c>
      <c r="S60" s="103" t="s">
        <v>416</v>
      </c>
      <c r="T60" s="103" t="s">
        <v>417</v>
      </c>
      <c r="U60" s="136">
        <v>1</v>
      </c>
      <c r="V60" s="103">
        <v>180</v>
      </c>
      <c r="W60" s="103" t="s">
        <v>60</v>
      </c>
      <c r="X60" s="103" t="s">
        <v>413</v>
      </c>
      <c r="Y60" s="103" t="s">
        <v>181</v>
      </c>
      <c r="Z60" s="225">
        <v>250508617</v>
      </c>
      <c r="AA60" s="108">
        <v>46023</v>
      </c>
      <c r="AB60" s="108">
        <v>46387</v>
      </c>
      <c r="AC60" s="135">
        <v>8.3299999999999999E-2</v>
      </c>
      <c r="AD60" s="103"/>
      <c r="AE60" s="110" t="s">
        <v>183</v>
      </c>
      <c r="AF60" s="103"/>
      <c r="AG60" s="103"/>
      <c r="AH60" s="103"/>
      <c r="AI60" s="135">
        <v>8.3299999999999999E-2</v>
      </c>
      <c r="AJ60" s="103"/>
      <c r="AK60" s="110" t="s">
        <v>183</v>
      </c>
      <c r="AL60" s="103"/>
      <c r="AM60" s="103"/>
      <c r="AN60" s="103"/>
      <c r="AO60" s="135">
        <v>8.3299999999999999E-2</v>
      </c>
      <c r="AP60" s="135"/>
      <c r="AQ60" s="110" t="s">
        <v>183</v>
      </c>
      <c r="AR60" s="103"/>
      <c r="AS60" s="103"/>
      <c r="AT60" s="103"/>
      <c r="AU60" s="135">
        <v>8.3299999999999999E-2</v>
      </c>
      <c r="AV60" s="103"/>
      <c r="AW60" s="110" t="s">
        <v>183</v>
      </c>
      <c r="AX60" s="103"/>
      <c r="AY60" s="103"/>
      <c r="AZ60" s="103"/>
      <c r="BA60" s="135">
        <v>8.3299999999999999E-2</v>
      </c>
      <c r="BB60" s="103"/>
      <c r="BC60" s="110" t="s">
        <v>183</v>
      </c>
      <c r="BD60" s="103"/>
      <c r="BE60" s="103"/>
      <c r="BF60" s="103"/>
      <c r="BG60" s="135">
        <v>8.3299999999999999E-2</v>
      </c>
      <c r="BH60" s="110" t="s">
        <v>183</v>
      </c>
      <c r="BI60" s="103"/>
      <c r="BJ60" s="103"/>
      <c r="BK60" s="103"/>
      <c r="BL60" s="103"/>
      <c r="BM60" s="135">
        <v>8.3299999999999999E-2</v>
      </c>
      <c r="BN60" s="103"/>
      <c r="BO60" s="110" t="s">
        <v>183</v>
      </c>
      <c r="BP60" s="103"/>
      <c r="BQ60" s="103"/>
      <c r="BR60" s="103"/>
      <c r="BS60" s="135">
        <v>8.3299999999999999E-2</v>
      </c>
      <c r="BT60" s="103"/>
      <c r="BU60" s="110" t="s">
        <v>183</v>
      </c>
      <c r="BV60" s="103"/>
      <c r="BW60" s="103"/>
      <c r="BX60" s="103"/>
      <c r="BY60" s="135">
        <v>8.3299999999999999E-2</v>
      </c>
      <c r="BZ60" s="103"/>
      <c r="CA60" s="110" t="s">
        <v>183</v>
      </c>
      <c r="CB60" s="103"/>
      <c r="CC60" s="103"/>
      <c r="CD60" s="103"/>
      <c r="CE60" s="135">
        <v>8.3299999999999999E-2</v>
      </c>
      <c r="CF60" s="103"/>
      <c r="CG60" s="110" t="s">
        <v>183</v>
      </c>
      <c r="CH60" s="103"/>
      <c r="CI60" s="103"/>
      <c r="CJ60" s="103"/>
      <c r="CK60" s="135">
        <v>8.3299999999999999E-2</v>
      </c>
      <c r="CL60" s="103"/>
      <c r="CM60" s="110" t="s">
        <v>183</v>
      </c>
      <c r="CN60" s="103"/>
      <c r="CO60" s="103"/>
      <c r="CP60" s="103"/>
      <c r="CQ60" s="135">
        <v>8.3699999999999997E-2</v>
      </c>
      <c r="CR60" s="103"/>
      <c r="CS60" s="110" t="s">
        <v>183</v>
      </c>
      <c r="CT60" s="103"/>
      <c r="CU60" s="103"/>
      <c r="CV60" s="103"/>
      <c r="CW60" s="103"/>
      <c r="CX60" s="103"/>
      <c r="CY60" s="103"/>
      <c r="CZ60" s="202">
        <f t="shared" si="4"/>
        <v>1</v>
      </c>
    </row>
    <row r="61" spans="1:104" s="177" customFormat="1" ht="112.2" x14ac:dyDescent="0.3">
      <c r="A61" s="103">
        <v>50</v>
      </c>
      <c r="B61" s="103" t="s">
        <v>167</v>
      </c>
      <c r="C61" s="103" t="s">
        <v>169</v>
      </c>
      <c r="D61" s="103" t="s">
        <v>219</v>
      </c>
      <c r="E61" s="103" t="s">
        <v>385</v>
      </c>
      <c r="F61" s="103" t="s">
        <v>386</v>
      </c>
      <c r="G61" s="103" t="s">
        <v>387</v>
      </c>
      <c r="H61" s="103" t="s">
        <v>174</v>
      </c>
      <c r="I61" s="103" t="s">
        <v>406</v>
      </c>
      <c r="J61" s="103" t="s">
        <v>61</v>
      </c>
      <c r="K61" s="103" t="s">
        <v>59</v>
      </c>
      <c r="L61" s="103" t="s">
        <v>407</v>
      </c>
      <c r="M61" s="103" t="s">
        <v>174</v>
      </c>
      <c r="N61" s="103" t="s">
        <v>408</v>
      </c>
      <c r="O61" s="103" t="s">
        <v>418</v>
      </c>
      <c r="P61" s="207">
        <v>2.2700000000000001E-2</v>
      </c>
      <c r="Q61" s="103" t="s">
        <v>419</v>
      </c>
      <c r="R61" s="103" t="s">
        <v>215</v>
      </c>
      <c r="S61" s="103" t="s">
        <v>420</v>
      </c>
      <c r="T61" s="103" t="s">
        <v>421</v>
      </c>
      <c r="U61" s="136">
        <v>0.2</v>
      </c>
      <c r="V61" s="136">
        <v>0.2</v>
      </c>
      <c r="W61" s="103" t="s">
        <v>60</v>
      </c>
      <c r="X61" s="103" t="s">
        <v>413</v>
      </c>
      <c r="Y61" s="103" t="s">
        <v>181</v>
      </c>
      <c r="Z61" s="225">
        <v>250508616</v>
      </c>
      <c r="AA61" s="108">
        <v>46203</v>
      </c>
      <c r="AB61" s="108">
        <v>46387</v>
      </c>
      <c r="AC61" s="136">
        <v>0</v>
      </c>
      <c r="AD61" s="103"/>
      <c r="AE61" s="110" t="s">
        <v>183</v>
      </c>
      <c r="AF61" s="103"/>
      <c r="AG61" s="103"/>
      <c r="AH61" s="103"/>
      <c r="AI61" s="136">
        <v>0</v>
      </c>
      <c r="AJ61" s="103"/>
      <c r="AK61" s="110" t="s">
        <v>183</v>
      </c>
      <c r="AL61" s="103"/>
      <c r="AM61" s="103"/>
      <c r="AN61" s="103"/>
      <c r="AO61" s="136">
        <v>0</v>
      </c>
      <c r="AP61" s="103"/>
      <c r="AQ61" s="110" t="s">
        <v>183</v>
      </c>
      <c r="AR61" s="103"/>
      <c r="AS61" s="103"/>
      <c r="AT61" s="103"/>
      <c r="AU61" s="136">
        <v>0</v>
      </c>
      <c r="AV61" s="103"/>
      <c r="AW61" s="110" t="s">
        <v>183</v>
      </c>
      <c r="AX61" s="103"/>
      <c r="AY61" s="103"/>
      <c r="AZ61" s="103"/>
      <c r="BA61" s="136">
        <v>0</v>
      </c>
      <c r="BB61" s="103"/>
      <c r="BC61" s="110" t="s">
        <v>183</v>
      </c>
      <c r="BD61" s="103"/>
      <c r="BE61" s="103"/>
      <c r="BF61" s="103"/>
      <c r="BG61" s="136">
        <v>0.1</v>
      </c>
      <c r="BH61" s="110" t="s">
        <v>183</v>
      </c>
      <c r="BI61" s="103"/>
      <c r="BJ61" s="103"/>
      <c r="BK61" s="103"/>
      <c r="BL61" s="103"/>
      <c r="BM61" s="136">
        <v>0</v>
      </c>
      <c r="BN61" s="103"/>
      <c r="BO61" s="110" t="s">
        <v>183</v>
      </c>
      <c r="BP61" s="103"/>
      <c r="BQ61" s="103"/>
      <c r="BR61" s="103"/>
      <c r="BS61" s="136">
        <v>0</v>
      </c>
      <c r="BT61" s="103"/>
      <c r="BU61" s="110" t="s">
        <v>183</v>
      </c>
      <c r="BV61" s="103"/>
      <c r="BW61" s="103"/>
      <c r="BX61" s="103"/>
      <c r="BY61" s="136">
        <v>0</v>
      </c>
      <c r="BZ61" s="103"/>
      <c r="CA61" s="110" t="s">
        <v>183</v>
      </c>
      <c r="CB61" s="103"/>
      <c r="CC61" s="103"/>
      <c r="CD61" s="103"/>
      <c r="CE61" s="136">
        <v>0</v>
      </c>
      <c r="CF61" s="103"/>
      <c r="CG61" s="110" t="s">
        <v>183</v>
      </c>
      <c r="CH61" s="103"/>
      <c r="CI61" s="103"/>
      <c r="CJ61" s="103"/>
      <c r="CK61" s="136">
        <v>0</v>
      </c>
      <c r="CL61" s="103"/>
      <c r="CM61" s="110" t="s">
        <v>183</v>
      </c>
      <c r="CN61" s="103"/>
      <c r="CO61" s="103"/>
      <c r="CP61" s="103"/>
      <c r="CQ61" s="136">
        <v>0.1</v>
      </c>
      <c r="CR61" s="103"/>
      <c r="CS61" s="110" t="s">
        <v>183</v>
      </c>
      <c r="CT61" s="103"/>
      <c r="CU61" s="103"/>
      <c r="CV61" s="103"/>
      <c r="CW61" s="103"/>
      <c r="CX61" s="103"/>
      <c r="CY61" s="103"/>
      <c r="CZ61" s="202">
        <f t="shared" si="4"/>
        <v>0.2</v>
      </c>
    </row>
    <row r="62" spans="1:104" s="177" customFormat="1" ht="51" x14ac:dyDescent="0.3">
      <c r="A62" s="103">
        <v>51</v>
      </c>
      <c r="B62" s="103" t="s">
        <v>167</v>
      </c>
      <c r="C62" s="103" t="s">
        <v>169</v>
      </c>
      <c r="D62" s="103" t="s">
        <v>219</v>
      </c>
      <c r="E62" s="103" t="s">
        <v>385</v>
      </c>
      <c r="F62" s="103" t="s">
        <v>386</v>
      </c>
      <c r="G62" s="103" t="s">
        <v>387</v>
      </c>
      <c r="H62" s="103" t="s">
        <v>174</v>
      </c>
      <c r="I62" s="103" t="s">
        <v>422</v>
      </c>
      <c r="J62" s="103" t="s">
        <v>61</v>
      </c>
      <c r="K62" s="103" t="s">
        <v>59</v>
      </c>
      <c r="L62" s="103" t="s">
        <v>423</v>
      </c>
      <c r="M62" s="103" t="s">
        <v>174</v>
      </c>
      <c r="N62" s="103" t="s">
        <v>424</v>
      </c>
      <c r="O62" s="103" t="s">
        <v>425</v>
      </c>
      <c r="P62" s="207">
        <v>4.9799999999999997E-2</v>
      </c>
      <c r="Q62" s="103" t="s">
        <v>426</v>
      </c>
      <c r="R62" s="103" t="s">
        <v>215</v>
      </c>
      <c r="S62" s="103" t="s">
        <v>427</v>
      </c>
      <c r="T62" s="103" t="s">
        <v>428</v>
      </c>
      <c r="U62" s="228">
        <v>0.9</v>
      </c>
      <c r="V62" s="136">
        <v>1</v>
      </c>
      <c r="W62" s="103" t="s">
        <v>60</v>
      </c>
      <c r="X62" s="103" t="s">
        <v>429</v>
      </c>
      <c r="Y62" s="103" t="s">
        <v>181</v>
      </c>
      <c r="Z62" s="225">
        <v>550033750</v>
      </c>
      <c r="AA62" s="108">
        <v>46082</v>
      </c>
      <c r="AB62" s="108">
        <v>46387</v>
      </c>
      <c r="AC62" s="136">
        <v>0</v>
      </c>
      <c r="AD62" s="103"/>
      <c r="AE62" s="110" t="s">
        <v>183</v>
      </c>
      <c r="AF62" s="103"/>
      <c r="AG62" s="103"/>
      <c r="AH62" s="103"/>
      <c r="AI62" s="136">
        <v>0</v>
      </c>
      <c r="AJ62" s="103"/>
      <c r="AK62" s="110" t="s">
        <v>183</v>
      </c>
      <c r="AL62" s="103"/>
      <c r="AM62" s="103"/>
      <c r="AN62" s="103"/>
      <c r="AO62" s="136">
        <v>0.2</v>
      </c>
      <c r="AP62" s="103"/>
      <c r="AQ62" s="110" t="s">
        <v>183</v>
      </c>
      <c r="AR62" s="103"/>
      <c r="AS62" s="103"/>
      <c r="AT62" s="103"/>
      <c r="AU62" s="136">
        <v>0</v>
      </c>
      <c r="AV62" s="103"/>
      <c r="AW62" s="110" t="s">
        <v>183</v>
      </c>
      <c r="AX62" s="103"/>
      <c r="AY62" s="103"/>
      <c r="AZ62" s="103"/>
      <c r="BA62" s="136">
        <v>0</v>
      </c>
      <c r="BB62" s="103"/>
      <c r="BC62" s="110" t="s">
        <v>183</v>
      </c>
      <c r="BD62" s="103"/>
      <c r="BE62" s="103"/>
      <c r="BF62" s="103"/>
      <c r="BG62" s="136">
        <v>0.25</v>
      </c>
      <c r="BH62" s="110" t="s">
        <v>183</v>
      </c>
      <c r="BI62" s="103"/>
      <c r="BJ62" s="103"/>
      <c r="BK62" s="103"/>
      <c r="BL62" s="103"/>
      <c r="BM62" s="136">
        <v>0</v>
      </c>
      <c r="BN62" s="103"/>
      <c r="BO62" s="110" t="s">
        <v>183</v>
      </c>
      <c r="BP62" s="103"/>
      <c r="BQ62" s="103"/>
      <c r="BR62" s="103"/>
      <c r="BS62" s="136">
        <v>0</v>
      </c>
      <c r="BT62" s="103"/>
      <c r="BU62" s="110" t="s">
        <v>183</v>
      </c>
      <c r="BV62" s="103"/>
      <c r="BW62" s="103"/>
      <c r="BX62" s="103"/>
      <c r="BY62" s="136">
        <v>0.25</v>
      </c>
      <c r="BZ62" s="103"/>
      <c r="CA62" s="110" t="s">
        <v>183</v>
      </c>
      <c r="CB62" s="103"/>
      <c r="CC62" s="103"/>
      <c r="CD62" s="103"/>
      <c r="CE62" s="136">
        <v>0</v>
      </c>
      <c r="CF62" s="103"/>
      <c r="CG62" s="110" t="s">
        <v>183</v>
      </c>
      <c r="CH62" s="103"/>
      <c r="CI62" s="103"/>
      <c r="CJ62" s="103"/>
      <c r="CK62" s="136">
        <v>0</v>
      </c>
      <c r="CL62" s="103"/>
      <c r="CM62" s="110" t="s">
        <v>183</v>
      </c>
      <c r="CN62" s="103"/>
      <c r="CO62" s="103"/>
      <c r="CP62" s="103"/>
      <c r="CQ62" s="136">
        <v>0.3</v>
      </c>
      <c r="CR62" s="103"/>
      <c r="CS62" s="110" t="s">
        <v>183</v>
      </c>
      <c r="CT62" s="103"/>
      <c r="CU62" s="103"/>
      <c r="CV62" s="103"/>
      <c r="CW62" s="103"/>
      <c r="CX62" s="103"/>
      <c r="CY62" s="103"/>
      <c r="CZ62" s="202">
        <f t="shared" si="4"/>
        <v>1</v>
      </c>
    </row>
    <row r="63" spans="1:104" s="177" customFormat="1" ht="61.2" x14ac:dyDescent="0.3">
      <c r="A63" s="103">
        <v>52</v>
      </c>
      <c r="B63" s="103" t="s">
        <v>167</v>
      </c>
      <c r="C63" s="103" t="s">
        <v>169</v>
      </c>
      <c r="D63" s="103" t="s">
        <v>219</v>
      </c>
      <c r="E63" s="103" t="s">
        <v>385</v>
      </c>
      <c r="F63" s="103" t="s">
        <v>386</v>
      </c>
      <c r="G63" s="103" t="s">
        <v>387</v>
      </c>
      <c r="H63" s="103" t="s">
        <v>174</v>
      </c>
      <c r="I63" s="103" t="s">
        <v>430</v>
      </c>
      <c r="J63" s="103" t="s">
        <v>61</v>
      </c>
      <c r="K63" s="103" t="s">
        <v>59</v>
      </c>
      <c r="L63" s="103" t="s">
        <v>423</v>
      </c>
      <c r="M63" s="103" t="s">
        <v>174</v>
      </c>
      <c r="N63" s="103" t="s">
        <v>431</v>
      </c>
      <c r="O63" s="103" t="s">
        <v>432</v>
      </c>
      <c r="P63" s="207">
        <v>4.9799999999999997E-2</v>
      </c>
      <c r="Q63" s="103" t="s">
        <v>433</v>
      </c>
      <c r="R63" s="103" t="s">
        <v>215</v>
      </c>
      <c r="S63" s="103" t="s">
        <v>434</v>
      </c>
      <c r="T63" s="103" t="s">
        <v>435</v>
      </c>
      <c r="U63" s="228">
        <v>0.9</v>
      </c>
      <c r="V63" s="103">
        <v>26</v>
      </c>
      <c r="W63" s="103" t="s">
        <v>60</v>
      </c>
      <c r="X63" s="103" t="s">
        <v>429</v>
      </c>
      <c r="Y63" s="103" t="s">
        <v>181</v>
      </c>
      <c r="Z63" s="225">
        <v>550033750</v>
      </c>
      <c r="AA63" s="108">
        <v>46082</v>
      </c>
      <c r="AB63" s="108">
        <v>46387</v>
      </c>
      <c r="AC63" s="136">
        <v>0</v>
      </c>
      <c r="AD63" s="103"/>
      <c r="AE63" s="110" t="s">
        <v>183</v>
      </c>
      <c r="AF63" s="103"/>
      <c r="AG63" s="103"/>
      <c r="AH63" s="103"/>
      <c r="AI63" s="136">
        <v>0</v>
      </c>
      <c r="AJ63" s="103"/>
      <c r="AK63" s="110" t="s">
        <v>183</v>
      </c>
      <c r="AL63" s="103"/>
      <c r="AM63" s="103"/>
      <c r="AN63" s="103"/>
      <c r="AO63" s="136">
        <v>0.2</v>
      </c>
      <c r="AP63" s="103"/>
      <c r="AQ63" s="110" t="s">
        <v>183</v>
      </c>
      <c r="AR63" s="103"/>
      <c r="AS63" s="103"/>
      <c r="AT63" s="103"/>
      <c r="AU63" s="136">
        <v>0</v>
      </c>
      <c r="AV63" s="103"/>
      <c r="AW63" s="110" t="s">
        <v>183</v>
      </c>
      <c r="AX63" s="103"/>
      <c r="AY63" s="103"/>
      <c r="AZ63" s="103"/>
      <c r="BA63" s="136">
        <v>0</v>
      </c>
      <c r="BB63" s="103"/>
      <c r="BC63" s="110" t="s">
        <v>183</v>
      </c>
      <c r="BD63" s="103"/>
      <c r="BE63" s="103"/>
      <c r="BF63" s="103"/>
      <c r="BG63" s="136">
        <v>0.25</v>
      </c>
      <c r="BH63" s="110" t="s">
        <v>183</v>
      </c>
      <c r="BI63" s="103"/>
      <c r="BJ63" s="103"/>
      <c r="BK63" s="103"/>
      <c r="BL63" s="103"/>
      <c r="BM63" s="136">
        <v>0</v>
      </c>
      <c r="BN63" s="103"/>
      <c r="BO63" s="110" t="s">
        <v>183</v>
      </c>
      <c r="BP63" s="103"/>
      <c r="BQ63" s="103"/>
      <c r="BR63" s="103"/>
      <c r="BS63" s="136">
        <v>0</v>
      </c>
      <c r="BT63" s="103"/>
      <c r="BU63" s="110" t="s">
        <v>183</v>
      </c>
      <c r="BV63" s="103"/>
      <c r="BW63" s="103"/>
      <c r="BX63" s="103"/>
      <c r="BY63" s="136">
        <v>0.25</v>
      </c>
      <c r="BZ63" s="103"/>
      <c r="CA63" s="110" t="s">
        <v>183</v>
      </c>
      <c r="CB63" s="103"/>
      <c r="CC63" s="103"/>
      <c r="CD63" s="103"/>
      <c r="CE63" s="136">
        <v>0</v>
      </c>
      <c r="CF63" s="103"/>
      <c r="CG63" s="110" t="s">
        <v>183</v>
      </c>
      <c r="CH63" s="103"/>
      <c r="CI63" s="103"/>
      <c r="CJ63" s="103"/>
      <c r="CK63" s="136">
        <v>0</v>
      </c>
      <c r="CL63" s="103"/>
      <c r="CM63" s="110" t="s">
        <v>183</v>
      </c>
      <c r="CN63" s="103"/>
      <c r="CO63" s="103"/>
      <c r="CP63" s="103"/>
      <c r="CQ63" s="136">
        <v>0.3</v>
      </c>
      <c r="CR63" s="103"/>
      <c r="CS63" s="110" t="s">
        <v>183</v>
      </c>
      <c r="CT63" s="103"/>
      <c r="CU63" s="103"/>
      <c r="CV63" s="103"/>
      <c r="CW63" s="103"/>
      <c r="CX63" s="103"/>
      <c r="CY63" s="103"/>
      <c r="CZ63" s="202">
        <f t="shared" si="4"/>
        <v>1</v>
      </c>
    </row>
    <row r="64" spans="1:104" s="109" customFormat="1" ht="71.400000000000006" x14ac:dyDescent="0.3">
      <c r="A64" s="102">
        <v>53</v>
      </c>
      <c r="B64" s="103" t="s">
        <v>167</v>
      </c>
      <c r="C64" s="103" t="s">
        <v>169</v>
      </c>
      <c r="D64" s="103" t="s">
        <v>219</v>
      </c>
      <c r="E64" s="103" t="s">
        <v>385</v>
      </c>
      <c r="F64" s="103" t="s">
        <v>386</v>
      </c>
      <c r="G64" s="103" t="s">
        <v>387</v>
      </c>
      <c r="H64" s="103" t="s">
        <v>174</v>
      </c>
      <c r="I64" s="103" t="s">
        <v>430</v>
      </c>
      <c r="J64" s="103" t="s">
        <v>61</v>
      </c>
      <c r="K64" s="103" t="s">
        <v>59</v>
      </c>
      <c r="L64" s="103" t="s">
        <v>423</v>
      </c>
      <c r="M64" s="103" t="s">
        <v>174</v>
      </c>
      <c r="N64" s="103" t="s">
        <v>436</v>
      </c>
      <c r="O64" s="103" t="s">
        <v>437</v>
      </c>
      <c r="P64" s="207">
        <v>4.9799999999999997E-2</v>
      </c>
      <c r="Q64" s="103" t="s">
        <v>433</v>
      </c>
      <c r="R64" s="103" t="s">
        <v>215</v>
      </c>
      <c r="S64" s="103" t="s">
        <v>438</v>
      </c>
      <c r="T64" s="103" t="s">
        <v>439</v>
      </c>
      <c r="U64" s="179">
        <v>0.9</v>
      </c>
      <c r="V64" s="184">
        <v>5</v>
      </c>
      <c r="W64" s="103" t="s">
        <v>60</v>
      </c>
      <c r="X64" s="103" t="s">
        <v>429</v>
      </c>
      <c r="Y64" s="103" t="s">
        <v>181</v>
      </c>
      <c r="Z64" s="205">
        <v>550033750</v>
      </c>
      <c r="AA64" s="206">
        <v>46082</v>
      </c>
      <c r="AB64" s="206">
        <v>46387</v>
      </c>
      <c r="AC64" s="136">
        <v>0</v>
      </c>
      <c r="AD64" s="102"/>
      <c r="AE64" s="110" t="s">
        <v>183</v>
      </c>
      <c r="AF64" s="103"/>
      <c r="AG64" s="102"/>
      <c r="AH64" s="102"/>
      <c r="AI64" s="136">
        <v>0</v>
      </c>
      <c r="AJ64" s="102"/>
      <c r="AK64" s="110" t="s">
        <v>183</v>
      </c>
      <c r="AL64" s="102"/>
      <c r="AM64" s="102"/>
      <c r="AN64" s="102"/>
      <c r="AO64" s="136">
        <v>0.2</v>
      </c>
      <c r="AP64" s="102"/>
      <c r="AQ64" s="110" t="s">
        <v>183</v>
      </c>
      <c r="AR64" s="102"/>
      <c r="AS64" s="102"/>
      <c r="AT64" s="102"/>
      <c r="AU64" s="136">
        <v>0</v>
      </c>
      <c r="AV64" s="102"/>
      <c r="AW64" s="110" t="s">
        <v>183</v>
      </c>
      <c r="AX64" s="102"/>
      <c r="AY64" s="102"/>
      <c r="AZ64" s="102"/>
      <c r="BA64" s="136">
        <v>0</v>
      </c>
      <c r="BB64" s="102"/>
      <c r="BC64" s="110" t="s">
        <v>183</v>
      </c>
      <c r="BD64" s="102"/>
      <c r="BE64" s="102"/>
      <c r="BF64" s="102"/>
      <c r="BG64" s="136">
        <v>0.4</v>
      </c>
      <c r="BH64" s="110" t="s">
        <v>183</v>
      </c>
      <c r="BI64" s="102"/>
      <c r="BJ64" s="102"/>
      <c r="BK64" s="102"/>
      <c r="BL64" s="102"/>
      <c r="BM64" s="136">
        <v>0</v>
      </c>
      <c r="BN64" s="102"/>
      <c r="BO64" s="110" t="s">
        <v>183</v>
      </c>
      <c r="BP64" s="102"/>
      <c r="BQ64" s="102"/>
      <c r="BR64" s="102"/>
      <c r="BS64" s="136">
        <v>0</v>
      </c>
      <c r="BT64" s="102"/>
      <c r="BU64" s="110" t="s">
        <v>183</v>
      </c>
      <c r="BV64" s="102"/>
      <c r="BW64" s="102"/>
      <c r="BX64" s="102"/>
      <c r="BY64" s="136">
        <v>0.2</v>
      </c>
      <c r="BZ64" s="102"/>
      <c r="CA64" s="110" t="s">
        <v>183</v>
      </c>
      <c r="CB64" s="102"/>
      <c r="CC64" s="102"/>
      <c r="CD64" s="102"/>
      <c r="CE64" s="136">
        <v>0</v>
      </c>
      <c r="CF64" s="102"/>
      <c r="CG64" s="110" t="s">
        <v>183</v>
      </c>
      <c r="CH64" s="102"/>
      <c r="CI64" s="102"/>
      <c r="CJ64" s="102"/>
      <c r="CK64" s="136">
        <v>0</v>
      </c>
      <c r="CL64" s="102"/>
      <c r="CM64" s="110" t="s">
        <v>183</v>
      </c>
      <c r="CN64" s="102"/>
      <c r="CO64" s="102"/>
      <c r="CP64" s="102"/>
      <c r="CQ64" s="136">
        <v>0.2</v>
      </c>
      <c r="CR64" s="102"/>
      <c r="CS64" s="110" t="s">
        <v>183</v>
      </c>
      <c r="CT64" s="102"/>
      <c r="CU64" s="102"/>
      <c r="CV64" s="102"/>
      <c r="CW64" s="102"/>
      <c r="CX64" s="102"/>
      <c r="CY64" s="102"/>
      <c r="CZ64" s="202">
        <f t="shared" si="4"/>
        <v>1</v>
      </c>
    </row>
    <row r="65" spans="1:105" s="109" customFormat="1" ht="81.599999999999994" x14ac:dyDescent="0.3">
      <c r="A65" s="102">
        <v>54</v>
      </c>
      <c r="B65" s="103" t="s">
        <v>167</v>
      </c>
      <c r="C65" s="103" t="s">
        <v>169</v>
      </c>
      <c r="D65" s="103" t="s">
        <v>219</v>
      </c>
      <c r="E65" s="103" t="s">
        <v>385</v>
      </c>
      <c r="F65" s="103" t="s">
        <v>386</v>
      </c>
      <c r="G65" s="103" t="s">
        <v>387</v>
      </c>
      <c r="H65" s="103" t="s">
        <v>174</v>
      </c>
      <c r="I65" s="103" t="s">
        <v>430</v>
      </c>
      <c r="J65" s="103" t="s">
        <v>61</v>
      </c>
      <c r="K65" s="103" t="s">
        <v>59</v>
      </c>
      <c r="L65" s="103" t="s">
        <v>423</v>
      </c>
      <c r="M65" s="103" t="s">
        <v>174</v>
      </c>
      <c r="N65" s="103" t="s">
        <v>400</v>
      </c>
      <c r="O65" s="103" t="s">
        <v>440</v>
      </c>
      <c r="P65" s="207">
        <v>4.9799999999999997E-2</v>
      </c>
      <c r="Q65" s="103" t="s">
        <v>441</v>
      </c>
      <c r="R65" s="103" t="s">
        <v>215</v>
      </c>
      <c r="S65" s="103" t="s">
        <v>442</v>
      </c>
      <c r="T65" s="103" t="s">
        <v>443</v>
      </c>
      <c r="U65" s="179">
        <v>0.9</v>
      </c>
      <c r="V65" s="133">
        <v>1</v>
      </c>
      <c r="W65" s="103" t="s">
        <v>60</v>
      </c>
      <c r="X65" s="103" t="s">
        <v>429</v>
      </c>
      <c r="Y65" s="103" t="s">
        <v>181</v>
      </c>
      <c r="Z65" s="205">
        <v>550033750</v>
      </c>
      <c r="AA65" s="206">
        <v>46174</v>
      </c>
      <c r="AB65" s="206">
        <v>46387</v>
      </c>
      <c r="AC65" s="136">
        <v>0</v>
      </c>
      <c r="AD65" s="102"/>
      <c r="AE65" s="110" t="s">
        <v>183</v>
      </c>
      <c r="AF65" s="103"/>
      <c r="AG65" s="102"/>
      <c r="AH65" s="102"/>
      <c r="AI65" s="136">
        <v>0</v>
      </c>
      <c r="AJ65" s="102"/>
      <c r="AK65" s="110" t="s">
        <v>183</v>
      </c>
      <c r="AL65" s="102"/>
      <c r="AM65" s="102"/>
      <c r="AN65" s="102"/>
      <c r="AO65" s="136">
        <v>0</v>
      </c>
      <c r="AP65" s="102"/>
      <c r="AQ65" s="110" t="s">
        <v>183</v>
      </c>
      <c r="AR65" s="102"/>
      <c r="AS65" s="102"/>
      <c r="AT65" s="102"/>
      <c r="AU65" s="136">
        <v>0</v>
      </c>
      <c r="AV65" s="102"/>
      <c r="AW65" s="110" t="s">
        <v>183</v>
      </c>
      <c r="AX65" s="102"/>
      <c r="AY65" s="102"/>
      <c r="AZ65" s="102"/>
      <c r="BA65" s="136">
        <v>0</v>
      </c>
      <c r="BB65" s="102"/>
      <c r="BC65" s="110" t="s">
        <v>183</v>
      </c>
      <c r="BD65" s="102"/>
      <c r="BE65" s="102"/>
      <c r="BF65" s="102"/>
      <c r="BG65" s="136">
        <v>0.15</v>
      </c>
      <c r="BH65" s="110" t="s">
        <v>183</v>
      </c>
      <c r="BI65" s="102"/>
      <c r="BJ65" s="102"/>
      <c r="BK65" s="102"/>
      <c r="BL65" s="102"/>
      <c r="BM65" s="136">
        <v>0</v>
      </c>
      <c r="BN65" s="102"/>
      <c r="BO65" s="110" t="s">
        <v>183</v>
      </c>
      <c r="BP65" s="102"/>
      <c r="BQ65" s="102"/>
      <c r="BR65" s="102"/>
      <c r="BS65" s="136">
        <v>0</v>
      </c>
      <c r="BT65" s="102"/>
      <c r="BU65" s="110" t="s">
        <v>183</v>
      </c>
      <c r="BV65" s="102"/>
      <c r="BW65" s="102"/>
      <c r="BX65" s="102"/>
      <c r="BY65" s="136">
        <v>0.35</v>
      </c>
      <c r="BZ65" s="102"/>
      <c r="CA65" s="110" t="s">
        <v>183</v>
      </c>
      <c r="CB65" s="102"/>
      <c r="CC65" s="102"/>
      <c r="CD65" s="102"/>
      <c r="CE65" s="136">
        <v>0</v>
      </c>
      <c r="CF65" s="102"/>
      <c r="CG65" s="110" t="s">
        <v>183</v>
      </c>
      <c r="CH65" s="102"/>
      <c r="CI65" s="102"/>
      <c r="CJ65" s="102"/>
      <c r="CK65" s="136">
        <v>0</v>
      </c>
      <c r="CL65" s="102"/>
      <c r="CM65" s="110" t="s">
        <v>183</v>
      </c>
      <c r="CN65" s="102"/>
      <c r="CO65" s="102"/>
      <c r="CP65" s="102"/>
      <c r="CQ65" s="136">
        <v>0.5</v>
      </c>
      <c r="CR65" s="102"/>
      <c r="CS65" s="110" t="s">
        <v>183</v>
      </c>
      <c r="CT65" s="102"/>
      <c r="CU65" s="102"/>
      <c r="CV65" s="102"/>
      <c r="CW65" s="102"/>
      <c r="CX65" s="102"/>
      <c r="CY65" s="102"/>
      <c r="CZ65" s="202">
        <f t="shared" si="4"/>
        <v>1</v>
      </c>
    </row>
    <row r="66" spans="1:105" s="109" customFormat="1" ht="112.2" x14ac:dyDescent="0.3">
      <c r="A66" s="102">
        <v>55</v>
      </c>
      <c r="B66" s="103" t="s">
        <v>167</v>
      </c>
      <c r="C66" s="103" t="s">
        <v>169</v>
      </c>
      <c r="D66" s="103" t="s">
        <v>219</v>
      </c>
      <c r="E66" s="103" t="s">
        <v>385</v>
      </c>
      <c r="F66" s="103" t="s">
        <v>386</v>
      </c>
      <c r="G66" s="103" t="s">
        <v>387</v>
      </c>
      <c r="H66" s="103" t="s">
        <v>174</v>
      </c>
      <c r="I66" s="103" t="s">
        <v>444</v>
      </c>
      <c r="J66" s="103" t="s">
        <v>61</v>
      </c>
      <c r="K66" s="103" t="s">
        <v>59</v>
      </c>
      <c r="L66" s="103" t="s">
        <v>445</v>
      </c>
      <c r="M66" s="103" t="s">
        <v>174</v>
      </c>
      <c r="N66" s="103" t="s">
        <v>169</v>
      </c>
      <c r="O66" s="103" t="s">
        <v>446</v>
      </c>
      <c r="P66" s="207">
        <v>5.62E-2</v>
      </c>
      <c r="Q66" s="103" t="s">
        <v>447</v>
      </c>
      <c r="R66" s="103" t="s">
        <v>215</v>
      </c>
      <c r="S66" s="103" t="s">
        <v>448</v>
      </c>
      <c r="T66" s="103" t="s">
        <v>449</v>
      </c>
      <c r="U66" s="133">
        <v>1</v>
      </c>
      <c r="V66" s="133">
        <v>1</v>
      </c>
      <c r="W66" s="103" t="s">
        <v>60</v>
      </c>
      <c r="X66" s="103" t="s">
        <v>450</v>
      </c>
      <c r="Y66" s="103" t="s">
        <v>181</v>
      </c>
      <c r="Z66" s="205">
        <v>620921000</v>
      </c>
      <c r="AA66" s="206">
        <v>46054</v>
      </c>
      <c r="AB66" s="206">
        <v>46203</v>
      </c>
      <c r="AC66" s="136">
        <v>0</v>
      </c>
      <c r="AD66" s="102"/>
      <c r="AE66" s="110" t="s">
        <v>183</v>
      </c>
      <c r="AF66" s="103"/>
      <c r="AG66" s="102"/>
      <c r="AH66" s="102"/>
      <c r="AI66" s="136">
        <v>0.2</v>
      </c>
      <c r="AJ66" s="102"/>
      <c r="AK66" s="110" t="s">
        <v>183</v>
      </c>
      <c r="AL66" s="102"/>
      <c r="AM66" s="102"/>
      <c r="AN66" s="102"/>
      <c r="AO66" s="136">
        <v>0.2</v>
      </c>
      <c r="AP66" s="102"/>
      <c r="AQ66" s="110" t="s">
        <v>183</v>
      </c>
      <c r="AR66" s="102"/>
      <c r="AS66" s="102"/>
      <c r="AT66" s="102"/>
      <c r="AU66" s="136">
        <v>0.2</v>
      </c>
      <c r="AV66" s="102"/>
      <c r="AW66" s="110" t="s">
        <v>183</v>
      </c>
      <c r="AX66" s="102"/>
      <c r="AY66" s="102"/>
      <c r="AZ66" s="102"/>
      <c r="BA66" s="136">
        <v>0.2</v>
      </c>
      <c r="BB66" s="102"/>
      <c r="BC66" s="110" t="s">
        <v>183</v>
      </c>
      <c r="BD66" s="102"/>
      <c r="BE66" s="102"/>
      <c r="BF66" s="102"/>
      <c r="BG66" s="136">
        <v>0.2</v>
      </c>
      <c r="BH66" s="110" t="s">
        <v>183</v>
      </c>
      <c r="BI66" s="102"/>
      <c r="BJ66" s="102"/>
      <c r="BK66" s="102"/>
      <c r="BL66" s="102"/>
      <c r="BM66" s="136">
        <v>0</v>
      </c>
      <c r="BN66" s="102"/>
      <c r="BO66" s="110" t="s">
        <v>183</v>
      </c>
      <c r="BP66" s="102"/>
      <c r="BQ66" s="102"/>
      <c r="BR66" s="102"/>
      <c r="BS66" s="136">
        <v>0</v>
      </c>
      <c r="BT66" s="102"/>
      <c r="BU66" s="110" t="s">
        <v>183</v>
      </c>
      <c r="BV66" s="102"/>
      <c r="BW66" s="102"/>
      <c r="BX66" s="102"/>
      <c r="BY66" s="136">
        <v>0</v>
      </c>
      <c r="BZ66" s="102"/>
      <c r="CA66" s="110" t="s">
        <v>183</v>
      </c>
      <c r="CB66" s="102"/>
      <c r="CC66" s="102"/>
      <c r="CD66" s="102"/>
      <c r="CE66" s="136">
        <v>0</v>
      </c>
      <c r="CF66" s="102"/>
      <c r="CG66" s="110" t="s">
        <v>183</v>
      </c>
      <c r="CH66" s="102"/>
      <c r="CI66" s="102"/>
      <c r="CJ66" s="102"/>
      <c r="CK66" s="136">
        <v>0</v>
      </c>
      <c r="CL66" s="102"/>
      <c r="CM66" s="110" t="s">
        <v>183</v>
      </c>
      <c r="CN66" s="102"/>
      <c r="CO66" s="102"/>
      <c r="CP66" s="102"/>
      <c r="CQ66" s="136">
        <v>0</v>
      </c>
      <c r="CR66" s="102"/>
      <c r="CS66" s="110" t="s">
        <v>183</v>
      </c>
      <c r="CT66" s="102"/>
      <c r="CU66" s="102"/>
      <c r="CV66" s="102"/>
      <c r="CW66" s="102"/>
      <c r="CX66" s="102"/>
      <c r="CY66" s="102"/>
      <c r="CZ66" s="202">
        <f t="shared" si="4"/>
        <v>1</v>
      </c>
    </row>
    <row r="67" spans="1:105" s="177" customFormat="1" ht="132.6" x14ac:dyDescent="0.3">
      <c r="A67" s="103">
        <v>56</v>
      </c>
      <c r="B67" s="103" t="s">
        <v>167</v>
      </c>
      <c r="C67" s="103" t="s">
        <v>169</v>
      </c>
      <c r="D67" s="103" t="s">
        <v>219</v>
      </c>
      <c r="E67" s="103" t="s">
        <v>385</v>
      </c>
      <c r="F67" s="103" t="s">
        <v>282</v>
      </c>
      <c r="G67" s="103" t="s">
        <v>305</v>
      </c>
      <c r="H67" s="103" t="s">
        <v>174</v>
      </c>
      <c r="I67" s="103" t="s">
        <v>451</v>
      </c>
      <c r="J67" s="103" t="s">
        <v>61</v>
      </c>
      <c r="K67" s="103" t="s">
        <v>59</v>
      </c>
      <c r="L67" s="103" t="s">
        <v>452</v>
      </c>
      <c r="M67" s="103" t="s">
        <v>174</v>
      </c>
      <c r="N67" s="103" t="s">
        <v>169</v>
      </c>
      <c r="O67" s="103" t="s">
        <v>453</v>
      </c>
      <c r="P67" s="207">
        <v>7.2499999999999995E-2</v>
      </c>
      <c r="Q67" s="103" t="s">
        <v>454</v>
      </c>
      <c r="R67" s="103" t="s">
        <v>215</v>
      </c>
      <c r="S67" s="103" t="s">
        <v>455</v>
      </c>
      <c r="T67" s="103" t="s">
        <v>456</v>
      </c>
      <c r="U67" s="136">
        <v>1</v>
      </c>
      <c r="V67" s="136">
        <v>1</v>
      </c>
      <c r="W67" s="103" t="s">
        <v>457</v>
      </c>
      <c r="X67" s="103" t="s">
        <v>458</v>
      </c>
      <c r="Y67" s="103" t="s">
        <v>181</v>
      </c>
      <c r="Z67" s="225">
        <v>800525000</v>
      </c>
      <c r="AA67" s="108">
        <v>46023</v>
      </c>
      <c r="AB67" s="108">
        <v>46387</v>
      </c>
      <c r="AC67" s="135">
        <v>8.3299999999999999E-2</v>
      </c>
      <c r="AD67" s="103"/>
      <c r="AE67" s="110" t="s">
        <v>183</v>
      </c>
      <c r="AF67" s="103"/>
      <c r="AG67" s="103"/>
      <c r="AH67" s="103"/>
      <c r="AI67" s="135">
        <v>8.3299999999999999E-2</v>
      </c>
      <c r="AJ67" s="103"/>
      <c r="AK67" s="110" t="s">
        <v>183</v>
      </c>
      <c r="AL67" s="103"/>
      <c r="AM67" s="103"/>
      <c r="AN67" s="103"/>
      <c r="AO67" s="135">
        <v>8.3299999999999999E-2</v>
      </c>
      <c r="AP67" s="135"/>
      <c r="AQ67" s="110" t="s">
        <v>183</v>
      </c>
      <c r="AR67" s="103"/>
      <c r="AS67" s="103"/>
      <c r="AT67" s="103"/>
      <c r="AU67" s="135">
        <v>8.3299999999999999E-2</v>
      </c>
      <c r="AV67" s="103"/>
      <c r="AW67" s="110" t="s">
        <v>183</v>
      </c>
      <c r="AX67" s="103"/>
      <c r="AY67" s="103"/>
      <c r="AZ67" s="103"/>
      <c r="BA67" s="135">
        <v>8.3299999999999999E-2</v>
      </c>
      <c r="BB67" s="103"/>
      <c r="BC67" s="110" t="s">
        <v>183</v>
      </c>
      <c r="BD67" s="103"/>
      <c r="BE67" s="103"/>
      <c r="BF67" s="103"/>
      <c r="BG67" s="135">
        <v>8.3299999999999999E-2</v>
      </c>
      <c r="BH67" s="110" t="s">
        <v>183</v>
      </c>
      <c r="BI67" s="103"/>
      <c r="BJ67" s="103"/>
      <c r="BK67" s="103"/>
      <c r="BL67" s="103"/>
      <c r="BM67" s="135">
        <v>8.3299999999999999E-2</v>
      </c>
      <c r="BN67" s="103"/>
      <c r="BO67" s="110" t="s">
        <v>183</v>
      </c>
      <c r="BP67" s="103"/>
      <c r="BQ67" s="103"/>
      <c r="BR67" s="103"/>
      <c r="BS67" s="135">
        <v>8.3299999999999999E-2</v>
      </c>
      <c r="BT67" s="103"/>
      <c r="BU67" s="110" t="s">
        <v>183</v>
      </c>
      <c r="BV67" s="103"/>
      <c r="BW67" s="103"/>
      <c r="BX67" s="103"/>
      <c r="BY67" s="135">
        <v>8.3299999999999999E-2</v>
      </c>
      <c r="BZ67" s="103"/>
      <c r="CA67" s="110" t="s">
        <v>183</v>
      </c>
      <c r="CB67" s="103"/>
      <c r="CC67" s="103"/>
      <c r="CD67" s="103"/>
      <c r="CE67" s="135">
        <v>8.3299999999999999E-2</v>
      </c>
      <c r="CF67" s="103"/>
      <c r="CG67" s="110" t="s">
        <v>183</v>
      </c>
      <c r="CH67" s="103"/>
      <c r="CI67" s="103"/>
      <c r="CJ67" s="103"/>
      <c r="CK67" s="135">
        <v>8.3299999999999999E-2</v>
      </c>
      <c r="CL67" s="103"/>
      <c r="CM67" s="110" t="s">
        <v>183</v>
      </c>
      <c r="CN67" s="103"/>
      <c r="CO67" s="103"/>
      <c r="CP67" s="103"/>
      <c r="CQ67" s="135">
        <v>8.3699999999999997E-2</v>
      </c>
      <c r="CR67" s="103"/>
      <c r="CS67" s="110" t="s">
        <v>183</v>
      </c>
      <c r="CT67" s="103"/>
      <c r="CU67" s="103"/>
      <c r="CV67" s="103"/>
      <c r="CW67" s="103"/>
      <c r="CX67" s="103"/>
      <c r="CY67" s="103"/>
      <c r="CZ67" s="202">
        <f t="shared" si="4"/>
        <v>1</v>
      </c>
    </row>
    <row r="68" spans="1:105" s="177" customFormat="1" ht="102" x14ac:dyDescent="0.3">
      <c r="A68" s="103">
        <v>57</v>
      </c>
      <c r="B68" s="103" t="s">
        <v>167</v>
      </c>
      <c r="C68" s="103" t="s">
        <v>169</v>
      </c>
      <c r="D68" s="103" t="s">
        <v>219</v>
      </c>
      <c r="E68" s="103" t="s">
        <v>385</v>
      </c>
      <c r="F68" s="103" t="s">
        <v>386</v>
      </c>
      <c r="G68" s="103" t="s">
        <v>387</v>
      </c>
      <c r="H68" s="103" t="s">
        <v>174</v>
      </c>
      <c r="I68" s="103" t="s">
        <v>459</v>
      </c>
      <c r="J68" s="103" t="s">
        <v>61</v>
      </c>
      <c r="K68" s="103" t="s">
        <v>59</v>
      </c>
      <c r="L68" s="103" t="s">
        <v>452</v>
      </c>
      <c r="M68" s="103" t="s">
        <v>174</v>
      </c>
      <c r="N68" s="103" t="s">
        <v>460</v>
      </c>
      <c r="O68" s="103" t="s">
        <v>461</v>
      </c>
      <c r="P68" s="207">
        <v>7.2499999999999995E-2</v>
      </c>
      <c r="Q68" s="103" t="s">
        <v>462</v>
      </c>
      <c r="R68" s="103" t="s">
        <v>215</v>
      </c>
      <c r="S68" s="103" t="s">
        <v>463</v>
      </c>
      <c r="T68" s="103" t="s">
        <v>464</v>
      </c>
      <c r="U68" s="136">
        <v>1</v>
      </c>
      <c r="V68" s="136">
        <v>1</v>
      </c>
      <c r="W68" s="103" t="s">
        <v>60</v>
      </c>
      <c r="X68" s="103" t="s">
        <v>465</v>
      </c>
      <c r="Y68" s="103" t="s">
        <v>181</v>
      </c>
      <c r="Z68" s="225">
        <v>801122071</v>
      </c>
      <c r="AA68" s="108">
        <v>46023</v>
      </c>
      <c r="AB68" s="108">
        <v>46387</v>
      </c>
      <c r="AC68" s="135">
        <v>8.3299999999999999E-2</v>
      </c>
      <c r="AD68" s="103"/>
      <c r="AE68" s="110" t="s">
        <v>183</v>
      </c>
      <c r="AF68" s="103"/>
      <c r="AG68" s="103"/>
      <c r="AH68" s="103"/>
      <c r="AI68" s="135">
        <v>8.3299999999999999E-2</v>
      </c>
      <c r="AJ68" s="103"/>
      <c r="AK68" s="110" t="s">
        <v>183</v>
      </c>
      <c r="AL68" s="103"/>
      <c r="AM68" s="103"/>
      <c r="AN68" s="103"/>
      <c r="AO68" s="135">
        <v>8.3299999999999999E-2</v>
      </c>
      <c r="AP68" s="135"/>
      <c r="AQ68" s="110" t="s">
        <v>183</v>
      </c>
      <c r="AR68" s="103"/>
      <c r="AS68" s="103"/>
      <c r="AT68" s="103"/>
      <c r="AU68" s="135">
        <v>8.3299999999999999E-2</v>
      </c>
      <c r="AV68" s="103"/>
      <c r="AW68" s="110" t="s">
        <v>183</v>
      </c>
      <c r="AX68" s="103"/>
      <c r="AY68" s="103"/>
      <c r="AZ68" s="103"/>
      <c r="BA68" s="135">
        <v>8.3299999999999999E-2</v>
      </c>
      <c r="BB68" s="103"/>
      <c r="BC68" s="110" t="s">
        <v>183</v>
      </c>
      <c r="BD68" s="103"/>
      <c r="BE68" s="103"/>
      <c r="BF68" s="103"/>
      <c r="BG68" s="135">
        <v>8.3299999999999999E-2</v>
      </c>
      <c r="BH68" s="110" t="s">
        <v>183</v>
      </c>
      <c r="BI68" s="103"/>
      <c r="BJ68" s="103"/>
      <c r="BK68" s="103"/>
      <c r="BL68" s="103"/>
      <c r="BM68" s="135">
        <v>8.3299999999999999E-2</v>
      </c>
      <c r="BN68" s="103"/>
      <c r="BO68" s="110" t="s">
        <v>183</v>
      </c>
      <c r="BP68" s="103"/>
      <c r="BQ68" s="103"/>
      <c r="BR68" s="103"/>
      <c r="BS68" s="135">
        <v>8.3299999999999999E-2</v>
      </c>
      <c r="BT68" s="103"/>
      <c r="BU68" s="110" t="s">
        <v>183</v>
      </c>
      <c r="BV68" s="103"/>
      <c r="BW68" s="103"/>
      <c r="BX68" s="103"/>
      <c r="BY68" s="135">
        <v>8.3299999999999999E-2</v>
      </c>
      <c r="BZ68" s="103"/>
      <c r="CA68" s="110" t="s">
        <v>183</v>
      </c>
      <c r="CB68" s="103"/>
      <c r="CC68" s="103"/>
      <c r="CD68" s="103"/>
      <c r="CE68" s="135">
        <v>8.3299999999999999E-2</v>
      </c>
      <c r="CF68" s="103"/>
      <c r="CG68" s="110" t="s">
        <v>183</v>
      </c>
      <c r="CH68" s="103"/>
      <c r="CI68" s="103"/>
      <c r="CJ68" s="103"/>
      <c r="CK68" s="135">
        <v>8.3299999999999999E-2</v>
      </c>
      <c r="CL68" s="103"/>
      <c r="CM68" s="110" t="s">
        <v>183</v>
      </c>
      <c r="CN68" s="103"/>
      <c r="CO68" s="103"/>
      <c r="CP68" s="103"/>
      <c r="CQ68" s="135">
        <v>8.3699999999999997E-2</v>
      </c>
      <c r="CR68" s="103"/>
      <c r="CS68" s="110" t="s">
        <v>183</v>
      </c>
      <c r="CT68" s="103"/>
      <c r="CU68" s="103"/>
      <c r="CV68" s="103"/>
      <c r="CW68" s="103"/>
      <c r="CX68" s="103"/>
      <c r="CY68" s="103"/>
      <c r="CZ68" s="202">
        <f t="shared" si="4"/>
        <v>1</v>
      </c>
    </row>
    <row r="69" spans="1:105" s="109" customFormat="1" ht="132.6" x14ac:dyDescent="0.3">
      <c r="A69" s="102">
        <v>58</v>
      </c>
      <c r="B69" s="103" t="s">
        <v>167</v>
      </c>
      <c r="C69" s="103" t="s">
        <v>169</v>
      </c>
      <c r="D69" s="103" t="s">
        <v>219</v>
      </c>
      <c r="E69" s="103" t="s">
        <v>385</v>
      </c>
      <c r="F69" s="103" t="s">
        <v>386</v>
      </c>
      <c r="G69" s="103" t="s">
        <v>387</v>
      </c>
      <c r="H69" s="103" t="s">
        <v>174</v>
      </c>
      <c r="I69" s="103" t="s">
        <v>466</v>
      </c>
      <c r="J69" s="103" t="s">
        <v>61</v>
      </c>
      <c r="K69" s="103" t="s">
        <v>59</v>
      </c>
      <c r="L69" s="103" t="s">
        <v>452</v>
      </c>
      <c r="M69" s="103" t="s">
        <v>174</v>
      </c>
      <c r="N69" s="103" t="s">
        <v>186</v>
      </c>
      <c r="O69" s="103" t="s">
        <v>467</v>
      </c>
      <c r="P69" s="207">
        <v>3.5099999999999999E-2</v>
      </c>
      <c r="Q69" s="103" t="s">
        <v>468</v>
      </c>
      <c r="R69" s="103" t="s">
        <v>215</v>
      </c>
      <c r="S69" s="103" t="s">
        <v>469</v>
      </c>
      <c r="T69" s="103" t="s">
        <v>470</v>
      </c>
      <c r="U69" s="133">
        <v>1</v>
      </c>
      <c r="V69" s="133">
        <v>1</v>
      </c>
      <c r="W69" s="103" t="s">
        <v>471</v>
      </c>
      <c r="X69" s="103" t="s">
        <v>472</v>
      </c>
      <c r="Y69" s="103" t="s">
        <v>181</v>
      </c>
      <c r="Z69" s="205">
        <v>125200000</v>
      </c>
      <c r="AA69" s="206">
        <v>46054</v>
      </c>
      <c r="AB69" s="206">
        <v>46356</v>
      </c>
      <c r="AC69" s="136">
        <v>0</v>
      </c>
      <c r="AD69" s="134"/>
      <c r="AE69" s="110" t="s">
        <v>183</v>
      </c>
      <c r="AF69" s="103"/>
      <c r="AG69" s="102"/>
      <c r="AH69" s="102"/>
      <c r="AI69" s="135">
        <v>0.1</v>
      </c>
      <c r="AJ69" s="102"/>
      <c r="AK69" s="110" t="s">
        <v>183</v>
      </c>
      <c r="AL69" s="102"/>
      <c r="AM69" s="102"/>
      <c r="AN69" s="102"/>
      <c r="AO69" s="135">
        <v>0.1</v>
      </c>
      <c r="AP69" s="102"/>
      <c r="AQ69" s="110" t="s">
        <v>183</v>
      </c>
      <c r="AR69" s="102"/>
      <c r="AS69" s="102"/>
      <c r="AT69" s="102"/>
      <c r="AU69" s="135">
        <v>0.1</v>
      </c>
      <c r="AV69" s="102"/>
      <c r="AW69" s="110" t="s">
        <v>183</v>
      </c>
      <c r="AX69" s="102"/>
      <c r="AY69" s="102"/>
      <c r="AZ69" s="102"/>
      <c r="BA69" s="135">
        <v>0.1</v>
      </c>
      <c r="BB69" s="102"/>
      <c r="BC69" s="110" t="s">
        <v>183</v>
      </c>
      <c r="BD69" s="102"/>
      <c r="BE69" s="102"/>
      <c r="BF69" s="102"/>
      <c r="BG69" s="135">
        <v>0.1</v>
      </c>
      <c r="BH69" s="110" t="s">
        <v>183</v>
      </c>
      <c r="BI69" s="102"/>
      <c r="BJ69" s="102"/>
      <c r="BK69" s="102"/>
      <c r="BL69" s="102"/>
      <c r="BM69" s="135">
        <v>0.1</v>
      </c>
      <c r="BN69" s="102"/>
      <c r="BO69" s="110" t="s">
        <v>183</v>
      </c>
      <c r="BP69" s="102"/>
      <c r="BQ69" s="102"/>
      <c r="BR69" s="102"/>
      <c r="BS69" s="135">
        <v>0.1</v>
      </c>
      <c r="BT69" s="102"/>
      <c r="BU69" s="110" t="s">
        <v>183</v>
      </c>
      <c r="BV69" s="102"/>
      <c r="BW69" s="102"/>
      <c r="BX69" s="102"/>
      <c r="BY69" s="135">
        <v>0.1</v>
      </c>
      <c r="BZ69" s="102"/>
      <c r="CA69" s="110" t="s">
        <v>183</v>
      </c>
      <c r="CB69" s="102"/>
      <c r="CC69" s="102"/>
      <c r="CD69" s="102"/>
      <c r="CE69" s="135">
        <v>0.1</v>
      </c>
      <c r="CF69" s="102"/>
      <c r="CG69" s="110" t="s">
        <v>183</v>
      </c>
      <c r="CH69" s="102"/>
      <c r="CI69" s="102"/>
      <c r="CJ69" s="102"/>
      <c r="CK69" s="135">
        <v>0.1</v>
      </c>
      <c r="CL69" s="102"/>
      <c r="CM69" s="110" t="s">
        <v>183</v>
      </c>
      <c r="CN69" s="102"/>
      <c r="CO69" s="102"/>
      <c r="CP69" s="102"/>
      <c r="CQ69" s="136">
        <v>0</v>
      </c>
      <c r="CR69" s="102"/>
      <c r="CS69" s="110" t="s">
        <v>183</v>
      </c>
      <c r="CT69" s="102"/>
      <c r="CU69" s="102"/>
      <c r="CV69" s="102"/>
      <c r="CW69" s="102"/>
      <c r="CX69" s="102"/>
      <c r="CY69" s="102"/>
      <c r="CZ69" s="202">
        <f t="shared" si="4"/>
        <v>0.99999999999999989</v>
      </c>
    </row>
    <row r="70" spans="1:105" s="109" customFormat="1" ht="91.8" x14ac:dyDescent="0.3">
      <c r="A70" s="102">
        <v>59</v>
      </c>
      <c r="B70" s="103" t="s">
        <v>167</v>
      </c>
      <c r="C70" s="103" t="s">
        <v>169</v>
      </c>
      <c r="D70" s="103" t="s">
        <v>219</v>
      </c>
      <c r="E70" s="103" t="s">
        <v>385</v>
      </c>
      <c r="F70" s="103" t="s">
        <v>386</v>
      </c>
      <c r="G70" s="103" t="s">
        <v>473</v>
      </c>
      <c r="H70" s="103" t="s">
        <v>174</v>
      </c>
      <c r="I70" s="103" t="s">
        <v>220</v>
      </c>
      <c r="J70" s="103" t="s">
        <v>61</v>
      </c>
      <c r="K70" s="103" t="s">
        <v>59</v>
      </c>
      <c r="L70" s="103" t="s">
        <v>474</v>
      </c>
      <c r="M70" s="103" t="s">
        <v>174</v>
      </c>
      <c r="N70" s="103" t="s">
        <v>475</v>
      </c>
      <c r="O70" s="103" t="s">
        <v>476</v>
      </c>
      <c r="P70" s="207">
        <v>4.7000000000000002E-3</v>
      </c>
      <c r="Q70" s="103" t="s">
        <v>477</v>
      </c>
      <c r="R70" s="103" t="s">
        <v>215</v>
      </c>
      <c r="S70" s="103" t="s">
        <v>478</v>
      </c>
      <c r="T70" s="103" t="s">
        <v>479</v>
      </c>
      <c r="U70" s="133">
        <v>1</v>
      </c>
      <c r="V70" s="184">
        <v>4</v>
      </c>
      <c r="W70" s="103" t="s">
        <v>60</v>
      </c>
      <c r="X70" s="103" t="s">
        <v>480</v>
      </c>
      <c r="Y70" s="103" t="s">
        <v>181</v>
      </c>
      <c r="Z70" s="205">
        <v>325200000</v>
      </c>
      <c r="AA70" s="206">
        <v>46082</v>
      </c>
      <c r="AB70" s="206">
        <v>46387</v>
      </c>
      <c r="AC70" s="136">
        <v>0</v>
      </c>
      <c r="AD70" s="102"/>
      <c r="AE70" s="110" t="s">
        <v>183</v>
      </c>
      <c r="AF70" s="103"/>
      <c r="AG70" s="102"/>
      <c r="AH70" s="102"/>
      <c r="AI70" s="136">
        <v>0</v>
      </c>
      <c r="AJ70" s="102"/>
      <c r="AK70" s="110" t="s">
        <v>183</v>
      </c>
      <c r="AL70" s="102"/>
      <c r="AM70" s="102"/>
      <c r="AN70" s="102"/>
      <c r="AO70" s="135">
        <v>0.25</v>
      </c>
      <c r="AP70" s="102"/>
      <c r="AQ70" s="110" t="s">
        <v>183</v>
      </c>
      <c r="AR70" s="102"/>
      <c r="AS70" s="102"/>
      <c r="AT70" s="102"/>
      <c r="AU70" s="136">
        <v>0</v>
      </c>
      <c r="AV70" s="102"/>
      <c r="AW70" s="110" t="s">
        <v>183</v>
      </c>
      <c r="AX70" s="102"/>
      <c r="AY70" s="102"/>
      <c r="AZ70" s="102"/>
      <c r="BA70" s="136">
        <v>0</v>
      </c>
      <c r="BB70" s="102"/>
      <c r="BC70" s="110" t="s">
        <v>183</v>
      </c>
      <c r="BD70" s="102"/>
      <c r="BE70" s="102"/>
      <c r="BF70" s="102"/>
      <c r="BG70" s="135">
        <v>0.25</v>
      </c>
      <c r="BH70" s="110" t="s">
        <v>183</v>
      </c>
      <c r="BI70" s="102"/>
      <c r="BJ70" s="102"/>
      <c r="BK70" s="102"/>
      <c r="BL70" s="102"/>
      <c r="BM70" s="136">
        <v>0</v>
      </c>
      <c r="BN70" s="102"/>
      <c r="BO70" s="110" t="s">
        <v>183</v>
      </c>
      <c r="BP70" s="102"/>
      <c r="BQ70" s="102"/>
      <c r="BR70" s="102"/>
      <c r="BS70" s="136">
        <v>0</v>
      </c>
      <c r="BT70" s="102"/>
      <c r="BU70" s="110" t="s">
        <v>183</v>
      </c>
      <c r="BV70" s="102"/>
      <c r="BW70" s="102"/>
      <c r="BX70" s="102"/>
      <c r="BY70" s="135">
        <v>0.25</v>
      </c>
      <c r="BZ70" s="102"/>
      <c r="CA70" s="110" t="s">
        <v>183</v>
      </c>
      <c r="CB70" s="102"/>
      <c r="CC70" s="102"/>
      <c r="CD70" s="102"/>
      <c r="CE70" s="136">
        <v>0</v>
      </c>
      <c r="CF70" s="102"/>
      <c r="CG70" s="110" t="s">
        <v>183</v>
      </c>
      <c r="CH70" s="102"/>
      <c r="CI70" s="102"/>
      <c r="CJ70" s="102"/>
      <c r="CK70" s="136">
        <v>0</v>
      </c>
      <c r="CL70" s="102"/>
      <c r="CM70" s="110" t="s">
        <v>183</v>
      </c>
      <c r="CN70" s="102"/>
      <c r="CO70" s="102"/>
      <c r="CP70" s="102"/>
      <c r="CQ70" s="135">
        <v>0.25</v>
      </c>
      <c r="CR70" s="102"/>
      <c r="CS70" s="110" t="s">
        <v>183</v>
      </c>
      <c r="CT70" s="102"/>
      <c r="CU70" s="102"/>
      <c r="CV70" s="102"/>
      <c r="CW70" s="102"/>
      <c r="CX70" s="102"/>
      <c r="CY70" s="102"/>
      <c r="CZ70" s="202">
        <f t="shared" ref="CZ70:CZ78" si="5">AC70+AI70+AO70+AU70+BA70+BG70+BM70+BS70+BY70+CE70+CK70+CQ70</f>
        <v>1</v>
      </c>
    </row>
    <row r="71" spans="1:105" s="109" customFormat="1" ht="81.599999999999994" x14ac:dyDescent="0.3">
      <c r="A71" s="102">
        <v>60</v>
      </c>
      <c r="B71" s="103" t="s">
        <v>167</v>
      </c>
      <c r="C71" s="103" t="s">
        <v>169</v>
      </c>
      <c r="D71" s="103" t="s">
        <v>219</v>
      </c>
      <c r="E71" s="103" t="s">
        <v>385</v>
      </c>
      <c r="F71" s="103" t="s">
        <v>386</v>
      </c>
      <c r="G71" s="103" t="s">
        <v>387</v>
      </c>
      <c r="H71" s="103" t="s">
        <v>174</v>
      </c>
      <c r="I71" s="103" t="s">
        <v>388</v>
      </c>
      <c r="J71" s="103" t="s">
        <v>61</v>
      </c>
      <c r="K71" s="103" t="s">
        <v>59</v>
      </c>
      <c r="L71" s="103" t="s">
        <v>474</v>
      </c>
      <c r="M71" s="103" t="s">
        <v>174</v>
      </c>
      <c r="N71" s="103" t="s">
        <v>481</v>
      </c>
      <c r="O71" s="103" t="s">
        <v>482</v>
      </c>
      <c r="P71" s="207">
        <v>2.0299999999999999E-2</v>
      </c>
      <c r="Q71" s="103" t="s">
        <v>483</v>
      </c>
      <c r="R71" s="103" t="s">
        <v>215</v>
      </c>
      <c r="S71" s="103" t="s">
        <v>484</v>
      </c>
      <c r="T71" s="103" t="s">
        <v>485</v>
      </c>
      <c r="U71" s="133">
        <v>1</v>
      </c>
      <c r="V71" s="184">
        <v>39</v>
      </c>
      <c r="W71" s="103" t="s">
        <v>60</v>
      </c>
      <c r="X71" s="103" t="s">
        <v>486</v>
      </c>
      <c r="Y71" s="103" t="s">
        <v>181</v>
      </c>
      <c r="Z71" s="205">
        <v>52000000</v>
      </c>
      <c r="AA71" s="206">
        <v>46054</v>
      </c>
      <c r="AB71" s="206">
        <v>46387</v>
      </c>
      <c r="AC71" s="136">
        <v>0</v>
      </c>
      <c r="AD71" s="102"/>
      <c r="AE71" s="110" t="s">
        <v>183</v>
      </c>
      <c r="AF71" s="103"/>
      <c r="AG71" s="102"/>
      <c r="AH71" s="102"/>
      <c r="AI71" s="135">
        <v>0.02</v>
      </c>
      <c r="AJ71" s="102"/>
      <c r="AK71" s="110" t="s">
        <v>183</v>
      </c>
      <c r="AL71" s="102"/>
      <c r="AM71" s="102"/>
      <c r="AN71" s="102"/>
      <c r="AO71" s="135">
        <v>0.15</v>
      </c>
      <c r="AP71" s="102"/>
      <c r="AQ71" s="110" t="s">
        <v>183</v>
      </c>
      <c r="AR71" s="102"/>
      <c r="AS71" s="102"/>
      <c r="AT71" s="102"/>
      <c r="AU71" s="135">
        <v>0.15</v>
      </c>
      <c r="AV71" s="102"/>
      <c r="AW71" s="110" t="s">
        <v>183</v>
      </c>
      <c r="AX71" s="102"/>
      <c r="AY71" s="102"/>
      <c r="AZ71" s="102"/>
      <c r="BA71" s="135">
        <v>7.0000000000000007E-2</v>
      </c>
      <c r="BB71" s="102"/>
      <c r="BC71" s="110" t="s">
        <v>183</v>
      </c>
      <c r="BD71" s="102"/>
      <c r="BE71" s="102"/>
      <c r="BF71" s="102"/>
      <c r="BG71" s="135">
        <v>0.15</v>
      </c>
      <c r="BH71" s="110" t="s">
        <v>183</v>
      </c>
      <c r="BI71" s="102"/>
      <c r="BJ71" s="102"/>
      <c r="BK71" s="102"/>
      <c r="BL71" s="102"/>
      <c r="BM71" s="135">
        <v>0.12</v>
      </c>
      <c r="BN71" s="102"/>
      <c r="BO71" s="110" t="s">
        <v>183</v>
      </c>
      <c r="BP71" s="102"/>
      <c r="BQ71" s="102"/>
      <c r="BR71" s="102"/>
      <c r="BS71" s="135">
        <v>0.04</v>
      </c>
      <c r="BT71" s="102"/>
      <c r="BU71" s="110" t="s">
        <v>183</v>
      </c>
      <c r="BV71" s="102"/>
      <c r="BW71" s="102"/>
      <c r="BX71" s="134"/>
      <c r="BY71" s="135">
        <v>7.0000000000000007E-2</v>
      </c>
      <c r="BZ71" s="102"/>
      <c r="CA71" s="110" t="s">
        <v>183</v>
      </c>
      <c r="CB71" s="102"/>
      <c r="CC71" s="102"/>
      <c r="CD71" s="102"/>
      <c r="CE71" s="135">
        <v>0.15</v>
      </c>
      <c r="CF71" s="102"/>
      <c r="CG71" s="110" t="s">
        <v>183</v>
      </c>
      <c r="CH71" s="102"/>
      <c r="CI71" s="102"/>
      <c r="CJ71" s="102"/>
      <c r="CK71" s="135">
        <v>0.03</v>
      </c>
      <c r="CL71" s="102"/>
      <c r="CM71" s="110" t="s">
        <v>183</v>
      </c>
      <c r="CN71" s="102"/>
      <c r="CO71" s="102"/>
      <c r="CP71" s="102"/>
      <c r="CQ71" s="135">
        <v>0.05</v>
      </c>
      <c r="CR71" s="102"/>
      <c r="CS71" s="110" t="s">
        <v>183</v>
      </c>
      <c r="CT71" s="102"/>
      <c r="CU71" s="102"/>
      <c r="CV71" s="102"/>
      <c r="CW71" s="102"/>
      <c r="CX71" s="102"/>
      <c r="CY71" s="102"/>
      <c r="CZ71" s="202">
        <f t="shared" si="5"/>
        <v>1</v>
      </c>
      <c r="DA71" s="208"/>
    </row>
    <row r="72" spans="1:105" s="177" customFormat="1" ht="71.400000000000006" x14ac:dyDescent="0.3">
      <c r="A72" s="103">
        <v>61</v>
      </c>
      <c r="B72" s="103" t="s">
        <v>167</v>
      </c>
      <c r="C72" s="103" t="s">
        <v>169</v>
      </c>
      <c r="D72" s="103" t="s">
        <v>219</v>
      </c>
      <c r="E72" s="103" t="s">
        <v>385</v>
      </c>
      <c r="F72" s="103" t="s">
        <v>386</v>
      </c>
      <c r="G72" s="103" t="s">
        <v>387</v>
      </c>
      <c r="H72" s="103" t="s">
        <v>174</v>
      </c>
      <c r="I72" s="103" t="s">
        <v>487</v>
      </c>
      <c r="J72" s="103" t="s">
        <v>61</v>
      </c>
      <c r="K72" s="103" t="s">
        <v>59</v>
      </c>
      <c r="L72" s="103" t="s">
        <v>474</v>
      </c>
      <c r="M72" s="103" t="s">
        <v>174</v>
      </c>
      <c r="N72" s="103" t="s">
        <v>488</v>
      </c>
      <c r="O72" s="103" t="s">
        <v>489</v>
      </c>
      <c r="P72" s="207">
        <v>1.2200000000000001E-2</v>
      </c>
      <c r="Q72" s="103" t="s">
        <v>490</v>
      </c>
      <c r="R72" s="103" t="s">
        <v>215</v>
      </c>
      <c r="S72" s="103" t="s">
        <v>491</v>
      </c>
      <c r="T72" s="103" t="s">
        <v>492</v>
      </c>
      <c r="U72" s="136">
        <v>1</v>
      </c>
      <c r="V72" s="103">
        <v>29</v>
      </c>
      <c r="W72" s="103" t="s">
        <v>60</v>
      </c>
      <c r="X72" s="103" t="s">
        <v>493</v>
      </c>
      <c r="Y72" s="103" t="s">
        <v>181</v>
      </c>
      <c r="Z72" s="225">
        <v>223800000</v>
      </c>
      <c r="AA72" s="108">
        <v>46023</v>
      </c>
      <c r="AB72" s="108">
        <v>46376</v>
      </c>
      <c r="AC72" s="135">
        <v>0.05</v>
      </c>
      <c r="AD72" s="103"/>
      <c r="AE72" s="110" t="s">
        <v>183</v>
      </c>
      <c r="AF72" s="103"/>
      <c r="AG72" s="103"/>
      <c r="AH72" s="103"/>
      <c r="AI72" s="135">
        <v>0.09</v>
      </c>
      <c r="AJ72" s="103"/>
      <c r="AK72" s="110" t="s">
        <v>183</v>
      </c>
      <c r="AL72" s="103"/>
      <c r="AM72" s="103"/>
      <c r="AN72" s="103"/>
      <c r="AO72" s="135">
        <v>0.09</v>
      </c>
      <c r="AP72" s="103"/>
      <c r="AQ72" s="110" t="s">
        <v>183</v>
      </c>
      <c r="AR72" s="103"/>
      <c r="AS72" s="103"/>
      <c r="AT72" s="103"/>
      <c r="AU72" s="135">
        <v>0.09</v>
      </c>
      <c r="AV72" s="103"/>
      <c r="AW72" s="110" t="s">
        <v>183</v>
      </c>
      <c r="AX72" s="103"/>
      <c r="AY72" s="103"/>
      <c r="AZ72" s="103"/>
      <c r="BA72" s="135">
        <v>0.09</v>
      </c>
      <c r="BB72" s="103"/>
      <c r="BC72" s="110" t="s">
        <v>183</v>
      </c>
      <c r="BD72" s="103"/>
      <c r="BE72" s="103"/>
      <c r="BF72" s="103"/>
      <c r="BG72" s="135">
        <v>0.09</v>
      </c>
      <c r="BH72" s="110" t="s">
        <v>183</v>
      </c>
      <c r="BI72" s="103"/>
      <c r="BJ72" s="103"/>
      <c r="BK72" s="103"/>
      <c r="BL72" s="103"/>
      <c r="BM72" s="135">
        <v>0.09</v>
      </c>
      <c r="BN72" s="135"/>
      <c r="BO72" s="110" t="s">
        <v>183</v>
      </c>
      <c r="BP72" s="103"/>
      <c r="BQ72" s="103"/>
      <c r="BR72" s="103"/>
      <c r="BS72" s="135">
        <v>0.09</v>
      </c>
      <c r="BT72" s="103"/>
      <c r="BU72" s="110" t="s">
        <v>183</v>
      </c>
      <c r="BV72" s="103"/>
      <c r="BW72" s="103"/>
      <c r="BX72" s="103"/>
      <c r="BY72" s="135">
        <v>0.09</v>
      </c>
      <c r="BZ72" s="103"/>
      <c r="CA72" s="110" t="s">
        <v>183</v>
      </c>
      <c r="CB72" s="103"/>
      <c r="CC72" s="103"/>
      <c r="CD72" s="103"/>
      <c r="CE72" s="135">
        <v>0.09</v>
      </c>
      <c r="CF72" s="103"/>
      <c r="CG72" s="110" t="s">
        <v>183</v>
      </c>
      <c r="CH72" s="103"/>
      <c r="CI72" s="103"/>
      <c r="CJ72" s="103"/>
      <c r="CK72" s="135">
        <v>0.09</v>
      </c>
      <c r="CL72" s="103"/>
      <c r="CM72" s="110" t="s">
        <v>183</v>
      </c>
      <c r="CN72" s="103"/>
      <c r="CO72" s="103"/>
      <c r="CP72" s="103"/>
      <c r="CQ72" s="135">
        <v>0.05</v>
      </c>
      <c r="CR72" s="103"/>
      <c r="CS72" s="110" t="s">
        <v>183</v>
      </c>
      <c r="CT72" s="103"/>
      <c r="CU72" s="103"/>
      <c r="CV72" s="103"/>
      <c r="CW72" s="103"/>
      <c r="CX72" s="103"/>
      <c r="CY72" s="103"/>
      <c r="CZ72" s="202">
        <f t="shared" si="5"/>
        <v>0.99999999999999989</v>
      </c>
      <c r="DA72" s="224"/>
    </row>
    <row r="73" spans="1:105" s="177" customFormat="1" ht="112.2" x14ac:dyDescent="0.3">
      <c r="A73" s="103">
        <v>62</v>
      </c>
      <c r="B73" s="103" t="s">
        <v>167</v>
      </c>
      <c r="C73" s="103" t="s">
        <v>169</v>
      </c>
      <c r="D73" s="103" t="s">
        <v>219</v>
      </c>
      <c r="E73" s="103" t="s">
        <v>385</v>
      </c>
      <c r="F73" s="103" t="s">
        <v>386</v>
      </c>
      <c r="G73" s="103" t="s">
        <v>387</v>
      </c>
      <c r="H73" s="103" t="s">
        <v>174</v>
      </c>
      <c r="I73" s="103" t="s">
        <v>494</v>
      </c>
      <c r="J73" s="103" t="s">
        <v>61</v>
      </c>
      <c r="K73" s="103" t="s">
        <v>59</v>
      </c>
      <c r="L73" s="103" t="s">
        <v>474</v>
      </c>
      <c r="M73" s="103" t="s">
        <v>174</v>
      </c>
      <c r="N73" s="103" t="s">
        <v>495</v>
      </c>
      <c r="O73" s="103" t="s">
        <v>496</v>
      </c>
      <c r="P73" s="207">
        <v>0.1331</v>
      </c>
      <c r="Q73" s="103" t="s">
        <v>497</v>
      </c>
      <c r="R73" s="103" t="s">
        <v>215</v>
      </c>
      <c r="S73" s="103" t="s">
        <v>498</v>
      </c>
      <c r="T73" s="103" t="s">
        <v>499</v>
      </c>
      <c r="U73" s="136">
        <v>1</v>
      </c>
      <c r="V73" s="136">
        <v>1</v>
      </c>
      <c r="W73" s="103" t="s">
        <v>500</v>
      </c>
      <c r="X73" s="103" t="s">
        <v>501</v>
      </c>
      <c r="Y73" s="103" t="s">
        <v>181</v>
      </c>
      <c r="Z73" s="225">
        <v>1298770000</v>
      </c>
      <c r="AA73" s="108">
        <v>46023</v>
      </c>
      <c r="AB73" s="108">
        <v>46387</v>
      </c>
      <c r="AC73" s="135">
        <f>100%/12</f>
        <v>8.3333333333333329E-2</v>
      </c>
      <c r="AD73" s="103"/>
      <c r="AE73" s="110" t="s">
        <v>183</v>
      </c>
      <c r="AF73" s="103"/>
      <c r="AG73" s="103"/>
      <c r="AH73" s="103"/>
      <c r="AI73" s="135">
        <f>100%/12</f>
        <v>8.3333333333333329E-2</v>
      </c>
      <c r="AJ73" s="103"/>
      <c r="AK73" s="110" t="s">
        <v>183</v>
      </c>
      <c r="AL73" s="103"/>
      <c r="AM73" s="103"/>
      <c r="AN73" s="103"/>
      <c r="AO73" s="135">
        <f>100%/12</f>
        <v>8.3333333333333329E-2</v>
      </c>
      <c r="AP73" s="103"/>
      <c r="AQ73" s="110" t="s">
        <v>183</v>
      </c>
      <c r="AR73" s="103"/>
      <c r="AS73" s="103"/>
      <c r="AT73" s="103"/>
      <c r="AU73" s="135">
        <f>100%/12</f>
        <v>8.3333333333333329E-2</v>
      </c>
      <c r="AV73" s="103"/>
      <c r="AW73" s="110" t="s">
        <v>183</v>
      </c>
      <c r="AX73" s="103"/>
      <c r="AY73" s="103"/>
      <c r="AZ73" s="103"/>
      <c r="BA73" s="135">
        <f>100%/12</f>
        <v>8.3333333333333329E-2</v>
      </c>
      <c r="BB73" s="103"/>
      <c r="BC73" s="110" t="s">
        <v>183</v>
      </c>
      <c r="BD73" s="103"/>
      <c r="BE73" s="103"/>
      <c r="BF73" s="103"/>
      <c r="BG73" s="135">
        <f>100%/12</f>
        <v>8.3333333333333329E-2</v>
      </c>
      <c r="BH73" s="110" t="s">
        <v>183</v>
      </c>
      <c r="BI73" s="103"/>
      <c r="BJ73" s="103"/>
      <c r="BK73" s="103"/>
      <c r="BL73" s="103"/>
      <c r="BM73" s="135">
        <f>100%/12</f>
        <v>8.3333333333333329E-2</v>
      </c>
      <c r="BN73" s="103"/>
      <c r="BO73" s="110" t="s">
        <v>183</v>
      </c>
      <c r="BP73" s="103"/>
      <c r="BQ73" s="103"/>
      <c r="BR73" s="103"/>
      <c r="BS73" s="135">
        <f>100%/12</f>
        <v>8.3333333333333329E-2</v>
      </c>
      <c r="BT73" s="103"/>
      <c r="BU73" s="110" t="s">
        <v>183</v>
      </c>
      <c r="BV73" s="103"/>
      <c r="BW73" s="103"/>
      <c r="BX73" s="103"/>
      <c r="BY73" s="135">
        <f>100%/12</f>
        <v>8.3333333333333329E-2</v>
      </c>
      <c r="BZ73" s="103"/>
      <c r="CA73" s="110" t="s">
        <v>183</v>
      </c>
      <c r="CB73" s="103"/>
      <c r="CC73" s="103"/>
      <c r="CD73" s="103"/>
      <c r="CE73" s="135">
        <f>100%/12</f>
        <v>8.3333333333333329E-2</v>
      </c>
      <c r="CF73" s="103"/>
      <c r="CG73" s="110" t="s">
        <v>183</v>
      </c>
      <c r="CH73" s="103"/>
      <c r="CI73" s="103"/>
      <c r="CJ73" s="103"/>
      <c r="CK73" s="135">
        <f>100%/12</f>
        <v>8.3333333333333329E-2</v>
      </c>
      <c r="CL73" s="103"/>
      <c r="CM73" s="110" t="s">
        <v>183</v>
      </c>
      <c r="CN73" s="103"/>
      <c r="CO73" s="103"/>
      <c r="CP73" s="103"/>
      <c r="CQ73" s="135">
        <f>100%/12</f>
        <v>8.3333333333333329E-2</v>
      </c>
      <c r="CR73" s="103"/>
      <c r="CS73" s="110" t="s">
        <v>183</v>
      </c>
      <c r="CT73" s="103"/>
      <c r="CU73" s="103"/>
      <c r="CV73" s="103"/>
      <c r="CW73" s="103"/>
      <c r="CX73" s="103"/>
      <c r="CY73" s="103"/>
      <c r="CZ73" s="202">
        <f t="shared" si="5"/>
        <v>1</v>
      </c>
      <c r="DA73" s="224"/>
    </row>
    <row r="74" spans="1:105" s="177" customFormat="1" ht="163.19999999999999" x14ac:dyDescent="0.3">
      <c r="A74" s="103">
        <v>63</v>
      </c>
      <c r="B74" s="103" t="s">
        <v>167</v>
      </c>
      <c r="C74" s="103" t="s">
        <v>169</v>
      </c>
      <c r="D74" s="103" t="s">
        <v>219</v>
      </c>
      <c r="E74" s="103" t="s">
        <v>385</v>
      </c>
      <c r="F74" s="103" t="s">
        <v>386</v>
      </c>
      <c r="G74" s="103" t="s">
        <v>387</v>
      </c>
      <c r="H74" s="103" t="s">
        <v>174</v>
      </c>
      <c r="I74" s="103" t="s">
        <v>444</v>
      </c>
      <c r="J74" s="103" t="s">
        <v>61</v>
      </c>
      <c r="K74" s="103" t="s">
        <v>59</v>
      </c>
      <c r="L74" s="103" t="s">
        <v>502</v>
      </c>
      <c r="M74" s="103" t="s">
        <v>174</v>
      </c>
      <c r="N74" s="103" t="s">
        <v>503</v>
      </c>
      <c r="O74" s="103" t="s">
        <v>504</v>
      </c>
      <c r="P74" s="207">
        <v>2.7000000000000001E-3</v>
      </c>
      <c r="Q74" s="103" t="s">
        <v>505</v>
      </c>
      <c r="R74" s="103" t="s">
        <v>215</v>
      </c>
      <c r="S74" s="103" t="s">
        <v>506</v>
      </c>
      <c r="T74" s="103" t="s">
        <v>507</v>
      </c>
      <c r="U74" s="136">
        <v>1</v>
      </c>
      <c r="V74" s="136">
        <v>1</v>
      </c>
      <c r="W74" s="103" t="s">
        <v>60</v>
      </c>
      <c r="X74" s="103" t="s">
        <v>450</v>
      </c>
      <c r="Y74" s="103" t="s">
        <v>181</v>
      </c>
      <c r="Z74" s="225">
        <v>305971000</v>
      </c>
      <c r="AA74" s="108">
        <v>46023</v>
      </c>
      <c r="AB74" s="108">
        <v>46387</v>
      </c>
      <c r="AC74" s="135">
        <f>100%/12</f>
        <v>8.3333333333333329E-2</v>
      </c>
      <c r="AD74" s="103"/>
      <c r="AE74" s="110" t="s">
        <v>183</v>
      </c>
      <c r="AF74" s="103"/>
      <c r="AG74" s="103"/>
      <c r="AH74" s="103"/>
      <c r="AI74" s="135">
        <f>100%/12</f>
        <v>8.3333333333333329E-2</v>
      </c>
      <c r="AJ74" s="103"/>
      <c r="AK74" s="110" t="s">
        <v>183</v>
      </c>
      <c r="AL74" s="103"/>
      <c r="AM74" s="103"/>
      <c r="AN74" s="103"/>
      <c r="AO74" s="135">
        <f>100%/12</f>
        <v>8.3333333333333329E-2</v>
      </c>
      <c r="AP74" s="103"/>
      <c r="AQ74" s="110" t="s">
        <v>183</v>
      </c>
      <c r="AR74" s="103"/>
      <c r="AS74" s="103"/>
      <c r="AT74" s="103"/>
      <c r="AU74" s="135">
        <f>100%/12</f>
        <v>8.3333333333333329E-2</v>
      </c>
      <c r="AV74" s="103"/>
      <c r="AW74" s="110" t="s">
        <v>183</v>
      </c>
      <c r="AX74" s="103"/>
      <c r="AY74" s="103"/>
      <c r="AZ74" s="103"/>
      <c r="BA74" s="135">
        <f>100%/12</f>
        <v>8.3333333333333329E-2</v>
      </c>
      <c r="BB74" s="103"/>
      <c r="BC74" s="110" t="s">
        <v>183</v>
      </c>
      <c r="BD74" s="103"/>
      <c r="BE74" s="103"/>
      <c r="BF74" s="103"/>
      <c r="BG74" s="135">
        <f>100%/12</f>
        <v>8.3333333333333329E-2</v>
      </c>
      <c r="BH74" s="110" t="s">
        <v>183</v>
      </c>
      <c r="BI74" s="103"/>
      <c r="BJ74" s="103"/>
      <c r="BK74" s="103"/>
      <c r="BL74" s="103"/>
      <c r="BM74" s="135">
        <f>100%/12</f>
        <v>8.3333333333333329E-2</v>
      </c>
      <c r="BN74" s="103"/>
      <c r="BO74" s="110" t="s">
        <v>183</v>
      </c>
      <c r="BP74" s="103"/>
      <c r="BQ74" s="103"/>
      <c r="BR74" s="103"/>
      <c r="BS74" s="135">
        <f>100%/12</f>
        <v>8.3333333333333329E-2</v>
      </c>
      <c r="BT74" s="103"/>
      <c r="BU74" s="110" t="s">
        <v>183</v>
      </c>
      <c r="BV74" s="103"/>
      <c r="BW74" s="103"/>
      <c r="BX74" s="103"/>
      <c r="BY74" s="135">
        <f>100%/12</f>
        <v>8.3333333333333329E-2</v>
      </c>
      <c r="BZ74" s="103"/>
      <c r="CA74" s="110" t="s">
        <v>183</v>
      </c>
      <c r="CB74" s="103"/>
      <c r="CC74" s="103"/>
      <c r="CD74" s="103"/>
      <c r="CE74" s="135">
        <f>100%/12</f>
        <v>8.3333333333333329E-2</v>
      </c>
      <c r="CF74" s="103"/>
      <c r="CG74" s="110" t="s">
        <v>183</v>
      </c>
      <c r="CH74" s="103"/>
      <c r="CI74" s="103"/>
      <c r="CJ74" s="103"/>
      <c r="CK74" s="135">
        <f>100%/12</f>
        <v>8.3333333333333329E-2</v>
      </c>
      <c r="CL74" s="103"/>
      <c r="CM74" s="110" t="s">
        <v>183</v>
      </c>
      <c r="CN74" s="103"/>
      <c r="CO74" s="103"/>
      <c r="CP74" s="103"/>
      <c r="CQ74" s="135">
        <f>100%/12</f>
        <v>8.3333333333333329E-2</v>
      </c>
      <c r="CR74" s="103"/>
      <c r="CS74" s="110" t="s">
        <v>183</v>
      </c>
      <c r="CT74" s="103"/>
      <c r="CU74" s="103"/>
      <c r="CV74" s="103"/>
      <c r="CW74" s="103"/>
      <c r="CX74" s="103"/>
      <c r="CY74" s="103"/>
      <c r="CZ74" s="202">
        <f t="shared" si="5"/>
        <v>1</v>
      </c>
      <c r="DA74" s="224">
        <f t="shared" ref="DA74:DA76" si="6">+AI74+AO74+AU74+BA74+BG74+BM74+BY74+CE74+CK74+CQ74+BS74+AC74</f>
        <v>1</v>
      </c>
    </row>
    <row r="75" spans="1:105" s="177" customFormat="1" ht="102" x14ac:dyDescent="0.3">
      <c r="A75" s="103">
        <v>64</v>
      </c>
      <c r="B75" s="103" t="s">
        <v>167</v>
      </c>
      <c r="C75" s="103" t="s">
        <v>169</v>
      </c>
      <c r="D75" s="103" t="s">
        <v>219</v>
      </c>
      <c r="E75" s="103" t="s">
        <v>385</v>
      </c>
      <c r="F75" s="103" t="s">
        <v>386</v>
      </c>
      <c r="G75" s="103" t="s">
        <v>387</v>
      </c>
      <c r="H75" s="103" t="s">
        <v>174</v>
      </c>
      <c r="I75" s="103" t="s">
        <v>388</v>
      </c>
      <c r="J75" s="103" t="s">
        <v>61</v>
      </c>
      <c r="K75" s="103" t="s">
        <v>59</v>
      </c>
      <c r="L75" s="103" t="s">
        <v>502</v>
      </c>
      <c r="M75" s="103" t="s">
        <v>174</v>
      </c>
      <c r="N75" s="103" t="s">
        <v>508</v>
      </c>
      <c r="O75" s="103" t="s">
        <v>509</v>
      </c>
      <c r="P75" s="207">
        <v>3.8600000000000002E-2</v>
      </c>
      <c r="Q75" s="103" t="s">
        <v>510</v>
      </c>
      <c r="R75" s="103" t="s">
        <v>215</v>
      </c>
      <c r="S75" s="103" t="s">
        <v>511</v>
      </c>
      <c r="T75" s="103" t="s">
        <v>512</v>
      </c>
      <c r="U75" s="136">
        <v>1</v>
      </c>
      <c r="V75" s="136">
        <v>1</v>
      </c>
      <c r="W75" s="103" t="s">
        <v>60</v>
      </c>
      <c r="X75" s="103" t="s">
        <v>450</v>
      </c>
      <c r="Y75" s="103" t="s">
        <v>181</v>
      </c>
      <c r="Z75" s="225">
        <v>30000000</v>
      </c>
      <c r="AA75" s="108">
        <v>46023</v>
      </c>
      <c r="AB75" s="108">
        <v>46387</v>
      </c>
      <c r="AC75" s="135">
        <f>100%/12</f>
        <v>8.3333333333333329E-2</v>
      </c>
      <c r="AD75" s="103"/>
      <c r="AE75" s="110" t="s">
        <v>183</v>
      </c>
      <c r="AF75" s="103"/>
      <c r="AG75" s="103"/>
      <c r="AH75" s="103"/>
      <c r="AI75" s="135">
        <f>100%/12</f>
        <v>8.3333333333333329E-2</v>
      </c>
      <c r="AJ75" s="103"/>
      <c r="AK75" s="110" t="s">
        <v>183</v>
      </c>
      <c r="AL75" s="103"/>
      <c r="AM75" s="103"/>
      <c r="AN75" s="103"/>
      <c r="AO75" s="135">
        <f>100%/12</f>
        <v>8.3333333333333329E-2</v>
      </c>
      <c r="AP75" s="103"/>
      <c r="AQ75" s="110" t="s">
        <v>183</v>
      </c>
      <c r="AR75" s="103"/>
      <c r="AS75" s="103"/>
      <c r="AT75" s="103"/>
      <c r="AU75" s="135">
        <f>100%/12</f>
        <v>8.3333333333333329E-2</v>
      </c>
      <c r="AV75" s="103"/>
      <c r="AW75" s="110" t="s">
        <v>183</v>
      </c>
      <c r="AX75" s="103"/>
      <c r="AY75" s="103"/>
      <c r="AZ75" s="103"/>
      <c r="BA75" s="135">
        <f>100%/12</f>
        <v>8.3333333333333329E-2</v>
      </c>
      <c r="BB75" s="103"/>
      <c r="BC75" s="110" t="s">
        <v>183</v>
      </c>
      <c r="BD75" s="103"/>
      <c r="BE75" s="103"/>
      <c r="BF75" s="103"/>
      <c r="BG75" s="135">
        <f>100%/12</f>
        <v>8.3333333333333329E-2</v>
      </c>
      <c r="BH75" s="110" t="s">
        <v>183</v>
      </c>
      <c r="BI75" s="103"/>
      <c r="BJ75" s="103"/>
      <c r="BK75" s="103"/>
      <c r="BL75" s="103"/>
      <c r="BM75" s="135">
        <f>100%/12</f>
        <v>8.3333333333333329E-2</v>
      </c>
      <c r="BN75" s="103"/>
      <c r="BO75" s="110" t="s">
        <v>183</v>
      </c>
      <c r="BP75" s="103"/>
      <c r="BQ75" s="103"/>
      <c r="BR75" s="103"/>
      <c r="BS75" s="135">
        <f>100%/12</f>
        <v>8.3333333333333329E-2</v>
      </c>
      <c r="BT75" s="103"/>
      <c r="BU75" s="110" t="s">
        <v>183</v>
      </c>
      <c r="BV75" s="103"/>
      <c r="BW75" s="103"/>
      <c r="BX75" s="103"/>
      <c r="BY75" s="135">
        <f>100%/12</f>
        <v>8.3333333333333329E-2</v>
      </c>
      <c r="BZ75" s="103"/>
      <c r="CA75" s="110" t="s">
        <v>183</v>
      </c>
      <c r="CB75" s="103"/>
      <c r="CC75" s="103"/>
      <c r="CD75" s="103"/>
      <c r="CE75" s="135">
        <f>100%/12</f>
        <v>8.3333333333333329E-2</v>
      </c>
      <c r="CF75" s="103"/>
      <c r="CG75" s="110" t="s">
        <v>183</v>
      </c>
      <c r="CH75" s="103"/>
      <c r="CI75" s="103"/>
      <c r="CJ75" s="103"/>
      <c r="CK75" s="135">
        <f>100%/12</f>
        <v>8.3333333333333329E-2</v>
      </c>
      <c r="CL75" s="103"/>
      <c r="CM75" s="110" t="s">
        <v>183</v>
      </c>
      <c r="CN75" s="103"/>
      <c r="CO75" s="103"/>
      <c r="CP75" s="103"/>
      <c r="CQ75" s="135">
        <f>100%/12</f>
        <v>8.3333333333333329E-2</v>
      </c>
      <c r="CR75" s="103"/>
      <c r="CS75" s="110" t="s">
        <v>183</v>
      </c>
      <c r="CT75" s="103"/>
      <c r="CU75" s="103"/>
      <c r="CV75" s="103"/>
      <c r="CW75" s="103"/>
      <c r="CX75" s="103"/>
      <c r="CY75" s="103"/>
      <c r="CZ75" s="202">
        <f t="shared" si="5"/>
        <v>1</v>
      </c>
      <c r="DA75" s="224">
        <f t="shared" si="6"/>
        <v>1</v>
      </c>
    </row>
    <row r="76" spans="1:105" s="177" customFormat="1" ht="102" x14ac:dyDescent="0.3">
      <c r="A76" s="103">
        <v>65</v>
      </c>
      <c r="B76" s="103" t="s">
        <v>167</v>
      </c>
      <c r="C76" s="103" t="s">
        <v>169</v>
      </c>
      <c r="D76" s="103" t="s">
        <v>219</v>
      </c>
      <c r="E76" s="103" t="s">
        <v>385</v>
      </c>
      <c r="F76" s="103" t="s">
        <v>386</v>
      </c>
      <c r="G76" s="103" t="s">
        <v>387</v>
      </c>
      <c r="H76" s="103" t="s">
        <v>174</v>
      </c>
      <c r="I76" s="103" t="s">
        <v>513</v>
      </c>
      <c r="J76" s="103" t="s">
        <v>61</v>
      </c>
      <c r="K76" s="103" t="s">
        <v>59</v>
      </c>
      <c r="L76" s="103" t="s">
        <v>502</v>
      </c>
      <c r="M76" s="103" t="s">
        <v>174</v>
      </c>
      <c r="N76" s="103" t="s">
        <v>169</v>
      </c>
      <c r="O76" s="103" t="s">
        <v>514</v>
      </c>
      <c r="P76" s="207">
        <v>9.4700000000000006E-2</v>
      </c>
      <c r="Q76" s="103" t="s">
        <v>515</v>
      </c>
      <c r="R76" s="103" t="s">
        <v>215</v>
      </c>
      <c r="S76" s="103" t="s">
        <v>516</v>
      </c>
      <c r="T76" s="103" t="s">
        <v>517</v>
      </c>
      <c r="U76" s="136">
        <v>1</v>
      </c>
      <c r="V76" s="103">
        <v>11</v>
      </c>
      <c r="W76" s="103" t="s">
        <v>60</v>
      </c>
      <c r="X76" s="103" t="s">
        <v>518</v>
      </c>
      <c r="Y76" s="103" t="s">
        <v>181</v>
      </c>
      <c r="Z76" s="225">
        <v>426371000</v>
      </c>
      <c r="AA76" s="108">
        <v>46054</v>
      </c>
      <c r="AB76" s="108">
        <v>46387</v>
      </c>
      <c r="AC76" s="136">
        <v>0</v>
      </c>
      <c r="AD76" s="103"/>
      <c r="AE76" s="110" t="s">
        <v>183</v>
      </c>
      <c r="AF76" s="103"/>
      <c r="AG76" s="103"/>
      <c r="AH76" s="103"/>
      <c r="AI76" s="135">
        <v>9.0899999999999995E-2</v>
      </c>
      <c r="AJ76" s="103"/>
      <c r="AK76" s="110" t="s">
        <v>183</v>
      </c>
      <c r="AL76" s="103"/>
      <c r="AM76" s="103"/>
      <c r="AN76" s="103"/>
      <c r="AO76" s="135">
        <v>9.0899999999999995E-2</v>
      </c>
      <c r="AP76" s="103"/>
      <c r="AQ76" s="110" t="s">
        <v>183</v>
      </c>
      <c r="AR76" s="103"/>
      <c r="AS76" s="103"/>
      <c r="AT76" s="103"/>
      <c r="AU76" s="135">
        <v>9.0899999999999995E-2</v>
      </c>
      <c r="AV76" s="103"/>
      <c r="AW76" s="110" t="s">
        <v>183</v>
      </c>
      <c r="AX76" s="103"/>
      <c r="AY76" s="103"/>
      <c r="AZ76" s="103"/>
      <c r="BA76" s="135">
        <v>9.0899999999999995E-2</v>
      </c>
      <c r="BB76" s="103"/>
      <c r="BC76" s="110" t="s">
        <v>183</v>
      </c>
      <c r="BD76" s="103"/>
      <c r="BE76" s="103"/>
      <c r="BF76" s="103"/>
      <c r="BG76" s="135">
        <v>9.0899999999999995E-2</v>
      </c>
      <c r="BH76" s="110" t="s">
        <v>183</v>
      </c>
      <c r="BI76" s="103"/>
      <c r="BJ76" s="103"/>
      <c r="BK76" s="103"/>
      <c r="BL76" s="103"/>
      <c r="BM76" s="135">
        <v>9.0899999999999995E-2</v>
      </c>
      <c r="BN76" s="103"/>
      <c r="BO76" s="110" t="s">
        <v>183</v>
      </c>
      <c r="BP76" s="103"/>
      <c r="BQ76" s="103"/>
      <c r="BR76" s="103"/>
      <c r="BS76" s="135">
        <v>9.0899999999999995E-2</v>
      </c>
      <c r="BT76" s="103"/>
      <c r="BU76" s="110" t="s">
        <v>183</v>
      </c>
      <c r="BV76" s="103"/>
      <c r="BW76" s="103"/>
      <c r="BX76" s="103"/>
      <c r="BY76" s="135">
        <v>9.0899999999999995E-2</v>
      </c>
      <c r="BZ76" s="103"/>
      <c r="CA76" s="110" t="s">
        <v>183</v>
      </c>
      <c r="CB76" s="103"/>
      <c r="CC76" s="103"/>
      <c r="CD76" s="103"/>
      <c r="CE76" s="135">
        <v>9.0899999999999995E-2</v>
      </c>
      <c r="CF76" s="103"/>
      <c r="CG76" s="110" t="s">
        <v>183</v>
      </c>
      <c r="CH76" s="103"/>
      <c r="CI76" s="103"/>
      <c r="CJ76" s="103"/>
      <c r="CK76" s="135">
        <v>9.0899999999999995E-2</v>
      </c>
      <c r="CL76" s="103"/>
      <c r="CM76" s="110" t="s">
        <v>183</v>
      </c>
      <c r="CN76" s="103"/>
      <c r="CO76" s="103"/>
      <c r="CP76" s="103"/>
      <c r="CQ76" s="135">
        <v>9.0999999999999998E-2</v>
      </c>
      <c r="CR76" s="103"/>
      <c r="CS76" s="110" t="s">
        <v>183</v>
      </c>
      <c r="CT76" s="103"/>
      <c r="CU76" s="103"/>
      <c r="CV76" s="103"/>
      <c r="CW76" s="103"/>
      <c r="CX76" s="103"/>
      <c r="CY76" s="103"/>
      <c r="CZ76" s="202">
        <f t="shared" si="5"/>
        <v>0.99999999999999989</v>
      </c>
      <c r="DA76" s="224">
        <f t="shared" si="6"/>
        <v>0.99999999999999989</v>
      </c>
    </row>
    <row r="77" spans="1:105" s="177" customFormat="1" ht="102" x14ac:dyDescent="0.3">
      <c r="A77" s="103">
        <v>66</v>
      </c>
      <c r="B77" s="103" t="s">
        <v>167</v>
      </c>
      <c r="C77" s="103" t="s">
        <v>169</v>
      </c>
      <c r="D77" s="103" t="s">
        <v>219</v>
      </c>
      <c r="E77" s="103" t="s">
        <v>385</v>
      </c>
      <c r="F77" s="103" t="s">
        <v>386</v>
      </c>
      <c r="G77" s="103" t="s">
        <v>387</v>
      </c>
      <c r="H77" s="103" t="s">
        <v>174</v>
      </c>
      <c r="I77" s="103" t="s">
        <v>513</v>
      </c>
      <c r="J77" s="103" t="s">
        <v>61</v>
      </c>
      <c r="K77" s="103" t="s">
        <v>59</v>
      </c>
      <c r="L77" s="103" t="s">
        <v>519</v>
      </c>
      <c r="M77" s="103" t="s">
        <v>174</v>
      </c>
      <c r="N77" s="103" t="s">
        <v>169</v>
      </c>
      <c r="O77" s="103" t="s">
        <v>520</v>
      </c>
      <c r="P77" s="207">
        <v>1.95E-2</v>
      </c>
      <c r="Q77" s="103" t="s">
        <v>521</v>
      </c>
      <c r="R77" s="103" t="s">
        <v>215</v>
      </c>
      <c r="S77" s="103" t="s">
        <v>522</v>
      </c>
      <c r="T77" s="103" t="s">
        <v>523</v>
      </c>
      <c r="U77" s="136">
        <v>1</v>
      </c>
      <c r="V77" s="136">
        <v>1</v>
      </c>
      <c r="W77" s="103" t="s">
        <v>60</v>
      </c>
      <c r="X77" s="103" t="s">
        <v>486</v>
      </c>
      <c r="Y77" s="103" t="s">
        <v>181</v>
      </c>
      <c r="Z77" s="225">
        <v>1045948929</v>
      </c>
      <c r="AA77" s="108">
        <v>46023</v>
      </c>
      <c r="AB77" s="108">
        <v>46387</v>
      </c>
      <c r="AC77" s="135">
        <f>100%/12</f>
        <v>8.3333333333333329E-2</v>
      </c>
      <c r="AD77" s="103"/>
      <c r="AE77" s="110" t="s">
        <v>183</v>
      </c>
      <c r="AF77" s="103"/>
      <c r="AG77" s="103"/>
      <c r="AH77" s="103"/>
      <c r="AI77" s="135">
        <f>100%/12</f>
        <v>8.3333333333333329E-2</v>
      </c>
      <c r="AJ77" s="103"/>
      <c r="AK77" s="110" t="s">
        <v>183</v>
      </c>
      <c r="AL77" s="103"/>
      <c r="AM77" s="103"/>
      <c r="AN77" s="103"/>
      <c r="AO77" s="135">
        <f>100%/12</f>
        <v>8.3333333333333329E-2</v>
      </c>
      <c r="AP77" s="103"/>
      <c r="AQ77" s="110" t="s">
        <v>183</v>
      </c>
      <c r="AR77" s="103"/>
      <c r="AS77" s="103"/>
      <c r="AT77" s="103"/>
      <c r="AU77" s="135">
        <f>100%/12</f>
        <v>8.3333333333333329E-2</v>
      </c>
      <c r="AV77" s="103"/>
      <c r="AW77" s="110" t="s">
        <v>183</v>
      </c>
      <c r="AX77" s="103"/>
      <c r="AY77" s="103"/>
      <c r="AZ77" s="103"/>
      <c r="BA77" s="135">
        <f>100%/12</f>
        <v>8.3333333333333329E-2</v>
      </c>
      <c r="BB77" s="103"/>
      <c r="BC77" s="110" t="s">
        <v>183</v>
      </c>
      <c r="BD77" s="103"/>
      <c r="BE77" s="103"/>
      <c r="BF77" s="103"/>
      <c r="BG77" s="135">
        <f>100%/12</f>
        <v>8.3333333333333329E-2</v>
      </c>
      <c r="BH77" s="110" t="s">
        <v>183</v>
      </c>
      <c r="BI77" s="103"/>
      <c r="BJ77" s="103"/>
      <c r="BK77" s="103"/>
      <c r="BL77" s="103"/>
      <c r="BM77" s="135">
        <f>100%/12</f>
        <v>8.3333333333333329E-2</v>
      </c>
      <c r="BN77" s="103"/>
      <c r="BO77" s="110" t="s">
        <v>183</v>
      </c>
      <c r="BP77" s="103"/>
      <c r="BQ77" s="103"/>
      <c r="BR77" s="103"/>
      <c r="BS77" s="135">
        <f>100%/12</f>
        <v>8.3333333333333329E-2</v>
      </c>
      <c r="BT77" s="103"/>
      <c r="BU77" s="110" t="s">
        <v>183</v>
      </c>
      <c r="BV77" s="103"/>
      <c r="BW77" s="103"/>
      <c r="BX77" s="103"/>
      <c r="BY77" s="135">
        <f>100%/12</f>
        <v>8.3333333333333329E-2</v>
      </c>
      <c r="BZ77" s="103"/>
      <c r="CA77" s="110" t="s">
        <v>183</v>
      </c>
      <c r="CB77" s="103"/>
      <c r="CC77" s="103"/>
      <c r="CD77" s="103"/>
      <c r="CE77" s="135">
        <f>100%/12</f>
        <v>8.3333333333333329E-2</v>
      </c>
      <c r="CF77" s="103"/>
      <c r="CG77" s="110" t="s">
        <v>183</v>
      </c>
      <c r="CH77" s="103"/>
      <c r="CI77" s="103"/>
      <c r="CJ77" s="103"/>
      <c r="CK77" s="135">
        <f>100%/12</f>
        <v>8.3333333333333329E-2</v>
      </c>
      <c r="CL77" s="103"/>
      <c r="CM77" s="110" t="s">
        <v>183</v>
      </c>
      <c r="CN77" s="103"/>
      <c r="CO77" s="103"/>
      <c r="CP77" s="103"/>
      <c r="CQ77" s="135">
        <v>8.3299999999999999E-2</v>
      </c>
      <c r="CR77" s="103"/>
      <c r="CS77" s="110" t="s">
        <v>183</v>
      </c>
      <c r="CT77" s="103"/>
      <c r="CU77" s="103"/>
      <c r="CV77" s="103"/>
      <c r="CW77" s="103"/>
      <c r="CX77" s="103"/>
      <c r="CY77" s="103"/>
      <c r="CZ77" s="202">
        <f t="shared" si="5"/>
        <v>0.99996666666666678</v>
      </c>
      <c r="DA77" s="224"/>
    </row>
    <row r="78" spans="1:105" s="177" customFormat="1" ht="142.80000000000001" x14ac:dyDescent="0.3">
      <c r="A78" s="103">
        <v>67</v>
      </c>
      <c r="B78" s="103" t="s">
        <v>167</v>
      </c>
      <c r="C78" s="103" t="s">
        <v>169</v>
      </c>
      <c r="D78" s="103" t="s">
        <v>219</v>
      </c>
      <c r="E78" s="103" t="s">
        <v>385</v>
      </c>
      <c r="F78" s="103" t="s">
        <v>386</v>
      </c>
      <c r="G78" s="103" t="s">
        <v>387</v>
      </c>
      <c r="H78" s="103" t="s">
        <v>174</v>
      </c>
      <c r="I78" s="103" t="s">
        <v>513</v>
      </c>
      <c r="J78" s="103" t="s">
        <v>61</v>
      </c>
      <c r="K78" s="103" t="s">
        <v>59</v>
      </c>
      <c r="L78" s="103" t="s">
        <v>519</v>
      </c>
      <c r="M78" s="103" t="s">
        <v>174</v>
      </c>
      <c r="N78" s="103" t="s">
        <v>169</v>
      </c>
      <c r="O78" s="103" t="s">
        <v>524</v>
      </c>
      <c r="P78" s="207">
        <v>1.5599999999999999E-2</v>
      </c>
      <c r="Q78" s="103" t="s">
        <v>525</v>
      </c>
      <c r="R78" s="103" t="s">
        <v>215</v>
      </c>
      <c r="S78" s="103" t="s">
        <v>526</v>
      </c>
      <c r="T78" s="103" t="s">
        <v>527</v>
      </c>
      <c r="U78" s="136">
        <v>1</v>
      </c>
      <c r="V78" s="136">
        <v>1</v>
      </c>
      <c r="W78" s="103" t="s">
        <v>60</v>
      </c>
      <c r="X78" s="103" t="s">
        <v>486</v>
      </c>
      <c r="Y78" s="103" t="s">
        <v>181</v>
      </c>
      <c r="Z78" s="225">
        <v>214800000</v>
      </c>
      <c r="AA78" s="108">
        <v>46023</v>
      </c>
      <c r="AB78" s="108">
        <v>46387</v>
      </c>
      <c r="AC78" s="135">
        <f>100%/12</f>
        <v>8.3333333333333329E-2</v>
      </c>
      <c r="AD78" s="103"/>
      <c r="AE78" s="110" t="s">
        <v>183</v>
      </c>
      <c r="AF78" s="103"/>
      <c r="AG78" s="103"/>
      <c r="AH78" s="103"/>
      <c r="AI78" s="135">
        <f>100%/12</f>
        <v>8.3333333333333329E-2</v>
      </c>
      <c r="AJ78" s="103"/>
      <c r="AK78" s="110" t="s">
        <v>183</v>
      </c>
      <c r="AL78" s="103"/>
      <c r="AM78" s="103"/>
      <c r="AN78" s="103"/>
      <c r="AO78" s="135">
        <f>100%/12</f>
        <v>8.3333333333333329E-2</v>
      </c>
      <c r="AP78" s="103"/>
      <c r="AQ78" s="110" t="s">
        <v>183</v>
      </c>
      <c r="AR78" s="103"/>
      <c r="AS78" s="103"/>
      <c r="AT78" s="103"/>
      <c r="AU78" s="135">
        <f>100%/12</f>
        <v>8.3333333333333329E-2</v>
      </c>
      <c r="AV78" s="103"/>
      <c r="AW78" s="110" t="s">
        <v>183</v>
      </c>
      <c r="AX78" s="103"/>
      <c r="AY78" s="103"/>
      <c r="AZ78" s="103"/>
      <c r="BA78" s="135">
        <f>100%/12</f>
        <v>8.3333333333333329E-2</v>
      </c>
      <c r="BB78" s="103"/>
      <c r="BC78" s="110" t="s">
        <v>183</v>
      </c>
      <c r="BD78" s="103"/>
      <c r="BE78" s="103"/>
      <c r="BF78" s="103"/>
      <c r="BG78" s="135">
        <f>100%/12</f>
        <v>8.3333333333333329E-2</v>
      </c>
      <c r="BH78" s="110" t="s">
        <v>183</v>
      </c>
      <c r="BI78" s="103"/>
      <c r="BJ78" s="103"/>
      <c r="BK78" s="103"/>
      <c r="BL78" s="103"/>
      <c r="BM78" s="135">
        <f>100%/12</f>
        <v>8.3333333333333329E-2</v>
      </c>
      <c r="BN78" s="103"/>
      <c r="BO78" s="110" t="s">
        <v>183</v>
      </c>
      <c r="BP78" s="103"/>
      <c r="BQ78" s="103"/>
      <c r="BR78" s="103"/>
      <c r="BS78" s="135">
        <f>100%/12</f>
        <v>8.3333333333333329E-2</v>
      </c>
      <c r="BT78" s="103"/>
      <c r="BU78" s="110" t="s">
        <v>183</v>
      </c>
      <c r="BV78" s="103"/>
      <c r="BW78" s="103"/>
      <c r="BX78" s="103"/>
      <c r="BY78" s="135">
        <f>100%/12</f>
        <v>8.3333333333333329E-2</v>
      </c>
      <c r="BZ78" s="103"/>
      <c r="CA78" s="110" t="s">
        <v>183</v>
      </c>
      <c r="CB78" s="103"/>
      <c r="CC78" s="103"/>
      <c r="CD78" s="103"/>
      <c r="CE78" s="135">
        <f>100%/12</f>
        <v>8.3333333333333329E-2</v>
      </c>
      <c r="CF78" s="103"/>
      <c r="CG78" s="110" t="s">
        <v>183</v>
      </c>
      <c r="CH78" s="103"/>
      <c r="CI78" s="103"/>
      <c r="CJ78" s="103"/>
      <c r="CK78" s="135">
        <f>100%/12</f>
        <v>8.3333333333333329E-2</v>
      </c>
      <c r="CL78" s="103"/>
      <c r="CM78" s="110" t="s">
        <v>183</v>
      </c>
      <c r="CN78" s="103"/>
      <c r="CO78" s="103"/>
      <c r="CP78" s="103"/>
      <c r="CQ78" s="135">
        <f>100%/12</f>
        <v>8.3333333333333329E-2</v>
      </c>
      <c r="CR78" s="103"/>
      <c r="CS78" s="110" t="s">
        <v>183</v>
      </c>
      <c r="CT78" s="103"/>
      <c r="CU78" s="103"/>
      <c r="CV78" s="103"/>
      <c r="CW78" s="103"/>
      <c r="CX78" s="103"/>
      <c r="CY78" s="103"/>
      <c r="CZ78" s="202">
        <f t="shared" si="5"/>
        <v>1</v>
      </c>
      <c r="DA78" s="224"/>
    </row>
    <row r="79" spans="1:105" s="177" customFormat="1" ht="61.2" x14ac:dyDescent="0.3">
      <c r="A79" s="103">
        <v>68</v>
      </c>
      <c r="B79" s="103" t="s">
        <v>167</v>
      </c>
      <c r="C79" s="103" t="s">
        <v>168</v>
      </c>
      <c r="D79" s="103" t="s">
        <v>219</v>
      </c>
      <c r="E79" s="103" t="s">
        <v>385</v>
      </c>
      <c r="F79" s="103" t="s">
        <v>386</v>
      </c>
      <c r="G79" s="103" t="s">
        <v>387</v>
      </c>
      <c r="H79" s="103" t="s">
        <v>173</v>
      </c>
      <c r="I79" s="103" t="s">
        <v>422</v>
      </c>
      <c r="J79" s="103" t="s">
        <v>61</v>
      </c>
      <c r="K79" s="103" t="s">
        <v>59</v>
      </c>
      <c r="L79" s="103" t="s">
        <v>528</v>
      </c>
      <c r="M79" s="103" t="s">
        <v>174</v>
      </c>
      <c r="N79" s="103" t="s">
        <v>424</v>
      </c>
      <c r="O79" s="103" t="s">
        <v>529</v>
      </c>
      <c r="P79" s="207">
        <v>1.5599999999999999E-2</v>
      </c>
      <c r="Q79" s="103" t="s">
        <v>530</v>
      </c>
      <c r="R79" s="103" t="s">
        <v>215</v>
      </c>
      <c r="S79" s="103" t="s">
        <v>531</v>
      </c>
      <c r="T79" s="103" t="s">
        <v>532</v>
      </c>
      <c r="U79" s="136">
        <v>1</v>
      </c>
      <c r="V79" s="136">
        <v>1</v>
      </c>
      <c r="W79" s="103" t="s">
        <v>60</v>
      </c>
      <c r="X79" s="103" t="s">
        <v>429</v>
      </c>
      <c r="Y79" s="103" t="s">
        <v>181</v>
      </c>
      <c r="Z79" s="225">
        <v>172769525</v>
      </c>
      <c r="AA79" s="108">
        <v>46023</v>
      </c>
      <c r="AB79" s="108">
        <v>46203</v>
      </c>
      <c r="AC79" s="135">
        <v>0.1</v>
      </c>
      <c r="AD79" s="103" t="s">
        <v>533</v>
      </c>
      <c r="AE79" s="110" t="s">
        <v>534</v>
      </c>
      <c r="AF79" s="103" t="s">
        <v>533</v>
      </c>
      <c r="AG79" s="103" t="s">
        <v>533</v>
      </c>
      <c r="AH79" s="103" t="s">
        <v>533</v>
      </c>
      <c r="AI79" s="135">
        <v>0.2</v>
      </c>
      <c r="AJ79" s="103" t="s">
        <v>533</v>
      </c>
      <c r="AK79" s="110" t="s">
        <v>534</v>
      </c>
      <c r="AL79" s="103" t="s">
        <v>533</v>
      </c>
      <c r="AM79" s="103" t="s">
        <v>533</v>
      </c>
      <c r="AN79" s="103" t="s">
        <v>533</v>
      </c>
      <c r="AO79" s="135">
        <v>0.2</v>
      </c>
      <c r="AP79" s="103" t="s">
        <v>533</v>
      </c>
      <c r="AQ79" s="110" t="s">
        <v>534</v>
      </c>
      <c r="AR79" s="103" t="s">
        <v>533</v>
      </c>
      <c r="AS79" s="103" t="s">
        <v>533</v>
      </c>
      <c r="AT79" s="103" t="s">
        <v>533</v>
      </c>
      <c r="AU79" s="135">
        <v>0.2</v>
      </c>
      <c r="AV79" s="103" t="s">
        <v>533</v>
      </c>
      <c r="AW79" s="110" t="s">
        <v>534</v>
      </c>
      <c r="AX79" s="103" t="s">
        <v>533</v>
      </c>
      <c r="AY79" s="103" t="s">
        <v>533</v>
      </c>
      <c r="AZ79" s="103" t="s">
        <v>533</v>
      </c>
      <c r="BA79" s="135">
        <v>0.2</v>
      </c>
      <c r="BB79" s="103" t="s">
        <v>533</v>
      </c>
      <c r="BC79" s="110" t="s">
        <v>534</v>
      </c>
      <c r="BD79" s="103" t="s">
        <v>533</v>
      </c>
      <c r="BE79" s="103" t="s">
        <v>533</v>
      </c>
      <c r="BF79" s="103" t="s">
        <v>533</v>
      </c>
      <c r="BG79" s="135">
        <v>0.1</v>
      </c>
      <c r="BH79" s="110" t="s">
        <v>534</v>
      </c>
      <c r="BI79" s="103" t="s">
        <v>533</v>
      </c>
      <c r="BJ79" s="103" t="s">
        <v>533</v>
      </c>
      <c r="BK79" s="103" t="s">
        <v>533</v>
      </c>
      <c r="BL79" s="103" t="s">
        <v>533</v>
      </c>
      <c r="BM79" s="135">
        <v>0</v>
      </c>
      <c r="BN79" s="103" t="s">
        <v>533</v>
      </c>
      <c r="BO79" s="110" t="s">
        <v>534</v>
      </c>
      <c r="BP79" s="103" t="s">
        <v>533</v>
      </c>
      <c r="BQ79" s="103" t="s">
        <v>533</v>
      </c>
      <c r="BR79" s="103" t="s">
        <v>533</v>
      </c>
      <c r="BS79" s="135">
        <v>0</v>
      </c>
      <c r="BT79" s="103" t="s">
        <v>533</v>
      </c>
      <c r="BU79" s="110" t="s">
        <v>534</v>
      </c>
      <c r="BV79" s="103" t="s">
        <v>533</v>
      </c>
      <c r="BW79" s="103" t="s">
        <v>533</v>
      </c>
      <c r="BX79" s="103" t="s">
        <v>533</v>
      </c>
      <c r="BY79" s="135">
        <v>0</v>
      </c>
      <c r="BZ79" s="103" t="s">
        <v>533</v>
      </c>
      <c r="CA79" s="110" t="s">
        <v>534</v>
      </c>
      <c r="CB79" s="103" t="s">
        <v>533</v>
      </c>
      <c r="CC79" s="103" t="s">
        <v>533</v>
      </c>
      <c r="CD79" s="103" t="s">
        <v>533</v>
      </c>
      <c r="CE79" s="135">
        <v>0</v>
      </c>
      <c r="CF79" s="103" t="s">
        <v>533</v>
      </c>
      <c r="CG79" s="110" t="s">
        <v>534</v>
      </c>
      <c r="CH79" s="103" t="s">
        <v>533</v>
      </c>
      <c r="CI79" s="103" t="s">
        <v>533</v>
      </c>
      <c r="CJ79" s="103" t="s">
        <v>533</v>
      </c>
      <c r="CK79" s="135">
        <v>0</v>
      </c>
      <c r="CL79" s="103" t="s">
        <v>533</v>
      </c>
      <c r="CM79" s="110" t="s">
        <v>534</v>
      </c>
      <c r="CN79" s="103" t="s">
        <v>533</v>
      </c>
      <c r="CO79" s="103" t="s">
        <v>533</v>
      </c>
      <c r="CP79" s="103" t="s">
        <v>533</v>
      </c>
      <c r="CQ79" s="135">
        <v>0</v>
      </c>
      <c r="CR79" s="103" t="s">
        <v>533</v>
      </c>
      <c r="CS79" s="110" t="s">
        <v>534</v>
      </c>
      <c r="CT79" s="103" t="s">
        <v>533</v>
      </c>
      <c r="CU79" s="103" t="s">
        <v>533</v>
      </c>
      <c r="CV79" s="103" t="s">
        <v>533</v>
      </c>
      <c r="CW79" s="103" t="s">
        <v>533</v>
      </c>
      <c r="CX79" s="103" t="s">
        <v>533</v>
      </c>
      <c r="CY79" s="103" t="s">
        <v>533</v>
      </c>
      <c r="CZ79" s="202">
        <f>AC79+AI79+AO79+AU79+BA79+BG79+BM79+BS79+BY79+CE79+CK79+CQ79</f>
        <v>0.99999999999999989</v>
      </c>
      <c r="DA79" s="224"/>
    </row>
    <row r="80" spans="1:105" s="177" customFormat="1" ht="71.400000000000006" x14ac:dyDescent="0.3">
      <c r="A80" s="103">
        <v>69</v>
      </c>
      <c r="B80" s="103" t="s">
        <v>167</v>
      </c>
      <c r="C80" s="103" t="s">
        <v>168</v>
      </c>
      <c r="D80" s="103" t="s">
        <v>219</v>
      </c>
      <c r="E80" s="103" t="s">
        <v>385</v>
      </c>
      <c r="F80" s="103" t="s">
        <v>386</v>
      </c>
      <c r="G80" s="103" t="s">
        <v>387</v>
      </c>
      <c r="H80" s="103" t="s">
        <v>173</v>
      </c>
      <c r="I80" s="103" t="s">
        <v>422</v>
      </c>
      <c r="J80" s="103" t="s">
        <v>61</v>
      </c>
      <c r="K80" s="103" t="s">
        <v>59</v>
      </c>
      <c r="L80" s="103" t="s">
        <v>528</v>
      </c>
      <c r="M80" s="103" t="s">
        <v>174</v>
      </c>
      <c r="N80" s="103" t="s">
        <v>424</v>
      </c>
      <c r="O80" s="103" t="s">
        <v>535</v>
      </c>
      <c r="P80" s="207">
        <v>1.5599999999999999E-2</v>
      </c>
      <c r="Q80" s="103" t="s">
        <v>536</v>
      </c>
      <c r="R80" s="103" t="s">
        <v>215</v>
      </c>
      <c r="S80" s="103" t="s">
        <v>537</v>
      </c>
      <c r="T80" s="103" t="s">
        <v>538</v>
      </c>
      <c r="U80" s="136">
        <v>1</v>
      </c>
      <c r="V80" s="136">
        <v>1</v>
      </c>
      <c r="W80" s="103" t="s">
        <v>60</v>
      </c>
      <c r="X80" s="103" t="s">
        <v>429</v>
      </c>
      <c r="Y80" s="103" t="s">
        <v>181</v>
      </c>
      <c r="Z80" s="225">
        <v>172769525</v>
      </c>
      <c r="AA80" s="108">
        <v>46023</v>
      </c>
      <c r="AB80" s="108">
        <v>46203</v>
      </c>
      <c r="AC80" s="135">
        <v>0.1</v>
      </c>
      <c r="AD80" s="103" t="s">
        <v>533</v>
      </c>
      <c r="AE80" s="110" t="s">
        <v>534</v>
      </c>
      <c r="AF80" s="103" t="s">
        <v>533</v>
      </c>
      <c r="AG80" s="103" t="s">
        <v>533</v>
      </c>
      <c r="AH80" s="103" t="s">
        <v>533</v>
      </c>
      <c r="AI80" s="135">
        <v>0.2</v>
      </c>
      <c r="AJ80" s="103" t="s">
        <v>533</v>
      </c>
      <c r="AK80" s="110" t="s">
        <v>534</v>
      </c>
      <c r="AL80" s="103" t="s">
        <v>533</v>
      </c>
      <c r="AM80" s="103" t="s">
        <v>533</v>
      </c>
      <c r="AN80" s="103" t="s">
        <v>533</v>
      </c>
      <c r="AO80" s="135">
        <v>0.2</v>
      </c>
      <c r="AP80" s="103" t="s">
        <v>533</v>
      </c>
      <c r="AQ80" s="110" t="s">
        <v>534</v>
      </c>
      <c r="AR80" s="103" t="s">
        <v>533</v>
      </c>
      <c r="AS80" s="103" t="s">
        <v>533</v>
      </c>
      <c r="AT80" s="103" t="s">
        <v>533</v>
      </c>
      <c r="AU80" s="135">
        <v>0.2</v>
      </c>
      <c r="AV80" s="103" t="s">
        <v>533</v>
      </c>
      <c r="AW80" s="110" t="s">
        <v>534</v>
      </c>
      <c r="AX80" s="103" t="s">
        <v>533</v>
      </c>
      <c r="AY80" s="103" t="s">
        <v>533</v>
      </c>
      <c r="AZ80" s="103" t="s">
        <v>533</v>
      </c>
      <c r="BA80" s="135">
        <v>0.2</v>
      </c>
      <c r="BB80" s="103" t="s">
        <v>533</v>
      </c>
      <c r="BC80" s="110" t="s">
        <v>534</v>
      </c>
      <c r="BD80" s="103" t="s">
        <v>533</v>
      </c>
      <c r="BE80" s="103" t="s">
        <v>533</v>
      </c>
      <c r="BF80" s="103" t="s">
        <v>533</v>
      </c>
      <c r="BG80" s="135">
        <v>0.1</v>
      </c>
      <c r="BH80" s="110" t="s">
        <v>534</v>
      </c>
      <c r="BI80" s="103" t="s">
        <v>533</v>
      </c>
      <c r="BJ80" s="103" t="s">
        <v>533</v>
      </c>
      <c r="BK80" s="103" t="s">
        <v>533</v>
      </c>
      <c r="BL80" s="103" t="s">
        <v>533</v>
      </c>
      <c r="BM80" s="135">
        <v>0</v>
      </c>
      <c r="BN80" s="103" t="s">
        <v>533</v>
      </c>
      <c r="BO80" s="110" t="s">
        <v>534</v>
      </c>
      <c r="BP80" s="103" t="s">
        <v>533</v>
      </c>
      <c r="BQ80" s="103" t="s">
        <v>533</v>
      </c>
      <c r="BR80" s="103" t="s">
        <v>533</v>
      </c>
      <c r="BS80" s="135">
        <v>0</v>
      </c>
      <c r="BT80" s="103" t="s">
        <v>533</v>
      </c>
      <c r="BU80" s="110" t="s">
        <v>534</v>
      </c>
      <c r="BV80" s="103" t="s">
        <v>533</v>
      </c>
      <c r="BW80" s="103" t="s">
        <v>533</v>
      </c>
      <c r="BX80" s="103" t="s">
        <v>533</v>
      </c>
      <c r="BY80" s="135">
        <v>0</v>
      </c>
      <c r="BZ80" s="103" t="s">
        <v>533</v>
      </c>
      <c r="CA80" s="110" t="s">
        <v>534</v>
      </c>
      <c r="CB80" s="103" t="s">
        <v>533</v>
      </c>
      <c r="CC80" s="103" t="s">
        <v>533</v>
      </c>
      <c r="CD80" s="103" t="s">
        <v>533</v>
      </c>
      <c r="CE80" s="135">
        <v>0</v>
      </c>
      <c r="CF80" s="103" t="s">
        <v>533</v>
      </c>
      <c r="CG80" s="110" t="s">
        <v>534</v>
      </c>
      <c r="CH80" s="103" t="s">
        <v>533</v>
      </c>
      <c r="CI80" s="103" t="s">
        <v>533</v>
      </c>
      <c r="CJ80" s="103" t="s">
        <v>533</v>
      </c>
      <c r="CK80" s="135">
        <v>0</v>
      </c>
      <c r="CL80" s="103" t="s">
        <v>533</v>
      </c>
      <c r="CM80" s="110" t="s">
        <v>534</v>
      </c>
      <c r="CN80" s="103" t="s">
        <v>533</v>
      </c>
      <c r="CO80" s="103" t="s">
        <v>533</v>
      </c>
      <c r="CP80" s="103" t="s">
        <v>533</v>
      </c>
      <c r="CQ80" s="135">
        <v>0</v>
      </c>
      <c r="CR80" s="103" t="s">
        <v>533</v>
      </c>
      <c r="CS80" s="110" t="s">
        <v>534</v>
      </c>
      <c r="CT80" s="103" t="s">
        <v>533</v>
      </c>
      <c r="CU80" s="103" t="s">
        <v>533</v>
      </c>
      <c r="CV80" s="103" t="s">
        <v>533</v>
      </c>
      <c r="CW80" s="103" t="s">
        <v>533</v>
      </c>
      <c r="CX80" s="103" t="s">
        <v>533</v>
      </c>
      <c r="CY80" s="103" t="s">
        <v>533</v>
      </c>
      <c r="CZ80" s="202">
        <f>AC80+AI80+AO80+AU80+BA80+BG80+BM80+BS80+BY80+CE80+CK80+CQ80</f>
        <v>0.99999999999999989</v>
      </c>
      <c r="DA80" s="224"/>
    </row>
    <row r="81" spans="1:105" s="177" customFormat="1" ht="112.2" x14ac:dyDescent="0.3">
      <c r="A81" s="103">
        <v>70</v>
      </c>
      <c r="B81" s="103" t="s">
        <v>167</v>
      </c>
      <c r="C81" s="103" t="s">
        <v>168</v>
      </c>
      <c r="D81" s="103" t="s">
        <v>219</v>
      </c>
      <c r="E81" s="103" t="s">
        <v>385</v>
      </c>
      <c r="F81" s="103" t="s">
        <v>386</v>
      </c>
      <c r="G81" s="103" t="s">
        <v>387</v>
      </c>
      <c r="H81" s="103" t="s">
        <v>173</v>
      </c>
      <c r="I81" s="103" t="s">
        <v>422</v>
      </c>
      <c r="J81" s="103" t="s">
        <v>61</v>
      </c>
      <c r="K81" s="103" t="s">
        <v>59</v>
      </c>
      <c r="L81" s="103" t="s">
        <v>528</v>
      </c>
      <c r="M81" s="103" t="s">
        <v>174</v>
      </c>
      <c r="N81" s="103" t="s">
        <v>424</v>
      </c>
      <c r="O81" s="103" t="s">
        <v>539</v>
      </c>
      <c r="P81" s="207">
        <v>1.5599999999999999E-2</v>
      </c>
      <c r="Q81" s="103" t="s">
        <v>540</v>
      </c>
      <c r="R81" s="103" t="s">
        <v>215</v>
      </c>
      <c r="S81" s="103" t="s">
        <v>541</v>
      </c>
      <c r="T81" s="103" t="s">
        <v>542</v>
      </c>
      <c r="U81" s="136">
        <v>1</v>
      </c>
      <c r="V81" s="136">
        <v>1</v>
      </c>
      <c r="W81" s="103" t="s">
        <v>60</v>
      </c>
      <c r="X81" s="103" t="s">
        <v>429</v>
      </c>
      <c r="Y81" s="103" t="s">
        <v>181</v>
      </c>
      <c r="Z81" s="225">
        <v>172769525</v>
      </c>
      <c r="AA81" s="108">
        <v>46023</v>
      </c>
      <c r="AB81" s="108">
        <v>46203</v>
      </c>
      <c r="AC81" s="135">
        <v>0.1</v>
      </c>
      <c r="AD81" s="103" t="s">
        <v>533</v>
      </c>
      <c r="AE81" s="110" t="s">
        <v>534</v>
      </c>
      <c r="AF81" s="103" t="s">
        <v>533</v>
      </c>
      <c r="AG81" s="103" t="s">
        <v>533</v>
      </c>
      <c r="AH81" s="103" t="s">
        <v>533</v>
      </c>
      <c r="AI81" s="135">
        <v>0.2</v>
      </c>
      <c r="AJ81" s="103" t="s">
        <v>533</v>
      </c>
      <c r="AK81" s="110" t="s">
        <v>534</v>
      </c>
      <c r="AL81" s="103" t="s">
        <v>533</v>
      </c>
      <c r="AM81" s="103" t="s">
        <v>533</v>
      </c>
      <c r="AN81" s="103" t="s">
        <v>533</v>
      </c>
      <c r="AO81" s="135">
        <v>0.2</v>
      </c>
      <c r="AP81" s="103" t="s">
        <v>533</v>
      </c>
      <c r="AQ81" s="110" t="s">
        <v>534</v>
      </c>
      <c r="AR81" s="103" t="s">
        <v>533</v>
      </c>
      <c r="AS81" s="103" t="s">
        <v>533</v>
      </c>
      <c r="AT81" s="103" t="s">
        <v>533</v>
      </c>
      <c r="AU81" s="135">
        <v>0.2</v>
      </c>
      <c r="AV81" s="103" t="s">
        <v>533</v>
      </c>
      <c r="AW81" s="110" t="s">
        <v>534</v>
      </c>
      <c r="AX81" s="103" t="s">
        <v>533</v>
      </c>
      <c r="AY81" s="103" t="s">
        <v>533</v>
      </c>
      <c r="AZ81" s="103" t="s">
        <v>533</v>
      </c>
      <c r="BA81" s="135">
        <v>0.2</v>
      </c>
      <c r="BB81" s="103" t="s">
        <v>533</v>
      </c>
      <c r="BC81" s="110" t="s">
        <v>534</v>
      </c>
      <c r="BD81" s="103" t="s">
        <v>533</v>
      </c>
      <c r="BE81" s="103" t="s">
        <v>533</v>
      </c>
      <c r="BF81" s="103" t="s">
        <v>533</v>
      </c>
      <c r="BG81" s="135">
        <v>0.1</v>
      </c>
      <c r="BH81" s="110" t="s">
        <v>534</v>
      </c>
      <c r="BI81" s="103" t="s">
        <v>533</v>
      </c>
      <c r="BJ81" s="103" t="s">
        <v>533</v>
      </c>
      <c r="BK81" s="103" t="s">
        <v>533</v>
      </c>
      <c r="BL81" s="103" t="s">
        <v>533</v>
      </c>
      <c r="BM81" s="135">
        <v>0</v>
      </c>
      <c r="BN81" s="103" t="s">
        <v>533</v>
      </c>
      <c r="BO81" s="110" t="s">
        <v>534</v>
      </c>
      <c r="BP81" s="103" t="s">
        <v>533</v>
      </c>
      <c r="BQ81" s="103" t="s">
        <v>533</v>
      </c>
      <c r="BR81" s="103" t="s">
        <v>533</v>
      </c>
      <c r="BS81" s="135">
        <v>0</v>
      </c>
      <c r="BT81" s="103" t="s">
        <v>533</v>
      </c>
      <c r="BU81" s="110" t="s">
        <v>534</v>
      </c>
      <c r="BV81" s="103" t="s">
        <v>533</v>
      </c>
      <c r="BW81" s="103" t="s">
        <v>533</v>
      </c>
      <c r="BX81" s="103" t="s">
        <v>533</v>
      </c>
      <c r="BY81" s="135">
        <v>0</v>
      </c>
      <c r="BZ81" s="103" t="s">
        <v>533</v>
      </c>
      <c r="CA81" s="110" t="s">
        <v>534</v>
      </c>
      <c r="CB81" s="103" t="s">
        <v>533</v>
      </c>
      <c r="CC81" s="103" t="s">
        <v>533</v>
      </c>
      <c r="CD81" s="103" t="s">
        <v>533</v>
      </c>
      <c r="CE81" s="135">
        <v>0</v>
      </c>
      <c r="CF81" s="103" t="s">
        <v>533</v>
      </c>
      <c r="CG81" s="110" t="s">
        <v>534</v>
      </c>
      <c r="CH81" s="103" t="s">
        <v>533</v>
      </c>
      <c r="CI81" s="103" t="s">
        <v>533</v>
      </c>
      <c r="CJ81" s="103" t="s">
        <v>533</v>
      </c>
      <c r="CK81" s="135">
        <v>0</v>
      </c>
      <c r="CL81" s="103" t="s">
        <v>533</v>
      </c>
      <c r="CM81" s="110" t="s">
        <v>534</v>
      </c>
      <c r="CN81" s="103" t="s">
        <v>533</v>
      </c>
      <c r="CO81" s="103" t="s">
        <v>533</v>
      </c>
      <c r="CP81" s="103" t="s">
        <v>533</v>
      </c>
      <c r="CQ81" s="135">
        <v>0</v>
      </c>
      <c r="CR81" s="103" t="s">
        <v>533</v>
      </c>
      <c r="CS81" s="110" t="s">
        <v>534</v>
      </c>
      <c r="CT81" s="103" t="s">
        <v>533</v>
      </c>
      <c r="CU81" s="103" t="s">
        <v>533</v>
      </c>
      <c r="CV81" s="103" t="s">
        <v>533</v>
      </c>
      <c r="CW81" s="103" t="s">
        <v>533</v>
      </c>
      <c r="CX81" s="103" t="s">
        <v>533</v>
      </c>
      <c r="CY81" s="103" t="s">
        <v>533</v>
      </c>
      <c r="CZ81" s="202">
        <f t="shared" ref="CZ81:CZ84" si="7">AC81+AI81+AO81+AU81+BA81+BG81+BM81+BS81+BY81+CE81+CK81+CQ81</f>
        <v>0.99999999999999989</v>
      </c>
      <c r="DA81" s="224"/>
    </row>
    <row r="82" spans="1:105" s="177" customFormat="1" ht="71.400000000000006" x14ac:dyDescent="0.3">
      <c r="A82" s="103">
        <v>71</v>
      </c>
      <c r="B82" s="103" t="s">
        <v>167</v>
      </c>
      <c r="C82" s="103" t="s">
        <v>168</v>
      </c>
      <c r="D82" s="103" t="s">
        <v>219</v>
      </c>
      <c r="E82" s="103" t="s">
        <v>385</v>
      </c>
      <c r="F82" s="103" t="s">
        <v>386</v>
      </c>
      <c r="G82" s="103" t="s">
        <v>387</v>
      </c>
      <c r="H82" s="103" t="s">
        <v>173</v>
      </c>
      <c r="I82" s="103" t="s">
        <v>422</v>
      </c>
      <c r="J82" s="103" t="s">
        <v>61</v>
      </c>
      <c r="K82" s="103" t="s">
        <v>59</v>
      </c>
      <c r="L82" s="103" t="s">
        <v>528</v>
      </c>
      <c r="M82" s="103" t="s">
        <v>174</v>
      </c>
      <c r="N82" s="103" t="s">
        <v>424</v>
      </c>
      <c r="O82" s="103" t="s">
        <v>543</v>
      </c>
      <c r="P82" s="207">
        <v>1.5599999999999999E-2</v>
      </c>
      <c r="Q82" s="103" t="s">
        <v>544</v>
      </c>
      <c r="R82" s="103" t="s">
        <v>178</v>
      </c>
      <c r="S82" s="103" t="s">
        <v>545</v>
      </c>
      <c r="T82" s="103" t="s">
        <v>546</v>
      </c>
      <c r="U82" s="103">
        <v>1</v>
      </c>
      <c r="V82" s="103">
        <v>1</v>
      </c>
      <c r="W82" s="103" t="s">
        <v>60</v>
      </c>
      <c r="X82" s="103" t="s">
        <v>429</v>
      </c>
      <c r="Y82" s="103" t="s">
        <v>181</v>
      </c>
      <c r="Z82" s="225">
        <v>172769525</v>
      </c>
      <c r="AA82" s="108">
        <v>46054</v>
      </c>
      <c r="AB82" s="108">
        <v>46081</v>
      </c>
      <c r="AC82" s="103">
        <v>0</v>
      </c>
      <c r="AD82" s="103" t="s">
        <v>533</v>
      </c>
      <c r="AE82" s="110" t="s">
        <v>534</v>
      </c>
      <c r="AF82" s="103" t="s">
        <v>533</v>
      </c>
      <c r="AG82" s="103" t="s">
        <v>533</v>
      </c>
      <c r="AH82" s="103" t="s">
        <v>533</v>
      </c>
      <c r="AI82" s="103">
        <v>1</v>
      </c>
      <c r="AJ82" s="103" t="s">
        <v>533</v>
      </c>
      <c r="AK82" s="110" t="s">
        <v>534</v>
      </c>
      <c r="AL82" s="103" t="s">
        <v>533</v>
      </c>
      <c r="AM82" s="103" t="s">
        <v>533</v>
      </c>
      <c r="AN82" s="103" t="s">
        <v>533</v>
      </c>
      <c r="AO82" s="103">
        <v>0</v>
      </c>
      <c r="AP82" s="103" t="s">
        <v>533</v>
      </c>
      <c r="AQ82" s="110" t="s">
        <v>534</v>
      </c>
      <c r="AR82" s="103" t="s">
        <v>533</v>
      </c>
      <c r="AS82" s="103" t="s">
        <v>533</v>
      </c>
      <c r="AT82" s="103" t="s">
        <v>533</v>
      </c>
      <c r="AU82" s="103">
        <v>0</v>
      </c>
      <c r="AV82" s="103" t="s">
        <v>533</v>
      </c>
      <c r="AW82" s="110" t="s">
        <v>534</v>
      </c>
      <c r="AX82" s="103" t="s">
        <v>533</v>
      </c>
      <c r="AY82" s="103" t="s">
        <v>533</v>
      </c>
      <c r="AZ82" s="103" t="s">
        <v>533</v>
      </c>
      <c r="BA82" s="103">
        <v>0</v>
      </c>
      <c r="BB82" s="103" t="s">
        <v>533</v>
      </c>
      <c r="BC82" s="110" t="s">
        <v>534</v>
      </c>
      <c r="BD82" s="103" t="s">
        <v>533</v>
      </c>
      <c r="BE82" s="103" t="s">
        <v>533</v>
      </c>
      <c r="BF82" s="103" t="s">
        <v>533</v>
      </c>
      <c r="BG82" s="103">
        <v>0</v>
      </c>
      <c r="BH82" s="110" t="s">
        <v>534</v>
      </c>
      <c r="BI82" s="103" t="s">
        <v>533</v>
      </c>
      <c r="BJ82" s="103" t="s">
        <v>533</v>
      </c>
      <c r="BK82" s="103" t="s">
        <v>533</v>
      </c>
      <c r="BL82" s="103" t="s">
        <v>533</v>
      </c>
      <c r="BM82" s="103">
        <v>0</v>
      </c>
      <c r="BN82" s="103" t="s">
        <v>533</v>
      </c>
      <c r="BO82" s="110" t="s">
        <v>534</v>
      </c>
      <c r="BP82" s="103" t="s">
        <v>533</v>
      </c>
      <c r="BQ82" s="103" t="s">
        <v>533</v>
      </c>
      <c r="BR82" s="103" t="s">
        <v>533</v>
      </c>
      <c r="BS82" s="103">
        <v>0</v>
      </c>
      <c r="BT82" s="103" t="s">
        <v>533</v>
      </c>
      <c r="BU82" s="110" t="s">
        <v>534</v>
      </c>
      <c r="BV82" s="103" t="s">
        <v>533</v>
      </c>
      <c r="BW82" s="103" t="s">
        <v>533</v>
      </c>
      <c r="BX82" s="103" t="s">
        <v>533</v>
      </c>
      <c r="BY82" s="103">
        <v>0</v>
      </c>
      <c r="BZ82" s="103" t="s">
        <v>533</v>
      </c>
      <c r="CA82" s="110" t="s">
        <v>534</v>
      </c>
      <c r="CB82" s="103" t="s">
        <v>533</v>
      </c>
      <c r="CC82" s="103" t="s">
        <v>533</v>
      </c>
      <c r="CD82" s="103" t="s">
        <v>533</v>
      </c>
      <c r="CE82" s="103">
        <v>0</v>
      </c>
      <c r="CF82" s="103" t="s">
        <v>533</v>
      </c>
      <c r="CG82" s="110" t="s">
        <v>534</v>
      </c>
      <c r="CH82" s="103" t="s">
        <v>533</v>
      </c>
      <c r="CI82" s="103" t="s">
        <v>533</v>
      </c>
      <c r="CJ82" s="103" t="s">
        <v>533</v>
      </c>
      <c r="CK82" s="103">
        <v>0</v>
      </c>
      <c r="CL82" s="103" t="s">
        <v>533</v>
      </c>
      <c r="CM82" s="110" t="s">
        <v>534</v>
      </c>
      <c r="CN82" s="103" t="s">
        <v>533</v>
      </c>
      <c r="CO82" s="103" t="s">
        <v>533</v>
      </c>
      <c r="CP82" s="103" t="s">
        <v>533</v>
      </c>
      <c r="CQ82" s="103">
        <v>0</v>
      </c>
      <c r="CR82" s="103" t="s">
        <v>533</v>
      </c>
      <c r="CS82" s="110" t="s">
        <v>534</v>
      </c>
      <c r="CT82" s="103" t="s">
        <v>533</v>
      </c>
      <c r="CU82" s="103" t="s">
        <v>533</v>
      </c>
      <c r="CV82" s="103" t="s">
        <v>533</v>
      </c>
      <c r="CW82" s="103" t="s">
        <v>533</v>
      </c>
      <c r="CX82" s="103" t="s">
        <v>533</v>
      </c>
      <c r="CY82" s="103" t="s">
        <v>533</v>
      </c>
      <c r="CZ82" s="209">
        <f t="shared" si="7"/>
        <v>1</v>
      </c>
      <c r="DA82" s="224"/>
    </row>
    <row r="83" spans="1:105" s="177" customFormat="1" ht="122.4" x14ac:dyDescent="0.3">
      <c r="A83" s="103">
        <v>72</v>
      </c>
      <c r="B83" s="103" t="s">
        <v>167</v>
      </c>
      <c r="C83" s="103" t="s">
        <v>168</v>
      </c>
      <c r="D83" s="103" t="s">
        <v>219</v>
      </c>
      <c r="E83" s="103" t="s">
        <v>385</v>
      </c>
      <c r="F83" s="103" t="s">
        <v>386</v>
      </c>
      <c r="G83" s="103" t="s">
        <v>387</v>
      </c>
      <c r="H83" s="103" t="s">
        <v>173</v>
      </c>
      <c r="I83" s="103" t="s">
        <v>422</v>
      </c>
      <c r="J83" s="103" t="s">
        <v>61</v>
      </c>
      <c r="K83" s="103" t="s">
        <v>59</v>
      </c>
      <c r="L83" s="103" t="s">
        <v>528</v>
      </c>
      <c r="M83" s="103" t="s">
        <v>174</v>
      </c>
      <c r="N83" s="103" t="s">
        <v>424</v>
      </c>
      <c r="O83" s="103" t="s">
        <v>547</v>
      </c>
      <c r="P83" s="207">
        <v>1.5599999999999999E-2</v>
      </c>
      <c r="Q83" s="103" t="s">
        <v>548</v>
      </c>
      <c r="R83" s="103" t="s">
        <v>178</v>
      </c>
      <c r="S83" s="103" t="s">
        <v>549</v>
      </c>
      <c r="T83" s="103" t="s">
        <v>550</v>
      </c>
      <c r="U83" s="103">
        <v>2</v>
      </c>
      <c r="V83" s="103">
        <v>2</v>
      </c>
      <c r="W83" s="103" t="s">
        <v>60</v>
      </c>
      <c r="X83" s="103" t="s">
        <v>429</v>
      </c>
      <c r="Y83" s="103" t="s">
        <v>181</v>
      </c>
      <c r="Z83" s="225">
        <v>172769525</v>
      </c>
      <c r="AA83" s="108">
        <v>46054</v>
      </c>
      <c r="AB83" s="108">
        <v>46142</v>
      </c>
      <c r="AC83" s="103">
        <v>0</v>
      </c>
      <c r="AD83" s="103" t="s">
        <v>533</v>
      </c>
      <c r="AE83" s="110" t="s">
        <v>534</v>
      </c>
      <c r="AF83" s="103" t="s">
        <v>533</v>
      </c>
      <c r="AG83" s="103" t="s">
        <v>533</v>
      </c>
      <c r="AH83" s="103" t="s">
        <v>533</v>
      </c>
      <c r="AI83" s="103">
        <v>2</v>
      </c>
      <c r="AJ83" s="103" t="s">
        <v>533</v>
      </c>
      <c r="AK83" s="110" t="s">
        <v>534</v>
      </c>
      <c r="AL83" s="103" t="s">
        <v>533</v>
      </c>
      <c r="AM83" s="103" t="s">
        <v>533</v>
      </c>
      <c r="AN83" s="103" t="s">
        <v>533</v>
      </c>
      <c r="AO83" s="103">
        <v>0</v>
      </c>
      <c r="AP83" s="103" t="s">
        <v>533</v>
      </c>
      <c r="AQ83" s="110" t="s">
        <v>534</v>
      </c>
      <c r="AR83" s="103" t="s">
        <v>533</v>
      </c>
      <c r="AS83" s="103" t="s">
        <v>533</v>
      </c>
      <c r="AT83" s="103" t="s">
        <v>533</v>
      </c>
      <c r="AU83" s="103">
        <v>0</v>
      </c>
      <c r="AV83" s="103" t="s">
        <v>533</v>
      </c>
      <c r="AW83" s="110" t="s">
        <v>534</v>
      </c>
      <c r="AX83" s="103" t="s">
        <v>533</v>
      </c>
      <c r="AY83" s="103" t="s">
        <v>533</v>
      </c>
      <c r="AZ83" s="103" t="s">
        <v>533</v>
      </c>
      <c r="BA83" s="103">
        <v>0</v>
      </c>
      <c r="BB83" s="103" t="s">
        <v>533</v>
      </c>
      <c r="BC83" s="110" t="s">
        <v>534</v>
      </c>
      <c r="BD83" s="103" t="s">
        <v>533</v>
      </c>
      <c r="BE83" s="103" t="s">
        <v>533</v>
      </c>
      <c r="BF83" s="103" t="s">
        <v>533</v>
      </c>
      <c r="BG83" s="103">
        <v>0</v>
      </c>
      <c r="BH83" s="110" t="s">
        <v>534</v>
      </c>
      <c r="BI83" s="103" t="s">
        <v>533</v>
      </c>
      <c r="BJ83" s="103" t="s">
        <v>533</v>
      </c>
      <c r="BK83" s="103" t="s">
        <v>533</v>
      </c>
      <c r="BL83" s="103" t="s">
        <v>533</v>
      </c>
      <c r="BM83" s="103">
        <v>0</v>
      </c>
      <c r="BN83" s="103" t="s">
        <v>533</v>
      </c>
      <c r="BO83" s="110" t="s">
        <v>534</v>
      </c>
      <c r="BP83" s="103" t="s">
        <v>533</v>
      </c>
      <c r="BQ83" s="103" t="s">
        <v>533</v>
      </c>
      <c r="BR83" s="103" t="s">
        <v>533</v>
      </c>
      <c r="BS83" s="103">
        <v>0</v>
      </c>
      <c r="BT83" s="103" t="s">
        <v>533</v>
      </c>
      <c r="BU83" s="110" t="s">
        <v>534</v>
      </c>
      <c r="BV83" s="103" t="s">
        <v>533</v>
      </c>
      <c r="BW83" s="103" t="s">
        <v>533</v>
      </c>
      <c r="BX83" s="103" t="s">
        <v>533</v>
      </c>
      <c r="BY83" s="103">
        <v>0</v>
      </c>
      <c r="BZ83" s="103" t="s">
        <v>533</v>
      </c>
      <c r="CA83" s="110" t="s">
        <v>534</v>
      </c>
      <c r="CB83" s="103" t="s">
        <v>533</v>
      </c>
      <c r="CC83" s="103" t="s">
        <v>533</v>
      </c>
      <c r="CD83" s="103" t="s">
        <v>533</v>
      </c>
      <c r="CE83" s="103">
        <v>0</v>
      </c>
      <c r="CF83" s="103" t="s">
        <v>533</v>
      </c>
      <c r="CG83" s="110" t="s">
        <v>534</v>
      </c>
      <c r="CH83" s="103" t="s">
        <v>533</v>
      </c>
      <c r="CI83" s="103" t="s">
        <v>533</v>
      </c>
      <c r="CJ83" s="103" t="s">
        <v>533</v>
      </c>
      <c r="CK83" s="103">
        <v>0</v>
      </c>
      <c r="CL83" s="103" t="s">
        <v>533</v>
      </c>
      <c r="CM83" s="110" t="s">
        <v>534</v>
      </c>
      <c r="CN83" s="103" t="s">
        <v>533</v>
      </c>
      <c r="CO83" s="103" t="s">
        <v>533</v>
      </c>
      <c r="CP83" s="103" t="s">
        <v>533</v>
      </c>
      <c r="CQ83" s="103">
        <v>0</v>
      </c>
      <c r="CR83" s="103" t="s">
        <v>533</v>
      </c>
      <c r="CS83" s="110" t="s">
        <v>534</v>
      </c>
      <c r="CT83" s="103" t="s">
        <v>533</v>
      </c>
      <c r="CU83" s="103" t="s">
        <v>533</v>
      </c>
      <c r="CV83" s="103" t="s">
        <v>533</v>
      </c>
      <c r="CW83" s="103" t="s">
        <v>533</v>
      </c>
      <c r="CX83" s="103" t="s">
        <v>533</v>
      </c>
      <c r="CY83" s="103" t="s">
        <v>533</v>
      </c>
      <c r="CZ83" s="209">
        <f t="shared" si="7"/>
        <v>2</v>
      </c>
      <c r="DA83" s="224"/>
    </row>
    <row r="84" spans="1:105" s="177" customFormat="1" ht="71.400000000000006" x14ac:dyDescent="0.3">
      <c r="A84" s="103">
        <v>73</v>
      </c>
      <c r="B84" s="103" t="s">
        <v>167</v>
      </c>
      <c r="C84" s="103" t="s">
        <v>169</v>
      </c>
      <c r="D84" s="103" t="s">
        <v>219</v>
      </c>
      <c r="E84" s="103" t="s">
        <v>385</v>
      </c>
      <c r="F84" s="103" t="s">
        <v>386</v>
      </c>
      <c r="G84" s="103" t="s">
        <v>387</v>
      </c>
      <c r="H84" s="103" t="s">
        <v>174</v>
      </c>
      <c r="I84" s="103" t="s">
        <v>422</v>
      </c>
      <c r="J84" s="103" t="s">
        <v>61</v>
      </c>
      <c r="K84" s="103" t="s">
        <v>59</v>
      </c>
      <c r="L84" s="103" t="s">
        <v>528</v>
      </c>
      <c r="M84" s="103" t="s">
        <v>174</v>
      </c>
      <c r="N84" s="103" t="s">
        <v>424</v>
      </c>
      <c r="O84" s="103" t="s">
        <v>551</v>
      </c>
      <c r="P84" s="207">
        <v>5.8999999999999999E-3</v>
      </c>
      <c r="Q84" s="103" t="s">
        <v>552</v>
      </c>
      <c r="R84" s="103" t="s">
        <v>178</v>
      </c>
      <c r="S84" s="103" t="s">
        <v>553</v>
      </c>
      <c r="T84" s="103" t="s">
        <v>554</v>
      </c>
      <c r="U84" s="103">
        <v>1</v>
      </c>
      <c r="V84" s="103">
        <v>1</v>
      </c>
      <c r="W84" s="103" t="s">
        <v>60</v>
      </c>
      <c r="X84" s="103" t="s">
        <v>429</v>
      </c>
      <c r="Y84" s="103" t="s">
        <v>181</v>
      </c>
      <c r="Z84" s="225">
        <v>172769525</v>
      </c>
      <c r="AA84" s="108">
        <v>46143</v>
      </c>
      <c r="AB84" s="108">
        <v>46265</v>
      </c>
      <c r="AC84" s="103">
        <v>0</v>
      </c>
      <c r="AD84" s="103" t="s">
        <v>533</v>
      </c>
      <c r="AE84" s="110" t="s">
        <v>534</v>
      </c>
      <c r="AF84" s="103" t="s">
        <v>533</v>
      </c>
      <c r="AG84" s="103" t="s">
        <v>533</v>
      </c>
      <c r="AH84" s="103" t="s">
        <v>533</v>
      </c>
      <c r="AI84" s="103">
        <v>0</v>
      </c>
      <c r="AJ84" s="103" t="s">
        <v>533</v>
      </c>
      <c r="AK84" s="110" t="s">
        <v>534</v>
      </c>
      <c r="AL84" s="103" t="s">
        <v>533</v>
      </c>
      <c r="AM84" s="103" t="s">
        <v>533</v>
      </c>
      <c r="AN84" s="103" t="s">
        <v>533</v>
      </c>
      <c r="AO84" s="103">
        <v>0</v>
      </c>
      <c r="AP84" s="103" t="s">
        <v>533</v>
      </c>
      <c r="AQ84" s="110" t="s">
        <v>534</v>
      </c>
      <c r="AR84" s="103" t="s">
        <v>533</v>
      </c>
      <c r="AS84" s="103" t="s">
        <v>533</v>
      </c>
      <c r="AT84" s="103" t="s">
        <v>533</v>
      </c>
      <c r="AU84" s="103">
        <v>0</v>
      </c>
      <c r="AV84" s="103" t="s">
        <v>533</v>
      </c>
      <c r="AW84" s="110" t="s">
        <v>534</v>
      </c>
      <c r="AX84" s="103" t="s">
        <v>533</v>
      </c>
      <c r="AY84" s="103" t="s">
        <v>533</v>
      </c>
      <c r="AZ84" s="103" t="s">
        <v>533</v>
      </c>
      <c r="BA84" s="103">
        <v>0</v>
      </c>
      <c r="BB84" s="103" t="s">
        <v>533</v>
      </c>
      <c r="BC84" s="110" t="s">
        <v>534</v>
      </c>
      <c r="BD84" s="103" t="s">
        <v>533</v>
      </c>
      <c r="BE84" s="103" t="s">
        <v>533</v>
      </c>
      <c r="BF84" s="103" t="s">
        <v>533</v>
      </c>
      <c r="BG84" s="103">
        <v>0</v>
      </c>
      <c r="BH84" s="110" t="s">
        <v>534</v>
      </c>
      <c r="BI84" s="103" t="s">
        <v>533</v>
      </c>
      <c r="BJ84" s="103" t="s">
        <v>533</v>
      </c>
      <c r="BK84" s="103" t="s">
        <v>533</v>
      </c>
      <c r="BL84" s="103" t="s">
        <v>533</v>
      </c>
      <c r="BM84" s="103">
        <v>0</v>
      </c>
      <c r="BN84" s="103" t="s">
        <v>533</v>
      </c>
      <c r="BO84" s="110" t="s">
        <v>534</v>
      </c>
      <c r="BP84" s="103" t="s">
        <v>533</v>
      </c>
      <c r="BQ84" s="103" t="s">
        <v>533</v>
      </c>
      <c r="BR84" s="103" t="s">
        <v>533</v>
      </c>
      <c r="BS84" s="103">
        <v>1</v>
      </c>
      <c r="BT84" s="103" t="s">
        <v>533</v>
      </c>
      <c r="BU84" s="110" t="s">
        <v>534</v>
      </c>
      <c r="BV84" s="103" t="s">
        <v>533</v>
      </c>
      <c r="BW84" s="103" t="s">
        <v>533</v>
      </c>
      <c r="BX84" s="103" t="s">
        <v>533</v>
      </c>
      <c r="BY84" s="103">
        <v>0</v>
      </c>
      <c r="BZ84" s="103" t="s">
        <v>533</v>
      </c>
      <c r="CA84" s="110" t="s">
        <v>534</v>
      </c>
      <c r="CB84" s="103" t="s">
        <v>533</v>
      </c>
      <c r="CC84" s="103" t="s">
        <v>533</v>
      </c>
      <c r="CD84" s="103" t="s">
        <v>533</v>
      </c>
      <c r="CE84" s="103">
        <v>0</v>
      </c>
      <c r="CF84" s="103" t="s">
        <v>533</v>
      </c>
      <c r="CG84" s="110" t="s">
        <v>534</v>
      </c>
      <c r="CH84" s="103" t="s">
        <v>533</v>
      </c>
      <c r="CI84" s="103" t="s">
        <v>533</v>
      </c>
      <c r="CJ84" s="103" t="s">
        <v>533</v>
      </c>
      <c r="CK84" s="103">
        <v>0</v>
      </c>
      <c r="CL84" s="103" t="s">
        <v>533</v>
      </c>
      <c r="CM84" s="110" t="s">
        <v>534</v>
      </c>
      <c r="CN84" s="103" t="s">
        <v>533</v>
      </c>
      <c r="CO84" s="103" t="s">
        <v>533</v>
      </c>
      <c r="CP84" s="103" t="s">
        <v>533</v>
      </c>
      <c r="CQ84" s="103">
        <v>0</v>
      </c>
      <c r="CR84" s="103" t="s">
        <v>533</v>
      </c>
      <c r="CS84" s="110" t="s">
        <v>534</v>
      </c>
      <c r="CT84" s="103" t="s">
        <v>533</v>
      </c>
      <c r="CU84" s="103" t="s">
        <v>533</v>
      </c>
      <c r="CV84" s="103" t="s">
        <v>533</v>
      </c>
      <c r="CW84" s="103" t="s">
        <v>533</v>
      </c>
      <c r="CX84" s="103" t="s">
        <v>533</v>
      </c>
      <c r="CY84" s="103" t="s">
        <v>533</v>
      </c>
      <c r="CZ84" s="209">
        <f t="shared" si="7"/>
        <v>1</v>
      </c>
      <c r="DA84" s="224"/>
    </row>
    <row r="85" spans="1:105" s="109" customFormat="1" ht="81.599999999999994" x14ac:dyDescent="0.3">
      <c r="A85" s="102">
        <v>74</v>
      </c>
      <c r="B85" s="103" t="s">
        <v>169</v>
      </c>
      <c r="C85" s="103" t="s">
        <v>168</v>
      </c>
      <c r="D85" s="103" t="s">
        <v>169</v>
      </c>
      <c r="E85" s="103" t="s">
        <v>170</v>
      </c>
      <c r="F85" s="103" t="s">
        <v>171</v>
      </c>
      <c r="G85" s="103" t="s">
        <v>270</v>
      </c>
      <c r="H85" s="103" t="s">
        <v>173</v>
      </c>
      <c r="I85" s="103" t="s">
        <v>174</v>
      </c>
      <c r="J85" s="103" t="s">
        <v>174</v>
      </c>
      <c r="K85" s="103" t="s">
        <v>174</v>
      </c>
      <c r="L85" s="103" t="s">
        <v>174</v>
      </c>
      <c r="M85" s="103" t="s">
        <v>555</v>
      </c>
      <c r="N85" s="103" t="s">
        <v>169</v>
      </c>
      <c r="O85" s="103" t="s">
        <v>556</v>
      </c>
      <c r="P85" s="103"/>
      <c r="Q85" s="103" t="s">
        <v>557</v>
      </c>
      <c r="R85" s="103" t="s">
        <v>178</v>
      </c>
      <c r="S85" s="103" t="s">
        <v>558</v>
      </c>
      <c r="T85" s="103" t="s">
        <v>558</v>
      </c>
      <c r="U85" s="184">
        <v>1</v>
      </c>
      <c r="V85" s="184">
        <v>1</v>
      </c>
      <c r="W85" s="103" t="s">
        <v>39</v>
      </c>
      <c r="X85" s="103" t="s">
        <v>180</v>
      </c>
      <c r="Y85" s="103" t="s">
        <v>181</v>
      </c>
      <c r="Z85" s="103" t="s">
        <v>559</v>
      </c>
      <c r="AA85" s="108">
        <v>46174</v>
      </c>
      <c r="AB85" s="108">
        <v>46387</v>
      </c>
      <c r="AC85" s="102">
        <v>0</v>
      </c>
      <c r="AD85" s="102">
        <v>0</v>
      </c>
      <c r="AE85" s="110" t="s">
        <v>183</v>
      </c>
      <c r="AF85" s="103" t="s">
        <v>169</v>
      </c>
      <c r="AG85" s="103" t="s">
        <v>169</v>
      </c>
      <c r="AH85" s="103" t="s">
        <v>169</v>
      </c>
      <c r="AI85" s="102">
        <v>0</v>
      </c>
      <c r="AJ85" s="102">
        <v>0</v>
      </c>
      <c r="AK85" s="110" t="s">
        <v>183</v>
      </c>
      <c r="AL85" s="103" t="s">
        <v>169</v>
      </c>
      <c r="AM85" s="103" t="s">
        <v>169</v>
      </c>
      <c r="AN85" s="103" t="s">
        <v>169</v>
      </c>
      <c r="AO85" s="102">
        <v>0</v>
      </c>
      <c r="AP85" s="102">
        <v>0</v>
      </c>
      <c r="AQ85" s="110" t="s">
        <v>183</v>
      </c>
      <c r="AR85" s="103" t="s">
        <v>169</v>
      </c>
      <c r="AS85" s="103" t="s">
        <v>169</v>
      </c>
      <c r="AT85" s="103" t="s">
        <v>169</v>
      </c>
      <c r="AU85" s="102">
        <v>0</v>
      </c>
      <c r="AV85" s="102">
        <v>0</v>
      </c>
      <c r="AW85" s="110" t="s">
        <v>183</v>
      </c>
      <c r="AX85" s="103" t="s">
        <v>169</v>
      </c>
      <c r="AY85" s="103" t="s">
        <v>169</v>
      </c>
      <c r="AZ85" s="103" t="s">
        <v>169</v>
      </c>
      <c r="BA85" s="102">
        <v>0</v>
      </c>
      <c r="BB85" s="102">
        <v>0</v>
      </c>
      <c r="BC85" s="110" t="s">
        <v>183</v>
      </c>
      <c r="BD85" s="103" t="s">
        <v>169</v>
      </c>
      <c r="BE85" s="103" t="s">
        <v>169</v>
      </c>
      <c r="BF85" s="103" t="s">
        <v>169</v>
      </c>
      <c r="BG85" s="102">
        <v>0</v>
      </c>
      <c r="BH85" s="102">
        <v>0</v>
      </c>
      <c r="BI85" s="110" t="s">
        <v>534</v>
      </c>
      <c r="BJ85" s="103" t="s">
        <v>169</v>
      </c>
      <c r="BK85" s="103" t="s">
        <v>169</v>
      </c>
      <c r="BL85" s="103" t="s">
        <v>169</v>
      </c>
      <c r="BM85" s="102" t="s">
        <v>560</v>
      </c>
      <c r="BN85" s="210"/>
      <c r="BO85" s="110" t="s">
        <v>183</v>
      </c>
      <c r="BP85" s="102"/>
      <c r="BQ85" s="102"/>
      <c r="BR85" s="102"/>
      <c r="BS85" s="102">
        <v>0</v>
      </c>
      <c r="BT85" s="102">
        <v>0</v>
      </c>
      <c r="BU85" s="110" t="s">
        <v>183</v>
      </c>
      <c r="BV85" s="103" t="s">
        <v>169</v>
      </c>
      <c r="BW85" s="103" t="s">
        <v>169</v>
      </c>
      <c r="BX85" s="103" t="s">
        <v>169</v>
      </c>
      <c r="BY85" s="102">
        <v>0</v>
      </c>
      <c r="BZ85" s="102">
        <v>0</v>
      </c>
      <c r="CA85" s="110" t="s">
        <v>183</v>
      </c>
      <c r="CB85" s="103" t="s">
        <v>169</v>
      </c>
      <c r="CC85" s="103" t="s">
        <v>169</v>
      </c>
      <c r="CD85" s="103" t="s">
        <v>169</v>
      </c>
      <c r="CE85" s="102" t="s">
        <v>561</v>
      </c>
      <c r="CF85" s="210"/>
      <c r="CG85" s="110" t="s">
        <v>183</v>
      </c>
      <c r="CH85" s="102"/>
      <c r="CI85" s="102"/>
      <c r="CJ85" s="102"/>
      <c r="CK85" s="102"/>
      <c r="CL85" s="102"/>
      <c r="CM85" s="110" t="s">
        <v>183</v>
      </c>
      <c r="CN85" s="102"/>
      <c r="CO85" s="102"/>
      <c r="CP85" s="102"/>
      <c r="CQ85" s="102"/>
      <c r="CR85" s="102"/>
      <c r="CS85" s="110" t="s">
        <v>183</v>
      </c>
      <c r="CT85" s="102"/>
      <c r="CU85" s="102"/>
      <c r="CV85" s="102"/>
      <c r="CW85" s="102"/>
      <c r="CX85" s="102"/>
      <c r="CY85" s="102"/>
      <c r="CZ85" s="174"/>
    </row>
    <row r="86" spans="1:105" s="109" customFormat="1" ht="122.4" x14ac:dyDescent="0.3">
      <c r="A86" s="102">
        <v>75</v>
      </c>
      <c r="B86" s="103" t="s">
        <v>169</v>
      </c>
      <c r="C86" s="103" t="s">
        <v>168</v>
      </c>
      <c r="D86" s="103" t="s">
        <v>169</v>
      </c>
      <c r="E86" s="103" t="s">
        <v>170</v>
      </c>
      <c r="F86" s="103" t="s">
        <v>282</v>
      </c>
      <c r="G86" s="103" t="s">
        <v>283</v>
      </c>
      <c r="H86" s="103" t="s">
        <v>562</v>
      </c>
      <c r="I86" s="103" t="s">
        <v>174</v>
      </c>
      <c r="J86" s="103" t="s">
        <v>46</v>
      </c>
      <c r="K86" s="103" t="s">
        <v>174</v>
      </c>
      <c r="L86" s="103" t="s">
        <v>174</v>
      </c>
      <c r="M86" s="103" t="s">
        <v>563</v>
      </c>
      <c r="N86" s="103" t="s">
        <v>169</v>
      </c>
      <c r="O86" s="103" t="s">
        <v>556</v>
      </c>
      <c r="P86" s="103"/>
      <c r="Q86" s="103" t="s">
        <v>557</v>
      </c>
      <c r="R86" s="103" t="s">
        <v>178</v>
      </c>
      <c r="S86" s="103" t="s">
        <v>558</v>
      </c>
      <c r="T86" s="103" t="s">
        <v>558</v>
      </c>
      <c r="U86" s="184" t="s">
        <v>564</v>
      </c>
      <c r="V86" s="184" t="s">
        <v>564</v>
      </c>
      <c r="W86" s="103" t="s">
        <v>49</v>
      </c>
      <c r="X86" s="103" t="s">
        <v>289</v>
      </c>
      <c r="Y86" s="103" t="s">
        <v>181</v>
      </c>
      <c r="Z86" s="103" t="s">
        <v>559</v>
      </c>
      <c r="AA86" s="108">
        <v>46054</v>
      </c>
      <c r="AB86" s="108">
        <v>46387</v>
      </c>
      <c r="AC86" s="136">
        <v>0.2</v>
      </c>
      <c r="AD86" s="102"/>
      <c r="AE86" s="110" t="s">
        <v>183</v>
      </c>
      <c r="AF86" s="103"/>
      <c r="AG86" s="102"/>
      <c r="AH86" s="102"/>
      <c r="AI86" s="170">
        <v>0</v>
      </c>
      <c r="AJ86" s="102"/>
      <c r="AK86" s="110" t="s">
        <v>183</v>
      </c>
      <c r="AL86" s="102"/>
      <c r="AM86" s="102"/>
      <c r="AN86" s="102"/>
      <c r="AO86" s="170">
        <v>0</v>
      </c>
      <c r="AP86" s="102"/>
      <c r="AQ86" s="110" t="s">
        <v>183</v>
      </c>
      <c r="AR86" s="102"/>
      <c r="AS86" s="102"/>
      <c r="AT86" s="102"/>
      <c r="AU86" s="136">
        <v>0.2</v>
      </c>
      <c r="AV86" s="102"/>
      <c r="AW86" s="110" t="s">
        <v>183</v>
      </c>
      <c r="AX86" s="102"/>
      <c r="AY86" s="102"/>
      <c r="AZ86" s="102"/>
      <c r="BA86" s="170">
        <v>0</v>
      </c>
      <c r="BB86" s="102"/>
      <c r="BC86" s="110" t="s">
        <v>183</v>
      </c>
      <c r="BD86" s="102"/>
      <c r="BE86" s="102"/>
      <c r="BF86" s="102"/>
      <c r="BG86" s="170">
        <v>0</v>
      </c>
      <c r="BH86" s="110"/>
      <c r="BI86" s="110" t="s">
        <v>183</v>
      </c>
      <c r="BJ86" s="102"/>
      <c r="BK86" s="102"/>
      <c r="BL86" s="102"/>
      <c r="BM86" s="136">
        <v>0.2</v>
      </c>
      <c r="BN86" s="102"/>
      <c r="BO86" s="110" t="s">
        <v>183</v>
      </c>
      <c r="BP86" s="102"/>
      <c r="BQ86" s="102"/>
      <c r="BR86" s="102"/>
      <c r="BS86" s="170">
        <v>0</v>
      </c>
      <c r="BT86" s="102"/>
      <c r="BU86" s="110" t="s">
        <v>183</v>
      </c>
      <c r="BV86" s="102"/>
      <c r="BW86" s="102"/>
      <c r="BX86" s="102"/>
      <c r="BY86" s="170">
        <v>0</v>
      </c>
      <c r="BZ86" s="102"/>
      <c r="CA86" s="110" t="s">
        <v>183</v>
      </c>
      <c r="CB86" s="102"/>
      <c r="CC86" s="102"/>
      <c r="CD86" s="102"/>
      <c r="CE86" s="136">
        <v>0.2</v>
      </c>
      <c r="CF86" s="102"/>
      <c r="CG86" s="110" t="s">
        <v>183</v>
      </c>
      <c r="CH86" s="102"/>
      <c r="CI86" s="102"/>
      <c r="CJ86" s="102"/>
      <c r="CK86" s="170">
        <v>0</v>
      </c>
      <c r="CL86" s="102"/>
      <c r="CM86" s="110" t="s">
        <v>183</v>
      </c>
      <c r="CN86" s="102"/>
      <c r="CO86" s="102"/>
      <c r="CP86" s="102"/>
      <c r="CQ86" s="136">
        <v>0.2</v>
      </c>
      <c r="CR86" s="102"/>
      <c r="CS86" s="110" t="s">
        <v>183</v>
      </c>
      <c r="CT86" s="102"/>
      <c r="CU86" s="102"/>
      <c r="CV86" s="102"/>
      <c r="CW86" s="102"/>
      <c r="CX86" s="102"/>
      <c r="CY86" s="102"/>
      <c r="CZ86" s="174"/>
    </row>
    <row r="87" spans="1:105" s="109" customFormat="1" ht="81.599999999999994" x14ac:dyDescent="0.3">
      <c r="A87" s="102">
        <v>76</v>
      </c>
      <c r="B87" s="103" t="s">
        <v>169</v>
      </c>
      <c r="C87" s="103" t="s">
        <v>168</v>
      </c>
      <c r="D87" s="103" t="s">
        <v>169</v>
      </c>
      <c r="E87" s="103" t="s">
        <v>170</v>
      </c>
      <c r="F87" s="103" t="s">
        <v>171</v>
      </c>
      <c r="G87" s="103" t="s">
        <v>172</v>
      </c>
      <c r="H87" s="103" t="s">
        <v>565</v>
      </c>
      <c r="I87" s="103" t="s">
        <v>174</v>
      </c>
      <c r="J87" s="103" t="s">
        <v>36</v>
      </c>
      <c r="K87" s="103" t="s">
        <v>174</v>
      </c>
      <c r="L87" s="103" t="s">
        <v>174</v>
      </c>
      <c r="M87" s="103" t="s">
        <v>563</v>
      </c>
      <c r="N87" s="103" t="s">
        <v>169</v>
      </c>
      <c r="O87" s="103" t="s">
        <v>556</v>
      </c>
      <c r="P87" s="103"/>
      <c r="Q87" s="103" t="s">
        <v>557</v>
      </c>
      <c r="R87" s="103" t="s">
        <v>178</v>
      </c>
      <c r="S87" s="103" t="s">
        <v>558</v>
      </c>
      <c r="T87" s="103" t="s">
        <v>558</v>
      </c>
      <c r="U87" s="184" t="s">
        <v>564</v>
      </c>
      <c r="V87" s="184" t="s">
        <v>564</v>
      </c>
      <c r="W87" s="103" t="s">
        <v>39</v>
      </c>
      <c r="X87" s="103" t="s">
        <v>180</v>
      </c>
      <c r="Y87" s="103" t="s">
        <v>181</v>
      </c>
      <c r="Z87" s="103" t="s">
        <v>559</v>
      </c>
      <c r="AA87" s="108">
        <v>46054</v>
      </c>
      <c r="AB87" s="108">
        <v>46387</v>
      </c>
      <c r="AC87" s="136">
        <v>0.2</v>
      </c>
      <c r="AD87" s="102"/>
      <c r="AE87" s="110" t="s">
        <v>183</v>
      </c>
      <c r="AF87" s="103"/>
      <c r="AG87" s="102"/>
      <c r="AH87" s="102"/>
      <c r="AI87" s="170">
        <v>0</v>
      </c>
      <c r="AJ87" s="102"/>
      <c r="AK87" s="110" t="s">
        <v>183</v>
      </c>
      <c r="AL87" s="102"/>
      <c r="AM87" s="102"/>
      <c r="AN87" s="102"/>
      <c r="AO87" s="170">
        <v>0</v>
      </c>
      <c r="AP87" s="102"/>
      <c r="AQ87" s="110" t="s">
        <v>183</v>
      </c>
      <c r="AR87" s="102"/>
      <c r="AS87" s="102"/>
      <c r="AT87" s="102"/>
      <c r="AU87" s="136">
        <v>0.2</v>
      </c>
      <c r="AV87" s="102"/>
      <c r="AW87" s="110" t="s">
        <v>183</v>
      </c>
      <c r="AX87" s="102"/>
      <c r="AY87" s="102"/>
      <c r="AZ87" s="102"/>
      <c r="BA87" s="170">
        <v>0</v>
      </c>
      <c r="BB87" s="102"/>
      <c r="BC87" s="110" t="s">
        <v>183</v>
      </c>
      <c r="BD87" s="102"/>
      <c r="BE87" s="102"/>
      <c r="BF87" s="102"/>
      <c r="BG87" s="170">
        <v>0</v>
      </c>
      <c r="BH87" s="110"/>
      <c r="BI87" s="110" t="s">
        <v>183</v>
      </c>
      <c r="BJ87" s="102"/>
      <c r="BK87" s="102"/>
      <c r="BL87" s="102"/>
      <c r="BM87" s="136">
        <v>0.2</v>
      </c>
      <c r="BN87" s="102"/>
      <c r="BO87" s="110" t="s">
        <v>183</v>
      </c>
      <c r="BP87" s="102"/>
      <c r="BQ87" s="102"/>
      <c r="BR87" s="102"/>
      <c r="BS87" s="170">
        <v>0</v>
      </c>
      <c r="BT87" s="102"/>
      <c r="BU87" s="110" t="s">
        <v>183</v>
      </c>
      <c r="BV87" s="102"/>
      <c r="BW87" s="102"/>
      <c r="BX87" s="102"/>
      <c r="BY87" s="170">
        <v>0</v>
      </c>
      <c r="BZ87" s="102"/>
      <c r="CA87" s="110" t="s">
        <v>183</v>
      </c>
      <c r="CB87" s="102"/>
      <c r="CC87" s="102"/>
      <c r="CD87" s="102"/>
      <c r="CE87" s="136">
        <v>0.2</v>
      </c>
      <c r="CF87" s="102"/>
      <c r="CG87" s="110" t="s">
        <v>183</v>
      </c>
      <c r="CH87" s="102"/>
      <c r="CI87" s="102"/>
      <c r="CJ87" s="102"/>
      <c r="CK87" s="170">
        <v>0</v>
      </c>
      <c r="CL87" s="102"/>
      <c r="CM87" s="110" t="s">
        <v>183</v>
      </c>
      <c r="CN87" s="102"/>
      <c r="CO87" s="102"/>
      <c r="CP87" s="102"/>
      <c r="CQ87" s="136">
        <v>0.2</v>
      </c>
      <c r="CR87" s="102"/>
      <c r="CS87" s="110" t="s">
        <v>183</v>
      </c>
      <c r="CT87" s="102"/>
      <c r="CU87" s="102"/>
      <c r="CV87" s="102"/>
      <c r="CW87" s="102"/>
      <c r="CX87" s="102"/>
      <c r="CY87" s="102"/>
      <c r="CZ87" s="174"/>
    </row>
    <row r="88" spans="1:105" s="109" customFormat="1" ht="122.4" x14ac:dyDescent="0.3">
      <c r="A88" s="102">
        <v>77</v>
      </c>
      <c r="B88" s="103" t="s">
        <v>169</v>
      </c>
      <c r="C88" s="103" t="s">
        <v>168</v>
      </c>
      <c r="D88" s="103" t="s">
        <v>169</v>
      </c>
      <c r="E88" s="103" t="s">
        <v>170</v>
      </c>
      <c r="F88" s="103" t="s">
        <v>282</v>
      </c>
      <c r="G88" s="103" t="s">
        <v>283</v>
      </c>
      <c r="H88" s="103" t="s">
        <v>566</v>
      </c>
      <c r="I88" s="103" t="s">
        <v>174</v>
      </c>
      <c r="J88" s="103" t="s">
        <v>46</v>
      </c>
      <c r="K88" s="103" t="s">
        <v>174</v>
      </c>
      <c r="L88" s="103" t="s">
        <v>174</v>
      </c>
      <c r="M88" s="103" t="s">
        <v>567</v>
      </c>
      <c r="N88" s="103" t="s">
        <v>169</v>
      </c>
      <c r="O88" s="103" t="s">
        <v>556</v>
      </c>
      <c r="P88" s="103"/>
      <c r="Q88" s="103" t="s">
        <v>557</v>
      </c>
      <c r="R88" s="103" t="s">
        <v>178</v>
      </c>
      <c r="S88" s="103" t="s">
        <v>558</v>
      </c>
      <c r="T88" s="103" t="s">
        <v>558</v>
      </c>
      <c r="U88" s="184" t="s">
        <v>564</v>
      </c>
      <c r="V88" s="184" t="s">
        <v>564</v>
      </c>
      <c r="W88" s="103" t="s">
        <v>49</v>
      </c>
      <c r="X88" s="103" t="s">
        <v>289</v>
      </c>
      <c r="Y88" s="103" t="s">
        <v>181</v>
      </c>
      <c r="Z88" s="103" t="s">
        <v>559</v>
      </c>
      <c r="AA88" s="108">
        <v>46054</v>
      </c>
      <c r="AB88" s="108">
        <v>46387</v>
      </c>
      <c r="AC88" s="136">
        <v>0.2</v>
      </c>
      <c r="AD88" s="102"/>
      <c r="AE88" s="110" t="s">
        <v>183</v>
      </c>
      <c r="AF88" s="103"/>
      <c r="AG88" s="102"/>
      <c r="AH88" s="102"/>
      <c r="AI88" s="170">
        <v>0</v>
      </c>
      <c r="AJ88" s="102"/>
      <c r="AK88" s="110" t="s">
        <v>183</v>
      </c>
      <c r="AL88" s="102"/>
      <c r="AM88" s="102"/>
      <c r="AN88" s="102"/>
      <c r="AO88" s="170">
        <v>0</v>
      </c>
      <c r="AP88" s="102"/>
      <c r="AQ88" s="110" t="s">
        <v>183</v>
      </c>
      <c r="AR88" s="102"/>
      <c r="AS88" s="102"/>
      <c r="AT88" s="102"/>
      <c r="AU88" s="136">
        <v>0.2</v>
      </c>
      <c r="AV88" s="102"/>
      <c r="AW88" s="110" t="s">
        <v>183</v>
      </c>
      <c r="AX88" s="102"/>
      <c r="AY88" s="102"/>
      <c r="AZ88" s="102"/>
      <c r="BA88" s="170">
        <v>0</v>
      </c>
      <c r="BB88" s="102"/>
      <c r="BC88" s="110" t="s">
        <v>183</v>
      </c>
      <c r="BD88" s="102"/>
      <c r="BE88" s="102"/>
      <c r="BF88" s="102"/>
      <c r="BG88" s="170">
        <v>0</v>
      </c>
      <c r="BH88" s="110"/>
      <c r="BI88" s="110" t="s">
        <v>183</v>
      </c>
      <c r="BJ88" s="102"/>
      <c r="BK88" s="102"/>
      <c r="BL88" s="102"/>
      <c r="BM88" s="136">
        <v>0.2</v>
      </c>
      <c r="BN88" s="102"/>
      <c r="BO88" s="110" t="s">
        <v>183</v>
      </c>
      <c r="BP88" s="102"/>
      <c r="BQ88" s="102"/>
      <c r="BR88" s="102"/>
      <c r="BS88" s="170">
        <v>0</v>
      </c>
      <c r="BT88" s="102"/>
      <c r="BU88" s="110" t="s">
        <v>183</v>
      </c>
      <c r="BV88" s="102"/>
      <c r="BW88" s="102"/>
      <c r="BX88" s="102"/>
      <c r="BY88" s="170">
        <v>0</v>
      </c>
      <c r="BZ88" s="102"/>
      <c r="CA88" s="110" t="s">
        <v>183</v>
      </c>
      <c r="CB88" s="102"/>
      <c r="CC88" s="102"/>
      <c r="CD88" s="102"/>
      <c r="CE88" s="136">
        <v>0.2</v>
      </c>
      <c r="CF88" s="102"/>
      <c r="CG88" s="110" t="s">
        <v>183</v>
      </c>
      <c r="CH88" s="102"/>
      <c r="CI88" s="102"/>
      <c r="CJ88" s="102"/>
      <c r="CK88" s="170">
        <v>0</v>
      </c>
      <c r="CL88" s="102"/>
      <c r="CM88" s="110" t="s">
        <v>183</v>
      </c>
      <c r="CN88" s="102"/>
      <c r="CO88" s="102"/>
      <c r="CP88" s="102"/>
      <c r="CQ88" s="136">
        <v>0.2</v>
      </c>
      <c r="CR88" s="102"/>
      <c r="CS88" s="110" t="s">
        <v>183</v>
      </c>
      <c r="CT88" s="102"/>
      <c r="CU88" s="102"/>
      <c r="CV88" s="102"/>
      <c r="CW88" s="102"/>
      <c r="CX88" s="102"/>
      <c r="CY88" s="102"/>
      <c r="CZ88" s="174"/>
    </row>
    <row r="89" spans="1:105" s="109" customFormat="1" ht="71.400000000000006" x14ac:dyDescent="0.3">
      <c r="A89" s="102">
        <v>78</v>
      </c>
      <c r="B89" s="103" t="s">
        <v>169</v>
      </c>
      <c r="C89" s="103" t="s">
        <v>168</v>
      </c>
      <c r="D89" s="103" t="s">
        <v>169</v>
      </c>
      <c r="E89" s="103" t="s">
        <v>170</v>
      </c>
      <c r="F89" s="103" t="s">
        <v>282</v>
      </c>
      <c r="G89" s="103" t="s">
        <v>283</v>
      </c>
      <c r="H89" s="103" t="s">
        <v>568</v>
      </c>
      <c r="I89" s="103" t="s">
        <v>174</v>
      </c>
      <c r="J89" s="103" t="s">
        <v>53</v>
      </c>
      <c r="K89" s="103" t="s">
        <v>174</v>
      </c>
      <c r="L89" s="103" t="s">
        <v>174</v>
      </c>
      <c r="M89" s="103" t="s">
        <v>563</v>
      </c>
      <c r="N89" s="103" t="s">
        <v>169</v>
      </c>
      <c r="O89" s="103" t="s">
        <v>556</v>
      </c>
      <c r="P89" s="103"/>
      <c r="Q89" s="103" t="s">
        <v>557</v>
      </c>
      <c r="R89" s="103" t="s">
        <v>178</v>
      </c>
      <c r="S89" s="103" t="s">
        <v>558</v>
      </c>
      <c r="T89" s="103" t="s">
        <v>558</v>
      </c>
      <c r="U89" s="184" t="s">
        <v>564</v>
      </c>
      <c r="V89" s="184" t="s">
        <v>564</v>
      </c>
      <c r="W89" s="103" t="s">
        <v>49</v>
      </c>
      <c r="X89" s="103" t="s">
        <v>289</v>
      </c>
      <c r="Y89" s="103" t="s">
        <v>181</v>
      </c>
      <c r="Z89" s="103" t="s">
        <v>559</v>
      </c>
      <c r="AA89" s="108">
        <v>46054</v>
      </c>
      <c r="AB89" s="108">
        <v>46387</v>
      </c>
      <c r="AC89" s="136">
        <v>0.2</v>
      </c>
      <c r="AD89" s="102"/>
      <c r="AE89" s="110" t="s">
        <v>183</v>
      </c>
      <c r="AF89" s="103"/>
      <c r="AG89" s="102"/>
      <c r="AH89" s="102"/>
      <c r="AI89" s="170">
        <v>0</v>
      </c>
      <c r="AJ89" s="102"/>
      <c r="AK89" s="110" t="s">
        <v>183</v>
      </c>
      <c r="AL89" s="102"/>
      <c r="AM89" s="102"/>
      <c r="AN89" s="102"/>
      <c r="AO89" s="170">
        <v>0</v>
      </c>
      <c r="AP89" s="102"/>
      <c r="AQ89" s="110" t="s">
        <v>183</v>
      </c>
      <c r="AR89" s="102"/>
      <c r="AS89" s="102"/>
      <c r="AT89" s="102"/>
      <c r="AU89" s="136">
        <v>0.2</v>
      </c>
      <c r="AV89" s="102"/>
      <c r="AW89" s="110" t="s">
        <v>183</v>
      </c>
      <c r="AX89" s="102"/>
      <c r="AY89" s="102"/>
      <c r="AZ89" s="102"/>
      <c r="BA89" s="170">
        <v>0</v>
      </c>
      <c r="BB89" s="102"/>
      <c r="BC89" s="110" t="s">
        <v>183</v>
      </c>
      <c r="BD89" s="102"/>
      <c r="BE89" s="102"/>
      <c r="BF89" s="102"/>
      <c r="BG89" s="170">
        <v>0</v>
      </c>
      <c r="BH89" s="110"/>
      <c r="BI89" s="110" t="s">
        <v>183</v>
      </c>
      <c r="BJ89" s="102"/>
      <c r="BK89" s="102"/>
      <c r="BL89" s="102"/>
      <c r="BM89" s="136">
        <v>0.2</v>
      </c>
      <c r="BN89" s="102"/>
      <c r="BO89" s="110" t="s">
        <v>183</v>
      </c>
      <c r="BP89" s="102"/>
      <c r="BQ89" s="102"/>
      <c r="BR89" s="102"/>
      <c r="BS89" s="170">
        <v>0</v>
      </c>
      <c r="BT89" s="102"/>
      <c r="BU89" s="110" t="s">
        <v>183</v>
      </c>
      <c r="BV89" s="102"/>
      <c r="BW89" s="102"/>
      <c r="BX89" s="102"/>
      <c r="BY89" s="170">
        <v>0</v>
      </c>
      <c r="BZ89" s="102"/>
      <c r="CA89" s="110" t="s">
        <v>183</v>
      </c>
      <c r="CB89" s="102"/>
      <c r="CC89" s="102"/>
      <c r="CD89" s="102"/>
      <c r="CE89" s="136">
        <v>0.2</v>
      </c>
      <c r="CF89" s="102"/>
      <c r="CG89" s="110" t="s">
        <v>183</v>
      </c>
      <c r="CH89" s="102"/>
      <c r="CI89" s="102"/>
      <c r="CJ89" s="102"/>
      <c r="CK89" s="170">
        <v>0</v>
      </c>
      <c r="CL89" s="102"/>
      <c r="CM89" s="110" t="s">
        <v>183</v>
      </c>
      <c r="CN89" s="102"/>
      <c r="CO89" s="102"/>
      <c r="CP89" s="102"/>
      <c r="CQ89" s="136">
        <v>0.2</v>
      </c>
      <c r="CR89" s="102"/>
      <c r="CS89" s="110" t="s">
        <v>183</v>
      </c>
      <c r="CT89" s="102"/>
      <c r="CU89" s="102"/>
      <c r="CV89" s="102"/>
      <c r="CW89" s="102"/>
      <c r="CX89" s="102"/>
      <c r="CY89" s="102"/>
      <c r="CZ89" s="174"/>
    </row>
    <row r="90" spans="1:105" s="109" customFormat="1" ht="71.400000000000006" x14ac:dyDescent="0.3">
      <c r="A90" s="102">
        <v>79</v>
      </c>
      <c r="B90" s="103" t="s">
        <v>169</v>
      </c>
      <c r="C90" s="103" t="s">
        <v>168</v>
      </c>
      <c r="D90" s="103" t="s">
        <v>169</v>
      </c>
      <c r="E90" s="103" t="s">
        <v>170</v>
      </c>
      <c r="F90" s="103" t="s">
        <v>282</v>
      </c>
      <c r="G90" s="103" t="s">
        <v>283</v>
      </c>
      <c r="H90" s="103" t="s">
        <v>569</v>
      </c>
      <c r="I90" s="103" t="s">
        <v>174</v>
      </c>
      <c r="J90" s="103" t="s">
        <v>53</v>
      </c>
      <c r="K90" s="103" t="s">
        <v>174</v>
      </c>
      <c r="L90" s="103" t="s">
        <v>174</v>
      </c>
      <c r="M90" s="103" t="s">
        <v>570</v>
      </c>
      <c r="N90" s="103" t="s">
        <v>169</v>
      </c>
      <c r="O90" s="103" t="s">
        <v>556</v>
      </c>
      <c r="P90" s="103"/>
      <c r="Q90" s="103" t="s">
        <v>557</v>
      </c>
      <c r="R90" s="103" t="s">
        <v>178</v>
      </c>
      <c r="S90" s="103" t="s">
        <v>558</v>
      </c>
      <c r="T90" s="103" t="s">
        <v>558</v>
      </c>
      <c r="U90" s="184" t="s">
        <v>564</v>
      </c>
      <c r="V90" s="184" t="s">
        <v>564</v>
      </c>
      <c r="W90" s="103" t="s">
        <v>49</v>
      </c>
      <c r="X90" s="103" t="s">
        <v>289</v>
      </c>
      <c r="Y90" s="103" t="s">
        <v>181</v>
      </c>
      <c r="Z90" s="103" t="s">
        <v>559</v>
      </c>
      <c r="AA90" s="108">
        <v>46054</v>
      </c>
      <c r="AB90" s="108">
        <v>46387</v>
      </c>
      <c r="AC90" s="136">
        <v>0.2</v>
      </c>
      <c r="AD90" s="102"/>
      <c r="AE90" s="110" t="s">
        <v>183</v>
      </c>
      <c r="AF90" s="103"/>
      <c r="AG90" s="102"/>
      <c r="AH90" s="102"/>
      <c r="AI90" s="170">
        <v>0</v>
      </c>
      <c r="AJ90" s="102"/>
      <c r="AK90" s="110" t="s">
        <v>183</v>
      </c>
      <c r="AL90" s="102"/>
      <c r="AM90" s="102"/>
      <c r="AN90" s="102"/>
      <c r="AO90" s="170">
        <v>0</v>
      </c>
      <c r="AP90" s="102"/>
      <c r="AQ90" s="110" t="s">
        <v>183</v>
      </c>
      <c r="AR90" s="102"/>
      <c r="AS90" s="102"/>
      <c r="AT90" s="102"/>
      <c r="AU90" s="136">
        <v>0.2</v>
      </c>
      <c r="AV90" s="102"/>
      <c r="AW90" s="110" t="s">
        <v>183</v>
      </c>
      <c r="AX90" s="102"/>
      <c r="AY90" s="102"/>
      <c r="AZ90" s="102"/>
      <c r="BA90" s="170">
        <v>0</v>
      </c>
      <c r="BB90" s="102"/>
      <c r="BC90" s="110" t="s">
        <v>183</v>
      </c>
      <c r="BD90" s="102"/>
      <c r="BE90" s="102"/>
      <c r="BF90" s="102"/>
      <c r="BG90" s="170">
        <v>0</v>
      </c>
      <c r="BH90" s="110"/>
      <c r="BI90" s="110" t="s">
        <v>183</v>
      </c>
      <c r="BJ90" s="102"/>
      <c r="BK90" s="102"/>
      <c r="BL90" s="102"/>
      <c r="BM90" s="136">
        <v>0.2</v>
      </c>
      <c r="BN90" s="102"/>
      <c r="BO90" s="110" t="s">
        <v>183</v>
      </c>
      <c r="BP90" s="102"/>
      <c r="BQ90" s="102"/>
      <c r="BR90" s="102"/>
      <c r="BS90" s="170">
        <v>0</v>
      </c>
      <c r="BT90" s="102"/>
      <c r="BU90" s="110" t="s">
        <v>183</v>
      </c>
      <c r="BV90" s="102"/>
      <c r="BW90" s="102"/>
      <c r="BX90" s="102"/>
      <c r="BY90" s="170">
        <v>0</v>
      </c>
      <c r="BZ90" s="102"/>
      <c r="CA90" s="110" t="s">
        <v>183</v>
      </c>
      <c r="CB90" s="102"/>
      <c r="CC90" s="102"/>
      <c r="CD90" s="102"/>
      <c r="CE90" s="136">
        <v>0.2</v>
      </c>
      <c r="CF90" s="102"/>
      <c r="CG90" s="110" t="s">
        <v>183</v>
      </c>
      <c r="CH90" s="102"/>
      <c r="CI90" s="102"/>
      <c r="CJ90" s="102"/>
      <c r="CK90" s="170">
        <v>0</v>
      </c>
      <c r="CL90" s="102"/>
      <c r="CM90" s="110" t="s">
        <v>183</v>
      </c>
      <c r="CN90" s="102"/>
      <c r="CO90" s="102"/>
      <c r="CP90" s="102"/>
      <c r="CQ90" s="136">
        <v>0.2</v>
      </c>
      <c r="CR90" s="102"/>
      <c r="CS90" s="110" t="s">
        <v>183</v>
      </c>
      <c r="CT90" s="102"/>
      <c r="CU90" s="102"/>
      <c r="CV90" s="102"/>
      <c r="CW90" s="102"/>
      <c r="CX90" s="102"/>
      <c r="CY90" s="102"/>
      <c r="CZ90" s="174"/>
    </row>
    <row r="91" spans="1:105" s="109" customFormat="1" ht="81.599999999999994" x14ac:dyDescent="0.3">
      <c r="A91" s="102">
        <v>80</v>
      </c>
      <c r="B91" s="103" t="s">
        <v>169</v>
      </c>
      <c r="C91" s="103" t="s">
        <v>168</v>
      </c>
      <c r="D91" s="103" t="s">
        <v>169</v>
      </c>
      <c r="E91" s="103" t="s">
        <v>170</v>
      </c>
      <c r="F91" s="103" t="s">
        <v>171</v>
      </c>
      <c r="G91" s="103" t="s">
        <v>172</v>
      </c>
      <c r="H91" s="103" t="s">
        <v>571</v>
      </c>
      <c r="I91" s="103" t="s">
        <v>174</v>
      </c>
      <c r="J91" s="103" t="s">
        <v>36</v>
      </c>
      <c r="K91" s="103" t="s">
        <v>174</v>
      </c>
      <c r="L91" s="103" t="s">
        <v>174</v>
      </c>
      <c r="M91" s="103" t="s">
        <v>572</v>
      </c>
      <c r="N91" s="103" t="s">
        <v>169</v>
      </c>
      <c r="O91" s="103" t="s">
        <v>556</v>
      </c>
      <c r="P91" s="103"/>
      <c r="Q91" s="103" t="s">
        <v>557</v>
      </c>
      <c r="R91" s="103" t="s">
        <v>178</v>
      </c>
      <c r="S91" s="103" t="s">
        <v>558</v>
      </c>
      <c r="T91" s="103" t="s">
        <v>558</v>
      </c>
      <c r="U91" s="184" t="s">
        <v>564</v>
      </c>
      <c r="V91" s="184" t="s">
        <v>564</v>
      </c>
      <c r="W91" s="103" t="s">
        <v>39</v>
      </c>
      <c r="X91" s="103" t="s">
        <v>180</v>
      </c>
      <c r="Y91" s="103" t="s">
        <v>181</v>
      </c>
      <c r="Z91" s="103" t="s">
        <v>559</v>
      </c>
      <c r="AA91" s="108">
        <v>46054</v>
      </c>
      <c r="AB91" s="108">
        <v>46387</v>
      </c>
      <c r="AC91" s="136">
        <v>0.2</v>
      </c>
      <c r="AD91" s="102"/>
      <c r="AE91" s="110" t="s">
        <v>183</v>
      </c>
      <c r="AF91" s="103"/>
      <c r="AG91" s="102"/>
      <c r="AH91" s="102"/>
      <c r="AI91" s="170">
        <v>0</v>
      </c>
      <c r="AJ91" s="102"/>
      <c r="AK91" s="110" t="s">
        <v>183</v>
      </c>
      <c r="AL91" s="102"/>
      <c r="AM91" s="102"/>
      <c r="AN91" s="102"/>
      <c r="AO91" s="170">
        <v>0</v>
      </c>
      <c r="AP91" s="102"/>
      <c r="AQ91" s="110" t="s">
        <v>183</v>
      </c>
      <c r="AR91" s="102"/>
      <c r="AS91" s="102"/>
      <c r="AT91" s="102"/>
      <c r="AU91" s="136">
        <v>0.2</v>
      </c>
      <c r="AV91" s="102"/>
      <c r="AW91" s="110" t="s">
        <v>183</v>
      </c>
      <c r="AX91" s="102"/>
      <c r="AY91" s="102"/>
      <c r="AZ91" s="102"/>
      <c r="BA91" s="170">
        <v>0</v>
      </c>
      <c r="BB91" s="102"/>
      <c r="BC91" s="110" t="s">
        <v>183</v>
      </c>
      <c r="BD91" s="102"/>
      <c r="BE91" s="102"/>
      <c r="BF91" s="102"/>
      <c r="BG91" s="170">
        <v>0</v>
      </c>
      <c r="BH91" s="110"/>
      <c r="BI91" s="110" t="s">
        <v>183</v>
      </c>
      <c r="BJ91" s="102"/>
      <c r="BK91" s="102"/>
      <c r="BL91" s="102"/>
      <c r="BM91" s="136">
        <v>0.2</v>
      </c>
      <c r="BN91" s="102"/>
      <c r="BO91" s="110" t="s">
        <v>183</v>
      </c>
      <c r="BP91" s="102"/>
      <c r="BQ91" s="102"/>
      <c r="BR91" s="102"/>
      <c r="BS91" s="170">
        <v>0</v>
      </c>
      <c r="BT91" s="102"/>
      <c r="BU91" s="110" t="s">
        <v>183</v>
      </c>
      <c r="BV91" s="102"/>
      <c r="BW91" s="102"/>
      <c r="BX91" s="102"/>
      <c r="BY91" s="170">
        <v>0</v>
      </c>
      <c r="BZ91" s="102"/>
      <c r="CA91" s="110" t="s">
        <v>183</v>
      </c>
      <c r="CB91" s="102"/>
      <c r="CC91" s="102"/>
      <c r="CD91" s="102"/>
      <c r="CE91" s="136">
        <v>0.2</v>
      </c>
      <c r="CF91" s="102"/>
      <c r="CG91" s="110" t="s">
        <v>183</v>
      </c>
      <c r="CH91" s="102"/>
      <c r="CI91" s="102"/>
      <c r="CJ91" s="102"/>
      <c r="CK91" s="170">
        <v>0</v>
      </c>
      <c r="CL91" s="102"/>
      <c r="CM91" s="110" t="s">
        <v>183</v>
      </c>
      <c r="CN91" s="102"/>
      <c r="CO91" s="102"/>
      <c r="CP91" s="102"/>
      <c r="CQ91" s="136">
        <v>0.2</v>
      </c>
      <c r="CR91" s="102"/>
      <c r="CS91" s="110" t="s">
        <v>183</v>
      </c>
      <c r="CT91" s="102"/>
      <c r="CU91" s="102"/>
      <c r="CV91" s="102"/>
      <c r="CW91" s="102"/>
      <c r="CX91" s="102"/>
      <c r="CY91" s="102"/>
      <c r="CZ91" s="174"/>
    </row>
    <row r="92" spans="1:105" s="109" customFormat="1" ht="81.599999999999994" x14ac:dyDescent="0.3">
      <c r="A92" s="102">
        <v>81</v>
      </c>
      <c r="B92" s="103" t="s">
        <v>169</v>
      </c>
      <c r="C92" s="103" t="s">
        <v>168</v>
      </c>
      <c r="D92" s="103" t="s">
        <v>169</v>
      </c>
      <c r="E92" s="103" t="s">
        <v>170</v>
      </c>
      <c r="F92" s="103" t="s">
        <v>282</v>
      </c>
      <c r="G92" s="103" t="s">
        <v>331</v>
      </c>
      <c r="H92" s="103" t="s">
        <v>573</v>
      </c>
      <c r="I92" s="103" t="s">
        <v>174</v>
      </c>
      <c r="J92" s="103" t="s">
        <v>57</v>
      </c>
      <c r="K92" s="103" t="s">
        <v>174</v>
      </c>
      <c r="L92" s="103" t="s">
        <v>174</v>
      </c>
      <c r="M92" s="103" t="s">
        <v>574</v>
      </c>
      <c r="N92" s="103" t="s">
        <v>169</v>
      </c>
      <c r="O92" s="103" t="s">
        <v>556</v>
      </c>
      <c r="P92" s="103"/>
      <c r="Q92" s="103" t="s">
        <v>557</v>
      </c>
      <c r="R92" s="103" t="s">
        <v>178</v>
      </c>
      <c r="S92" s="103" t="s">
        <v>558</v>
      </c>
      <c r="T92" s="103" t="s">
        <v>558</v>
      </c>
      <c r="U92" s="184" t="s">
        <v>564</v>
      </c>
      <c r="V92" s="184" t="s">
        <v>564</v>
      </c>
      <c r="W92" s="103" t="s">
        <v>39</v>
      </c>
      <c r="X92" s="103" t="s">
        <v>180</v>
      </c>
      <c r="Y92" s="103" t="s">
        <v>181</v>
      </c>
      <c r="Z92" s="103" t="s">
        <v>559</v>
      </c>
      <c r="AA92" s="108">
        <v>46054</v>
      </c>
      <c r="AB92" s="108">
        <v>46387</v>
      </c>
      <c r="AC92" s="136">
        <v>0.2</v>
      </c>
      <c r="AD92" s="102"/>
      <c r="AE92" s="110" t="s">
        <v>183</v>
      </c>
      <c r="AF92" s="103"/>
      <c r="AG92" s="102"/>
      <c r="AH92" s="102"/>
      <c r="AI92" s="170">
        <v>0</v>
      </c>
      <c r="AJ92" s="102"/>
      <c r="AK92" s="110" t="s">
        <v>183</v>
      </c>
      <c r="AL92" s="102"/>
      <c r="AM92" s="102"/>
      <c r="AN92" s="102"/>
      <c r="AO92" s="170">
        <v>0</v>
      </c>
      <c r="AP92" s="102"/>
      <c r="AQ92" s="110" t="s">
        <v>183</v>
      </c>
      <c r="AR92" s="102"/>
      <c r="AS92" s="102"/>
      <c r="AT92" s="102"/>
      <c r="AU92" s="136">
        <v>0.2</v>
      </c>
      <c r="AV92" s="102"/>
      <c r="AW92" s="110" t="s">
        <v>183</v>
      </c>
      <c r="AX92" s="102"/>
      <c r="AY92" s="102"/>
      <c r="AZ92" s="102"/>
      <c r="BA92" s="170">
        <v>0</v>
      </c>
      <c r="BB92" s="102"/>
      <c r="BC92" s="110" t="s">
        <v>183</v>
      </c>
      <c r="BD92" s="102"/>
      <c r="BE92" s="102"/>
      <c r="BF92" s="102"/>
      <c r="BG92" s="170">
        <v>0</v>
      </c>
      <c r="BH92" s="110"/>
      <c r="BI92" s="110" t="s">
        <v>183</v>
      </c>
      <c r="BJ92" s="102"/>
      <c r="BK92" s="102"/>
      <c r="BL92" s="102"/>
      <c r="BM92" s="136">
        <v>0.2</v>
      </c>
      <c r="BN92" s="102"/>
      <c r="BO92" s="110" t="s">
        <v>183</v>
      </c>
      <c r="BP92" s="102"/>
      <c r="BQ92" s="102"/>
      <c r="BR92" s="102"/>
      <c r="BS92" s="170">
        <v>0</v>
      </c>
      <c r="BT92" s="102"/>
      <c r="BU92" s="110" t="s">
        <v>183</v>
      </c>
      <c r="BV92" s="102"/>
      <c r="BW92" s="102"/>
      <c r="BX92" s="102"/>
      <c r="BY92" s="170">
        <v>0</v>
      </c>
      <c r="BZ92" s="102"/>
      <c r="CA92" s="110" t="s">
        <v>183</v>
      </c>
      <c r="CB92" s="102"/>
      <c r="CC92" s="102"/>
      <c r="CD92" s="102"/>
      <c r="CE92" s="136">
        <v>0.2</v>
      </c>
      <c r="CF92" s="102"/>
      <c r="CG92" s="110" t="s">
        <v>183</v>
      </c>
      <c r="CH92" s="102"/>
      <c r="CI92" s="102"/>
      <c r="CJ92" s="102"/>
      <c r="CK92" s="170">
        <v>0</v>
      </c>
      <c r="CL92" s="102"/>
      <c r="CM92" s="110" t="s">
        <v>183</v>
      </c>
      <c r="CN92" s="102"/>
      <c r="CO92" s="102"/>
      <c r="CP92" s="102"/>
      <c r="CQ92" s="136">
        <v>0.2</v>
      </c>
      <c r="CR92" s="102"/>
      <c r="CS92" s="110" t="s">
        <v>183</v>
      </c>
      <c r="CT92" s="102"/>
      <c r="CU92" s="102"/>
      <c r="CV92" s="102"/>
      <c r="CW92" s="102"/>
      <c r="CX92" s="102"/>
      <c r="CY92" s="102"/>
      <c r="CZ92" s="174"/>
    </row>
    <row r="93" spans="1:105" s="109" customFormat="1" ht="122.4" x14ac:dyDescent="0.3">
      <c r="A93" s="102">
        <v>82</v>
      </c>
      <c r="B93" s="103" t="s">
        <v>169</v>
      </c>
      <c r="C93" s="103" t="s">
        <v>168</v>
      </c>
      <c r="D93" s="103" t="s">
        <v>169</v>
      </c>
      <c r="E93" s="103" t="s">
        <v>170</v>
      </c>
      <c r="F93" s="103" t="s">
        <v>282</v>
      </c>
      <c r="G93" s="103" t="s">
        <v>283</v>
      </c>
      <c r="H93" s="103" t="s">
        <v>575</v>
      </c>
      <c r="I93" s="103" t="s">
        <v>174</v>
      </c>
      <c r="J93" s="103" t="s">
        <v>46</v>
      </c>
      <c r="K93" s="103" t="s">
        <v>174</v>
      </c>
      <c r="L93" s="103" t="s">
        <v>174</v>
      </c>
      <c r="M93" s="103" t="s">
        <v>567</v>
      </c>
      <c r="N93" s="103" t="s">
        <v>169</v>
      </c>
      <c r="O93" s="103" t="s">
        <v>556</v>
      </c>
      <c r="P93" s="103"/>
      <c r="Q93" s="103" t="s">
        <v>557</v>
      </c>
      <c r="R93" s="103" t="s">
        <v>178</v>
      </c>
      <c r="S93" s="103" t="s">
        <v>558</v>
      </c>
      <c r="T93" s="103" t="s">
        <v>558</v>
      </c>
      <c r="U93" s="184" t="s">
        <v>564</v>
      </c>
      <c r="V93" s="184" t="s">
        <v>564</v>
      </c>
      <c r="W93" s="103" t="s">
        <v>39</v>
      </c>
      <c r="X93" s="103" t="s">
        <v>180</v>
      </c>
      <c r="Y93" s="103" t="s">
        <v>181</v>
      </c>
      <c r="Z93" s="103" t="s">
        <v>559</v>
      </c>
      <c r="AA93" s="108">
        <v>46054</v>
      </c>
      <c r="AB93" s="108">
        <v>46387</v>
      </c>
      <c r="AC93" s="136">
        <v>0.2</v>
      </c>
      <c r="AD93" s="102"/>
      <c r="AE93" s="110" t="s">
        <v>183</v>
      </c>
      <c r="AF93" s="103"/>
      <c r="AG93" s="102"/>
      <c r="AH93" s="102"/>
      <c r="AI93" s="170">
        <v>0</v>
      </c>
      <c r="AJ93" s="102"/>
      <c r="AK93" s="110" t="s">
        <v>183</v>
      </c>
      <c r="AL93" s="102"/>
      <c r="AM93" s="102"/>
      <c r="AN93" s="102"/>
      <c r="AO93" s="170">
        <v>0</v>
      </c>
      <c r="AP93" s="102"/>
      <c r="AQ93" s="110" t="s">
        <v>183</v>
      </c>
      <c r="AR93" s="102"/>
      <c r="AS93" s="102"/>
      <c r="AT93" s="102"/>
      <c r="AU93" s="136">
        <v>0.2</v>
      </c>
      <c r="AV93" s="102"/>
      <c r="AW93" s="110" t="s">
        <v>183</v>
      </c>
      <c r="AX93" s="102"/>
      <c r="AY93" s="102"/>
      <c r="AZ93" s="102"/>
      <c r="BA93" s="170">
        <v>0</v>
      </c>
      <c r="BB93" s="102"/>
      <c r="BC93" s="110" t="s">
        <v>183</v>
      </c>
      <c r="BD93" s="102"/>
      <c r="BE93" s="102"/>
      <c r="BF93" s="102"/>
      <c r="BG93" s="170">
        <v>0</v>
      </c>
      <c r="BH93" s="110"/>
      <c r="BI93" s="110" t="s">
        <v>183</v>
      </c>
      <c r="BJ93" s="102"/>
      <c r="BK93" s="102"/>
      <c r="BL93" s="102"/>
      <c r="BM93" s="136">
        <v>0.2</v>
      </c>
      <c r="BN93" s="102"/>
      <c r="BO93" s="110" t="s">
        <v>183</v>
      </c>
      <c r="BP93" s="102"/>
      <c r="BQ93" s="102"/>
      <c r="BR93" s="102"/>
      <c r="BS93" s="170">
        <v>0</v>
      </c>
      <c r="BT93" s="102"/>
      <c r="BU93" s="110" t="s">
        <v>183</v>
      </c>
      <c r="BV93" s="102"/>
      <c r="BW93" s="102"/>
      <c r="BX93" s="102"/>
      <c r="BY93" s="170">
        <v>0</v>
      </c>
      <c r="BZ93" s="102"/>
      <c r="CA93" s="110" t="s">
        <v>183</v>
      </c>
      <c r="CB93" s="102"/>
      <c r="CC93" s="102"/>
      <c r="CD93" s="102"/>
      <c r="CE93" s="136">
        <v>0.2</v>
      </c>
      <c r="CF93" s="102"/>
      <c r="CG93" s="110" t="s">
        <v>183</v>
      </c>
      <c r="CH93" s="102"/>
      <c r="CI93" s="102"/>
      <c r="CJ93" s="102"/>
      <c r="CK93" s="170">
        <v>0</v>
      </c>
      <c r="CL93" s="102"/>
      <c r="CM93" s="110" t="s">
        <v>183</v>
      </c>
      <c r="CN93" s="102"/>
      <c r="CO93" s="102"/>
      <c r="CP93" s="102"/>
      <c r="CQ93" s="136">
        <v>0.2</v>
      </c>
      <c r="CR93" s="102"/>
      <c r="CS93" s="110" t="s">
        <v>183</v>
      </c>
      <c r="CT93" s="102"/>
      <c r="CU93" s="102"/>
      <c r="CV93" s="102"/>
      <c r="CW93" s="102"/>
      <c r="CX93" s="102"/>
      <c r="CY93" s="102"/>
      <c r="CZ93" s="174"/>
    </row>
    <row r="94" spans="1:105" s="177" customFormat="1" ht="122.4" x14ac:dyDescent="0.3">
      <c r="A94" s="103">
        <v>83</v>
      </c>
      <c r="B94" s="103" t="s">
        <v>169</v>
      </c>
      <c r="C94" s="103" t="s">
        <v>168</v>
      </c>
      <c r="D94" s="103" t="s">
        <v>169</v>
      </c>
      <c r="E94" s="103" t="s">
        <v>170</v>
      </c>
      <c r="F94" s="103" t="s">
        <v>282</v>
      </c>
      <c r="G94" s="103" t="s">
        <v>283</v>
      </c>
      <c r="H94" s="103" t="s">
        <v>576</v>
      </c>
      <c r="I94" s="103" t="s">
        <v>174</v>
      </c>
      <c r="J94" s="103" t="s">
        <v>46</v>
      </c>
      <c r="K94" s="103" t="s">
        <v>174</v>
      </c>
      <c r="L94" s="103" t="s">
        <v>174</v>
      </c>
      <c r="M94" s="103" t="s">
        <v>577</v>
      </c>
      <c r="N94" s="103" t="s">
        <v>169</v>
      </c>
      <c r="O94" s="103" t="s">
        <v>556</v>
      </c>
      <c r="P94" s="103"/>
      <c r="Q94" s="103" t="s">
        <v>557</v>
      </c>
      <c r="R94" s="103" t="s">
        <v>178</v>
      </c>
      <c r="S94" s="103" t="s">
        <v>558</v>
      </c>
      <c r="T94" s="103" t="s">
        <v>558</v>
      </c>
      <c r="U94" s="103" t="s">
        <v>564</v>
      </c>
      <c r="V94" s="103" t="s">
        <v>564</v>
      </c>
      <c r="W94" s="103" t="s">
        <v>39</v>
      </c>
      <c r="X94" s="103" t="s">
        <v>180</v>
      </c>
      <c r="Y94" s="103" t="s">
        <v>181</v>
      </c>
      <c r="Z94" s="103" t="s">
        <v>559</v>
      </c>
      <c r="AA94" s="108">
        <v>46054</v>
      </c>
      <c r="AB94" s="108">
        <v>46387</v>
      </c>
      <c r="AC94" s="136">
        <v>0.2</v>
      </c>
      <c r="AD94" s="103"/>
      <c r="AE94" s="110" t="s">
        <v>183</v>
      </c>
      <c r="AF94" s="103"/>
      <c r="AG94" s="103"/>
      <c r="AH94" s="103"/>
      <c r="AI94" s="170">
        <v>0</v>
      </c>
      <c r="AJ94" s="103"/>
      <c r="AK94" s="110" t="s">
        <v>183</v>
      </c>
      <c r="AL94" s="103"/>
      <c r="AM94" s="103"/>
      <c r="AN94" s="103"/>
      <c r="AO94" s="170">
        <v>0</v>
      </c>
      <c r="AP94" s="103"/>
      <c r="AQ94" s="110" t="s">
        <v>183</v>
      </c>
      <c r="AR94" s="103"/>
      <c r="AS94" s="103"/>
      <c r="AT94" s="103"/>
      <c r="AU94" s="136">
        <v>0.2</v>
      </c>
      <c r="AV94" s="103"/>
      <c r="AW94" s="110" t="s">
        <v>183</v>
      </c>
      <c r="AX94" s="103"/>
      <c r="AY94" s="103"/>
      <c r="AZ94" s="103"/>
      <c r="BA94" s="170">
        <v>0</v>
      </c>
      <c r="BB94" s="103"/>
      <c r="BC94" s="110" t="s">
        <v>183</v>
      </c>
      <c r="BD94" s="103"/>
      <c r="BE94" s="103"/>
      <c r="BF94" s="103"/>
      <c r="BG94" s="170">
        <v>0</v>
      </c>
      <c r="BH94" s="110"/>
      <c r="BI94" s="110" t="s">
        <v>183</v>
      </c>
      <c r="BJ94" s="103"/>
      <c r="BK94" s="103"/>
      <c r="BL94" s="103"/>
      <c r="BM94" s="136">
        <v>0.2</v>
      </c>
      <c r="BN94" s="103"/>
      <c r="BO94" s="110" t="s">
        <v>183</v>
      </c>
      <c r="BP94" s="103"/>
      <c r="BQ94" s="103"/>
      <c r="BR94" s="103"/>
      <c r="BS94" s="170">
        <v>0</v>
      </c>
      <c r="BT94" s="103"/>
      <c r="BU94" s="110" t="s">
        <v>183</v>
      </c>
      <c r="BV94" s="103"/>
      <c r="BW94" s="103"/>
      <c r="BX94" s="103"/>
      <c r="BY94" s="170">
        <v>0</v>
      </c>
      <c r="BZ94" s="103"/>
      <c r="CA94" s="110" t="s">
        <v>183</v>
      </c>
      <c r="CB94" s="103"/>
      <c r="CC94" s="103"/>
      <c r="CD94" s="103"/>
      <c r="CE94" s="136">
        <v>0.2</v>
      </c>
      <c r="CF94" s="103"/>
      <c r="CG94" s="110" t="s">
        <v>183</v>
      </c>
      <c r="CH94" s="103"/>
      <c r="CI94" s="103"/>
      <c r="CJ94" s="103"/>
      <c r="CK94" s="170">
        <v>0</v>
      </c>
      <c r="CL94" s="103"/>
      <c r="CM94" s="110" t="s">
        <v>183</v>
      </c>
      <c r="CN94" s="103"/>
      <c r="CO94" s="103"/>
      <c r="CP94" s="103"/>
      <c r="CQ94" s="136">
        <v>0.2</v>
      </c>
      <c r="CR94" s="103"/>
      <c r="CS94" s="110" t="s">
        <v>183</v>
      </c>
      <c r="CT94" s="103"/>
      <c r="CU94" s="103"/>
      <c r="CV94" s="103"/>
      <c r="CW94" s="103"/>
      <c r="CX94" s="103"/>
      <c r="CY94" s="103"/>
      <c r="CZ94" s="176"/>
    </row>
    <row r="95" spans="1:105" s="109" customFormat="1" ht="81.599999999999994" x14ac:dyDescent="0.3">
      <c r="A95" s="102">
        <v>84</v>
      </c>
      <c r="B95" s="103" t="s">
        <v>169</v>
      </c>
      <c r="C95" s="103" t="s">
        <v>168</v>
      </c>
      <c r="D95" s="103" t="s">
        <v>169</v>
      </c>
      <c r="E95" s="103" t="s">
        <v>170</v>
      </c>
      <c r="F95" s="103" t="s">
        <v>282</v>
      </c>
      <c r="G95" s="103" t="s">
        <v>283</v>
      </c>
      <c r="H95" s="103" t="s">
        <v>578</v>
      </c>
      <c r="I95" s="103" t="s">
        <v>174</v>
      </c>
      <c r="J95" s="103" t="s">
        <v>53</v>
      </c>
      <c r="K95" s="103" t="s">
        <v>174</v>
      </c>
      <c r="L95" s="103" t="s">
        <v>174</v>
      </c>
      <c r="M95" s="103" t="s">
        <v>579</v>
      </c>
      <c r="N95" s="103" t="s">
        <v>169</v>
      </c>
      <c r="O95" s="103" t="s">
        <v>556</v>
      </c>
      <c r="P95" s="103"/>
      <c r="Q95" s="103" t="s">
        <v>557</v>
      </c>
      <c r="R95" s="103" t="s">
        <v>178</v>
      </c>
      <c r="S95" s="103" t="s">
        <v>558</v>
      </c>
      <c r="T95" s="103" t="s">
        <v>558</v>
      </c>
      <c r="U95" s="184" t="s">
        <v>564</v>
      </c>
      <c r="V95" s="184" t="s">
        <v>564</v>
      </c>
      <c r="W95" s="103" t="s">
        <v>39</v>
      </c>
      <c r="X95" s="103" t="s">
        <v>180</v>
      </c>
      <c r="Y95" s="103" t="s">
        <v>181</v>
      </c>
      <c r="Z95" s="103" t="s">
        <v>559</v>
      </c>
      <c r="AA95" s="108">
        <v>46054</v>
      </c>
      <c r="AB95" s="108">
        <v>46387</v>
      </c>
      <c r="AC95" s="136">
        <v>0.2</v>
      </c>
      <c r="AD95" s="102"/>
      <c r="AE95" s="110" t="s">
        <v>183</v>
      </c>
      <c r="AF95" s="103"/>
      <c r="AG95" s="102"/>
      <c r="AH95" s="102"/>
      <c r="AI95" s="170">
        <v>0</v>
      </c>
      <c r="AJ95" s="102"/>
      <c r="AK95" s="110" t="s">
        <v>183</v>
      </c>
      <c r="AL95" s="102"/>
      <c r="AM95" s="102"/>
      <c r="AN95" s="102"/>
      <c r="AO95" s="170">
        <v>0</v>
      </c>
      <c r="AP95" s="102"/>
      <c r="AQ95" s="110" t="s">
        <v>183</v>
      </c>
      <c r="AR95" s="102"/>
      <c r="AS95" s="102"/>
      <c r="AT95" s="102"/>
      <c r="AU95" s="136">
        <v>0.2</v>
      </c>
      <c r="AV95" s="102"/>
      <c r="AW95" s="110" t="s">
        <v>183</v>
      </c>
      <c r="AX95" s="102"/>
      <c r="AY95" s="102"/>
      <c r="AZ95" s="102"/>
      <c r="BA95" s="170">
        <v>0</v>
      </c>
      <c r="BB95" s="102"/>
      <c r="BC95" s="110" t="s">
        <v>183</v>
      </c>
      <c r="BD95" s="102"/>
      <c r="BE95" s="102"/>
      <c r="BF95" s="102"/>
      <c r="BG95" s="170">
        <v>0</v>
      </c>
      <c r="BH95" s="110"/>
      <c r="BI95" s="110" t="s">
        <v>183</v>
      </c>
      <c r="BJ95" s="102"/>
      <c r="BK95" s="102"/>
      <c r="BL95" s="102"/>
      <c r="BM95" s="136">
        <v>0.2</v>
      </c>
      <c r="BN95" s="102"/>
      <c r="BO95" s="110" t="s">
        <v>183</v>
      </c>
      <c r="BP95" s="102"/>
      <c r="BQ95" s="102"/>
      <c r="BR95" s="102"/>
      <c r="BS95" s="170">
        <v>0</v>
      </c>
      <c r="BT95" s="102"/>
      <c r="BU95" s="110" t="s">
        <v>183</v>
      </c>
      <c r="BV95" s="102"/>
      <c r="BW95" s="102"/>
      <c r="BX95" s="102"/>
      <c r="BY95" s="170">
        <v>0</v>
      </c>
      <c r="BZ95" s="102"/>
      <c r="CA95" s="110" t="s">
        <v>183</v>
      </c>
      <c r="CB95" s="102"/>
      <c r="CC95" s="102"/>
      <c r="CD95" s="102"/>
      <c r="CE95" s="136">
        <v>0.2</v>
      </c>
      <c r="CF95" s="102"/>
      <c r="CG95" s="110" t="s">
        <v>183</v>
      </c>
      <c r="CH95" s="102"/>
      <c r="CI95" s="102"/>
      <c r="CJ95" s="102"/>
      <c r="CK95" s="170">
        <v>0</v>
      </c>
      <c r="CL95" s="102"/>
      <c r="CM95" s="110" t="s">
        <v>183</v>
      </c>
      <c r="CN95" s="102"/>
      <c r="CO95" s="102"/>
      <c r="CP95" s="102"/>
      <c r="CQ95" s="136">
        <v>0.2</v>
      </c>
      <c r="CR95" s="102"/>
      <c r="CS95" s="110" t="s">
        <v>183</v>
      </c>
      <c r="CT95" s="102"/>
      <c r="CU95" s="102"/>
      <c r="CV95" s="102"/>
      <c r="CW95" s="102"/>
      <c r="CX95" s="102"/>
      <c r="CY95" s="102"/>
      <c r="CZ95" s="174"/>
    </row>
    <row r="96" spans="1:105" s="177" customFormat="1" ht="51" x14ac:dyDescent="0.3">
      <c r="A96" s="103">
        <v>85</v>
      </c>
      <c r="B96" s="103" t="s">
        <v>169</v>
      </c>
      <c r="C96" s="103" t="s">
        <v>169</v>
      </c>
      <c r="D96" s="103" t="s">
        <v>219</v>
      </c>
      <c r="E96" s="103" t="s">
        <v>385</v>
      </c>
      <c r="F96" s="103" t="s">
        <v>386</v>
      </c>
      <c r="G96" s="103" t="s">
        <v>387</v>
      </c>
      <c r="H96" s="103" t="s">
        <v>174</v>
      </c>
      <c r="I96" s="103" t="s">
        <v>444</v>
      </c>
      <c r="J96" s="103" t="s">
        <v>61</v>
      </c>
      <c r="K96" s="103" t="s">
        <v>174</v>
      </c>
      <c r="L96" s="103" t="s">
        <v>174</v>
      </c>
      <c r="M96" s="103" t="s">
        <v>174</v>
      </c>
      <c r="N96" s="103" t="s">
        <v>580</v>
      </c>
      <c r="O96" s="103" t="s">
        <v>581</v>
      </c>
      <c r="P96" s="103" t="s">
        <v>174</v>
      </c>
      <c r="Q96" s="103" t="s">
        <v>582</v>
      </c>
      <c r="R96" s="103" t="s">
        <v>178</v>
      </c>
      <c r="S96" s="103" t="s">
        <v>583</v>
      </c>
      <c r="T96" s="103" t="str">
        <f>+S96</f>
        <v xml:space="preserve">Acciones requeridas en cumplimiento del Plan de Vacantes </v>
      </c>
      <c r="U96" s="103" t="s">
        <v>584</v>
      </c>
      <c r="V96" s="103" t="s">
        <v>585</v>
      </c>
      <c r="W96" s="103" t="s">
        <v>60</v>
      </c>
      <c r="X96" s="103" t="s">
        <v>450</v>
      </c>
      <c r="Y96" s="103" t="s">
        <v>586</v>
      </c>
      <c r="Z96" s="103" t="s">
        <v>559</v>
      </c>
      <c r="AA96" s="108">
        <v>46023</v>
      </c>
      <c r="AB96" s="108">
        <v>46387</v>
      </c>
      <c r="AC96" s="103">
        <v>0</v>
      </c>
      <c r="AD96" s="103"/>
      <c r="AE96" s="110" t="s">
        <v>183</v>
      </c>
      <c r="AF96" s="103"/>
      <c r="AG96" s="103"/>
      <c r="AH96" s="103"/>
      <c r="AI96" s="103">
        <v>0</v>
      </c>
      <c r="AJ96" s="103"/>
      <c r="AK96" s="110" t="s">
        <v>183</v>
      </c>
      <c r="AL96" s="103"/>
      <c r="AM96" s="103"/>
      <c r="AN96" s="103"/>
      <c r="AO96" s="103">
        <v>0</v>
      </c>
      <c r="AP96" s="103"/>
      <c r="AQ96" s="110" t="s">
        <v>183</v>
      </c>
      <c r="AR96" s="103"/>
      <c r="AS96" s="103"/>
      <c r="AT96" s="103"/>
      <c r="AU96" s="103">
        <v>0</v>
      </c>
      <c r="AV96" s="103"/>
      <c r="AW96" s="110" t="s">
        <v>183</v>
      </c>
      <c r="AX96" s="103"/>
      <c r="AY96" s="103"/>
      <c r="AZ96" s="103"/>
      <c r="BA96" s="103">
        <v>0</v>
      </c>
      <c r="BB96" s="103"/>
      <c r="BC96" s="110" t="s">
        <v>183</v>
      </c>
      <c r="BD96" s="103"/>
      <c r="BE96" s="103"/>
      <c r="BF96" s="103"/>
      <c r="BG96" s="103">
        <v>0</v>
      </c>
      <c r="BH96" s="110"/>
      <c r="BI96" s="110" t="s">
        <v>183</v>
      </c>
      <c r="BJ96" s="103"/>
      <c r="BK96" s="103"/>
      <c r="BL96" s="103"/>
      <c r="BM96" s="103">
        <v>0</v>
      </c>
      <c r="BN96" s="103"/>
      <c r="BO96" s="110" t="s">
        <v>183</v>
      </c>
      <c r="BP96" s="103"/>
      <c r="BQ96" s="103"/>
      <c r="BR96" s="103"/>
      <c r="BS96" s="103">
        <v>0</v>
      </c>
      <c r="BT96" s="103"/>
      <c r="BU96" s="110" t="s">
        <v>183</v>
      </c>
      <c r="BV96" s="103"/>
      <c r="BW96" s="103"/>
      <c r="BX96" s="103"/>
      <c r="BY96" s="103">
        <v>0</v>
      </c>
      <c r="BZ96" s="103"/>
      <c r="CA96" s="110" t="s">
        <v>183</v>
      </c>
      <c r="CB96" s="103"/>
      <c r="CC96" s="103"/>
      <c r="CD96" s="103"/>
      <c r="CE96" s="103">
        <v>0</v>
      </c>
      <c r="CF96" s="103"/>
      <c r="CG96" s="110" t="s">
        <v>183</v>
      </c>
      <c r="CH96" s="103"/>
      <c r="CI96" s="103"/>
      <c r="CJ96" s="103"/>
      <c r="CK96" s="103">
        <v>0</v>
      </c>
      <c r="CL96" s="103"/>
      <c r="CM96" s="110" t="s">
        <v>183</v>
      </c>
      <c r="CN96" s="103"/>
      <c r="CO96" s="103"/>
      <c r="CP96" s="103"/>
      <c r="CQ96" s="103">
        <v>0</v>
      </c>
      <c r="CR96" s="103"/>
      <c r="CS96" s="110" t="s">
        <v>183</v>
      </c>
      <c r="CT96" s="103"/>
      <c r="CU96" s="103"/>
      <c r="CV96" s="103"/>
      <c r="CW96" s="103"/>
      <c r="CX96" s="103"/>
      <c r="CY96" s="103"/>
      <c r="CZ96" s="176"/>
    </row>
    <row r="97" spans="1:105" s="177" customFormat="1" ht="71.400000000000006" x14ac:dyDescent="0.3">
      <c r="A97" s="103">
        <v>86</v>
      </c>
      <c r="B97" s="103" t="s">
        <v>169</v>
      </c>
      <c r="C97" s="103" t="s">
        <v>169</v>
      </c>
      <c r="D97" s="103" t="s">
        <v>219</v>
      </c>
      <c r="E97" s="103" t="s">
        <v>385</v>
      </c>
      <c r="F97" s="103" t="s">
        <v>386</v>
      </c>
      <c r="G97" s="103" t="s">
        <v>387</v>
      </c>
      <c r="H97" s="103" t="s">
        <v>174</v>
      </c>
      <c r="I97" s="103" t="s">
        <v>444</v>
      </c>
      <c r="J97" s="103" t="s">
        <v>61</v>
      </c>
      <c r="K97" s="103" t="s">
        <v>174</v>
      </c>
      <c r="L97" s="103" t="s">
        <v>174</v>
      </c>
      <c r="M97" s="103" t="s">
        <v>174</v>
      </c>
      <c r="N97" s="103" t="s">
        <v>587</v>
      </c>
      <c r="O97" s="103" t="s">
        <v>588</v>
      </c>
      <c r="P97" s="177" t="s">
        <v>174</v>
      </c>
      <c r="Q97" s="103" t="s">
        <v>582</v>
      </c>
      <c r="R97" s="103" t="s">
        <v>178</v>
      </c>
      <c r="S97" s="103" t="s">
        <v>589</v>
      </c>
      <c r="T97" s="103" t="s">
        <v>589</v>
      </c>
      <c r="U97" s="103" t="s">
        <v>584</v>
      </c>
      <c r="V97" s="103" t="s">
        <v>585</v>
      </c>
      <c r="W97" s="103" t="s">
        <v>60</v>
      </c>
      <c r="X97" s="103" t="s">
        <v>450</v>
      </c>
      <c r="Y97" s="103" t="s">
        <v>586</v>
      </c>
      <c r="Z97" s="103" t="s">
        <v>559</v>
      </c>
      <c r="AA97" s="108">
        <v>46023</v>
      </c>
      <c r="AB97" s="108">
        <v>46387</v>
      </c>
      <c r="AC97" s="103">
        <v>0</v>
      </c>
      <c r="AD97" s="103"/>
      <c r="AE97" s="110" t="s">
        <v>183</v>
      </c>
      <c r="AF97" s="103"/>
      <c r="AG97" s="103"/>
      <c r="AH97" s="103"/>
      <c r="AI97" s="103">
        <v>0</v>
      </c>
      <c r="AJ97" s="103"/>
      <c r="AK97" s="110" t="s">
        <v>183</v>
      </c>
      <c r="AL97" s="103"/>
      <c r="AM97" s="103"/>
      <c r="AN97" s="103"/>
      <c r="AO97" s="103">
        <v>0</v>
      </c>
      <c r="AP97" s="103"/>
      <c r="AQ97" s="110" t="s">
        <v>183</v>
      </c>
      <c r="AR97" s="103"/>
      <c r="AS97" s="103"/>
      <c r="AT97" s="103"/>
      <c r="AU97" s="103">
        <v>0</v>
      </c>
      <c r="AV97" s="103"/>
      <c r="AW97" s="110" t="s">
        <v>183</v>
      </c>
      <c r="AX97" s="103"/>
      <c r="AY97" s="103"/>
      <c r="AZ97" s="103"/>
      <c r="BA97" s="103">
        <v>0</v>
      </c>
      <c r="BB97" s="103"/>
      <c r="BC97" s="110" t="s">
        <v>183</v>
      </c>
      <c r="BD97" s="103"/>
      <c r="BE97" s="103"/>
      <c r="BF97" s="103"/>
      <c r="BG97" s="103">
        <v>0</v>
      </c>
      <c r="BH97" s="110"/>
      <c r="BI97" s="110" t="s">
        <v>183</v>
      </c>
      <c r="BJ97" s="103"/>
      <c r="BK97" s="103"/>
      <c r="BL97" s="103"/>
      <c r="BM97" s="103">
        <v>0</v>
      </c>
      <c r="BN97" s="103"/>
      <c r="BO97" s="110" t="s">
        <v>183</v>
      </c>
      <c r="BP97" s="103"/>
      <c r="BQ97" s="103"/>
      <c r="BR97" s="103"/>
      <c r="BS97" s="103">
        <v>0</v>
      </c>
      <c r="BT97" s="103"/>
      <c r="BU97" s="110" t="s">
        <v>183</v>
      </c>
      <c r="BV97" s="103"/>
      <c r="BW97" s="103"/>
      <c r="BX97" s="103"/>
      <c r="BY97" s="103">
        <v>0</v>
      </c>
      <c r="BZ97" s="103"/>
      <c r="CA97" s="110" t="s">
        <v>183</v>
      </c>
      <c r="CB97" s="103"/>
      <c r="CC97" s="103"/>
      <c r="CD97" s="103"/>
      <c r="CE97" s="103">
        <v>0</v>
      </c>
      <c r="CF97" s="103"/>
      <c r="CG97" s="110" t="s">
        <v>183</v>
      </c>
      <c r="CH97" s="103"/>
      <c r="CI97" s="103"/>
      <c r="CJ97" s="103"/>
      <c r="CK97" s="103">
        <v>0</v>
      </c>
      <c r="CL97" s="103"/>
      <c r="CM97" s="110" t="s">
        <v>183</v>
      </c>
      <c r="CN97" s="103"/>
      <c r="CO97" s="103"/>
      <c r="CP97" s="103"/>
      <c r="CQ97" s="103">
        <v>0</v>
      </c>
      <c r="CR97" s="103"/>
      <c r="CS97" s="110" t="s">
        <v>183</v>
      </c>
      <c r="CT97" s="103"/>
      <c r="CU97" s="103"/>
      <c r="CV97" s="103"/>
      <c r="CW97" s="103"/>
      <c r="CX97" s="103"/>
      <c r="CY97" s="103"/>
      <c r="CZ97" s="176"/>
    </row>
    <row r="98" spans="1:105" s="177" customFormat="1" ht="51" x14ac:dyDescent="0.3">
      <c r="A98" s="103">
        <v>87</v>
      </c>
      <c r="B98" s="103" t="s">
        <v>169</v>
      </c>
      <c r="C98" s="103" t="s">
        <v>169</v>
      </c>
      <c r="D98" s="103" t="s">
        <v>219</v>
      </c>
      <c r="E98" s="103" t="s">
        <v>385</v>
      </c>
      <c r="F98" s="103" t="s">
        <v>386</v>
      </c>
      <c r="G98" s="103" t="s">
        <v>387</v>
      </c>
      <c r="H98" s="103" t="s">
        <v>174</v>
      </c>
      <c r="I98" s="103" t="s">
        <v>444</v>
      </c>
      <c r="J98" s="103" t="s">
        <v>61</v>
      </c>
      <c r="K98" s="103" t="s">
        <v>174</v>
      </c>
      <c r="L98" s="103" t="s">
        <v>174</v>
      </c>
      <c r="M98" s="103" t="s">
        <v>174</v>
      </c>
      <c r="N98" s="103" t="s">
        <v>590</v>
      </c>
      <c r="O98" s="103" t="s">
        <v>591</v>
      </c>
      <c r="P98" s="103" t="s">
        <v>174</v>
      </c>
      <c r="Q98" s="103" t="s">
        <v>582</v>
      </c>
      <c r="R98" s="103" t="s">
        <v>215</v>
      </c>
      <c r="S98" s="103" t="s">
        <v>592</v>
      </c>
      <c r="T98" s="103" t="s">
        <v>593</v>
      </c>
      <c r="U98" s="227">
        <v>1</v>
      </c>
      <c r="V98" s="227">
        <v>1</v>
      </c>
      <c r="W98" s="103" t="s">
        <v>60</v>
      </c>
      <c r="X98" s="103" t="s">
        <v>450</v>
      </c>
      <c r="Y98" s="103" t="s">
        <v>586</v>
      </c>
      <c r="Z98" s="103" t="s">
        <v>559</v>
      </c>
      <c r="AA98" s="108">
        <v>46023</v>
      </c>
      <c r="AB98" s="108">
        <v>46387</v>
      </c>
      <c r="AC98" s="103">
        <v>2.11</v>
      </c>
      <c r="AD98" s="103"/>
      <c r="AE98" s="110" t="s">
        <v>183</v>
      </c>
      <c r="AF98" s="103"/>
      <c r="AG98" s="103"/>
      <c r="AH98" s="103"/>
      <c r="AI98" s="103">
        <v>9.86</v>
      </c>
      <c r="AJ98" s="103"/>
      <c r="AK98" s="110" t="s">
        <v>183</v>
      </c>
      <c r="AL98" s="103"/>
      <c r="AM98" s="103"/>
      <c r="AN98" s="103"/>
      <c r="AO98" s="103">
        <v>9.15</v>
      </c>
      <c r="AP98" s="103"/>
      <c r="AQ98" s="110" t="s">
        <v>183</v>
      </c>
      <c r="AR98" s="103"/>
      <c r="AS98" s="103"/>
      <c r="AT98" s="103"/>
      <c r="AU98" s="103">
        <v>8.4499999999999993</v>
      </c>
      <c r="AV98" s="103"/>
      <c r="AW98" s="110" t="s">
        <v>183</v>
      </c>
      <c r="AX98" s="103"/>
      <c r="AY98" s="103"/>
      <c r="AZ98" s="103"/>
      <c r="BA98" s="103">
        <v>8.4499999999999993</v>
      </c>
      <c r="BB98" s="103"/>
      <c r="BC98" s="110" t="s">
        <v>183</v>
      </c>
      <c r="BD98" s="103"/>
      <c r="BE98" s="103"/>
      <c r="BF98" s="103"/>
      <c r="BG98" s="103">
        <v>9.86</v>
      </c>
      <c r="BH98" s="110"/>
      <c r="BI98" s="110" t="s">
        <v>183</v>
      </c>
      <c r="BJ98" s="103"/>
      <c r="BK98" s="103"/>
      <c r="BL98" s="103"/>
      <c r="BM98" s="103">
        <v>7.75</v>
      </c>
      <c r="BN98" s="103"/>
      <c r="BO98" s="110" t="s">
        <v>183</v>
      </c>
      <c r="BP98" s="103"/>
      <c r="BQ98" s="103"/>
      <c r="BR98" s="103"/>
      <c r="BS98" s="103">
        <v>7.04</v>
      </c>
      <c r="BT98" s="103"/>
      <c r="BU98" s="110" t="s">
        <v>183</v>
      </c>
      <c r="BV98" s="103"/>
      <c r="BW98" s="103"/>
      <c r="BX98" s="103"/>
      <c r="BY98" s="103">
        <v>8.4499999999999993</v>
      </c>
      <c r="BZ98" s="103"/>
      <c r="CA98" s="110" t="s">
        <v>183</v>
      </c>
      <c r="CB98" s="103"/>
      <c r="CC98" s="103"/>
      <c r="CD98" s="103"/>
      <c r="CE98" s="103">
        <v>7.04</v>
      </c>
      <c r="CF98" s="103"/>
      <c r="CG98" s="110" t="s">
        <v>183</v>
      </c>
      <c r="CH98" s="103"/>
      <c r="CI98" s="103"/>
      <c r="CJ98" s="103"/>
      <c r="CK98" s="103">
        <v>2.82</v>
      </c>
      <c r="CL98" s="103"/>
      <c r="CM98" s="110" t="s">
        <v>183</v>
      </c>
      <c r="CN98" s="103"/>
      <c r="CO98" s="103"/>
      <c r="CP98" s="103"/>
      <c r="CQ98" s="103">
        <v>19.010000000000002</v>
      </c>
      <c r="CR98" s="103"/>
      <c r="CS98" s="110" t="s">
        <v>183</v>
      </c>
      <c r="CT98" s="103"/>
      <c r="CU98" s="103"/>
      <c r="CV98" s="103"/>
      <c r="CW98" s="103"/>
      <c r="CX98" s="103"/>
      <c r="CY98" s="103"/>
      <c r="CZ98" s="176"/>
    </row>
    <row r="99" spans="1:105" s="177" customFormat="1" ht="51" x14ac:dyDescent="0.3">
      <c r="A99" s="103">
        <v>88</v>
      </c>
      <c r="B99" s="103" t="s">
        <v>169</v>
      </c>
      <c r="C99" s="103" t="s">
        <v>169</v>
      </c>
      <c r="D99" s="103" t="s">
        <v>219</v>
      </c>
      <c r="E99" s="103" t="s">
        <v>385</v>
      </c>
      <c r="F99" s="103" t="s">
        <v>386</v>
      </c>
      <c r="G99" s="103" t="s">
        <v>387</v>
      </c>
      <c r="H99" s="103" t="s">
        <v>174</v>
      </c>
      <c r="I99" s="103" t="s">
        <v>444</v>
      </c>
      <c r="J99" s="103" t="s">
        <v>61</v>
      </c>
      <c r="K99" s="103" t="s">
        <v>174</v>
      </c>
      <c r="L99" s="103" t="s">
        <v>174</v>
      </c>
      <c r="M99" s="103" t="s">
        <v>174</v>
      </c>
      <c r="N99" s="103" t="s">
        <v>594</v>
      </c>
      <c r="O99" s="103" t="s">
        <v>595</v>
      </c>
      <c r="P99" s="103" t="s">
        <v>174</v>
      </c>
      <c r="Q99" s="103" t="s">
        <v>582</v>
      </c>
      <c r="R99" s="103" t="s">
        <v>215</v>
      </c>
      <c r="S99" s="103" t="s">
        <v>596</v>
      </c>
      <c r="T99" s="103" t="s">
        <v>593</v>
      </c>
      <c r="U99" s="227">
        <v>1</v>
      </c>
      <c r="V99" s="227">
        <v>1</v>
      </c>
      <c r="W99" s="103" t="s">
        <v>60</v>
      </c>
      <c r="X99" s="103" t="s">
        <v>450</v>
      </c>
      <c r="Y99" s="103" t="s">
        <v>586</v>
      </c>
      <c r="Z99" s="103" t="s">
        <v>559</v>
      </c>
      <c r="AA99" s="108">
        <v>46023</v>
      </c>
      <c r="AB99" s="108">
        <v>46387</v>
      </c>
      <c r="AC99" s="103">
        <v>3.77</v>
      </c>
      <c r="AD99" s="103"/>
      <c r="AE99" s="110" t="s">
        <v>183</v>
      </c>
      <c r="AF99" s="103"/>
      <c r="AG99" s="103"/>
      <c r="AH99" s="103"/>
      <c r="AI99" s="103">
        <v>5.66</v>
      </c>
      <c r="AJ99" s="103"/>
      <c r="AK99" s="110" t="s">
        <v>183</v>
      </c>
      <c r="AL99" s="103"/>
      <c r="AM99" s="103"/>
      <c r="AN99" s="103"/>
      <c r="AO99" s="103">
        <v>6.6</v>
      </c>
      <c r="AP99" s="103"/>
      <c r="AQ99" s="110" t="s">
        <v>183</v>
      </c>
      <c r="AR99" s="103"/>
      <c r="AS99" s="103"/>
      <c r="AT99" s="103"/>
      <c r="AU99" s="103">
        <v>12.26</v>
      </c>
      <c r="AV99" s="103"/>
      <c r="AW99" s="110" t="s">
        <v>183</v>
      </c>
      <c r="AX99" s="103"/>
      <c r="AY99" s="103"/>
      <c r="AZ99" s="103"/>
      <c r="BA99" s="103">
        <v>10.38</v>
      </c>
      <c r="BB99" s="103"/>
      <c r="BC99" s="110" t="s">
        <v>183</v>
      </c>
      <c r="BD99" s="103"/>
      <c r="BE99" s="103"/>
      <c r="BF99" s="103"/>
      <c r="BG99" s="103">
        <v>12.26</v>
      </c>
      <c r="BH99" s="110"/>
      <c r="BI99" s="110" t="s">
        <v>183</v>
      </c>
      <c r="BJ99" s="103"/>
      <c r="BK99" s="103"/>
      <c r="BL99" s="103"/>
      <c r="BM99" s="103">
        <v>8.49</v>
      </c>
      <c r="BN99" s="103"/>
      <c r="BO99" s="110" t="s">
        <v>183</v>
      </c>
      <c r="BP99" s="103"/>
      <c r="BQ99" s="103"/>
      <c r="BR99" s="103"/>
      <c r="BS99" s="103">
        <v>9.43</v>
      </c>
      <c r="BT99" s="103"/>
      <c r="BU99" s="110" t="s">
        <v>183</v>
      </c>
      <c r="BV99" s="103"/>
      <c r="BW99" s="103"/>
      <c r="BX99" s="103"/>
      <c r="BY99" s="103">
        <v>8.49</v>
      </c>
      <c r="BZ99" s="103"/>
      <c r="CA99" s="110" t="s">
        <v>183</v>
      </c>
      <c r="CB99" s="103"/>
      <c r="CC99" s="103"/>
      <c r="CD99" s="103"/>
      <c r="CE99" s="103">
        <v>7.55</v>
      </c>
      <c r="CF99" s="103"/>
      <c r="CG99" s="110" t="s">
        <v>183</v>
      </c>
      <c r="CH99" s="103"/>
      <c r="CI99" s="103"/>
      <c r="CJ99" s="103"/>
      <c r="CK99" s="103">
        <v>5.66</v>
      </c>
      <c r="CL99" s="103"/>
      <c r="CM99" s="110" t="s">
        <v>183</v>
      </c>
      <c r="CN99" s="103"/>
      <c r="CO99" s="103"/>
      <c r="CP99" s="103"/>
      <c r="CQ99" s="103">
        <v>9.43</v>
      </c>
      <c r="CR99" s="103"/>
      <c r="CS99" s="110" t="s">
        <v>183</v>
      </c>
      <c r="CT99" s="103"/>
      <c r="CU99" s="103"/>
      <c r="CV99" s="103"/>
      <c r="CW99" s="103"/>
      <c r="CX99" s="103"/>
      <c r="CY99" s="103"/>
      <c r="CZ99" s="176"/>
    </row>
    <row r="100" spans="1:105" s="109" customFormat="1" ht="51" x14ac:dyDescent="0.3">
      <c r="A100" s="102">
        <v>89</v>
      </c>
      <c r="B100" s="103" t="s">
        <v>169</v>
      </c>
      <c r="C100" s="103" t="s">
        <v>169</v>
      </c>
      <c r="D100" s="103" t="s">
        <v>219</v>
      </c>
      <c r="E100" s="103" t="s">
        <v>385</v>
      </c>
      <c r="F100" s="103" t="s">
        <v>386</v>
      </c>
      <c r="G100" s="103" t="s">
        <v>387</v>
      </c>
      <c r="H100" s="103" t="s">
        <v>174</v>
      </c>
      <c r="I100" s="103" t="s">
        <v>444</v>
      </c>
      <c r="J100" s="103" t="s">
        <v>61</v>
      </c>
      <c r="K100" s="103" t="s">
        <v>174</v>
      </c>
      <c r="L100" s="103" t="s">
        <v>174</v>
      </c>
      <c r="M100" s="103" t="s">
        <v>174</v>
      </c>
      <c r="N100" s="103" t="s">
        <v>597</v>
      </c>
      <c r="O100" s="103" t="s">
        <v>598</v>
      </c>
      <c r="P100" s="103" t="s">
        <v>174</v>
      </c>
      <c r="Q100" s="103" t="s">
        <v>582</v>
      </c>
      <c r="R100" s="103" t="s">
        <v>215</v>
      </c>
      <c r="S100" s="103" t="s">
        <v>599</v>
      </c>
      <c r="T100" s="103" t="s">
        <v>593</v>
      </c>
      <c r="U100" s="212">
        <v>1</v>
      </c>
      <c r="V100" s="212">
        <v>1</v>
      </c>
      <c r="W100" s="103" t="s">
        <v>60</v>
      </c>
      <c r="X100" s="103" t="s">
        <v>450</v>
      </c>
      <c r="Y100" s="103" t="s">
        <v>586</v>
      </c>
      <c r="Z100" s="103" t="s">
        <v>559</v>
      </c>
      <c r="AA100" s="211">
        <v>46023</v>
      </c>
      <c r="AB100" s="211">
        <v>46387</v>
      </c>
      <c r="AC100" s="102">
        <v>5.6</v>
      </c>
      <c r="AD100" s="102"/>
      <c r="AE100" s="110" t="s">
        <v>183</v>
      </c>
      <c r="AF100" s="103"/>
      <c r="AG100" s="102"/>
      <c r="AH100" s="102"/>
      <c r="AI100" s="102">
        <v>5.6</v>
      </c>
      <c r="AJ100" s="102"/>
      <c r="AK100" s="110" t="s">
        <v>183</v>
      </c>
      <c r="AL100" s="102"/>
      <c r="AM100" s="102"/>
      <c r="AN100" s="102"/>
      <c r="AO100" s="102">
        <v>10</v>
      </c>
      <c r="AP100" s="102"/>
      <c r="AQ100" s="110" t="s">
        <v>183</v>
      </c>
      <c r="AR100" s="102"/>
      <c r="AS100" s="102"/>
      <c r="AT100" s="102"/>
      <c r="AU100" s="102">
        <v>7.8</v>
      </c>
      <c r="AV100" s="102"/>
      <c r="AW100" s="110" t="s">
        <v>183</v>
      </c>
      <c r="AX100" s="102"/>
      <c r="AY100" s="102"/>
      <c r="AZ100" s="102"/>
      <c r="BA100" s="102">
        <v>7.8</v>
      </c>
      <c r="BB100" s="102"/>
      <c r="BC100" s="110" t="s">
        <v>183</v>
      </c>
      <c r="BD100" s="102"/>
      <c r="BE100" s="102"/>
      <c r="BF100" s="102"/>
      <c r="BG100" s="102">
        <v>8.9</v>
      </c>
      <c r="BH100" s="110"/>
      <c r="BI100" s="110" t="s">
        <v>183</v>
      </c>
      <c r="BJ100" s="102"/>
      <c r="BK100" s="102"/>
      <c r="BL100" s="102"/>
      <c r="BM100" s="102">
        <v>8.9</v>
      </c>
      <c r="BN100" s="102"/>
      <c r="BO100" s="110" t="s">
        <v>183</v>
      </c>
      <c r="BP100" s="102"/>
      <c r="BQ100" s="102"/>
      <c r="BR100" s="102"/>
      <c r="BS100" s="102">
        <v>10</v>
      </c>
      <c r="BT100" s="102"/>
      <c r="BU100" s="110" t="s">
        <v>183</v>
      </c>
      <c r="BV100" s="102"/>
      <c r="BW100" s="102"/>
      <c r="BX100" s="102"/>
      <c r="BY100" s="102">
        <v>7.8</v>
      </c>
      <c r="BZ100" s="102"/>
      <c r="CA100" s="110" t="s">
        <v>183</v>
      </c>
      <c r="CB100" s="102"/>
      <c r="CC100" s="102"/>
      <c r="CD100" s="102"/>
      <c r="CE100" s="102">
        <v>10</v>
      </c>
      <c r="CF100" s="102"/>
      <c r="CG100" s="110" t="s">
        <v>183</v>
      </c>
      <c r="CH100" s="102"/>
      <c r="CI100" s="102"/>
      <c r="CJ100" s="102"/>
      <c r="CK100" s="102">
        <v>5.6</v>
      </c>
      <c r="CL100" s="102"/>
      <c r="CM100" s="110" t="s">
        <v>183</v>
      </c>
      <c r="CN100" s="102"/>
      <c r="CO100" s="102"/>
      <c r="CP100" s="102"/>
      <c r="CQ100" s="102">
        <v>12.2</v>
      </c>
      <c r="CR100" s="102"/>
      <c r="CS100" s="110" t="s">
        <v>183</v>
      </c>
      <c r="CT100" s="102"/>
      <c r="CU100" s="102"/>
      <c r="CV100" s="102"/>
      <c r="CW100" s="102"/>
      <c r="CX100" s="102"/>
      <c r="CY100" s="102"/>
      <c r="CZ100" s="174"/>
    </row>
    <row r="101" spans="1:105" s="109" customFormat="1" ht="81.599999999999994" x14ac:dyDescent="0.3">
      <c r="A101" s="102">
        <v>90</v>
      </c>
      <c r="B101" s="103" t="s">
        <v>169</v>
      </c>
      <c r="C101" s="103" t="s">
        <v>169</v>
      </c>
      <c r="D101" s="103" t="s">
        <v>219</v>
      </c>
      <c r="E101" s="103" t="s">
        <v>385</v>
      </c>
      <c r="F101" s="103" t="s">
        <v>386</v>
      </c>
      <c r="G101" s="103" t="s">
        <v>387</v>
      </c>
      <c r="H101" s="103" t="s">
        <v>174</v>
      </c>
      <c r="I101" s="103" t="s">
        <v>406</v>
      </c>
      <c r="J101" s="103" t="s">
        <v>174</v>
      </c>
      <c r="K101" s="103" t="s">
        <v>174</v>
      </c>
      <c r="L101" s="103" t="s">
        <v>174</v>
      </c>
      <c r="M101" s="103" t="s">
        <v>174</v>
      </c>
      <c r="N101" s="103" t="s">
        <v>408</v>
      </c>
      <c r="O101" s="103" t="s">
        <v>600</v>
      </c>
      <c r="P101" s="136" t="s">
        <v>174</v>
      </c>
      <c r="Q101" s="103" t="s">
        <v>601</v>
      </c>
      <c r="R101" s="103" t="s">
        <v>215</v>
      </c>
      <c r="S101" s="103" t="s">
        <v>602</v>
      </c>
      <c r="T101" s="103" t="s">
        <v>603</v>
      </c>
      <c r="U101" s="133">
        <v>1</v>
      </c>
      <c r="V101" s="133">
        <v>1</v>
      </c>
      <c r="W101" s="103" t="s">
        <v>394</v>
      </c>
      <c r="X101" s="103" t="s">
        <v>405</v>
      </c>
      <c r="Y101" s="103" t="s">
        <v>181</v>
      </c>
      <c r="Z101" s="103" t="s">
        <v>559</v>
      </c>
      <c r="AA101" s="211">
        <v>46023</v>
      </c>
      <c r="AB101" s="211">
        <v>46080</v>
      </c>
      <c r="AC101" s="213">
        <v>0.8</v>
      </c>
      <c r="AD101" s="102"/>
      <c r="AE101" s="110" t="s">
        <v>183</v>
      </c>
      <c r="AF101" s="103"/>
      <c r="AG101" s="102"/>
      <c r="AH101" s="102"/>
      <c r="AI101" s="213">
        <v>0.2</v>
      </c>
      <c r="AJ101" s="102"/>
      <c r="AK101" s="110" t="s">
        <v>183</v>
      </c>
      <c r="AL101" s="102"/>
      <c r="AM101" s="102"/>
      <c r="AN101" s="102"/>
      <c r="AO101" s="102">
        <v>0</v>
      </c>
      <c r="AP101" s="102">
        <v>0</v>
      </c>
      <c r="AQ101" s="110" t="s">
        <v>183</v>
      </c>
      <c r="AR101" s="102">
        <v>0</v>
      </c>
      <c r="AS101" s="102">
        <v>0</v>
      </c>
      <c r="AT101" s="102">
        <v>0</v>
      </c>
      <c r="AU101" s="102">
        <v>0</v>
      </c>
      <c r="AV101" s="102">
        <v>0</v>
      </c>
      <c r="AW101" s="110" t="s">
        <v>183</v>
      </c>
      <c r="AX101" s="110">
        <v>0</v>
      </c>
      <c r="AY101" s="102">
        <v>0</v>
      </c>
      <c r="AZ101" s="102">
        <v>0</v>
      </c>
      <c r="BA101" s="102">
        <v>0</v>
      </c>
      <c r="BB101" s="102">
        <v>0</v>
      </c>
      <c r="BC101" s="110" t="s">
        <v>183</v>
      </c>
      <c r="BD101" s="102">
        <v>0</v>
      </c>
      <c r="BE101" s="102">
        <v>0</v>
      </c>
      <c r="BF101" s="102">
        <v>0</v>
      </c>
      <c r="BG101" s="102">
        <v>0</v>
      </c>
      <c r="BH101" s="102">
        <v>0</v>
      </c>
      <c r="BI101" s="110" t="s">
        <v>183</v>
      </c>
      <c r="BJ101" s="102">
        <v>0</v>
      </c>
      <c r="BK101" s="102">
        <v>0</v>
      </c>
      <c r="BL101" s="102">
        <v>0</v>
      </c>
      <c r="BM101" s="102">
        <v>0</v>
      </c>
      <c r="BN101" s="102">
        <v>0</v>
      </c>
      <c r="BO101" s="110" t="s">
        <v>183</v>
      </c>
      <c r="BP101" s="102">
        <v>0</v>
      </c>
      <c r="BQ101" s="102">
        <v>0</v>
      </c>
      <c r="BR101" s="102">
        <v>0</v>
      </c>
      <c r="BS101" s="102">
        <v>0</v>
      </c>
      <c r="BT101" s="102">
        <v>0</v>
      </c>
      <c r="BU101" s="110" t="s">
        <v>183</v>
      </c>
      <c r="BV101" s="102">
        <v>0</v>
      </c>
      <c r="BW101" s="102">
        <v>0</v>
      </c>
      <c r="BX101" s="102">
        <v>0</v>
      </c>
      <c r="BY101" s="102">
        <v>0</v>
      </c>
      <c r="BZ101" s="102">
        <v>0</v>
      </c>
      <c r="CA101" s="110" t="s">
        <v>183</v>
      </c>
      <c r="CB101" s="102">
        <v>0</v>
      </c>
      <c r="CC101" s="102">
        <v>0</v>
      </c>
      <c r="CD101" s="102">
        <v>0</v>
      </c>
      <c r="CE101" s="102">
        <v>0</v>
      </c>
      <c r="CF101" s="102">
        <v>0</v>
      </c>
      <c r="CG101" s="110" t="s">
        <v>183</v>
      </c>
      <c r="CH101" s="102">
        <v>0</v>
      </c>
      <c r="CI101" s="102">
        <v>0</v>
      </c>
      <c r="CJ101" s="102">
        <v>0</v>
      </c>
      <c r="CK101" s="102">
        <v>0</v>
      </c>
      <c r="CL101" s="102">
        <v>0</v>
      </c>
      <c r="CM101" s="110" t="s">
        <v>183</v>
      </c>
      <c r="CN101" s="102">
        <v>0</v>
      </c>
      <c r="CO101" s="102">
        <v>0</v>
      </c>
      <c r="CP101" s="102">
        <v>0</v>
      </c>
      <c r="CQ101" s="102">
        <v>0</v>
      </c>
      <c r="CR101" s="102">
        <v>0</v>
      </c>
      <c r="CS101" s="110" t="s">
        <v>183</v>
      </c>
      <c r="CT101" s="102">
        <v>0</v>
      </c>
      <c r="CU101" s="102">
        <v>0</v>
      </c>
      <c r="CV101" s="102">
        <v>0</v>
      </c>
      <c r="CW101" s="102"/>
      <c r="CX101" s="102"/>
      <c r="CY101" s="102"/>
      <c r="CZ101" s="174"/>
    </row>
    <row r="102" spans="1:105" s="177" customFormat="1" ht="61.2" x14ac:dyDescent="0.3">
      <c r="A102" s="103">
        <v>91</v>
      </c>
      <c r="B102" s="103" t="s">
        <v>169</v>
      </c>
      <c r="C102" s="103" t="s">
        <v>169</v>
      </c>
      <c r="D102" s="103" t="s">
        <v>219</v>
      </c>
      <c r="E102" s="103" t="s">
        <v>385</v>
      </c>
      <c r="F102" s="103" t="s">
        <v>386</v>
      </c>
      <c r="G102" s="103" t="s">
        <v>387</v>
      </c>
      <c r="H102" s="103" t="s">
        <v>174</v>
      </c>
      <c r="I102" s="103" t="s">
        <v>406</v>
      </c>
      <c r="J102" s="103" t="s">
        <v>174</v>
      </c>
      <c r="K102" s="103" t="s">
        <v>174</v>
      </c>
      <c r="L102" s="103" t="s">
        <v>174</v>
      </c>
      <c r="M102" s="103" t="s">
        <v>174</v>
      </c>
      <c r="N102" s="103" t="s">
        <v>408</v>
      </c>
      <c r="O102" s="103" t="s">
        <v>604</v>
      </c>
      <c r="P102" s="103" t="s">
        <v>174</v>
      </c>
      <c r="Q102" s="103" t="s">
        <v>605</v>
      </c>
      <c r="R102" s="103" t="s">
        <v>215</v>
      </c>
      <c r="S102" s="103" t="s">
        <v>606</v>
      </c>
      <c r="T102" s="103" t="s">
        <v>607</v>
      </c>
      <c r="U102" s="136">
        <v>1</v>
      </c>
      <c r="V102" s="136">
        <v>1</v>
      </c>
      <c r="W102" s="103" t="s">
        <v>394</v>
      </c>
      <c r="X102" s="103" t="s">
        <v>405</v>
      </c>
      <c r="Y102" s="103" t="s">
        <v>181</v>
      </c>
      <c r="Z102" s="103" t="s">
        <v>559</v>
      </c>
      <c r="AA102" s="108">
        <v>46055</v>
      </c>
      <c r="AB102" s="108">
        <v>46387</v>
      </c>
      <c r="AC102" s="103">
        <v>0</v>
      </c>
      <c r="AD102" s="103">
        <v>0</v>
      </c>
      <c r="AE102" s="110" t="s">
        <v>183</v>
      </c>
      <c r="AF102" s="103"/>
      <c r="AG102" s="103"/>
      <c r="AH102" s="103"/>
      <c r="AI102" s="226">
        <v>8.74</v>
      </c>
      <c r="AJ102" s="103"/>
      <c r="AK102" s="110" t="s">
        <v>183</v>
      </c>
      <c r="AL102" s="103"/>
      <c r="AM102" s="103"/>
      <c r="AN102" s="103"/>
      <c r="AO102" s="103">
        <v>7.77</v>
      </c>
      <c r="AP102" s="103"/>
      <c r="AQ102" s="110" t="s">
        <v>183</v>
      </c>
      <c r="AR102" s="103"/>
      <c r="AS102" s="103"/>
      <c r="AT102" s="103"/>
      <c r="AU102" s="103">
        <v>11.65</v>
      </c>
      <c r="AV102" s="103"/>
      <c r="AW102" s="110" t="s">
        <v>183</v>
      </c>
      <c r="AX102" s="103"/>
      <c r="AY102" s="103"/>
      <c r="AZ102" s="103"/>
      <c r="BA102" s="103">
        <v>5.83</v>
      </c>
      <c r="BB102" s="103"/>
      <c r="BC102" s="110" t="s">
        <v>183</v>
      </c>
      <c r="BD102" s="103"/>
      <c r="BE102" s="103"/>
      <c r="BF102" s="103"/>
      <c r="BG102" s="103">
        <v>10.68</v>
      </c>
      <c r="BH102" s="110"/>
      <c r="BI102" s="110" t="s">
        <v>183</v>
      </c>
      <c r="BJ102" s="103"/>
      <c r="BK102" s="103"/>
      <c r="BL102" s="103"/>
      <c r="BM102" s="103">
        <v>8.74</v>
      </c>
      <c r="BN102" s="103"/>
      <c r="BO102" s="110" t="s">
        <v>183</v>
      </c>
      <c r="BP102" s="103"/>
      <c r="BQ102" s="103"/>
      <c r="BR102" s="103"/>
      <c r="BS102" s="226">
        <v>7.77</v>
      </c>
      <c r="BT102" s="103"/>
      <c r="BU102" s="110" t="s">
        <v>183</v>
      </c>
      <c r="BV102" s="103"/>
      <c r="BW102" s="103"/>
      <c r="BX102" s="103"/>
      <c r="BY102" s="226">
        <v>7.77</v>
      </c>
      <c r="BZ102" s="103"/>
      <c r="CA102" s="110" t="s">
        <v>183</v>
      </c>
      <c r="CB102" s="103"/>
      <c r="CC102" s="103"/>
      <c r="CD102" s="103"/>
      <c r="CE102" s="226">
        <v>7.77</v>
      </c>
      <c r="CF102" s="103"/>
      <c r="CG102" s="110" t="s">
        <v>183</v>
      </c>
      <c r="CH102" s="103"/>
      <c r="CI102" s="103"/>
      <c r="CJ102" s="103"/>
      <c r="CK102" s="103">
        <v>5.83</v>
      </c>
      <c r="CL102" s="103"/>
      <c r="CM102" s="110" t="s">
        <v>183</v>
      </c>
      <c r="CN102" s="103"/>
      <c r="CO102" s="103"/>
      <c r="CP102" s="103"/>
      <c r="CQ102" s="103">
        <v>17.48</v>
      </c>
      <c r="CR102" s="103"/>
      <c r="CS102" s="110" t="s">
        <v>183</v>
      </c>
      <c r="CT102" s="103"/>
      <c r="CU102" s="103"/>
      <c r="CV102" s="103"/>
      <c r="CW102" s="103"/>
      <c r="CX102" s="103"/>
      <c r="CY102" s="103"/>
      <c r="CZ102" s="176"/>
    </row>
    <row r="103" spans="1:105" s="177" customFormat="1" ht="81.599999999999994" x14ac:dyDescent="0.3">
      <c r="A103" s="103">
        <v>92</v>
      </c>
      <c r="B103" s="103" t="s">
        <v>169</v>
      </c>
      <c r="C103" s="103" t="s">
        <v>169</v>
      </c>
      <c r="D103" s="103" t="s">
        <v>219</v>
      </c>
      <c r="E103" s="103" t="s">
        <v>385</v>
      </c>
      <c r="F103" s="103" t="s">
        <v>386</v>
      </c>
      <c r="G103" s="103" t="s">
        <v>387</v>
      </c>
      <c r="H103" s="103" t="s">
        <v>174</v>
      </c>
      <c r="I103" s="103" t="s">
        <v>220</v>
      </c>
      <c r="J103" s="103" t="s">
        <v>174</v>
      </c>
      <c r="K103" s="103" t="s">
        <v>174</v>
      </c>
      <c r="L103" s="103" t="s">
        <v>174</v>
      </c>
      <c r="M103" s="103" t="s">
        <v>174</v>
      </c>
      <c r="N103" s="103" t="s">
        <v>475</v>
      </c>
      <c r="O103" s="103" t="s">
        <v>608</v>
      </c>
      <c r="P103" s="103" t="s">
        <v>174</v>
      </c>
      <c r="Q103" s="103" t="s">
        <v>609</v>
      </c>
      <c r="R103" s="103" t="s">
        <v>215</v>
      </c>
      <c r="S103" s="103" t="s">
        <v>610</v>
      </c>
      <c r="T103" s="103" t="s">
        <v>607</v>
      </c>
      <c r="U103" s="136">
        <v>1</v>
      </c>
      <c r="V103" s="136">
        <v>1</v>
      </c>
      <c r="W103" s="103" t="s">
        <v>394</v>
      </c>
      <c r="X103" s="103" t="s">
        <v>405</v>
      </c>
      <c r="Y103" s="103" t="s">
        <v>181</v>
      </c>
      <c r="Z103" s="103" t="s">
        <v>559</v>
      </c>
      <c r="AA103" s="108">
        <v>46023</v>
      </c>
      <c r="AB103" s="108">
        <v>46387</v>
      </c>
      <c r="AC103" s="103">
        <v>5.88</v>
      </c>
      <c r="AD103" s="103"/>
      <c r="AE103" s="110" t="s">
        <v>183</v>
      </c>
      <c r="AF103" s="103"/>
      <c r="AG103" s="103"/>
      <c r="AH103" s="103"/>
      <c r="AI103" s="103">
        <v>8.82</v>
      </c>
      <c r="AJ103" s="103"/>
      <c r="AK103" s="110" t="s">
        <v>183</v>
      </c>
      <c r="AL103" s="103"/>
      <c r="AM103" s="103"/>
      <c r="AN103" s="103"/>
      <c r="AO103" s="103">
        <v>17.649999999999999</v>
      </c>
      <c r="AP103" s="103"/>
      <c r="AQ103" s="110" t="s">
        <v>183</v>
      </c>
      <c r="AR103" s="103"/>
      <c r="AS103" s="103"/>
      <c r="AT103" s="103"/>
      <c r="AU103" s="103">
        <v>17.649999999999999</v>
      </c>
      <c r="AV103" s="103"/>
      <c r="AW103" s="110" t="s">
        <v>183</v>
      </c>
      <c r="AX103" s="103"/>
      <c r="AY103" s="103"/>
      <c r="AZ103" s="103"/>
      <c r="BA103" s="103">
        <v>17.649999999999999</v>
      </c>
      <c r="BB103" s="103"/>
      <c r="BC103" s="110" t="s">
        <v>183</v>
      </c>
      <c r="BD103" s="103"/>
      <c r="BE103" s="103"/>
      <c r="BF103" s="103"/>
      <c r="BG103" s="103">
        <v>0</v>
      </c>
      <c r="BH103" s="110">
        <v>0</v>
      </c>
      <c r="BI103" s="110" t="s">
        <v>183</v>
      </c>
      <c r="BJ103" s="103"/>
      <c r="BK103" s="103"/>
      <c r="BL103" s="103"/>
      <c r="BM103" s="103">
        <v>2.94</v>
      </c>
      <c r="BN103" s="103"/>
      <c r="BO103" s="110" t="s">
        <v>183</v>
      </c>
      <c r="BP103" s="103"/>
      <c r="BQ103" s="103"/>
      <c r="BR103" s="103"/>
      <c r="BS103" s="103">
        <v>8.82</v>
      </c>
      <c r="BT103" s="103"/>
      <c r="BU103" s="110" t="s">
        <v>183</v>
      </c>
      <c r="BV103" s="103"/>
      <c r="BW103" s="103"/>
      <c r="BX103" s="103"/>
      <c r="BY103" s="103">
        <v>2.94</v>
      </c>
      <c r="BZ103" s="103"/>
      <c r="CA103" s="110" t="s">
        <v>183</v>
      </c>
      <c r="CB103" s="103"/>
      <c r="CC103" s="103"/>
      <c r="CD103" s="103"/>
      <c r="CE103" s="103">
        <v>5.88</v>
      </c>
      <c r="CF103" s="103"/>
      <c r="CG103" s="110" t="s">
        <v>183</v>
      </c>
      <c r="CH103" s="103"/>
      <c r="CI103" s="103"/>
      <c r="CJ103" s="103"/>
      <c r="CK103" s="103">
        <v>0</v>
      </c>
      <c r="CL103" s="103">
        <v>0</v>
      </c>
      <c r="CM103" s="110" t="s">
        <v>183</v>
      </c>
      <c r="CN103" s="103"/>
      <c r="CO103" s="103"/>
      <c r="CP103" s="103"/>
      <c r="CQ103" s="103">
        <v>11.76</v>
      </c>
      <c r="CR103" s="103"/>
      <c r="CS103" s="110" t="s">
        <v>183</v>
      </c>
      <c r="CT103" s="103"/>
      <c r="CU103" s="103"/>
      <c r="CV103" s="103"/>
      <c r="CW103" s="103"/>
      <c r="CX103" s="103"/>
      <c r="CY103" s="103"/>
      <c r="CZ103" s="176"/>
    </row>
    <row r="104" spans="1:105" s="177" customFormat="1" ht="81.599999999999994" x14ac:dyDescent="0.3">
      <c r="A104" s="103">
        <v>93</v>
      </c>
      <c r="B104" s="103" t="s">
        <v>169</v>
      </c>
      <c r="C104" s="103" t="s">
        <v>169</v>
      </c>
      <c r="D104" s="103" t="s">
        <v>219</v>
      </c>
      <c r="E104" s="103" t="s">
        <v>385</v>
      </c>
      <c r="F104" s="103" t="s">
        <v>171</v>
      </c>
      <c r="G104" s="103" t="s">
        <v>209</v>
      </c>
      <c r="H104" s="103" t="s">
        <v>174</v>
      </c>
      <c r="I104" s="103" t="s">
        <v>611</v>
      </c>
      <c r="J104" s="103" t="s">
        <v>174</v>
      </c>
      <c r="K104" s="103" t="s">
        <v>174</v>
      </c>
      <c r="L104" s="103" t="s">
        <v>174</v>
      </c>
      <c r="M104" s="103" t="s">
        <v>174</v>
      </c>
      <c r="N104" s="103" t="s">
        <v>475</v>
      </c>
      <c r="O104" s="103" t="s">
        <v>612</v>
      </c>
      <c r="P104" s="103" t="s">
        <v>174</v>
      </c>
      <c r="Q104" s="103" t="s">
        <v>613</v>
      </c>
      <c r="R104" s="103" t="s">
        <v>215</v>
      </c>
      <c r="S104" s="103" t="s">
        <v>614</v>
      </c>
      <c r="T104" s="103" t="s">
        <v>615</v>
      </c>
      <c r="U104" s="136">
        <v>1</v>
      </c>
      <c r="V104" s="136">
        <v>1</v>
      </c>
      <c r="W104" s="103" t="s">
        <v>39</v>
      </c>
      <c r="X104" s="103" t="s">
        <v>180</v>
      </c>
      <c r="Y104" s="103" t="s">
        <v>181</v>
      </c>
      <c r="Z104" s="103" t="s">
        <v>559</v>
      </c>
      <c r="AA104" s="108">
        <v>46055</v>
      </c>
      <c r="AB104" s="108">
        <v>46266</v>
      </c>
      <c r="AC104" s="103">
        <v>0</v>
      </c>
      <c r="AD104" s="103">
        <v>0</v>
      </c>
      <c r="AE104" s="110" t="s">
        <v>183</v>
      </c>
      <c r="AF104" s="103"/>
      <c r="AG104" s="103"/>
      <c r="AH104" s="103"/>
      <c r="AI104" s="136">
        <v>0.3</v>
      </c>
      <c r="AJ104" s="103"/>
      <c r="AK104" s="110" t="s">
        <v>183</v>
      </c>
      <c r="AL104" s="103"/>
      <c r="AM104" s="103"/>
      <c r="AN104" s="103"/>
      <c r="AO104" s="136">
        <v>0.12</v>
      </c>
      <c r="AP104" s="103"/>
      <c r="AQ104" s="110" t="s">
        <v>183</v>
      </c>
      <c r="AR104" s="103"/>
      <c r="AS104" s="103"/>
      <c r="AT104" s="103"/>
      <c r="AU104" s="136">
        <v>0.12</v>
      </c>
      <c r="AV104" s="103"/>
      <c r="AW104" s="110" t="s">
        <v>183</v>
      </c>
      <c r="AX104" s="103"/>
      <c r="AY104" s="103"/>
      <c r="AZ104" s="103"/>
      <c r="BA104" s="136">
        <v>0.12</v>
      </c>
      <c r="BB104" s="103"/>
      <c r="BC104" s="110" t="s">
        <v>183</v>
      </c>
      <c r="BD104" s="103"/>
      <c r="BE104" s="103"/>
      <c r="BF104" s="103"/>
      <c r="BG104" s="136">
        <v>0.12</v>
      </c>
      <c r="BH104" s="110"/>
      <c r="BI104" s="110" t="s">
        <v>183</v>
      </c>
      <c r="BJ104" s="103"/>
      <c r="BK104" s="103"/>
      <c r="BL104" s="103"/>
      <c r="BM104" s="136">
        <v>0.12</v>
      </c>
      <c r="BN104" s="103"/>
      <c r="BO104" s="110" t="s">
        <v>183</v>
      </c>
      <c r="BP104" s="103"/>
      <c r="BQ104" s="103"/>
      <c r="BR104" s="103"/>
      <c r="BS104" s="136">
        <v>0.1</v>
      </c>
      <c r="BT104" s="103"/>
      <c r="BU104" s="110" t="s">
        <v>183</v>
      </c>
      <c r="BV104" s="103"/>
      <c r="BW104" s="103"/>
      <c r="BX104" s="103"/>
      <c r="BY104" s="103"/>
      <c r="BZ104" s="103"/>
      <c r="CA104" s="110" t="s">
        <v>183</v>
      </c>
      <c r="CB104" s="103"/>
      <c r="CC104" s="103"/>
      <c r="CD104" s="103"/>
      <c r="CE104" s="103"/>
      <c r="CF104" s="103"/>
      <c r="CG104" s="110" t="s">
        <v>183</v>
      </c>
      <c r="CH104" s="103"/>
      <c r="CI104" s="103"/>
      <c r="CJ104" s="103"/>
      <c r="CK104" s="103"/>
      <c r="CL104" s="103"/>
      <c r="CM104" s="110" t="s">
        <v>183</v>
      </c>
      <c r="CN104" s="103"/>
      <c r="CO104" s="103"/>
      <c r="CP104" s="103"/>
      <c r="CQ104" s="103"/>
      <c r="CR104" s="103"/>
      <c r="CS104" s="110" t="s">
        <v>183</v>
      </c>
      <c r="CT104" s="103"/>
      <c r="CU104" s="103"/>
      <c r="CV104" s="103"/>
      <c r="CW104" s="103"/>
      <c r="CX104" s="103"/>
      <c r="CY104" s="103"/>
      <c r="CZ104" s="176"/>
    </row>
    <row r="105" spans="1:105" s="177" customFormat="1" ht="81.599999999999994" x14ac:dyDescent="0.3">
      <c r="A105" s="103">
        <v>94</v>
      </c>
      <c r="B105" s="103" t="s">
        <v>169</v>
      </c>
      <c r="C105" s="103" t="s">
        <v>169</v>
      </c>
      <c r="D105" s="103" t="s">
        <v>219</v>
      </c>
      <c r="E105" s="103" t="s">
        <v>385</v>
      </c>
      <c r="F105" s="103" t="s">
        <v>171</v>
      </c>
      <c r="G105" s="103" t="s">
        <v>172</v>
      </c>
      <c r="H105" s="103" t="s">
        <v>174</v>
      </c>
      <c r="I105" s="103" t="s">
        <v>611</v>
      </c>
      <c r="J105" s="103" t="s">
        <v>174</v>
      </c>
      <c r="K105" s="103" t="s">
        <v>174</v>
      </c>
      <c r="L105" s="103" t="s">
        <v>174</v>
      </c>
      <c r="M105" s="103" t="s">
        <v>174</v>
      </c>
      <c r="N105" s="103" t="s">
        <v>475</v>
      </c>
      <c r="O105" s="103" t="s">
        <v>616</v>
      </c>
      <c r="P105" s="103" t="s">
        <v>174</v>
      </c>
      <c r="Q105" s="103" t="s">
        <v>617</v>
      </c>
      <c r="R105" s="103" t="s">
        <v>215</v>
      </c>
      <c r="S105" s="103" t="s">
        <v>614</v>
      </c>
      <c r="T105" s="103" t="s">
        <v>615</v>
      </c>
      <c r="U105" s="136">
        <v>1</v>
      </c>
      <c r="V105" s="136">
        <v>1</v>
      </c>
      <c r="W105" s="103" t="s">
        <v>60</v>
      </c>
      <c r="X105" s="103" t="s">
        <v>480</v>
      </c>
      <c r="Y105" s="103" t="s">
        <v>181</v>
      </c>
      <c r="Z105" s="103" t="s">
        <v>559</v>
      </c>
      <c r="AA105" s="108">
        <v>46055</v>
      </c>
      <c r="AB105" s="108">
        <v>46371</v>
      </c>
      <c r="AC105" s="103">
        <v>0</v>
      </c>
      <c r="AD105" s="103">
        <v>0</v>
      </c>
      <c r="AE105" s="110" t="s">
        <v>183</v>
      </c>
      <c r="AF105" s="103"/>
      <c r="AG105" s="103"/>
      <c r="AH105" s="103"/>
      <c r="AI105" s="136">
        <v>0.15</v>
      </c>
      <c r="AJ105" s="103"/>
      <c r="AK105" s="110" t="s">
        <v>183</v>
      </c>
      <c r="AL105" s="103"/>
      <c r="AM105" s="103"/>
      <c r="AN105" s="103"/>
      <c r="AO105" s="135">
        <v>7.4999999999999997E-2</v>
      </c>
      <c r="AP105" s="103"/>
      <c r="AQ105" s="110" t="s">
        <v>183</v>
      </c>
      <c r="AR105" s="103"/>
      <c r="AS105" s="103"/>
      <c r="AT105" s="103"/>
      <c r="AU105" s="135">
        <v>7.4999999999999997E-2</v>
      </c>
      <c r="AV105" s="103"/>
      <c r="AW105" s="110" t="s">
        <v>183</v>
      </c>
      <c r="AX105" s="103"/>
      <c r="AY105" s="103"/>
      <c r="AZ105" s="103"/>
      <c r="BA105" s="135">
        <v>7.4999999999999997E-2</v>
      </c>
      <c r="BB105" s="103"/>
      <c r="BC105" s="110" t="s">
        <v>183</v>
      </c>
      <c r="BD105" s="103"/>
      <c r="BE105" s="103"/>
      <c r="BF105" s="103"/>
      <c r="BG105" s="135">
        <v>7.4999999999999997E-2</v>
      </c>
      <c r="BH105" s="110"/>
      <c r="BI105" s="110" t="s">
        <v>183</v>
      </c>
      <c r="BJ105" s="103"/>
      <c r="BK105" s="103"/>
      <c r="BL105" s="103"/>
      <c r="BM105" s="135">
        <v>7.4999999999999997E-2</v>
      </c>
      <c r="BN105" s="103"/>
      <c r="BO105" s="110" t="s">
        <v>183</v>
      </c>
      <c r="BP105" s="103"/>
      <c r="BQ105" s="103"/>
      <c r="BR105" s="103"/>
      <c r="BS105" s="135">
        <v>7.4999999999999997E-2</v>
      </c>
      <c r="BT105" s="103"/>
      <c r="BU105" s="110" t="s">
        <v>183</v>
      </c>
      <c r="BV105" s="103"/>
      <c r="BW105" s="103"/>
      <c r="BX105" s="103"/>
      <c r="BY105" s="136">
        <v>0.1</v>
      </c>
      <c r="BZ105" s="103"/>
      <c r="CA105" s="110" t="s">
        <v>183</v>
      </c>
      <c r="CB105" s="103"/>
      <c r="CC105" s="103"/>
      <c r="CD105" s="103"/>
      <c r="CE105" s="136">
        <v>0.2</v>
      </c>
      <c r="CF105" s="103"/>
      <c r="CG105" s="110" t="s">
        <v>183</v>
      </c>
      <c r="CH105" s="103"/>
      <c r="CI105" s="103"/>
      <c r="CJ105" s="103"/>
      <c r="CK105" s="136">
        <v>0.05</v>
      </c>
      <c r="CL105" s="103"/>
      <c r="CM105" s="110" t="s">
        <v>183</v>
      </c>
      <c r="CN105" s="103"/>
      <c r="CO105" s="103"/>
      <c r="CP105" s="103"/>
      <c r="CQ105" s="136">
        <v>0.05</v>
      </c>
      <c r="CR105" s="103"/>
      <c r="CS105" s="110" t="s">
        <v>183</v>
      </c>
      <c r="CT105" s="103"/>
      <c r="CU105" s="103"/>
      <c r="CV105" s="103"/>
      <c r="CW105" s="103"/>
      <c r="CX105" s="103"/>
      <c r="CY105" s="103"/>
      <c r="CZ105" s="176"/>
    </row>
    <row r="106" spans="1:105" s="177" customFormat="1" ht="51" x14ac:dyDescent="0.3">
      <c r="A106" s="103">
        <v>95</v>
      </c>
      <c r="B106" s="103" t="s">
        <v>169</v>
      </c>
      <c r="C106" s="103" t="s">
        <v>169</v>
      </c>
      <c r="D106" s="103" t="s">
        <v>219</v>
      </c>
      <c r="E106" s="103" t="s">
        <v>385</v>
      </c>
      <c r="F106" s="103" t="s">
        <v>386</v>
      </c>
      <c r="G106" s="103" t="s">
        <v>387</v>
      </c>
      <c r="H106" s="103" t="s">
        <v>174</v>
      </c>
      <c r="I106" s="103" t="s">
        <v>618</v>
      </c>
      <c r="J106" s="103" t="s">
        <v>174</v>
      </c>
      <c r="K106" s="103" t="s">
        <v>174</v>
      </c>
      <c r="L106" s="103" t="s">
        <v>174</v>
      </c>
      <c r="M106" s="103" t="s">
        <v>174</v>
      </c>
      <c r="N106" s="103" t="s">
        <v>619</v>
      </c>
      <c r="O106" s="103" t="s">
        <v>620</v>
      </c>
      <c r="P106" s="103" t="s">
        <v>174</v>
      </c>
      <c r="Q106" s="103" t="s">
        <v>621</v>
      </c>
      <c r="R106" s="103" t="s">
        <v>215</v>
      </c>
      <c r="S106" s="103" t="s">
        <v>622</v>
      </c>
      <c r="T106" s="103" t="s">
        <v>593</v>
      </c>
      <c r="U106" s="227">
        <v>1</v>
      </c>
      <c r="V106" s="227">
        <v>1</v>
      </c>
      <c r="W106" s="103" t="s">
        <v>457</v>
      </c>
      <c r="X106" s="103" t="s">
        <v>458</v>
      </c>
      <c r="Y106" s="103" t="s">
        <v>181</v>
      </c>
      <c r="Z106" s="103" t="s">
        <v>559</v>
      </c>
      <c r="AA106" s="108">
        <v>46055</v>
      </c>
      <c r="AB106" s="108">
        <v>46387</v>
      </c>
      <c r="AC106" s="103">
        <v>0</v>
      </c>
      <c r="AD106" s="103">
        <v>0</v>
      </c>
      <c r="AE106" s="110" t="s">
        <v>183</v>
      </c>
      <c r="AF106" s="103"/>
      <c r="AG106" s="103"/>
      <c r="AH106" s="103"/>
      <c r="AI106" s="103">
        <v>9.1</v>
      </c>
      <c r="AJ106" s="103"/>
      <c r="AK106" s="110" t="s">
        <v>183</v>
      </c>
      <c r="AL106" s="103"/>
      <c r="AM106" s="103"/>
      <c r="AN106" s="103"/>
      <c r="AO106" s="103">
        <v>9.09</v>
      </c>
      <c r="AP106" s="103"/>
      <c r="AQ106" s="110" t="s">
        <v>183</v>
      </c>
      <c r="AR106" s="103"/>
      <c r="AS106" s="103"/>
      <c r="AT106" s="103"/>
      <c r="AU106" s="103">
        <v>9.09</v>
      </c>
      <c r="AV106" s="103"/>
      <c r="AW106" s="110" t="s">
        <v>183</v>
      </c>
      <c r="AX106" s="103"/>
      <c r="AY106" s="103"/>
      <c r="AZ106" s="103"/>
      <c r="BA106" s="103">
        <v>9.09</v>
      </c>
      <c r="BB106" s="103"/>
      <c r="BC106" s="110" t="s">
        <v>183</v>
      </c>
      <c r="BD106" s="103"/>
      <c r="BE106" s="103"/>
      <c r="BF106" s="103"/>
      <c r="BG106" s="103">
        <v>9.09</v>
      </c>
      <c r="BH106" s="110"/>
      <c r="BI106" s="110" t="s">
        <v>183</v>
      </c>
      <c r="BJ106" s="103"/>
      <c r="BK106" s="103"/>
      <c r="BL106" s="103"/>
      <c r="BM106" s="103">
        <v>9.09</v>
      </c>
      <c r="BN106" s="103"/>
      <c r="BO106" s="110" t="s">
        <v>183</v>
      </c>
      <c r="BP106" s="103"/>
      <c r="BQ106" s="103"/>
      <c r="BR106" s="103"/>
      <c r="BS106" s="103">
        <v>9.09</v>
      </c>
      <c r="BT106" s="103"/>
      <c r="BU106" s="110" t="s">
        <v>183</v>
      </c>
      <c r="BV106" s="103"/>
      <c r="BW106" s="103"/>
      <c r="BX106" s="103"/>
      <c r="BY106" s="103">
        <v>9.09</v>
      </c>
      <c r="BZ106" s="103"/>
      <c r="CA106" s="110" t="s">
        <v>183</v>
      </c>
      <c r="CB106" s="103"/>
      <c r="CC106" s="103"/>
      <c r="CD106" s="103"/>
      <c r="CE106" s="103">
        <v>9.09</v>
      </c>
      <c r="CF106" s="103"/>
      <c r="CG106" s="110" t="s">
        <v>183</v>
      </c>
      <c r="CH106" s="103"/>
      <c r="CI106" s="103"/>
      <c r="CJ106" s="103"/>
      <c r="CK106" s="103">
        <v>9.09</v>
      </c>
      <c r="CL106" s="103"/>
      <c r="CM106" s="110" t="s">
        <v>183</v>
      </c>
      <c r="CN106" s="103"/>
      <c r="CO106" s="103"/>
      <c r="CP106" s="103"/>
      <c r="CQ106" s="103">
        <v>9.09</v>
      </c>
      <c r="CR106" s="103"/>
      <c r="CS106" s="110" t="s">
        <v>183</v>
      </c>
      <c r="CT106" s="103"/>
      <c r="CU106" s="103"/>
      <c r="CV106" s="103"/>
      <c r="CW106" s="103"/>
      <c r="CX106" s="103"/>
      <c r="CY106" s="103"/>
      <c r="CZ106" s="176"/>
    </row>
    <row r="107" spans="1:105" s="177" customFormat="1" ht="102" x14ac:dyDescent="0.3">
      <c r="A107" s="103">
        <v>96</v>
      </c>
      <c r="B107" s="103" t="s">
        <v>169</v>
      </c>
      <c r="C107" s="103" t="s">
        <v>169</v>
      </c>
      <c r="D107" s="103" t="s">
        <v>219</v>
      </c>
      <c r="E107" s="103" t="s">
        <v>385</v>
      </c>
      <c r="F107" s="103" t="s">
        <v>386</v>
      </c>
      <c r="G107" s="103" t="s">
        <v>387</v>
      </c>
      <c r="H107" s="103" t="s">
        <v>174</v>
      </c>
      <c r="I107" s="103" t="s">
        <v>388</v>
      </c>
      <c r="J107" s="103" t="s">
        <v>174</v>
      </c>
      <c r="K107" s="103" t="s">
        <v>174</v>
      </c>
      <c r="L107" s="103" t="s">
        <v>174</v>
      </c>
      <c r="M107" s="103" t="s">
        <v>292</v>
      </c>
      <c r="N107" s="103" t="s">
        <v>400</v>
      </c>
      <c r="O107" s="103" t="s">
        <v>623</v>
      </c>
      <c r="P107" s="103" t="s">
        <v>174</v>
      </c>
      <c r="Q107" s="103" t="s">
        <v>624</v>
      </c>
      <c r="R107" s="103" t="s">
        <v>215</v>
      </c>
      <c r="S107" s="103" t="s">
        <v>625</v>
      </c>
      <c r="T107" s="103" t="s">
        <v>626</v>
      </c>
      <c r="U107" s="136">
        <v>1</v>
      </c>
      <c r="V107" s="136">
        <v>1</v>
      </c>
      <c r="W107" s="103" t="s">
        <v>394</v>
      </c>
      <c r="X107" s="103" t="s">
        <v>405</v>
      </c>
      <c r="Y107" s="103" t="s">
        <v>181</v>
      </c>
      <c r="Z107" s="103" t="s">
        <v>559</v>
      </c>
      <c r="AA107" s="108">
        <v>46055</v>
      </c>
      <c r="AB107" s="108">
        <v>46387</v>
      </c>
      <c r="AC107" s="103">
        <v>8.33</v>
      </c>
      <c r="AD107" s="103"/>
      <c r="AE107" s="110" t="s">
        <v>183</v>
      </c>
      <c r="AF107" s="103"/>
      <c r="AG107" s="103"/>
      <c r="AH107" s="103"/>
      <c r="AI107" s="103">
        <v>8.33</v>
      </c>
      <c r="AJ107" s="103"/>
      <c r="AK107" s="110" t="s">
        <v>183</v>
      </c>
      <c r="AL107" s="103"/>
      <c r="AM107" s="103"/>
      <c r="AN107" s="103"/>
      <c r="AO107" s="103">
        <v>8.33</v>
      </c>
      <c r="AP107" s="103"/>
      <c r="AQ107" s="110" t="s">
        <v>183</v>
      </c>
      <c r="AR107" s="103"/>
      <c r="AS107" s="103"/>
      <c r="AT107" s="103"/>
      <c r="AU107" s="103">
        <v>8.33</v>
      </c>
      <c r="AV107" s="103"/>
      <c r="AW107" s="110" t="s">
        <v>183</v>
      </c>
      <c r="AX107" s="103"/>
      <c r="AY107" s="103"/>
      <c r="AZ107" s="103"/>
      <c r="BA107" s="103">
        <v>8.33</v>
      </c>
      <c r="BB107" s="103"/>
      <c r="BC107" s="110" t="s">
        <v>183</v>
      </c>
      <c r="BD107" s="103"/>
      <c r="BE107" s="103"/>
      <c r="BF107" s="103"/>
      <c r="BG107" s="103">
        <v>8.33</v>
      </c>
      <c r="BH107" s="110"/>
      <c r="BI107" s="110" t="s">
        <v>183</v>
      </c>
      <c r="BJ107" s="103"/>
      <c r="BK107" s="103"/>
      <c r="BL107" s="103"/>
      <c r="BM107" s="103">
        <v>8.3699999999999992</v>
      </c>
      <c r="BN107" s="103"/>
      <c r="BO107" s="110" t="s">
        <v>183</v>
      </c>
      <c r="BP107" s="103"/>
      <c r="BQ107" s="103"/>
      <c r="BR107" s="103"/>
      <c r="BS107" s="103">
        <v>8.33</v>
      </c>
      <c r="BT107" s="103"/>
      <c r="BU107" s="110" t="s">
        <v>183</v>
      </c>
      <c r="BV107" s="103"/>
      <c r="BW107" s="103"/>
      <c r="BX107" s="103"/>
      <c r="BY107" s="103">
        <v>8.33</v>
      </c>
      <c r="BZ107" s="103"/>
      <c r="CA107" s="110" t="s">
        <v>183</v>
      </c>
      <c r="CB107" s="103"/>
      <c r="CC107" s="103"/>
      <c r="CD107" s="103"/>
      <c r="CE107" s="103">
        <v>8.33</v>
      </c>
      <c r="CF107" s="103"/>
      <c r="CG107" s="110" t="s">
        <v>183</v>
      </c>
      <c r="CH107" s="103"/>
      <c r="CI107" s="103"/>
      <c r="CJ107" s="103"/>
      <c r="CK107" s="103">
        <v>8.33</v>
      </c>
      <c r="CL107" s="103"/>
      <c r="CM107" s="110" t="s">
        <v>183</v>
      </c>
      <c r="CN107" s="103"/>
      <c r="CO107" s="103"/>
      <c r="CP107" s="103"/>
      <c r="CQ107" s="103">
        <v>8.33</v>
      </c>
      <c r="CR107" s="103"/>
      <c r="CS107" s="110" t="s">
        <v>183</v>
      </c>
      <c r="CT107" s="103"/>
      <c r="CU107" s="103"/>
      <c r="CV107" s="103"/>
      <c r="CW107" s="103"/>
      <c r="CX107" s="103"/>
      <c r="CY107" s="103"/>
      <c r="CZ107" s="176"/>
    </row>
    <row r="108" spans="1:105" s="177" customFormat="1" ht="51" x14ac:dyDescent="0.3">
      <c r="A108" s="103">
        <v>97</v>
      </c>
      <c r="B108" s="103" t="s">
        <v>169</v>
      </c>
      <c r="C108" s="103" t="s">
        <v>169</v>
      </c>
      <c r="D108" s="103" t="s">
        <v>219</v>
      </c>
      <c r="E108" s="103" t="s">
        <v>385</v>
      </c>
      <c r="F108" s="103" t="s">
        <v>386</v>
      </c>
      <c r="G108" s="103" t="s">
        <v>387</v>
      </c>
      <c r="H108" s="103" t="s">
        <v>174</v>
      </c>
      <c r="I108" s="103" t="s">
        <v>406</v>
      </c>
      <c r="J108" s="103" t="s">
        <v>174</v>
      </c>
      <c r="K108" s="103" t="s">
        <v>174</v>
      </c>
      <c r="L108" s="103" t="s">
        <v>174</v>
      </c>
      <c r="M108" s="103" t="s">
        <v>292</v>
      </c>
      <c r="N108" s="103" t="s">
        <v>408</v>
      </c>
      <c r="O108" s="103" t="s">
        <v>627</v>
      </c>
      <c r="P108" s="103" t="s">
        <v>174</v>
      </c>
      <c r="Q108" s="103" t="s">
        <v>628</v>
      </c>
      <c r="R108" s="103" t="s">
        <v>178</v>
      </c>
      <c r="S108" s="103" t="s">
        <v>629</v>
      </c>
      <c r="T108" s="103" t="s">
        <v>629</v>
      </c>
      <c r="U108" s="103">
        <v>2</v>
      </c>
      <c r="V108" s="103">
        <v>2</v>
      </c>
      <c r="W108" s="103" t="s">
        <v>394</v>
      </c>
      <c r="X108" s="103" t="s">
        <v>405</v>
      </c>
      <c r="Y108" s="103" t="s">
        <v>181</v>
      </c>
      <c r="Z108" s="103" t="s">
        <v>559</v>
      </c>
      <c r="AA108" s="108">
        <v>46055</v>
      </c>
      <c r="AB108" s="108">
        <v>46142</v>
      </c>
      <c r="AC108" s="103">
        <v>0</v>
      </c>
      <c r="AD108" s="103">
        <v>0</v>
      </c>
      <c r="AE108" s="110" t="s">
        <v>183</v>
      </c>
      <c r="AF108" s="103"/>
      <c r="AG108" s="103"/>
      <c r="AH108" s="103"/>
      <c r="AI108" s="103">
        <v>0</v>
      </c>
      <c r="AJ108" s="103">
        <v>0</v>
      </c>
      <c r="AK108" s="110" t="s">
        <v>183</v>
      </c>
      <c r="AL108" s="103"/>
      <c r="AM108" s="103"/>
      <c r="AN108" s="103"/>
      <c r="AO108" s="103">
        <v>0</v>
      </c>
      <c r="AP108" s="103">
        <v>0</v>
      </c>
      <c r="AQ108" s="110" t="s">
        <v>183</v>
      </c>
      <c r="AR108" s="103"/>
      <c r="AS108" s="103"/>
      <c r="AT108" s="103"/>
      <c r="AU108" s="103">
        <v>2</v>
      </c>
      <c r="AV108" s="103"/>
      <c r="AW108" s="110" t="s">
        <v>183</v>
      </c>
      <c r="AX108" s="103"/>
      <c r="AY108" s="103"/>
      <c r="AZ108" s="103"/>
      <c r="BA108" s="103"/>
      <c r="BB108" s="103"/>
      <c r="BC108" s="110" t="s">
        <v>183</v>
      </c>
      <c r="BD108" s="103"/>
      <c r="BE108" s="103"/>
      <c r="BF108" s="103"/>
      <c r="BG108" s="103"/>
      <c r="BH108" s="110"/>
      <c r="BI108" s="110" t="s">
        <v>183</v>
      </c>
      <c r="BJ108" s="103"/>
      <c r="BK108" s="103"/>
      <c r="BL108" s="103"/>
      <c r="BM108" s="103"/>
      <c r="BN108" s="103"/>
      <c r="BO108" s="110" t="s">
        <v>183</v>
      </c>
      <c r="BP108" s="103"/>
      <c r="BQ108" s="103"/>
      <c r="BR108" s="103"/>
      <c r="BS108" s="103"/>
      <c r="BT108" s="103"/>
      <c r="BU108" s="110" t="s">
        <v>183</v>
      </c>
      <c r="BV108" s="103"/>
      <c r="BW108" s="103"/>
      <c r="BX108" s="103"/>
      <c r="BY108" s="103"/>
      <c r="BZ108" s="103"/>
      <c r="CA108" s="110" t="s">
        <v>183</v>
      </c>
      <c r="CB108" s="103"/>
      <c r="CC108" s="103"/>
      <c r="CD108" s="103"/>
      <c r="CE108" s="103"/>
      <c r="CF108" s="103"/>
      <c r="CG108" s="110" t="s">
        <v>183</v>
      </c>
      <c r="CH108" s="103"/>
      <c r="CI108" s="103"/>
      <c r="CJ108" s="103"/>
      <c r="CK108" s="103"/>
      <c r="CL108" s="103"/>
      <c r="CM108" s="110" t="s">
        <v>183</v>
      </c>
      <c r="CN108" s="103"/>
      <c r="CO108" s="103"/>
      <c r="CP108" s="103"/>
      <c r="CQ108" s="103"/>
      <c r="CR108" s="103"/>
      <c r="CS108" s="110" t="s">
        <v>183</v>
      </c>
      <c r="CT108" s="103"/>
      <c r="CU108" s="103"/>
      <c r="CV108" s="103"/>
      <c r="CW108" s="103"/>
      <c r="CX108" s="103"/>
      <c r="CY108" s="103"/>
      <c r="CZ108" s="176"/>
    </row>
    <row r="109" spans="1:105" s="177" customFormat="1" ht="51" x14ac:dyDescent="0.3">
      <c r="A109" s="103">
        <v>98</v>
      </c>
      <c r="B109" s="103" t="s">
        <v>169</v>
      </c>
      <c r="C109" s="103" t="s">
        <v>169</v>
      </c>
      <c r="D109" s="103" t="s">
        <v>219</v>
      </c>
      <c r="E109" s="103" t="s">
        <v>385</v>
      </c>
      <c r="F109" s="103" t="s">
        <v>386</v>
      </c>
      <c r="G109" s="103" t="s">
        <v>387</v>
      </c>
      <c r="H109" s="103" t="s">
        <v>174</v>
      </c>
      <c r="I109" s="103" t="s">
        <v>406</v>
      </c>
      <c r="J109" s="103" t="s">
        <v>174</v>
      </c>
      <c r="K109" s="103" t="s">
        <v>174</v>
      </c>
      <c r="L109" s="103" t="s">
        <v>174</v>
      </c>
      <c r="M109" s="103" t="s">
        <v>292</v>
      </c>
      <c r="N109" s="103" t="s">
        <v>408</v>
      </c>
      <c r="O109" s="103" t="s">
        <v>630</v>
      </c>
      <c r="P109" s="103" t="s">
        <v>174</v>
      </c>
      <c r="Q109" s="103" t="s">
        <v>631</v>
      </c>
      <c r="R109" s="103" t="s">
        <v>178</v>
      </c>
      <c r="S109" s="103" t="s">
        <v>632</v>
      </c>
      <c r="T109" s="103" t="s">
        <v>633</v>
      </c>
      <c r="U109" s="103">
        <v>4</v>
      </c>
      <c r="V109" s="103">
        <v>4</v>
      </c>
      <c r="W109" s="103" t="s">
        <v>394</v>
      </c>
      <c r="X109" s="103" t="s">
        <v>405</v>
      </c>
      <c r="Y109" s="103" t="s">
        <v>181</v>
      </c>
      <c r="Z109" s="103" t="s">
        <v>559</v>
      </c>
      <c r="AA109" s="108">
        <v>46148</v>
      </c>
      <c r="AB109" s="108">
        <v>46400</v>
      </c>
      <c r="AC109" s="103">
        <v>0</v>
      </c>
      <c r="AD109" s="103">
        <v>0</v>
      </c>
      <c r="AE109" s="110" t="s">
        <v>183</v>
      </c>
      <c r="AF109" s="103"/>
      <c r="AG109" s="103"/>
      <c r="AH109" s="103"/>
      <c r="AI109" s="103">
        <v>0</v>
      </c>
      <c r="AJ109" s="103">
        <v>0</v>
      </c>
      <c r="AK109" s="110" t="s">
        <v>183</v>
      </c>
      <c r="AL109" s="103"/>
      <c r="AM109" s="103"/>
      <c r="AN109" s="103"/>
      <c r="AO109" s="103">
        <v>0</v>
      </c>
      <c r="AP109" s="103">
        <v>0</v>
      </c>
      <c r="AQ109" s="110" t="s">
        <v>183</v>
      </c>
      <c r="AR109" s="103"/>
      <c r="AS109" s="103"/>
      <c r="AT109" s="103"/>
      <c r="AU109" s="103">
        <v>0</v>
      </c>
      <c r="AV109" s="103">
        <v>0</v>
      </c>
      <c r="AW109" s="110" t="s">
        <v>183</v>
      </c>
      <c r="AX109" s="103"/>
      <c r="AY109" s="103"/>
      <c r="AZ109" s="103"/>
      <c r="BA109" s="103">
        <v>1</v>
      </c>
      <c r="BB109" s="103"/>
      <c r="BC109" s="110" t="s">
        <v>183</v>
      </c>
      <c r="BD109" s="103"/>
      <c r="BE109" s="103"/>
      <c r="BF109" s="103"/>
      <c r="BG109" s="103">
        <v>0</v>
      </c>
      <c r="BH109" s="110">
        <v>0</v>
      </c>
      <c r="BI109" s="110" t="s">
        <v>183</v>
      </c>
      <c r="BJ109" s="103"/>
      <c r="BK109" s="103"/>
      <c r="BL109" s="103"/>
      <c r="BM109" s="103">
        <v>0</v>
      </c>
      <c r="BN109" s="103">
        <v>0</v>
      </c>
      <c r="BO109" s="110" t="s">
        <v>183</v>
      </c>
      <c r="BP109" s="103"/>
      <c r="BQ109" s="103"/>
      <c r="BR109" s="103"/>
      <c r="BS109" s="103">
        <v>0</v>
      </c>
      <c r="BT109" s="103">
        <v>0</v>
      </c>
      <c r="BU109" s="110" t="s">
        <v>183</v>
      </c>
      <c r="BV109" s="103"/>
      <c r="BW109" s="103"/>
      <c r="BX109" s="103"/>
      <c r="BY109" s="103">
        <v>1</v>
      </c>
      <c r="BZ109" s="103"/>
      <c r="CA109" s="110" t="s">
        <v>183</v>
      </c>
      <c r="CB109" s="103"/>
      <c r="CC109" s="103"/>
      <c r="CD109" s="103"/>
      <c r="CE109" s="103">
        <v>0</v>
      </c>
      <c r="CF109" s="103">
        <v>0</v>
      </c>
      <c r="CG109" s="110" t="s">
        <v>183</v>
      </c>
      <c r="CH109" s="103"/>
      <c r="CI109" s="103"/>
      <c r="CJ109" s="103"/>
      <c r="CK109" s="103">
        <v>0</v>
      </c>
      <c r="CL109" s="103">
        <v>0</v>
      </c>
      <c r="CM109" s="110" t="s">
        <v>183</v>
      </c>
      <c r="CN109" s="103"/>
      <c r="CO109" s="103"/>
      <c r="CP109" s="103"/>
      <c r="CQ109" s="103">
        <v>1</v>
      </c>
      <c r="CR109" s="103"/>
      <c r="CS109" s="110" t="s">
        <v>183</v>
      </c>
      <c r="CT109" s="103"/>
      <c r="CU109" s="103"/>
      <c r="CV109" s="103"/>
      <c r="CW109" s="103"/>
      <c r="CX109" s="103"/>
      <c r="CY109" s="103"/>
      <c r="CZ109" s="176"/>
    </row>
    <row r="110" spans="1:105" s="177" customFormat="1" ht="71.400000000000006" x14ac:dyDescent="0.3">
      <c r="A110" s="103">
        <v>99</v>
      </c>
      <c r="B110" s="103" t="s">
        <v>169</v>
      </c>
      <c r="C110" s="103" t="s">
        <v>169</v>
      </c>
      <c r="D110" s="103" t="s">
        <v>219</v>
      </c>
      <c r="E110" s="103" t="s">
        <v>385</v>
      </c>
      <c r="F110" s="103" t="s">
        <v>386</v>
      </c>
      <c r="G110" s="103" t="s">
        <v>387</v>
      </c>
      <c r="H110" s="103" t="s">
        <v>174</v>
      </c>
      <c r="I110" s="103" t="s">
        <v>339</v>
      </c>
      <c r="J110" s="103" t="s">
        <v>174</v>
      </c>
      <c r="K110" s="103" t="s">
        <v>174</v>
      </c>
      <c r="L110" s="103" t="s">
        <v>174</v>
      </c>
      <c r="M110" s="103" t="s">
        <v>292</v>
      </c>
      <c r="N110" s="103" t="s">
        <v>169</v>
      </c>
      <c r="O110" s="103" t="s">
        <v>634</v>
      </c>
      <c r="P110" s="103" t="s">
        <v>174</v>
      </c>
      <c r="Q110" s="103" t="s">
        <v>635</v>
      </c>
      <c r="R110" s="103" t="s">
        <v>215</v>
      </c>
      <c r="S110" s="103" t="s">
        <v>614</v>
      </c>
      <c r="T110" s="103" t="s">
        <v>615</v>
      </c>
      <c r="U110" s="136">
        <v>1</v>
      </c>
      <c r="V110" s="136">
        <v>1</v>
      </c>
      <c r="W110" s="103" t="s">
        <v>394</v>
      </c>
      <c r="X110" s="103" t="s">
        <v>405</v>
      </c>
      <c r="Y110" s="103" t="s">
        <v>181</v>
      </c>
      <c r="Z110" s="103" t="s">
        <v>559</v>
      </c>
      <c r="AA110" s="108">
        <v>46055</v>
      </c>
      <c r="AB110" s="108">
        <v>46387</v>
      </c>
      <c r="AC110" s="103">
        <v>0</v>
      </c>
      <c r="AD110" s="103">
        <v>0</v>
      </c>
      <c r="AE110" s="110" t="s">
        <v>183</v>
      </c>
      <c r="AF110" s="103"/>
      <c r="AG110" s="103"/>
      <c r="AH110" s="103"/>
      <c r="AI110" s="103">
        <v>9.1</v>
      </c>
      <c r="AJ110" s="103"/>
      <c r="AK110" s="110" t="s">
        <v>183</v>
      </c>
      <c r="AL110" s="103"/>
      <c r="AM110" s="103"/>
      <c r="AN110" s="103"/>
      <c r="AO110" s="103">
        <v>9.09</v>
      </c>
      <c r="AP110" s="103"/>
      <c r="AQ110" s="110" t="s">
        <v>183</v>
      </c>
      <c r="AR110" s="103"/>
      <c r="AS110" s="103"/>
      <c r="AT110" s="103"/>
      <c r="AU110" s="103">
        <v>9.09</v>
      </c>
      <c r="AV110" s="103"/>
      <c r="AW110" s="110" t="s">
        <v>183</v>
      </c>
      <c r="AX110" s="103"/>
      <c r="AY110" s="103"/>
      <c r="AZ110" s="103"/>
      <c r="BA110" s="103">
        <v>9.09</v>
      </c>
      <c r="BB110" s="103"/>
      <c r="BC110" s="110" t="s">
        <v>183</v>
      </c>
      <c r="BD110" s="103"/>
      <c r="BE110" s="103"/>
      <c r="BF110" s="103"/>
      <c r="BG110" s="103">
        <v>9.09</v>
      </c>
      <c r="BH110" s="110"/>
      <c r="BI110" s="110" t="s">
        <v>183</v>
      </c>
      <c r="BJ110" s="103"/>
      <c r="BK110" s="103"/>
      <c r="BL110" s="103"/>
      <c r="BM110" s="103">
        <v>9.09</v>
      </c>
      <c r="BN110" s="103"/>
      <c r="BO110" s="110" t="s">
        <v>183</v>
      </c>
      <c r="BP110" s="103"/>
      <c r="BQ110" s="103"/>
      <c r="BR110" s="103"/>
      <c r="BS110" s="103">
        <v>9.09</v>
      </c>
      <c r="BT110" s="103"/>
      <c r="BU110" s="110" t="s">
        <v>183</v>
      </c>
      <c r="BV110" s="103"/>
      <c r="BW110" s="103"/>
      <c r="BX110" s="103"/>
      <c r="BY110" s="103">
        <v>9.09</v>
      </c>
      <c r="BZ110" s="103"/>
      <c r="CA110" s="110" t="s">
        <v>183</v>
      </c>
      <c r="CB110" s="103"/>
      <c r="CC110" s="103"/>
      <c r="CD110" s="103"/>
      <c r="CE110" s="103">
        <v>9.09</v>
      </c>
      <c r="CF110" s="103"/>
      <c r="CG110" s="110" t="s">
        <v>183</v>
      </c>
      <c r="CH110" s="103"/>
      <c r="CI110" s="103"/>
      <c r="CJ110" s="103"/>
      <c r="CK110" s="103">
        <v>9.09</v>
      </c>
      <c r="CL110" s="103"/>
      <c r="CM110" s="110" t="s">
        <v>183</v>
      </c>
      <c r="CN110" s="103"/>
      <c r="CO110" s="103"/>
      <c r="CP110" s="103"/>
      <c r="CQ110" s="103">
        <v>9.09</v>
      </c>
      <c r="CR110" s="103"/>
      <c r="CS110" s="110" t="s">
        <v>183</v>
      </c>
      <c r="CT110" s="103"/>
      <c r="CU110" s="103"/>
      <c r="CV110" s="103"/>
      <c r="CW110" s="103"/>
      <c r="CX110" s="103"/>
      <c r="CY110" s="103"/>
      <c r="CZ110" s="176"/>
    </row>
    <row r="111" spans="1:105" s="177" customFormat="1" ht="61.2" x14ac:dyDescent="0.3">
      <c r="A111" s="103">
        <v>100</v>
      </c>
      <c r="B111" s="103" t="s">
        <v>169</v>
      </c>
      <c r="C111" s="103" t="s">
        <v>169</v>
      </c>
      <c r="D111" s="103" t="s">
        <v>219</v>
      </c>
      <c r="E111" s="103" t="s">
        <v>385</v>
      </c>
      <c r="F111" s="103" t="s">
        <v>386</v>
      </c>
      <c r="G111" s="103" t="s">
        <v>387</v>
      </c>
      <c r="H111" s="103" t="s">
        <v>174</v>
      </c>
      <c r="I111" s="103" t="s">
        <v>636</v>
      </c>
      <c r="J111" s="103" t="s">
        <v>174</v>
      </c>
      <c r="K111" s="103" t="s">
        <v>174</v>
      </c>
      <c r="L111" s="103" t="s">
        <v>174</v>
      </c>
      <c r="M111" s="103" t="s">
        <v>292</v>
      </c>
      <c r="N111" s="103" t="s">
        <v>169</v>
      </c>
      <c r="O111" s="103" t="s">
        <v>637</v>
      </c>
      <c r="P111" s="103" t="s">
        <v>174</v>
      </c>
      <c r="Q111" s="103" t="s">
        <v>638</v>
      </c>
      <c r="R111" s="103" t="s">
        <v>215</v>
      </c>
      <c r="S111" s="103" t="s">
        <v>614</v>
      </c>
      <c r="T111" s="103" t="s">
        <v>615</v>
      </c>
      <c r="U111" s="136">
        <v>1</v>
      </c>
      <c r="V111" s="136">
        <v>1</v>
      </c>
      <c r="W111" s="103" t="s">
        <v>394</v>
      </c>
      <c r="X111" s="103" t="s">
        <v>405</v>
      </c>
      <c r="Y111" s="103" t="s">
        <v>181</v>
      </c>
      <c r="Z111" s="103" t="s">
        <v>559</v>
      </c>
      <c r="AA111" s="108">
        <v>46055</v>
      </c>
      <c r="AB111" s="108">
        <v>46387</v>
      </c>
      <c r="AC111" s="103">
        <v>0</v>
      </c>
      <c r="AD111" s="103">
        <v>0</v>
      </c>
      <c r="AE111" s="110" t="s">
        <v>183</v>
      </c>
      <c r="AF111" s="103"/>
      <c r="AG111" s="103"/>
      <c r="AH111" s="103"/>
      <c r="AI111" s="103">
        <v>9.1</v>
      </c>
      <c r="AJ111" s="103"/>
      <c r="AK111" s="110" t="s">
        <v>183</v>
      </c>
      <c r="AL111" s="103"/>
      <c r="AM111" s="103"/>
      <c r="AN111" s="103"/>
      <c r="AO111" s="103">
        <v>9.09</v>
      </c>
      <c r="AP111" s="103"/>
      <c r="AQ111" s="110" t="s">
        <v>183</v>
      </c>
      <c r="AR111" s="103"/>
      <c r="AS111" s="103"/>
      <c r="AT111" s="103"/>
      <c r="AU111" s="103">
        <v>9.09</v>
      </c>
      <c r="AV111" s="103"/>
      <c r="AW111" s="110" t="s">
        <v>183</v>
      </c>
      <c r="AX111" s="103"/>
      <c r="AY111" s="103"/>
      <c r="AZ111" s="103"/>
      <c r="BA111" s="103">
        <v>9.09</v>
      </c>
      <c r="BB111" s="103"/>
      <c r="BC111" s="110" t="s">
        <v>183</v>
      </c>
      <c r="BD111" s="103"/>
      <c r="BE111" s="103"/>
      <c r="BF111" s="103"/>
      <c r="BG111" s="103">
        <v>9.09</v>
      </c>
      <c r="BH111" s="110"/>
      <c r="BI111" s="110" t="s">
        <v>183</v>
      </c>
      <c r="BJ111" s="103"/>
      <c r="BK111" s="103"/>
      <c r="BL111" s="103"/>
      <c r="BM111" s="103">
        <v>9.09</v>
      </c>
      <c r="BN111" s="103"/>
      <c r="BO111" s="110" t="s">
        <v>183</v>
      </c>
      <c r="BP111" s="103"/>
      <c r="BQ111" s="103"/>
      <c r="BR111" s="103"/>
      <c r="BS111" s="103">
        <v>9.09</v>
      </c>
      <c r="BT111" s="103"/>
      <c r="BU111" s="110" t="s">
        <v>183</v>
      </c>
      <c r="BV111" s="103"/>
      <c r="BW111" s="103"/>
      <c r="BX111" s="103"/>
      <c r="BY111" s="103">
        <v>9.09</v>
      </c>
      <c r="BZ111" s="103"/>
      <c r="CA111" s="110" t="s">
        <v>183</v>
      </c>
      <c r="CB111" s="103"/>
      <c r="CC111" s="103"/>
      <c r="CD111" s="103"/>
      <c r="CE111" s="103">
        <v>9.09</v>
      </c>
      <c r="CF111" s="103"/>
      <c r="CG111" s="110" t="s">
        <v>183</v>
      </c>
      <c r="CH111" s="103"/>
      <c r="CI111" s="103"/>
      <c r="CJ111" s="103"/>
      <c r="CK111" s="103">
        <v>9.09</v>
      </c>
      <c r="CL111" s="103"/>
      <c r="CM111" s="110" t="s">
        <v>183</v>
      </c>
      <c r="CN111" s="103"/>
      <c r="CO111" s="103"/>
      <c r="CP111" s="103"/>
      <c r="CQ111" s="103">
        <v>9.09</v>
      </c>
      <c r="CR111" s="103"/>
      <c r="CS111" s="110" t="s">
        <v>183</v>
      </c>
      <c r="CT111" s="103"/>
      <c r="CU111" s="103"/>
      <c r="CV111" s="103"/>
      <c r="CW111" s="103"/>
      <c r="CX111" s="103"/>
      <c r="CY111" s="103"/>
      <c r="CZ111" s="176"/>
    </row>
    <row r="112" spans="1:105" s="177" customFormat="1" ht="102" x14ac:dyDescent="0.3">
      <c r="A112" s="103">
        <v>101</v>
      </c>
      <c r="B112" s="214" t="s">
        <v>169</v>
      </c>
      <c r="C112" s="214" t="s">
        <v>169</v>
      </c>
      <c r="D112" s="214" t="s">
        <v>219</v>
      </c>
      <c r="E112" s="214" t="s">
        <v>385</v>
      </c>
      <c r="F112" s="214" t="s">
        <v>386</v>
      </c>
      <c r="G112" s="214" t="s">
        <v>387</v>
      </c>
      <c r="H112" s="214" t="s">
        <v>174</v>
      </c>
      <c r="I112" s="214" t="s">
        <v>388</v>
      </c>
      <c r="J112" s="214" t="s">
        <v>174</v>
      </c>
      <c r="K112" s="214" t="s">
        <v>174</v>
      </c>
      <c r="L112" s="214" t="s">
        <v>174</v>
      </c>
      <c r="M112" s="214" t="s">
        <v>292</v>
      </c>
      <c r="N112" s="215" t="s">
        <v>169</v>
      </c>
      <c r="O112" s="215" t="s">
        <v>639</v>
      </c>
      <c r="P112" s="215" t="s">
        <v>174</v>
      </c>
      <c r="Q112" s="214" t="s">
        <v>640</v>
      </c>
      <c r="R112" s="214" t="s">
        <v>215</v>
      </c>
      <c r="S112" s="214" t="s">
        <v>641</v>
      </c>
      <c r="T112" s="214" t="s">
        <v>642</v>
      </c>
      <c r="U112" s="221">
        <v>1</v>
      </c>
      <c r="V112" s="221">
        <v>1</v>
      </c>
      <c r="W112" s="214" t="s">
        <v>394</v>
      </c>
      <c r="X112" s="214" t="s">
        <v>405</v>
      </c>
      <c r="Y112" s="214" t="s">
        <v>181</v>
      </c>
      <c r="Z112" s="103" t="s">
        <v>559</v>
      </c>
      <c r="AA112" s="222">
        <v>46055</v>
      </c>
      <c r="AB112" s="222">
        <v>46387</v>
      </c>
      <c r="AC112" s="215">
        <v>0</v>
      </c>
      <c r="AD112" s="215">
        <v>0</v>
      </c>
      <c r="AE112" s="216" t="s">
        <v>183</v>
      </c>
      <c r="AF112" s="215"/>
      <c r="AG112" s="215"/>
      <c r="AH112" s="215"/>
      <c r="AI112" s="223">
        <v>0.15</v>
      </c>
      <c r="AJ112" s="215"/>
      <c r="AK112" s="216" t="s">
        <v>183</v>
      </c>
      <c r="AL112" s="215"/>
      <c r="AM112" s="215"/>
      <c r="AN112" s="215"/>
      <c r="AO112" s="223">
        <v>0.1</v>
      </c>
      <c r="AP112" s="215"/>
      <c r="AQ112" s="216" t="s">
        <v>183</v>
      </c>
      <c r="AR112" s="215"/>
      <c r="AS112" s="215"/>
      <c r="AT112" s="215"/>
      <c r="AU112" s="223">
        <v>0.1</v>
      </c>
      <c r="AV112" s="215"/>
      <c r="AW112" s="216" t="s">
        <v>183</v>
      </c>
      <c r="AX112" s="215"/>
      <c r="AY112" s="215"/>
      <c r="AZ112" s="215"/>
      <c r="BA112" s="223">
        <v>0.1</v>
      </c>
      <c r="BB112" s="215"/>
      <c r="BC112" s="216" t="s">
        <v>183</v>
      </c>
      <c r="BD112" s="215"/>
      <c r="BE112" s="215"/>
      <c r="BF112" s="215"/>
      <c r="BG112" s="223">
        <v>0.1</v>
      </c>
      <c r="BH112" s="216"/>
      <c r="BI112" s="216" t="s">
        <v>183</v>
      </c>
      <c r="BJ112" s="215"/>
      <c r="BK112" s="215"/>
      <c r="BL112" s="215"/>
      <c r="BM112" s="223">
        <v>0.1</v>
      </c>
      <c r="BN112" s="215"/>
      <c r="BO112" s="216" t="s">
        <v>183</v>
      </c>
      <c r="BP112" s="215"/>
      <c r="BQ112" s="215"/>
      <c r="BR112" s="215"/>
      <c r="BS112" s="223">
        <v>7.0000000000000007E-2</v>
      </c>
      <c r="BT112" s="215"/>
      <c r="BU112" s="216" t="s">
        <v>183</v>
      </c>
      <c r="BV112" s="215"/>
      <c r="BW112" s="215"/>
      <c r="BX112" s="215"/>
      <c r="BY112" s="223">
        <v>7.0000000000000007E-2</v>
      </c>
      <c r="BZ112" s="215"/>
      <c r="CA112" s="216" t="s">
        <v>183</v>
      </c>
      <c r="CB112" s="215"/>
      <c r="CC112" s="215"/>
      <c r="CD112" s="215"/>
      <c r="CE112" s="223">
        <v>7.0000000000000007E-2</v>
      </c>
      <c r="CF112" s="215"/>
      <c r="CG112" s="216" t="s">
        <v>183</v>
      </c>
      <c r="CH112" s="215"/>
      <c r="CI112" s="215"/>
      <c r="CJ112" s="215"/>
      <c r="CK112" s="223">
        <v>7.0000000000000007E-2</v>
      </c>
      <c r="CL112" s="215"/>
      <c r="CM112" s="216" t="s">
        <v>183</v>
      </c>
      <c r="CN112" s="215"/>
      <c r="CO112" s="215"/>
      <c r="CP112" s="215"/>
      <c r="CQ112" s="223">
        <v>7.0000000000000007E-2</v>
      </c>
      <c r="CR112" s="215"/>
      <c r="CS112" s="216" t="s">
        <v>183</v>
      </c>
      <c r="CT112" s="215"/>
      <c r="CU112" s="215"/>
      <c r="CV112" s="215"/>
      <c r="CW112" s="215"/>
      <c r="CX112" s="215"/>
      <c r="CY112" s="215"/>
      <c r="CZ112" s="176"/>
      <c r="DA112" s="224">
        <f>+AI112+AO112+AU112+BA112+BG112+BM112+BY112+CE112+CK112+CQ112+BS112+AC112</f>
        <v>1.0000000000000002</v>
      </c>
    </row>
  </sheetData>
  <autoFilter ref="A11:DA112" xr:uid="{E678D031-96F7-46FD-A9D9-C331E694C81C}"/>
  <mergeCells count="6">
    <mergeCell ref="A1:B3"/>
    <mergeCell ref="CQ1:CS3"/>
    <mergeCell ref="C1:CP1"/>
    <mergeCell ref="C2:CP2"/>
    <mergeCell ref="C3:AV3"/>
    <mergeCell ref="AW3:CP3"/>
  </mergeCells>
  <phoneticPr fontId="15" type="noConversion"/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8B8F28F7-C919-4A56-9E7A-E145B12D47B3}">
          <x14:formula1>
            <xm:f>'Listas definitivas'!$M$2:$M$5</xm:f>
          </x14:formula1>
          <xm:sqref>R85:R112 R11:R78</xm:sqref>
        </x14:dataValidation>
        <x14:dataValidation type="list" allowBlank="1" showInputMessage="1" showErrorMessage="1" xr:uid="{E2640520-EA48-4989-AA4A-DE7E4E430174}">
          <x14:formula1>
            <xm:f>'Listas definitivas'!$O$2:$O$19</xm:f>
          </x14:formula1>
          <xm:sqref>X85:X112 X11:X78</xm:sqref>
        </x14:dataValidation>
        <x14:dataValidation type="list" allowBlank="1" showInputMessage="1" showErrorMessage="1" xr:uid="{3C414E54-0ACA-4F12-BA10-E61C17BBC501}">
          <x14:formula1>
            <xm:f>'Listas definitivas'!$P$2:$P$4</xm:f>
          </x14:formula1>
          <xm:sqref>Y85:Y112 Y11:Y78</xm:sqref>
        </x14:dataValidation>
        <x14:dataValidation type="list" allowBlank="1" showInputMessage="1" showErrorMessage="1" xr:uid="{45A99ECD-94E8-4551-8715-DDB47BD59361}">
          <x14:formula1>
            <xm:f>'Listas definitivas'!$N$2:$N$17</xm:f>
          </x14:formula1>
          <xm:sqref>W85:W112 W11:W78</xm:sqref>
        </x14:dataValidation>
        <x14:dataValidation type="list" allowBlank="1" showInputMessage="1" showErrorMessage="1" xr:uid="{094F84C6-A4A0-4191-B748-9C914C6B7B74}">
          <x14:formula1>
            <xm:f>'Listas definitivas'!$L$2:$L$21</xm:f>
          </x14:formula1>
          <xm:sqref>N96:N112 N11:N85</xm:sqref>
        </x14:dataValidation>
        <x14:dataValidation type="list" allowBlank="1" showInputMessage="1" showErrorMessage="1" xr:uid="{1E71F589-0701-464C-B80F-60F1A0DC5773}">
          <x14:formula1>
            <xm:f>'Listas definitivas'!$I$2:$I$7</xm:f>
          </x14:formula1>
          <xm:sqref>K11:K112</xm:sqref>
        </x14:dataValidation>
        <x14:dataValidation type="list" allowBlank="1" showInputMessage="1" showErrorMessage="1" xr:uid="{48E4D665-BD90-4565-8D9D-96D77F9C6457}">
          <x14:formula1>
            <xm:f>'Listas definitivas'!$B$2:$B$4</xm:f>
          </x14:formula1>
          <xm:sqref>E11:E112</xm:sqref>
        </x14:dataValidation>
        <x14:dataValidation type="list" allowBlank="1" showInputMessage="1" showErrorMessage="1" xr:uid="{F4AF5882-EC47-44C8-B92C-3D45EEA477B8}">
          <x14:formula1>
            <xm:f>'Listas definitivas'!$C$2:$C$5</xm:f>
          </x14:formula1>
          <xm:sqref>F11:F112</xm:sqref>
        </x14:dataValidation>
        <x14:dataValidation type="list" allowBlank="1" showInputMessage="1" showErrorMessage="1" xr:uid="{FCEAD262-C31A-4A9F-AA0E-0795F7A35510}">
          <x14:formula1>
            <xm:f>'Listas definitivas'!$D$2:$D$11</xm:f>
          </x14:formula1>
          <xm:sqref>G11:G112</xm:sqref>
        </x14:dataValidation>
        <x14:dataValidation type="list" allowBlank="1" showInputMessage="1" showErrorMessage="1" xr:uid="{3A235C01-C9C9-4E6B-BB66-ABFBE454FF2E}">
          <x14:formula1>
            <xm:f>'Listas definitivas'!$E$2:$E$15</xm:f>
          </x14:formula1>
          <xm:sqref>H11:H112</xm:sqref>
        </x14:dataValidation>
        <x14:dataValidation type="list" allowBlank="1" showInputMessage="1" showErrorMessage="1" xr:uid="{4A605B54-F95A-4978-9632-BF3A3BCF364D}">
          <x14:formula1>
            <xm:f>'Listas definitivas'!$G$2:$G$12</xm:f>
          </x14:formula1>
          <xm:sqref>J11:J112</xm:sqref>
        </x14:dataValidation>
        <x14:dataValidation type="list" allowBlank="1" showInputMessage="1" showErrorMessage="1" xr:uid="{96FC3761-C3EA-4A70-B07D-6B597072FE0B}">
          <x14:formula1>
            <xm:f>'Listas definitivas'!$J$2:$J$27</xm:f>
          </x14:formula1>
          <xm:sqref>L11:L112</xm:sqref>
        </x14:dataValidation>
        <x14:dataValidation type="list" allowBlank="1" showInputMessage="1" showErrorMessage="1" xr:uid="{0724BB83-DA11-43E3-AFC6-F297ED7BA794}">
          <x14:formula1>
            <xm:f>'Listas definitivas'!$K$2:$K$27</xm:f>
          </x14:formula1>
          <xm:sqref>M11:M112</xm:sqref>
        </x14:dataValidation>
        <x14:dataValidation type="list" allowBlank="1" showInputMessage="1" showErrorMessage="1" xr:uid="{AA92D5B7-FCC4-403E-BF2E-5342F3EDFB15}">
          <x14:formula1>
            <xm:f>'Listas definitivas'!$A$2:$A$6</xm:f>
          </x14:formula1>
          <xm:sqref>B11:D112</xm:sqref>
        </x14:dataValidation>
        <x14:dataValidation type="list" allowBlank="1" showInputMessage="1" showErrorMessage="1" xr:uid="{B6E8988B-114B-49B4-8CB1-5D50A47113AA}">
          <x14:formula1>
            <xm:f>'Listas definitivas'!$F$2:$F$22</xm:f>
          </x14:formula1>
          <xm:sqref>I11:I112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E7E5D-B038-4663-8C86-7D3D77F883DA}">
  <dimension ref="A1:Q27"/>
  <sheetViews>
    <sheetView topLeftCell="K16" workbookViewId="0">
      <selection activeCell="L17" sqref="L17"/>
    </sheetView>
  </sheetViews>
  <sheetFormatPr baseColWidth="10" defaultColWidth="11.44140625" defaultRowHeight="14.4" x14ac:dyDescent="0.3"/>
  <cols>
    <col min="1" max="2" width="23.109375" customWidth="1"/>
    <col min="3" max="4" width="50" customWidth="1"/>
    <col min="5" max="6" width="29.88671875" style="36" customWidth="1"/>
    <col min="7" max="7" width="39.5546875" style="36" customWidth="1"/>
    <col min="8" max="8" width="23.109375" customWidth="1"/>
    <col min="9" max="9" width="31.44140625" customWidth="1"/>
    <col min="10" max="10" width="25.5546875" customWidth="1"/>
    <col min="11" max="12" width="41.44140625" customWidth="1"/>
    <col min="13" max="13" width="34.5546875" style="36" customWidth="1"/>
    <col min="14" max="15" width="28.6640625" customWidth="1"/>
  </cols>
  <sheetData>
    <row r="1" spans="1:17" ht="15" thickBot="1" x14ac:dyDescent="0.35">
      <c r="A1" s="39" t="s">
        <v>643</v>
      </c>
      <c r="B1" s="39" t="s">
        <v>68</v>
      </c>
      <c r="C1" s="39" t="s">
        <v>69</v>
      </c>
      <c r="D1" s="46" t="s">
        <v>70</v>
      </c>
      <c r="E1" s="40" t="s">
        <v>71</v>
      </c>
      <c r="F1" s="29" t="s">
        <v>72</v>
      </c>
      <c r="G1" s="40" t="s">
        <v>644</v>
      </c>
      <c r="H1" s="41" t="s">
        <v>645</v>
      </c>
      <c r="I1" s="42" t="s">
        <v>74</v>
      </c>
      <c r="J1" s="42" t="s">
        <v>646</v>
      </c>
      <c r="K1" s="43" t="s">
        <v>76</v>
      </c>
      <c r="L1" s="29" t="s">
        <v>77</v>
      </c>
      <c r="M1" s="38" t="s">
        <v>81</v>
      </c>
      <c r="N1" s="30" t="s">
        <v>86</v>
      </c>
      <c r="O1" s="30" t="s">
        <v>87</v>
      </c>
      <c r="P1" s="30" t="s">
        <v>647</v>
      </c>
    </row>
    <row r="2" spans="1:17" ht="69" thickBot="1" x14ac:dyDescent="0.35">
      <c r="A2" s="31" t="s">
        <v>168</v>
      </c>
      <c r="B2" s="31" t="s">
        <v>170</v>
      </c>
      <c r="C2" s="32" t="s">
        <v>171</v>
      </c>
      <c r="D2" s="44" t="s">
        <v>270</v>
      </c>
      <c r="E2" s="32" t="s">
        <v>173</v>
      </c>
      <c r="F2" s="32" t="s">
        <v>444</v>
      </c>
      <c r="G2" s="32" t="s">
        <v>36</v>
      </c>
      <c r="H2" s="32" t="s">
        <v>648</v>
      </c>
      <c r="I2" s="32" t="s">
        <v>649</v>
      </c>
      <c r="J2" s="32" t="s">
        <v>650</v>
      </c>
      <c r="K2" s="32" t="s">
        <v>567</v>
      </c>
      <c r="L2" s="32" t="s">
        <v>488</v>
      </c>
      <c r="M2" s="33" t="s">
        <v>178</v>
      </c>
      <c r="N2" s="32" t="s">
        <v>651</v>
      </c>
      <c r="O2" s="32" t="s">
        <v>395</v>
      </c>
      <c r="P2" s="31" t="s">
        <v>586</v>
      </c>
    </row>
    <row r="3" spans="1:17" ht="103.2" thickBot="1" x14ac:dyDescent="0.35">
      <c r="A3" s="31" t="s">
        <v>167</v>
      </c>
      <c r="B3" s="31" t="s">
        <v>385</v>
      </c>
      <c r="C3" s="32" t="s">
        <v>282</v>
      </c>
      <c r="D3" s="45" t="s">
        <v>172</v>
      </c>
      <c r="E3" s="32" t="s">
        <v>562</v>
      </c>
      <c r="F3" s="32" t="s">
        <v>466</v>
      </c>
      <c r="G3" s="32" t="s">
        <v>40</v>
      </c>
      <c r="H3" s="32" t="s">
        <v>43</v>
      </c>
      <c r="I3" s="32" t="s">
        <v>652</v>
      </c>
      <c r="J3" s="32" t="s">
        <v>653</v>
      </c>
      <c r="K3" s="32" t="s">
        <v>654</v>
      </c>
      <c r="L3" s="32" t="s">
        <v>460</v>
      </c>
      <c r="M3" s="33" t="s">
        <v>215</v>
      </c>
      <c r="N3" s="32" t="s">
        <v>457</v>
      </c>
      <c r="O3" s="32" t="s">
        <v>450</v>
      </c>
      <c r="P3" s="31" t="s">
        <v>181</v>
      </c>
      <c r="Q3" s="32"/>
    </row>
    <row r="4" spans="1:17" ht="69" thickBot="1" x14ac:dyDescent="0.35">
      <c r="A4" s="31" t="s">
        <v>219</v>
      </c>
      <c r="B4" s="31" t="s">
        <v>292</v>
      </c>
      <c r="C4" s="32" t="s">
        <v>386</v>
      </c>
      <c r="D4" s="45" t="s">
        <v>209</v>
      </c>
      <c r="E4" s="32" t="s">
        <v>565</v>
      </c>
      <c r="F4" s="32" t="s">
        <v>388</v>
      </c>
      <c r="G4" s="32" t="s">
        <v>42</v>
      </c>
      <c r="H4" s="32" t="s">
        <v>41</v>
      </c>
      <c r="I4" s="34" t="s">
        <v>655</v>
      </c>
      <c r="J4" s="32" t="s">
        <v>656</v>
      </c>
      <c r="K4" s="32" t="s">
        <v>570</v>
      </c>
      <c r="L4" s="32" t="s">
        <v>580</v>
      </c>
      <c r="M4" s="33" t="s">
        <v>657</v>
      </c>
      <c r="N4" s="32" t="s">
        <v>471</v>
      </c>
      <c r="O4" s="32" t="s">
        <v>413</v>
      </c>
      <c r="P4" s="32" t="s">
        <v>292</v>
      </c>
    </row>
    <row r="5" spans="1:17" ht="126" thickBot="1" x14ac:dyDescent="0.35">
      <c r="A5" s="31" t="s">
        <v>169</v>
      </c>
      <c r="B5" s="31"/>
      <c r="C5" s="31" t="s">
        <v>292</v>
      </c>
      <c r="D5" s="45" t="s">
        <v>283</v>
      </c>
      <c r="E5" s="32" t="s">
        <v>566</v>
      </c>
      <c r="F5" s="32" t="s">
        <v>513</v>
      </c>
      <c r="G5" s="32" t="s">
        <v>46</v>
      </c>
      <c r="H5" s="32" t="s">
        <v>54</v>
      </c>
      <c r="I5" s="32" t="s">
        <v>658</v>
      </c>
      <c r="J5" s="32" t="s">
        <v>244</v>
      </c>
      <c r="K5" s="32" t="s">
        <v>555</v>
      </c>
      <c r="L5" s="32" t="s">
        <v>587</v>
      </c>
      <c r="M5" s="33" t="s">
        <v>292</v>
      </c>
      <c r="N5" s="32" t="s">
        <v>394</v>
      </c>
      <c r="O5" s="32" t="s">
        <v>405</v>
      </c>
    </row>
    <row r="6" spans="1:17" ht="103.2" thickBot="1" x14ac:dyDescent="0.35">
      <c r="A6" s="31" t="s">
        <v>292</v>
      </c>
      <c r="B6" s="31"/>
      <c r="C6" s="31"/>
      <c r="D6" s="45" t="s">
        <v>331</v>
      </c>
      <c r="E6" s="32" t="s">
        <v>568</v>
      </c>
      <c r="F6" s="32" t="s">
        <v>459</v>
      </c>
      <c r="G6" s="32" t="s">
        <v>50</v>
      </c>
      <c r="H6" s="32" t="s">
        <v>48</v>
      </c>
      <c r="I6" s="32" t="s">
        <v>174</v>
      </c>
      <c r="J6" s="32" t="s">
        <v>225</v>
      </c>
      <c r="K6" s="32" t="s">
        <v>659</v>
      </c>
      <c r="L6" s="32" t="s">
        <v>503</v>
      </c>
      <c r="M6" s="33"/>
      <c r="N6" s="32" t="s">
        <v>39</v>
      </c>
      <c r="O6" s="32" t="s">
        <v>480</v>
      </c>
    </row>
    <row r="7" spans="1:17" ht="69" thickBot="1" x14ac:dyDescent="0.35">
      <c r="D7" s="45" t="s">
        <v>319</v>
      </c>
      <c r="E7" s="32" t="s">
        <v>569</v>
      </c>
      <c r="F7" s="32" t="s">
        <v>399</v>
      </c>
      <c r="G7" s="32" t="s">
        <v>44</v>
      </c>
      <c r="H7" s="32" t="s">
        <v>52</v>
      </c>
      <c r="I7" s="32" t="s">
        <v>292</v>
      </c>
      <c r="J7" s="32" t="s">
        <v>307</v>
      </c>
      <c r="K7" s="32" t="s">
        <v>660</v>
      </c>
      <c r="L7" s="32" t="s">
        <v>590</v>
      </c>
      <c r="M7" s="33"/>
      <c r="N7" s="32" t="s">
        <v>49</v>
      </c>
      <c r="O7" s="32" t="s">
        <v>289</v>
      </c>
    </row>
    <row r="8" spans="1:17" ht="57.6" thickBot="1" x14ac:dyDescent="0.35">
      <c r="D8" s="45" t="s">
        <v>305</v>
      </c>
      <c r="E8" s="32" t="s">
        <v>571</v>
      </c>
      <c r="F8" s="32" t="s">
        <v>422</v>
      </c>
      <c r="G8" s="32" t="s">
        <v>53</v>
      </c>
      <c r="H8" s="32" t="s">
        <v>661</v>
      </c>
      <c r="J8" s="32" t="s">
        <v>320</v>
      </c>
      <c r="K8" s="32" t="s">
        <v>572</v>
      </c>
      <c r="L8" s="32" t="s">
        <v>594</v>
      </c>
      <c r="M8" s="35"/>
      <c r="N8" s="32" t="s">
        <v>60</v>
      </c>
      <c r="O8" s="32" t="s">
        <v>324</v>
      </c>
    </row>
    <row r="9" spans="1:17" ht="79.8" x14ac:dyDescent="0.3">
      <c r="D9" s="45" t="s">
        <v>387</v>
      </c>
      <c r="E9" s="32" t="s">
        <v>573</v>
      </c>
      <c r="F9" s="32" t="s">
        <v>430</v>
      </c>
      <c r="G9" s="32" t="s">
        <v>57</v>
      </c>
      <c r="H9" s="32" t="s">
        <v>62</v>
      </c>
      <c r="J9" s="32" t="s">
        <v>271</v>
      </c>
      <c r="K9" s="32" t="s">
        <v>662</v>
      </c>
      <c r="L9" s="32" t="s">
        <v>597</v>
      </c>
      <c r="M9"/>
      <c r="N9" t="s">
        <v>500</v>
      </c>
      <c r="O9" s="32" t="s">
        <v>338</v>
      </c>
    </row>
    <row r="10" spans="1:17" ht="79.8" x14ac:dyDescent="0.3">
      <c r="D10" s="45" t="s">
        <v>473</v>
      </c>
      <c r="E10" s="32" t="s">
        <v>575</v>
      </c>
      <c r="F10" s="32" t="s">
        <v>451</v>
      </c>
      <c r="G10" s="32" t="s">
        <v>61</v>
      </c>
      <c r="H10" s="32" t="s">
        <v>663</v>
      </c>
      <c r="J10" s="32" t="s">
        <v>284</v>
      </c>
      <c r="K10" s="32" t="s">
        <v>664</v>
      </c>
      <c r="L10" s="32" t="s">
        <v>408</v>
      </c>
      <c r="M10"/>
      <c r="N10" s="32" t="s">
        <v>292</v>
      </c>
      <c r="O10" s="32" t="s">
        <v>180</v>
      </c>
    </row>
    <row r="11" spans="1:17" ht="45.6" x14ac:dyDescent="0.3">
      <c r="D11" s="47" t="s">
        <v>292</v>
      </c>
      <c r="E11" s="32" t="s">
        <v>576</v>
      </c>
      <c r="F11" s="32" t="s">
        <v>618</v>
      </c>
      <c r="G11" s="32" t="s">
        <v>174</v>
      </c>
      <c r="H11" s="32" t="s">
        <v>174</v>
      </c>
      <c r="J11" s="32" t="s">
        <v>333</v>
      </c>
      <c r="K11" s="32" t="s">
        <v>665</v>
      </c>
      <c r="L11" s="32" t="s">
        <v>424</v>
      </c>
      <c r="M11"/>
      <c r="N11" s="32"/>
      <c r="O11" s="32" t="s">
        <v>458</v>
      </c>
    </row>
    <row r="12" spans="1:17" ht="34.200000000000003" x14ac:dyDescent="0.3">
      <c r="E12" s="32" t="s">
        <v>578</v>
      </c>
      <c r="F12" s="32" t="s">
        <v>220</v>
      </c>
      <c r="G12" s="32" t="s">
        <v>292</v>
      </c>
      <c r="H12" s="32" t="s">
        <v>292</v>
      </c>
      <c r="J12" s="32" t="s">
        <v>340</v>
      </c>
      <c r="K12" s="32" t="s">
        <v>666</v>
      </c>
      <c r="L12" s="32" t="s">
        <v>436</v>
      </c>
      <c r="M12"/>
      <c r="N12" s="32"/>
      <c r="O12" s="32" t="s">
        <v>486</v>
      </c>
    </row>
    <row r="13" spans="1:17" ht="57" x14ac:dyDescent="0.3">
      <c r="E13" s="32" t="s">
        <v>174</v>
      </c>
      <c r="F13" s="32" t="s">
        <v>611</v>
      </c>
      <c r="J13" s="32" t="s">
        <v>352</v>
      </c>
      <c r="K13" s="32" t="s">
        <v>563</v>
      </c>
      <c r="L13" s="32" t="s">
        <v>431</v>
      </c>
      <c r="M13"/>
      <c r="N13" s="32"/>
      <c r="O13" s="32" t="s">
        <v>429</v>
      </c>
    </row>
    <row r="14" spans="1:17" ht="68.400000000000006" x14ac:dyDescent="0.3">
      <c r="E14" s="32" t="s">
        <v>292</v>
      </c>
      <c r="F14" s="32" t="s">
        <v>306</v>
      </c>
      <c r="J14" s="32" t="s">
        <v>366</v>
      </c>
      <c r="K14" s="32" t="s">
        <v>667</v>
      </c>
      <c r="L14" s="32" t="s">
        <v>481</v>
      </c>
      <c r="M14"/>
      <c r="N14" s="32"/>
      <c r="O14" s="32" t="s">
        <v>518</v>
      </c>
    </row>
    <row r="15" spans="1:17" ht="45.6" x14ac:dyDescent="0.3">
      <c r="E15" s="32" t="s">
        <v>292</v>
      </c>
      <c r="F15" s="32" t="s">
        <v>636</v>
      </c>
      <c r="J15" s="32" t="s">
        <v>378</v>
      </c>
      <c r="K15" s="32" t="s">
        <v>668</v>
      </c>
      <c r="L15" s="32" t="s">
        <v>508</v>
      </c>
      <c r="M15"/>
      <c r="N15" s="32"/>
      <c r="O15" s="32" t="s">
        <v>493</v>
      </c>
    </row>
    <row r="16" spans="1:17" ht="45.6" x14ac:dyDescent="0.3">
      <c r="F16" s="32" t="s">
        <v>406</v>
      </c>
      <c r="J16" s="32" t="s">
        <v>528</v>
      </c>
      <c r="K16" s="32" t="s">
        <v>579</v>
      </c>
      <c r="L16" s="32" t="s">
        <v>475</v>
      </c>
      <c r="M16"/>
      <c r="N16" s="32"/>
      <c r="O16" s="32" t="s">
        <v>465</v>
      </c>
    </row>
    <row r="17" spans="6:15" ht="45.6" x14ac:dyDescent="0.3">
      <c r="F17" s="32" t="s">
        <v>487</v>
      </c>
      <c r="J17" s="32" t="s">
        <v>389</v>
      </c>
      <c r="K17" s="32" t="s">
        <v>669</v>
      </c>
      <c r="L17" s="32" t="s">
        <v>186</v>
      </c>
      <c r="M17"/>
      <c r="N17" s="32"/>
      <c r="O17" s="32" t="s">
        <v>501</v>
      </c>
    </row>
    <row r="18" spans="6:15" ht="45.6" x14ac:dyDescent="0.3">
      <c r="F18" s="32" t="s">
        <v>332</v>
      </c>
      <c r="J18" s="32" t="s">
        <v>407</v>
      </c>
      <c r="K18" s="32" t="s">
        <v>577</v>
      </c>
      <c r="L18" s="32" t="s">
        <v>619</v>
      </c>
      <c r="M18"/>
      <c r="O18" s="32" t="s">
        <v>472</v>
      </c>
    </row>
    <row r="19" spans="6:15" ht="45.6" x14ac:dyDescent="0.3">
      <c r="F19" s="32" t="s">
        <v>339</v>
      </c>
      <c r="J19" s="32" t="s">
        <v>423</v>
      </c>
      <c r="K19" s="32" t="s">
        <v>574</v>
      </c>
      <c r="L19" s="32" t="s">
        <v>400</v>
      </c>
      <c r="M19"/>
      <c r="N19" s="32"/>
      <c r="O19" s="32" t="s">
        <v>292</v>
      </c>
    </row>
    <row r="20" spans="6:15" ht="68.400000000000006" x14ac:dyDescent="0.3">
      <c r="F20" s="32" t="s">
        <v>494</v>
      </c>
      <c r="J20" s="32" t="s">
        <v>445</v>
      </c>
      <c r="K20" s="32" t="s">
        <v>670</v>
      </c>
      <c r="L20" s="32" t="s">
        <v>495</v>
      </c>
      <c r="M20"/>
    </row>
    <row r="21" spans="6:15" ht="45.6" x14ac:dyDescent="0.3">
      <c r="F21" s="32" t="s">
        <v>174</v>
      </c>
      <c r="J21" s="32" t="s">
        <v>452</v>
      </c>
      <c r="K21" s="32" t="s">
        <v>671</v>
      </c>
      <c r="L21" s="32" t="s">
        <v>169</v>
      </c>
      <c r="M21"/>
    </row>
    <row r="22" spans="6:15" ht="45.6" x14ac:dyDescent="0.3">
      <c r="F22" s="32" t="s">
        <v>292</v>
      </c>
      <c r="J22" s="32" t="s">
        <v>474</v>
      </c>
      <c r="K22" s="32" t="s">
        <v>672</v>
      </c>
      <c r="L22" s="32" t="s">
        <v>673</v>
      </c>
      <c r="M22"/>
    </row>
    <row r="23" spans="6:15" ht="45.6" x14ac:dyDescent="0.3">
      <c r="J23" s="32" t="s">
        <v>502</v>
      </c>
      <c r="K23" s="32" t="s">
        <v>674</v>
      </c>
      <c r="M23"/>
    </row>
    <row r="24" spans="6:15" ht="45.6" x14ac:dyDescent="0.3">
      <c r="J24" s="32" t="s">
        <v>519</v>
      </c>
      <c r="K24" s="32" t="s">
        <v>675</v>
      </c>
      <c r="M24"/>
    </row>
    <row r="25" spans="6:15" ht="91.2" x14ac:dyDescent="0.3">
      <c r="J25" s="32" t="s">
        <v>676</v>
      </c>
      <c r="K25" s="32" t="s">
        <v>677</v>
      </c>
      <c r="M25"/>
    </row>
    <row r="26" spans="6:15" x14ac:dyDescent="0.3">
      <c r="J26" s="37" t="s">
        <v>174</v>
      </c>
      <c r="K26" s="32" t="s">
        <v>174</v>
      </c>
      <c r="M26" s="32" t="s">
        <v>174</v>
      </c>
    </row>
    <row r="27" spans="6:15" x14ac:dyDescent="0.3">
      <c r="J27" s="32" t="s">
        <v>292</v>
      </c>
      <c r="K27" s="32" t="s">
        <v>292</v>
      </c>
      <c r="M27" s="32" t="s">
        <v>292</v>
      </c>
    </row>
  </sheetData>
  <sheetProtection algorithmName="SHA-512" hashValue="HA+7PJMUrh/i7vKQk6kdqpD7yxwMoQNqo6qmEN4km1jzzELyZV4oEIf7BjrvOjgp4WYAXirxJHSIOeGUNn9bkQ==" saltValue="Pu5OmDmyoySKJIWUv/4Q+g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05431c-0aa6-492e-aeca-ca8b0a01791f">
      <Terms xmlns="http://schemas.microsoft.com/office/infopath/2007/PartnerControls"/>
    </lcf76f155ced4ddcb4097134ff3c332f>
    <TaxCatchAll xmlns="9f1a9077-2820-4341-bd31-c3a59c1c1c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D0B63D422407441A08A5C681B05F5A8" ma:contentTypeVersion="13" ma:contentTypeDescription="Crear nuevo documento." ma:contentTypeScope="" ma:versionID="4b871713bfa98820e2167e1cf9e14eb5">
  <xsd:schema xmlns:xsd="http://www.w3.org/2001/XMLSchema" xmlns:xs="http://www.w3.org/2001/XMLSchema" xmlns:p="http://schemas.microsoft.com/office/2006/metadata/properties" xmlns:ns2="3b05431c-0aa6-492e-aeca-ca8b0a01791f" xmlns:ns3="9f1a9077-2820-4341-bd31-c3a59c1c1c08" targetNamespace="http://schemas.microsoft.com/office/2006/metadata/properties" ma:root="true" ma:fieldsID="d34b13a8bfe2d12742425f3622128dcf" ns2:_="" ns3:_="">
    <xsd:import namespace="3b05431c-0aa6-492e-aeca-ca8b0a01791f"/>
    <xsd:import namespace="9f1a9077-2820-4341-bd31-c3a59c1c1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5431c-0aa6-492e-aeca-ca8b0a0179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765d1ed-40da-4baf-8b08-8fc6c3ff47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a9077-2820-4341-bd31-c3a59c1c1c0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ce14f3-0adc-4a9d-957e-4c14d6f290ff}" ma:internalName="TaxCatchAll" ma:showField="CatchAllData" ma:web="9f1a9077-2820-4341-bd31-c3a59c1c1c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0CCC53-E050-4963-89AF-B725EC2E9235}">
  <ds:schemaRefs>
    <ds:schemaRef ds:uri="http://schemas.microsoft.com/office/2006/metadata/properties"/>
    <ds:schemaRef ds:uri="http://schemas.microsoft.com/office/infopath/2007/PartnerControls"/>
    <ds:schemaRef ds:uri="3b05431c-0aa6-492e-aeca-ca8b0a01791f"/>
    <ds:schemaRef ds:uri="9f1a9077-2820-4341-bd31-c3a59c1c1c08"/>
  </ds:schemaRefs>
</ds:datastoreItem>
</file>

<file path=customXml/itemProps2.xml><?xml version="1.0" encoding="utf-8"?>
<ds:datastoreItem xmlns:ds="http://schemas.openxmlformats.org/officeDocument/2006/customXml" ds:itemID="{2F2FE9EF-064D-469E-8625-B159F5092C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5431c-0aa6-492e-aeca-ca8b0a01791f"/>
    <ds:schemaRef ds:uri="9f1a9077-2820-4341-bd31-c3a59c1c1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896BC6-FECE-49A7-96F6-78CB6CA77D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Metas PDD</vt:lpstr>
      <vt:lpstr>PAI</vt:lpstr>
      <vt:lpstr>Listas definitivas</vt:lpstr>
      <vt:lpstr>'Metas PDD'!Área_de_impresión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Zamora</dc:creator>
  <cp:keywords/>
  <dc:description/>
  <cp:lastModifiedBy>Ibith Fernanda Cortes Ardila</cp:lastModifiedBy>
  <cp:revision/>
  <dcterms:created xsi:type="dcterms:W3CDTF">2026-01-19T03:50:00Z</dcterms:created>
  <dcterms:modified xsi:type="dcterms:W3CDTF">2026-01-30T20:14:14Z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0x0101004D0B63D422407441A08A5C681B05F5A8</vt:lpwstr>
  </property>
  <property fmtid="{D5CDD505-2E9C-101B-9397-08002B2CF9AE}" pid="3" name="MediaServiceImageTags">
    <vt:lpwstr/>
  </property>
  <property fmtid="{D5CDD505-2E9C-101B-9397-08002B2CF9AE}" pid="4" name="Order">
    <vt:r8>930100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