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defaultThemeVersion="166925"/>
  <mc:AlternateContent xmlns:mc="http://schemas.openxmlformats.org/markup-compatibility/2006">
    <mc:Choice Requires="x15">
      <x15ac:absPath xmlns:x15ac="http://schemas.microsoft.com/office/spreadsheetml/2010/11/ac" url="C:\Users\i.cortes\Downloads\ANEXOS\ANEXOS\"/>
    </mc:Choice>
  </mc:AlternateContent>
  <xr:revisionPtr revIDLastSave="0" documentId="8_{E10C8E9D-A51E-4346-A55F-F9FA06715D58}" xr6:coauthVersionLast="47" xr6:coauthVersionMax="47" xr10:uidLastSave="{00000000-0000-0000-0000-000000000000}"/>
  <bookViews>
    <workbookView xWindow="-120" yWindow="-120" windowWidth="29040" windowHeight="15720" tabRatio="792" firstSheet="4" activeTab="4" xr2:uid="{00000000-000D-0000-FFFF-FFFF00000000}"/>
  </bookViews>
  <sheets>
    <sheet name="INSTRUCTIVO" sheetId="7" state="hidden" r:id="rId1"/>
    <sheet name="Listas" sheetId="3" state="hidden" r:id="rId2"/>
    <sheet name="Matriz" sheetId="5" state="hidden" r:id="rId3"/>
    <sheet name="FORMULACIÓN" sheetId="2" state="hidden" r:id="rId4"/>
    <sheet name="RIESGOS DE CORRUPCION H2" sheetId="4" r:id="rId5"/>
  </sheets>
  <definedNames>
    <definedName name="_xlnm._FilterDatabase" localSheetId="4" hidden="1">'RIESGOS DE CORRUPCION H2'!$A$6:$DK$128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4" l="1"/>
  <c r="V9" i="4"/>
  <c r="AM9" i="4"/>
  <c r="W7" i="4"/>
  <c r="X7" i="4"/>
  <c r="W9" i="4"/>
  <c r="X9" i="4"/>
  <c r="T28" i="4"/>
  <c r="S28" i="4"/>
  <c r="P9" i="4"/>
  <c r="Q9" i="4"/>
  <c r="U9" i="4"/>
  <c r="Z9" i="4"/>
  <c r="AB9" i="4"/>
  <c r="AD9" i="4"/>
  <c r="AK9" i="4"/>
  <c r="U10" i="4"/>
  <c r="U11" i="4"/>
  <c r="U12" i="4"/>
  <c r="U13" i="4"/>
  <c r="U14" i="4"/>
  <c r="U15" i="4"/>
  <c r="U17" i="4"/>
  <c r="AB17" i="4"/>
  <c r="U18" i="4"/>
  <c r="U19" i="4"/>
  <c r="U20" i="4"/>
  <c r="U21" i="4"/>
  <c r="U22" i="4"/>
  <c r="T128" i="4"/>
  <c r="S128" i="4"/>
  <c r="V109" i="4" s="1"/>
  <c r="U121" i="4"/>
  <c r="U120" i="4"/>
  <c r="U119" i="4"/>
  <c r="U118" i="4"/>
  <c r="U117" i="4"/>
  <c r="AD116" i="4"/>
  <c r="AB116" i="4"/>
  <c r="Z116" i="4"/>
  <c r="U116" i="4"/>
  <c r="U115" i="4"/>
  <c r="U114" i="4"/>
  <c r="U113" i="4"/>
  <c r="U112" i="4"/>
  <c r="U111" i="4"/>
  <c r="U110" i="4"/>
  <c r="AD109" i="4"/>
  <c r="AB109" i="4"/>
  <c r="AE109" i="4" s="1"/>
  <c r="Z109" i="4"/>
  <c r="U109" i="4"/>
  <c r="P109" i="4"/>
  <c r="AE9" i="4" l="1"/>
  <c r="AN9" i="4"/>
  <c r="AI9" i="4"/>
  <c r="AE116" i="4"/>
  <c r="AJ9" i="4"/>
  <c r="AL9" i="4"/>
  <c r="Q109" i="4"/>
  <c r="AI109" i="4" s="1"/>
  <c r="AI116" i="4" s="1"/>
  <c r="AK109" i="4" s="1"/>
  <c r="X109" i="4"/>
  <c r="AM109" i="4"/>
  <c r="W109" i="4"/>
  <c r="AN109" i="4" s="1"/>
  <c r="AO9" i="4" l="1"/>
  <c r="AL109" i="4"/>
  <c r="AJ109" i="4"/>
  <c r="AO109" i="4" s="1"/>
  <c r="AB83" i="4" l="1"/>
  <c r="AB89" i="4"/>
  <c r="AD83" i="4"/>
  <c r="AD76" i="4"/>
  <c r="AD69" i="4"/>
  <c r="AE83" i="4" l="1"/>
  <c r="AD56" i="4"/>
  <c r="T108" i="4"/>
  <c r="S108" i="4"/>
  <c r="V89" i="4" s="1"/>
  <c r="AM89" i="4" s="1"/>
  <c r="U101" i="4"/>
  <c r="U100" i="4"/>
  <c r="U99" i="4"/>
  <c r="U98" i="4"/>
  <c r="U97" i="4"/>
  <c r="AD96" i="4"/>
  <c r="AB96" i="4"/>
  <c r="Z96" i="4"/>
  <c r="U96" i="4"/>
  <c r="U95" i="4"/>
  <c r="U94" i="4"/>
  <c r="U93" i="4"/>
  <c r="U92" i="4"/>
  <c r="U91" i="4"/>
  <c r="U90" i="4"/>
  <c r="AD89" i="4"/>
  <c r="Z89" i="4"/>
  <c r="U89" i="4"/>
  <c r="P89" i="4"/>
  <c r="X89" i="4" s="1"/>
  <c r="T88" i="4"/>
  <c r="S88" i="4"/>
  <c r="V69" i="4" s="1"/>
  <c r="W69" i="4" s="1"/>
  <c r="AN69" i="4" s="1"/>
  <c r="U81" i="4"/>
  <c r="U80" i="4"/>
  <c r="U79" i="4"/>
  <c r="U78" i="4"/>
  <c r="U77" i="4"/>
  <c r="AB76" i="4"/>
  <c r="AE76" i="4" s="1"/>
  <c r="U76" i="4"/>
  <c r="U75" i="4"/>
  <c r="U74" i="4"/>
  <c r="U73" i="4"/>
  <c r="U72" i="4"/>
  <c r="U71" i="4"/>
  <c r="U70" i="4"/>
  <c r="AB69" i="4"/>
  <c r="AE69" i="4" s="1"/>
  <c r="U69" i="4"/>
  <c r="P69" i="4"/>
  <c r="X69" i="4" s="1"/>
  <c r="T68" i="4"/>
  <c r="S68" i="4"/>
  <c r="V49" i="4" s="1"/>
  <c r="AM49" i="4" s="1"/>
  <c r="U61" i="4"/>
  <c r="U60" i="4"/>
  <c r="U59" i="4"/>
  <c r="U58" i="4"/>
  <c r="U57" i="4"/>
  <c r="AB56" i="4"/>
  <c r="Z56" i="4"/>
  <c r="U56" i="4"/>
  <c r="U55" i="4"/>
  <c r="U54" i="4"/>
  <c r="U53" i="4"/>
  <c r="U52" i="4"/>
  <c r="U51" i="4"/>
  <c r="U50" i="4"/>
  <c r="AD49" i="4"/>
  <c r="AB49" i="4"/>
  <c r="Z49" i="4"/>
  <c r="U49" i="4"/>
  <c r="P49" i="4"/>
  <c r="T48" i="4"/>
  <c r="S48" i="4"/>
  <c r="V29" i="4" s="1"/>
  <c r="U41" i="4"/>
  <c r="U40" i="4"/>
  <c r="U39" i="4"/>
  <c r="U38" i="4"/>
  <c r="U37" i="4"/>
  <c r="AB36" i="4"/>
  <c r="Z36" i="4"/>
  <c r="U36" i="4"/>
  <c r="U35" i="4"/>
  <c r="U34" i="4"/>
  <c r="U33" i="4"/>
  <c r="U32" i="4"/>
  <c r="U31" i="4"/>
  <c r="U30" i="4"/>
  <c r="AD29" i="4"/>
  <c r="AB29" i="4"/>
  <c r="Z29" i="4"/>
  <c r="U29" i="4"/>
  <c r="P29" i="4"/>
  <c r="AB8" i="4"/>
  <c r="AB7" i="4"/>
  <c r="Z8" i="4"/>
  <c r="Z7" i="4"/>
  <c r="AD8" i="4"/>
  <c r="P7" i="4"/>
  <c r="Q7" i="4" s="1"/>
  <c r="X49" i="4" l="1"/>
  <c r="X29" i="4"/>
  <c r="AE56" i="4"/>
  <c r="W29" i="4"/>
  <c r="AN29" i="4" s="1"/>
  <c r="AM29" i="4"/>
  <c r="AE29" i="4"/>
  <c r="AM69" i="4"/>
  <c r="AE96" i="4"/>
  <c r="W49" i="4"/>
  <c r="AN49" i="4" s="1"/>
  <c r="W89" i="4"/>
  <c r="AN89" i="4" s="1"/>
  <c r="AE49" i="4"/>
  <c r="AE89" i="4"/>
  <c r="Q89" i="4"/>
  <c r="Q69" i="4"/>
  <c r="Q49" i="4"/>
  <c r="Q29" i="4"/>
  <c r="AE8" i="4"/>
  <c r="AI8" i="4" s="1"/>
  <c r="AI83" i="4" l="1"/>
  <c r="AI76" i="4"/>
  <c r="AI89" i="4"/>
  <c r="AI96" i="4" s="1"/>
  <c r="AK89" i="4" s="1"/>
  <c r="AJ89" i="4" s="1"/>
  <c r="AO89" i="4" s="1"/>
  <c r="AI49" i="4"/>
  <c r="AI56" i="4" s="1"/>
  <c r="AK49" i="4" s="1"/>
  <c r="AJ49" i="4" s="1"/>
  <c r="AO49" i="4" s="1"/>
  <c r="AI69" i="4"/>
  <c r="AK69" i="4" s="1"/>
  <c r="AJ69" i="4" s="1"/>
  <c r="AO69" i="4" s="1"/>
  <c r="AI29" i="4"/>
  <c r="AK29" i="4" s="1"/>
  <c r="AJ29" i="4" s="1"/>
  <c r="AO29" i="4" s="1"/>
  <c r="U8" i="4"/>
  <c r="AD7" i="4"/>
  <c r="U7" i="4"/>
  <c r="AL89" i="4" l="1"/>
  <c r="AL69" i="4"/>
  <c r="AL49" i="4"/>
  <c r="AL29" i="4"/>
  <c r="AM7" i="4"/>
  <c r="AN7" i="4"/>
  <c r="AE7" i="4"/>
  <c r="AI7" i="4" s="1"/>
  <c r="AK7" i="4" l="1"/>
  <c r="AJ7" i="4" l="1"/>
  <c r="AO7" i="4" s="1"/>
  <c r="AL7" i="4"/>
</calcChain>
</file>

<file path=xl/sharedStrings.xml><?xml version="1.0" encoding="utf-8"?>
<sst xmlns="http://schemas.openxmlformats.org/spreadsheetml/2006/main" count="1096" uniqueCount="376">
  <si>
    <t>Matriz Mapa de Riesgos de Corrupción</t>
  </si>
  <si>
    <t>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de la Guía para la Administración del Riesgo y el diseño de controles en entidades públicas, Versión 6. El formato cuenta con celdas parametrizadas y permite contar con los respectivos mapas de calor para riesgo inherente y riesgo residual.</t>
  </si>
  <si>
    <t>Orientaciones Generales</t>
  </si>
  <si>
    <t>Antes de iniciar con el diligenciamiento de la información en la matriz, se requiere haber avanzado en el análisis del proceso, objetivo, alcance, actividades clave, considere los lineamientos establecidos en el Paso 2: identificación del riesgo, donde se explica ampliamente las bases para adelantar este análisis.
Así mismo, considere en el Paso 3: valoración del riesgo los lineamientos para definir el Numero de veces que se hace la actividad con la cual se relaciona el riesgo 
y su impacto en términos económicos o reputacionales. En este  paso se analizan los controles que deben responder a los atributos de eficiencia e informativos.</t>
  </si>
  <si>
    <t>Las hojas se encuentran protegidas para evidar dañar las formulas, para desprotegerlas no se requiere contraseña</t>
  </si>
  <si>
    <r>
      <t>1 INSTRUCTIVO:</t>
    </r>
    <r>
      <rPr>
        <sz val="11"/>
        <rFont val="Arial Narrow"/>
        <family val="2"/>
      </rPr>
      <t xml:space="preserve"> Identifica el contenido de cada campo y su funcionalidad</t>
    </r>
  </si>
  <si>
    <t>Columna</t>
  </si>
  <si>
    <t>Descripción - Lineamientos para el diligenciamiento</t>
  </si>
  <si>
    <t>ITEM</t>
  </si>
  <si>
    <t>No de riesgo</t>
  </si>
  <si>
    <t xml:space="preserve">Permite definir un consecutivo de riesgos, lo que permite llevar una traza de los riesgos. Esta información la debe administrar la oficina asesora de planeación.  
Cuando un el riesgo salga del mapa no existirá otro riesgo con el mismo número. </t>
  </si>
  <si>
    <t>Estado del riesgo</t>
  </si>
  <si>
    <t>De la lista desplegable se selecciona una de las siguientes opciones: 
Vigente
Eliminado controlado</t>
  </si>
  <si>
    <t>PROCESO/AREA</t>
  </si>
  <si>
    <t>Incluir el nombre del proceso y el área responsable.</t>
  </si>
  <si>
    <t>OBJETIVO DEL PROCESO</t>
  </si>
  <si>
    <t xml:space="preserve">Diligencie el objetivo del proceso presentado en la ficha de caracterización del proceso. </t>
  </si>
  <si>
    <t>ALCANCE</t>
  </si>
  <si>
    <t xml:space="preserve">Diligencie el alcance del proceso presentado en la ficha de caracterización del proceso. </t>
  </si>
  <si>
    <t>DEFINICIÓN DEL RIESGO DE CORRUPCIÓN</t>
  </si>
  <si>
    <t>Descripción del Riesgo</t>
  </si>
  <si>
    <t xml:space="preserve">Los riesgos que se identifiquen deben tener impacto en el cumplimiento del objetivo estratégico o del proceso. Los riesgos que se identifiquen deben tener impacto en los trámites o servicios identificados por el Instituto
Para definir un riesgo de manera concisa, combina el análisis de su impacto, la causa directa que lo provoca y la razón fundamental por la que ocurre. Redáctalo comenzando con inicia con POSIBILIDAD DE + Impacto para la entidad (Qué) + Causa Inmediata (Cómo) + Causa Raíz (Por qué) </t>
  </si>
  <si>
    <t>Accion u omisión</t>
  </si>
  <si>
    <t xml:space="preserve">Seleccione con una X las opciones relacionadas con el riesgo descrito. </t>
  </si>
  <si>
    <t>Uso del poder</t>
  </si>
  <si>
    <t>Desviar la gestion de lo publico</t>
  </si>
  <si>
    <t>Beneficio Privado</t>
  </si>
  <si>
    <t>IDENTIFICACION DEL RIESGO</t>
  </si>
  <si>
    <t>Impacto</t>
  </si>
  <si>
    <t>Responde a la pregunta ¿Qué?
Se refiere a las consecuencias que puede ocasionar al instituto la materialización del riesgo.</t>
  </si>
  <si>
    <t>Causa Inmediata</t>
  </si>
  <si>
    <t>Se responde a la pregunta ¿Cómo?
Circunstancias o situaciones más evidentes sobre las cuales se presenta el riesgo, las mismas no constituyen la causa principal o base para que se presente el riesgo.</t>
  </si>
  <si>
    <t>Causa Raiz</t>
  </si>
  <si>
    <t>Responde a la pregunta ¿Por qué?
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(Iniciar "con debido a")</t>
  </si>
  <si>
    <t>Clasificación del riesgo</t>
  </si>
  <si>
    <t>Permite agrupar los riesgos identificados con las siguientes categorías: 
Corrupción: posibilidad de que, por acción u omisión, se use el poder para desviar la gestión de lo público hacia un beneficio privado.</t>
  </si>
  <si>
    <t>Frecuencia</t>
  </si>
  <si>
    <t xml:space="preserve">Número de veces en la que se realiza la actividad dada en cantidad de veces al año. Seleccione la opción de la lista desplegable. </t>
  </si>
  <si>
    <t>Probabilidad Inherente</t>
  </si>
  <si>
    <t>Número de veces que se pasa por el punto de riesgo en el periodo de 1 año</t>
  </si>
  <si>
    <t>Analisis del Impacto</t>
  </si>
  <si>
    <t xml:space="preserve">De las afirmaciones presentadas, indicar si aplican o no con una X. </t>
  </si>
  <si>
    <t>Impacto Inherente</t>
  </si>
  <si>
    <t>Se refiere a la magnitud de la pérdida o las consecuencias negativas que un riesgo de corrupción podría causar si llegara a materializarse, antes de considerar la existencia y efectividad de cualquier control o medida de mitigación.</t>
  </si>
  <si>
    <t>Zona de Riesgo Inherente</t>
  </si>
  <si>
    <t xml:space="preserve"> Representa la evaluación inicial del nivel de riesgo antes de la implementación de cualquier control o medida de mitigación</t>
  </si>
  <si>
    <t>VALORACION DEL RIESGO</t>
  </si>
  <si>
    <t>Descripción del Control</t>
  </si>
  <si>
    <t>Un control se define como la medida que permite reducir o mitigar el riesgo. Defina el control (es) que atacan la causa raíz del riesgo, considere la estructura explicada en la guía: Responsable de ejecutar el control + Acción + Complemento</t>
  </si>
  <si>
    <t>Afectación</t>
  </si>
  <si>
    <t>Probabilidad</t>
  </si>
  <si>
    <t>Tratándose de riesgos de corrupción únicamente hay disminución de probabilidad. Es decir, para el impacto no opera el desplazamiento</t>
  </si>
  <si>
    <t>Atributos</t>
  </si>
  <si>
    <t>Tipo</t>
  </si>
  <si>
    <t>Seleccione una de las siguientes categorias:
Preventivos: va a la causa del riesgo, aseguran el resultado final esperado, atacan la probabilidad de ocurrencia del riesgo
Detectivo: detectan que algo ocurre y devuelve el proceso a los controles preventivos, ataca la probabilidad de ocurrencia del riesgo, se pueden generar reprocesos.</t>
  </si>
  <si>
    <t>Implementación</t>
  </si>
  <si>
    <t>Automatico: Sons actividades de procesamiento o validacion de informacion que se ejecutan por un sisteema y/o aplicativo de manera automatica sin la intervención de personas para su realización
Manual: controles que son ejecutados por una persona, tiene implicito el error humano</t>
  </si>
  <si>
    <t>Calificacion</t>
  </si>
  <si>
    <t>Se calcula automáticamente:
Peso del Control + Peso de la implementación</t>
  </si>
  <si>
    <t>Documentación</t>
  </si>
  <si>
    <t>Selecciones una opción de la lista desplegable:
Documentado:Controles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t>
  </si>
  <si>
    <t>Debe seleccionar de la lista desplegable:
Continua: El control se aplica siempre que se realiza la actividad que conlleva el riesgo.
Aleatoria: El control se aplica aleatoriamente a la actividad que conlleva el riesgo</t>
  </si>
  <si>
    <t>Evidencia</t>
  </si>
  <si>
    <t>Debe seleccionar de la lista desplegable:
Con registro 
Sin registro</t>
  </si>
  <si>
    <t>Probabilidad Residual (N controles)</t>
  </si>
  <si>
    <t>Los controles se debe tener en cuenta que los estos mitigan el riesgo de forma acumulativa, esto quiere decir que una vez se aplica el valor de uno de los controles, el siguiente control se aplicará con el valor resultante luego de la aplicación del primer control.</t>
  </si>
  <si>
    <t>Probabilidad residual final</t>
  </si>
  <si>
    <t>Se calcula automáticamente:
% Probabilidad Riesgo Inherente-(% Probabilidad Riesgo Inherente*Valor Total del Control)</t>
  </si>
  <si>
    <t>Impacto Residual Final</t>
  </si>
  <si>
    <t>% Impacto Riesgo Inherente-(% Impacto Riesgo Inherente*Valor Total del Control)</t>
  </si>
  <si>
    <t>Zona de Riesgo Final</t>
  </si>
  <si>
    <t>Se calcula automáticamente según CALIFICACIÓN RIESGO RESIDUAL / PROBABILIDAD E IMPACTO</t>
  </si>
  <si>
    <t>Tratamiento</t>
  </si>
  <si>
    <t>Teniendo en cuenta lo establecido en el procedimiento e instructivo de riesgos de Seguridad de la informaicón ó Seguridad Digital, se debe seleccionar de la lista desplegable:
Reducir: Despues de realizar un analissi y cosiderar que el nivel de riesgo es alto, se determina tratarlo mediante transferencia o mitigacion del mismo
Debe seleccionar de la lista desplegable:
Mitigar: Despues de realizar un analisis y cosiderar los niveles de riesgo se implementan acciones que mitiguen el nivel del riesgo. No necesariamente es un control adicional
Tranferir: Despues de realizar un analisis, se considera que la mejor estrategia es tercerizar el proceso o trasladar el riesgo a traves de seguros o polizas. La responsabilidad economica recae sobre el tercero, pero no se transfiere la responsabilidad sobre el tema reputacional.
Evitar: Despues de realizar un analisis y considerar que el nivel de riesgo es demasiado alto, se determina no asumir la actividad que genera este riesgo</t>
  </si>
  <si>
    <t>PLANES DE ACCION</t>
  </si>
  <si>
    <t>Plan de Acción</t>
  </si>
  <si>
    <t>De acuerdo con el tratamiento establecido se deben proponer las acciones:
Reducir: Implementar acciones para disminuir la probabilidad de ocurrencia del riesgo o su impacto (o ambos).
Mitigar: Implementar acciones para disminuir el impacto negativo del riesgo en caso de que ocurra.
Transferir: Trasladar la responsabilidad o el impacto financiero del riesgo a un tercero (por ejemplo, a través de seguros o contratos).
Evitar: Tomar acciones para eliminar completamente la causa del riesgo o la actividad que lo genera.</t>
  </si>
  <si>
    <t>Responsable (Subdireccion u Oficina- Cargo)</t>
  </si>
  <si>
    <t xml:space="preserve">Indicar el responsable de implementar las acciones propuestas. </t>
  </si>
  <si>
    <t>Fecha de Implementación</t>
  </si>
  <si>
    <t>Fecha en la cual se dará inicio al plan de acción del riesgo</t>
  </si>
  <si>
    <t>Fecha de seguimiento</t>
  </si>
  <si>
    <t>Fecha en la cual se realizará el seguimiento al plan de acción del riesgo</t>
  </si>
  <si>
    <t>Estado</t>
  </si>
  <si>
    <t>Utilice la lista de despligue que se encuentra parametrizada, le aparecerán las opciones:
Sin Iniciar, En proceso, Cerrado,
la selección en este caso dependerá de las acciones del plan que se hayan establecido en cada caso.</t>
  </si>
  <si>
    <t>Indicador Gestión del Riesgo</t>
  </si>
  <si>
    <t>Se incluye el indicador de seguimiento para monitorear el plan de acción propuesto</t>
  </si>
  <si>
    <t>Frecuencia de la actividad</t>
  </si>
  <si>
    <t>Control documental del riesgo</t>
  </si>
  <si>
    <t>Estado del Riesgo</t>
  </si>
  <si>
    <r>
      <t xml:space="preserve">Ejecución y administración de procesos : </t>
    </r>
    <r>
      <rPr>
        <sz val="11"/>
        <color rgb="FF000000"/>
        <rFont val="Arial"/>
        <family val="2"/>
      </rPr>
      <t xml:space="preserve">Pérdidas derivadas de errores en la ejecución y administración de procesos. </t>
    </r>
  </si>
  <si>
    <t>2 veces por año</t>
  </si>
  <si>
    <t>Afectación Económica</t>
  </si>
  <si>
    <t>Reputacional</t>
  </si>
  <si>
    <t>Preventivo</t>
  </si>
  <si>
    <t>Automatico</t>
  </si>
  <si>
    <t>Documentado</t>
  </si>
  <si>
    <t>Continua</t>
  </si>
  <si>
    <t>Con registro</t>
  </si>
  <si>
    <r>
      <t xml:space="preserve">Reducir: </t>
    </r>
    <r>
      <rPr>
        <sz val="8"/>
        <rFont val="Arial"/>
        <family val="2"/>
      </rPr>
      <t>Despues de realizar un analissi y cosiderar que el nivel de riesgo es alto, se determina tratarlo mediante transferencia o mitigacion del mismo</t>
    </r>
  </si>
  <si>
    <t>Sin iniciar</t>
  </si>
  <si>
    <t xml:space="preserve">Vigente </t>
  </si>
  <si>
    <t>Controlado</t>
  </si>
  <si>
    <r>
      <t xml:space="preserve">Fraude externo: </t>
    </r>
    <r>
      <rPr>
        <sz val="11"/>
        <color rgb="FF000000"/>
        <rFont val="Arial"/>
        <family val="2"/>
      </rPr>
      <t xml:space="preserve">Pérdida derivada de actos de fraude por personas ajenas a la organización (no participa personal del Instituto). </t>
    </r>
  </si>
  <si>
    <t>3 a 24 veces por año</t>
  </si>
  <si>
    <t>Afectación menor a 10 SMLMV</t>
  </si>
  <si>
    <t>El riesgo afecta la imagen de algún área del Instituto</t>
  </si>
  <si>
    <t>Detectivo</t>
  </si>
  <si>
    <t>Manual</t>
  </si>
  <si>
    <t>Sin Documental</t>
  </si>
  <si>
    <t>Aleatoria</t>
  </si>
  <si>
    <t>Sin registro</t>
  </si>
  <si>
    <r>
      <rPr>
        <b/>
        <sz val="8"/>
        <color theme="1"/>
        <rFont val="Calibri"/>
        <family val="2"/>
        <scheme val="minor"/>
      </rPr>
      <t>Mitigar</t>
    </r>
    <r>
      <rPr>
        <sz val="8"/>
        <color theme="1"/>
        <rFont val="Calibri"/>
        <family val="2"/>
        <scheme val="minor"/>
      </rPr>
      <t>: Despues de realizar un analisis y cosiderar los niveles de riesgo se implementan acciones que mitiguen el nivel del riesgo. No necesariamente es un control adicional</t>
    </r>
  </si>
  <si>
    <t>En curso</t>
  </si>
  <si>
    <t>Eliminado controlado</t>
  </si>
  <si>
    <t>Materializado</t>
  </si>
  <si>
    <r>
      <t>Fraude interno</t>
    </r>
    <r>
      <rPr>
        <sz val="11"/>
        <color rgb="FF000000"/>
        <rFont val="Arial"/>
        <family val="2"/>
      </rPr>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r>
  </si>
  <si>
    <t>24 a 500 veces por año</t>
  </si>
  <si>
    <t>Entre 10 y 50 SMLMV</t>
  </si>
  <si>
    <t>El riesgo afecta la imagen del Instituto internamente, de conocimiento general nivel interno, de junta directiva y proveedores</t>
  </si>
  <si>
    <t>Correctivo</t>
  </si>
  <si>
    <r>
      <rPr>
        <b/>
        <sz val="8"/>
        <color theme="1"/>
        <rFont val="Calibri"/>
        <family val="2"/>
        <scheme val="minor"/>
      </rPr>
      <t xml:space="preserve">Tranferir: </t>
    </r>
    <r>
      <rPr>
        <sz val="8"/>
        <color theme="1"/>
        <rFont val="Calibri"/>
        <family val="2"/>
        <scheme val="minor"/>
      </rPr>
      <t>Despues de realizar un analisis, se considera que la mejor estrategia es tercerizar el proceso o trasladar el riesgo a traves de seguros o polizas. La responsabilidad economica recae sobre el tercero, pero no se transfiere la responsabilidad sobre el tema reputacional.</t>
    </r>
  </si>
  <si>
    <t>Terminado</t>
  </si>
  <si>
    <r>
      <t xml:space="preserve">Fallas tecnológicas: </t>
    </r>
    <r>
      <rPr>
        <sz val="11"/>
        <color rgb="FF000000"/>
        <rFont val="Arial"/>
        <family val="2"/>
      </rPr>
      <t xml:space="preserve">Errores en hardware, software, telecomunicaciones, interrupción de servicios básicos. </t>
    </r>
  </si>
  <si>
    <t>500 veces al año y maximo 5000veces por año</t>
  </si>
  <si>
    <t>Entre 50 y 100 SMLMV</t>
  </si>
  <si>
    <t>El riesgo afecta la imagen del Instituto con algunos usuarios de relevancia frente al logro de los objetivos</t>
  </si>
  <si>
    <r>
      <rPr>
        <b/>
        <sz val="8"/>
        <color theme="1"/>
        <rFont val="Calibri"/>
        <family val="2"/>
        <scheme val="minor"/>
      </rPr>
      <t>Evitar:</t>
    </r>
    <r>
      <rPr>
        <sz val="8"/>
        <color theme="1"/>
        <rFont val="Calibri"/>
        <family val="2"/>
        <scheme val="minor"/>
      </rPr>
      <t xml:space="preserve"> Despues de realizar un analisis y considerar que el nivel de riesgo es demasiado alto, se determina no asumir la actividad que genera este riesgo</t>
    </r>
  </si>
  <si>
    <r>
      <t xml:space="preserve">Relaciones laborales: </t>
    </r>
    <r>
      <rPr>
        <sz val="11"/>
        <color rgb="FF000000"/>
        <rFont val="Arial"/>
        <family val="2"/>
      </rPr>
      <t xml:space="preserve">Pérdidas que surgen de acciones contrarias a las leyes o acuerdos de empleo, salud o seguridad, del pago de demandas por daños personales o de discriminación. </t>
    </r>
  </si>
  <si>
    <t>Mas de 500 veces por año</t>
  </si>
  <si>
    <t>Entre 100 y 500 SMLMV</t>
  </si>
  <si>
    <t>El riesgo afecta la imagen del Instituto con efecto publicitario sostenido a nivel de sector administrativo, nivel departamental o municipal</t>
  </si>
  <si>
    <r>
      <t>Conflictos de interés:</t>
    </r>
    <r>
      <rPr>
        <sz val="11"/>
        <color rgb="FF000000"/>
        <rFont val="Arial"/>
        <family val="2"/>
      </rPr>
      <t xml:space="preserve"> cuando el interés general propio de la función pública entra en conflicto con el interés particular y directo del servidor público.</t>
    </r>
  </si>
  <si>
    <t>Mayor a 500 SMLMV</t>
  </si>
  <si>
    <t>El riesgo afecta la imagen del Instituto a nivel nacional, con efecto publicitario sostenido a nivel país</t>
  </si>
  <si>
    <r>
      <t xml:space="preserve">Usuarios, productos y prácticas: </t>
    </r>
    <r>
      <rPr>
        <sz val="11"/>
        <color rgb="FF000000"/>
        <rFont val="Arial"/>
        <family val="2"/>
      </rPr>
      <t>Fallas negligentes o involuntarias de las obligaciones frente a los usuarios y que impiden satisfacer una obligación profesional frente a éstos.</t>
    </r>
  </si>
  <si>
    <t>Frecuencia de la actividad Corrupcion</t>
  </si>
  <si>
    <r>
      <t xml:space="preserve">Daños a activos fijos/ eventos externos : </t>
    </r>
    <r>
      <rPr>
        <sz val="11"/>
        <color rgb="FF000000"/>
        <rFont val="Arial"/>
        <family val="2"/>
      </rPr>
      <t xml:space="preserve">Pérdida por daños o extravíos de los activos fijos por desastres naturales u otros riesgos/eventos externos como atentados, vandalismo, orden público. </t>
    </r>
  </si>
  <si>
    <t>Se espera que el evento ocurra en la mayoria de las circunstancias
Mas de 1 vez en el año</t>
  </si>
  <si>
    <r>
      <t xml:space="preserve">Seguridad de la información: </t>
    </r>
    <r>
      <rPr>
        <sz val="11"/>
        <color rgb="FF000000"/>
        <rFont val="Arial"/>
        <family val="2"/>
      </rPr>
      <t>potencial de que las amenazas exploten la vulnerabilidad de un activo de información o grupo de activos de información y, por lo tanto, causen daños a una organización</t>
    </r>
  </si>
  <si>
    <t>Es viable que el evento ocurra en la mayoria de las circunstancias.
Al menos 1 vez en el ultimo año</t>
  </si>
  <si>
    <r>
      <t xml:space="preserve">Corrupción: </t>
    </r>
    <r>
      <rPr>
        <sz val="11"/>
        <color rgb="FF000000"/>
        <rFont val="Arial"/>
        <family val="2"/>
      </rPr>
      <t>posibilidad de que, por acción u omisión, se use el poder para desviar la gestión de lo público hacia un beneficio privado.</t>
    </r>
  </si>
  <si>
    <t>El Evento podrá ocurrir en algun momento.
Al menos 1 vez en los ultimos 2 años</t>
  </si>
  <si>
    <t>El Evento podrá ocurrir en algun momento.
Al menos 1 vez en los ultimos 5 años</t>
  </si>
  <si>
    <t>El evento puede ocurrir solo en circunstancias excepcionales (poco comunes o anormales)
No se han presentado en los ultimos 5 años</t>
  </si>
  <si>
    <t>Matriz de calor Riesgos de Gestion</t>
  </si>
  <si>
    <t>Bajo</t>
  </si>
  <si>
    <t>Moderado</t>
  </si>
  <si>
    <t>Alto</t>
  </si>
  <si>
    <t>Extremo</t>
  </si>
  <si>
    <t>Matriz de calor Riesgos de Corrupcion</t>
  </si>
  <si>
    <t>Insignificante</t>
  </si>
  <si>
    <t>Menor</t>
  </si>
  <si>
    <t>Mayor</t>
  </si>
  <si>
    <t>Catastrofico</t>
  </si>
  <si>
    <t>Casi seguro</t>
  </si>
  <si>
    <t>No aplica para riesgos de corrupción</t>
  </si>
  <si>
    <t>Probable</t>
  </si>
  <si>
    <t>Posible</t>
  </si>
  <si>
    <t>Improbable</t>
  </si>
  <si>
    <t>Rara vez</t>
  </si>
  <si>
    <t>CONTEXTO ESTRTEGICO</t>
  </si>
  <si>
    <t>INTERNO</t>
  </si>
  <si>
    <t>EXTERNO</t>
  </si>
  <si>
    <t>PROCESO</t>
  </si>
  <si>
    <t>FINANCIEROS</t>
  </si>
  <si>
    <t>POLÍTICOS</t>
  </si>
  <si>
    <t>DISEÑO DEL PROCESO</t>
  </si>
  <si>
    <t>PERSONAL</t>
  </si>
  <si>
    <t>ECONÓMICOS Y FINANCIEROS</t>
  </si>
  <si>
    <t>INTERACCIONES CON OTROS PROCESOS</t>
  </si>
  <si>
    <t>PROCESOS</t>
  </si>
  <si>
    <t>SOCIALES Y CULTURALES</t>
  </si>
  <si>
    <t>TRANSVERSALIDAD</t>
  </si>
  <si>
    <t>TECNOLOGÍA</t>
  </si>
  <si>
    <t>TECNOLÓGICOS</t>
  </si>
  <si>
    <t>PROCEDIMIENTOS ASOCIADOS</t>
  </si>
  <si>
    <t>ESTRATÉGICO</t>
  </si>
  <si>
    <t>AMBIENTALES</t>
  </si>
  <si>
    <t>RESPONSABLES DEL PROCESO</t>
  </si>
  <si>
    <t>COMUNICACIÓN INTERNA</t>
  </si>
  <si>
    <t>LEGALES Y REGLAMENTARIOS</t>
  </si>
  <si>
    <t>COMUNICACIÓN ENTRE LOS PROCESOS</t>
  </si>
  <si>
    <t>ACTIVOS DE SEGURIDAD DIGITAL DEL PROCESO</t>
  </si>
  <si>
    <t xml:space="preserve">TIPO RIESGO </t>
  </si>
  <si>
    <t>GERENCIAL</t>
  </si>
  <si>
    <t>OPERATIVO</t>
  </si>
  <si>
    <t>FINANCIERO</t>
  </si>
  <si>
    <t>CUMPLIMIENTO</t>
  </si>
  <si>
    <t>IMAGEN O REPUTACIÓN</t>
  </si>
  <si>
    <t>CORRUPCIÓN</t>
  </si>
  <si>
    <t>SEGURIDAD DIGITAL</t>
  </si>
  <si>
    <t>EVALUACIÓN RIESGO</t>
  </si>
  <si>
    <t>PROBABILIDAD</t>
  </si>
  <si>
    <t>IMPACTO</t>
  </si>
  <si>
    <t>CASI SEGURO</t>
  </si>
  <si>
    <t>INSIGNIFICANTE</t>
  </si>
  <si>
    <t>PROBABLE</t>
  </si>
  <si>
    <t>MENOR</t>
  </si>
  <si>
    <t>POSIBLE</t>
  </si>
  <si>
    <t>MODERADO</t>
  </si>
  <si>
    <t>IMPROBABLE</t>
  </si>
  <si>
    <t>MAYOR</t>
  </si>
  <si>
    <t>RARA VEZ</t>
  </si>
  <si>
    <t>CATASTROFICO</t>
  </si>
  <si>
    <t>ZONA RIESGO</t>
  </si>
  <si>
    <t>BAJO</t>
  </si>
  <si>
    <t>ALTO</t>
  </si>
  <si>
    <t>EXTREMO</t>
  </si>
  <si>
    <t>TIPO</t>
  </si>
  <si>
    <t>PREVENTIVO</t>
  </si>
  <si>
    <t>DETECTIVO</t>
  </si>
  <si>
    <t xml:space="preserve">CONTROLES EXISTENTES - CRITERIOS DE EVALUACION  </t>
  </si>
  <si>
    <t xml:space="preserve">RESPONSABLE </t>
  </si>
  <si>
    <t>PERIODICIDAD</t>
  </si>
  <si>
    <t>PROPOSITO</t>
  </si>
  <si>
    <t>COMO SE REALIZA LA ACTIVIDAD</t>
  </si>
  <si>
    <t xml:space="preserve">QUÉ PASA CON LAS OBSERVACIONES O DESVIACIONES </t>
  </si>
  <si>
    <t>EVIDENCIA DE LA EJECUCION DEL CONTROL</t>
  </si>
  <si>
    <t>EVALUACIÓN DE LA EJECUCIÓN DEL CONTROL
( E )</t>
  </si>
  <si>
    <t>FUERTE</t>
  </si>
  <si>
    <t>DÉBIL</t>
  </si>
  <si>
    <t>SOLIDEZ INDIVIDUAL DE CADA CONTROL (D+E)</t>
  </si>
  <si>
    <t xml:space="preserve">DISEÑO </t>
  </si>
  <si>
    <t>EJECUCIÓN</t>
  </si>
  <si>
    <t>SOLIDEZ</t>
  </si>
  <si>
    <t>SOLIDEZ DEL CONJUNTO DE CONTROLES</t>
  </si>
  <si>
    <t>C O N T R O L E S
AY U D A N
A  D I S M I N U I R  L A
P R O B A B I L I D A D</t>
  </si>
  <si>
    <t>C O N T R O L E S
AY U D A N
A  D I S M I N U I R
I M PA C TO</t>
  </si>
  <si>
    <t>DIRECTAMENTE</t>
  </si>
  <si>
    <t>NO DISMINUYE</t>
  </si>
  <si>
    <t>INDIRECTAMENTE</t>
  </si>
  <si>
    <t>DESPLAZAMIENTO PROBABILIDAD E IMPACTO</t>
  </si>
  <si>
    <t>SOLIDEZ DESPLAZAMIENTO</t>
  </si>
  <si>
    <t>CONTROL PROBABILIDAD</t>
  </si>
  <si>
    <t>DESPLAZAMIENTO PROBABILIDAD</t>
  </si>
  <si>
    <t>SOLIDEZ IMPACTO</t>
  </si>
  <si>
    <t>CONTROL IMPACTO</t>
  </si>
  <si>
    <t>DESPLAZAMIENTO IMPACTO</t>
  </si>
  <si>
    <t>POSICIÓN</t>
  </si>
  <si>
    <t xml:space="preserve">POSIBLE </t>
  </si>
  <si>
    <t xml:space="preserve">TRATAMIENTO DEL RIESGO </t>
  </si>
  <si>
    <t xml:space="preserve">REDUCIR </t>
  </si>
  <si>
    <t>COMPARTIR</t>
  </si>
  <si>
    <t>EVITAR</t>
  </si>
  <si>
    <t>ACEPTAR</t>
  </si>
  <si>
    <t>TIPO DE CONTROL</t>
  </si>
  <si>
    <t>PERIODICIDAD DE SEGUIMIENTO</t>
  </si>
  <si>
    <t>MENSUAL</t>
  </si>
  <si>
    <t>CUATRIMESTRAL</t>
  </si>
  <si>
    <t>ANUAL</t>
  </si>
  <si>
    <t>PROCESO DIRECCIONAMIENTO ESTRATÉGICO</t>
  </si>
  <si>
    <t>MAPA DE RIESGOS DE CORRUPCIÓN</t>
  </si>
  <si>
    <t>Código: PE01-PR03-F05</t>
  </si>
  <si>
    <t>Versión: 1.0</t>
  </si>
  <si>
    <t>TRAMITES O SERVICIO ASOCIADO AL RIESGO</t>
  </si>
  <si>
    <t>Definicion del Riesgo de Corrupción</t>
  </si>
  <si>
    <t>SEGUIMIENTO I CUATRIMESTRE
(Soportes)</t>
  </si>
  <si>
    <t>SEGUIMIENTO II CUATRIMESTRE</t>
  </si>
  <si>
    <t>SEGUIMIENTO III CUATRIMESTRE</t>
  </si>
  <si>
    <t>%</t>
  </si>
  <si>
    <t>No del riesgo</t>
  </si>
  <si>
    <t>Si</t>
  </si>
  <si>
    <t>No</t>
  </si>
  <si>
    <t>Implementacion</t>
  </si>
  <si>
    <t>Fecha de Seguimiento</t>
  </si>
  <si>
    <t>AUTOCONTROL
(LIDER DEL PROCESO)</t>
  </si>
  <si>
    <t>MONITOREO
(OFICINA ASESORA DE PLANEACIÓN)</t>
  </si>
  <si>
    <t>SEGUIMIENTO
(CONTROL INTERNO)</t>
  </si>
  <si>
    <t xml:space="preserve">Gestión Contractual / Subdirección de Gestión Corporativa </t>
  </si>
  <si>
    <t>Gestión jurídica de las etapas contractuales</t>
  </si>
  <si>
    <t>Apoyo y gestión de las etapas contractuales de los procesos de contratación para proveer de manera directa eficiente y oportuna los bienes, obras y servicios a fin de satisfacer las necesidades de la entidad.</t>
  </si>
  <si>
    <t>Posibilidad de uso indebido de información privilegiada antes de la publicación de los pliegos de condiciones o avisos de convocatoria con el fin de obtener provecho para sí o para un tercero</t>
  </si>
  <si>
    <t>x</t>
  </si>
  <si>
    <t>*Pérdida de imagen institucional
*Investigaciones y sansiones administrativas, disciplinarias y penales. 
*Detrimento patrimonial</t>
  </si>
  <si>
    <t>Utilización indebida de la información institucional</t>
  </si>
  <si>
    <t>Adquisición de bienes y servicios fuera de los requerimientos normativos para la  búsqueda de provecho para sí o para un tercero.</t>
  </si>
  <si>
    <t>Corrupción: posibilidad de que, por acción u omisión, se use el poder para desviar la gestión de lo público hacia un beneficio privado.</t>
  </si>
  <si>
    <t>Afectar al grupo de funcionarios del proceso?</t>
  </si>
  <si>
    <t>X</t>
  </si>
  <si>
    <t>El subdirector de gestión corporativa diseña una estrategia pedagógica para prevenir el uso indebido de información privilegiada a través de actividades periódicas de divulgación a grupos de valor interno.</t>
  </si>
  <si>
    <t>Mitigar: Despues de realizar un analisis y cosiderar los niveles de riesgo se implementan acciones que mitiguen el nivel del riesgo. No necesariamente es un control adicional</t>
  </si>
  <si>
    <t>Diseñar e implementar una estrategia pedagógica para prevenir el uso indebido de información privilegiada a través de actividades de divulgación a grupos de valor interno e identificar su alcance.</t>
  </si>
  <si>
    <t>Subdirección de Gestión Corporativa/Subdirector de gestión Corporativa</t>
  </si>
  <si>
    <t>01/01/2026
31/12/2026</t>
  </si>
  <si>
    <t>Cuatrimestral</t>
  </si>
  <si>
    <t>Dar lugar al detrimento de calidad de vida de la comunidad por perdida del bien, servicios o recursos públicos?</t>
  </si>
  <si>
    <t>Profesional de la Subdirección de Gestión corporativa - Contractual verifica la inclusión de las obligaciones de integridad y confidencialidad contenidas en la minuta contractual previa a la suscripción del contrato</t>
  </si>
  <si>
    <t>Verifica la inclusión de las obligaciones de integridad y confidencialidad contenidas en la minuta contractual previa a la suscripción de contratos de prestación de servicios profesionales y de apoyo a la gestión</t>
  </si>
  <si>
    <t>Subdirección de Gestión Corporativa/ Profesional de la Subdirección de Gestión corporativa - Contractual asignado al proceso.</t>
  </si>
  <si>
    <t>Posibilidad de recibir o pedir dádivas para el acoplamiento de los pliegos de condiciones o sobreevaluación de los criterios de selección de oferentes para beneficiar a un particular.</t>
  </si>
  <si>
    <t>Acoplamiento de los pliegos de condiciones o sobreevaluación de los criterios de selección de oferentes para beneficiar a un particular.</t>
  </si>
  <si>
    <t xml:space="preserve">Adquisición de bienes y servicios fuera de los requerimientos normativos para la recepción o solicitud de dádivas. </t>
  </si>
  <si>
    <t>El Profesional de la Subdirección de Gestión corporativa - Contractual revisa la conveniencia jurídica, técnica y económica de los documentos precontractuales (estudios previos, estudios de mercado, anexos técnicos), remitidas por las diferentes dependencias previo a publicación en plataformas dispuestas por Colombia Compra Eficiente para verificar el cumplimiento de los principios de la contratación consagrados en la Ley 80 de 1993.</t>
  </si>
  <si>
    <t>Realizar acciones preventivas encaminadas a generar buenas prácticas en la elaboración de la conveniencia jurídica, técnica y económica de los documentos precontractuales ( estudios previos, estudios de mercado, anexos técnicos) en cumplimiento de los principios de la contratación consagrados en la Ley 80 de 1993.</t>
  </si>
  <si>
    <t>Afectar el cumplimiento de metas y objetivos de las dependencias?</t>
  </si>
  <si>
    <t>Afectar el cumplimiento de la misión del Instituto?</t>
  </si>
  <si>
    <t>Afectar el cumplimiento de la misión del sector al que pertenece el Instituto?</t>
  </si>
  <si>
    <t>Generar perdidas de confianza del Instituto, afectando su reputación?</t>
  </si>
  <si>
    <t>Generar perdidas de recursos económicos?</t>
  </si>
  <si>
    <t>Afectar la prestación de servicios?</t>
  </si>
  <si>
    <t>Generar perdida de información del Instituto</t>
  </si>
  <si>
    <t>Generar intervención de los entes de control, de la fiscalía u otro ente?</t>
  </si>
  <si>
    <t>Dar lugar a procesos sancionatorios?</t>
  </si>
  <si>
    <t>Dar lugar a procesos disciplinarios?</t>
  </si>
  <si>
    <t>Dar lugar a procesos fiscales?</t>
  </si>
  <si>
    <t>Dar lugar a procesos penales?</t>
  </si>
  <si>
    <t>Generar perdida de credibilidad del sector?</t>
  </si>
  <si>
    <t>Ocasionar lesiones físicas o perdidas de vidas humanas?</t>
  </si>
  <si>
    <t>Afectar la imagen regional?</t>
  </si>
  <si>
    <t>Afectar la imagen nacional?</t>
  </si>
  <si>
    <t>Generar daño ambiental?</t>
  </si>
  <si>
    <t>TOTAL</t>
  </si>
  <si>
    <t>Subdirección de Gestión Corporativa-Gestión Documental</t>
  </si>
  <si>
    <t>Procedimiento para el préstamo documental.</t>
  </si>
  <si>
    <t>Inicia cuando  se  diligencia  la  solicitud de préstamo  de  documentos, se  identifica  y entrega  la documentación y finaliza con el reintegro de los documentos a su unidad de conservación.</t>
  </si>
  <si>
    <t>Posibilidad de alteración y pérdida premeditada de la información de los documentos institucionales pertenecientes al archivo central con el fin de obtener provecho para sí o para un tercero.</t>
  </si>
  <si>
    <t>*Afectar la imagen reputacional de la entidad.
*Perdida de la memoria institucional</t>
  </si>
  <si>
    <t>Documentos electrónicos y físicos modificados o alterados</t>
  </si>
  <si>
    <t>Se altera la información de los documentos institucionales pertenecientes al archivo central de forma premeditada con el fin de obtener provecho para sí o para un tercero.</t>
  </si>
  <si>
    <t>El profesional o técnico administrativo de la Subdirección corporativa – Gestión Documental realiza semestralmente verificaciones previas y posteriores aleatorias del contenido de los documentos  en préstamo para identificar posibles alteraciones.</t>
  </si>
  <si>
    <t>Realizar semestralmente verificaciones previas y posteriores aleatorias del contenido de información de los soportes documentales para identificar posibles alteraciones.</t>
  </si>
  <si>
    <t>El profesional o técnico administrativo de la Subdirección corporativa – Gestión Documental</t>
  </si>
  <si>
    <t>El profesional o técnico administrativo de la Subdirección corporativa – Gestión Documental recibe las solicitudes de préstamo documental y privilegia el acceso digital a la documentación del archivo central.</t>
  </si>
  <si>
    <t>Recibir las solicitudes de préstamo documental privilegiando el acceso digital a la documentación del archivo central en mínimo el 60% de las solicitudes.</t>
  </si>
  <si>
    <t>Total</t>
  </si>
  <si>
    <t>ATENCIÓN Y PROTECCIÓN INTEGRAL A LA FAUNA DOMÉSTICA, ESPECIES NO CONVENCIONALES Y SINANTRÓPICAS / Subdirección de Atención a la Fauna</t>
  </si>
  <si>
    <t>Adopción de Animales Domésticos</t>
  </si>
  <si>
    <t>Inicia con la recepción de la solicitud de adopción de los ciudadanos interesados y finaliza con la entrega de los animales adoptados y el archivo de las solicitudes negadas y aceptadas generada en el presente procedimiento, realizando un seguimiento posterior a la entrega de animales de compañía</t>
  </si>
  <si>
    <t>Posibilidad de solicitar o recibir dádivas  para entregar en adopción a un animal que está bajo custodia del IDPYBA sin el cumplimiento de los requisitos establecidos</t>
  </si>
  <si>
    <t>*Perdida de la Imagen institucional
* Apertura de procesos disciplinarios y administrativos.</t>
  </si>
  <si>
    <t>Entregar en adopción a un animal que está bajo custodia del IDPYBA sin el cumplimiento de algún requisito establecidos.</t>
  </si>
  <si>
    <t>Entregar en adopción a un animal que está bajo custodia del IDPYBA  sin el cumplimiento de los requisitos establecidos  para la recepción o solicitud de dádivas</t>
  </si>
  <si>
    <t>El profesional de la Subdirección de Atención a la Fauna -Adopciones diseña jornadas de capacitación sobre el procedimiento de adopciones.</t>
  </si>
  <si>
    <t>El profesional de la Subdirección de Atención a la Fauna -Adopciones diseña y desarrolla semestralmente una jornada de capacitación sobre el procedimiento de adopciones de caninos y felinos y los riesgos de corrupción asociados e identifica su alcance.</t>
  </si>
  <si>
    <t>Subdirección de Atención a la Fauna-Profesional especializado de los programas y estrategias</t>
  </si>
  <si>
    <t>El profesional de la Subdirección de Atención a la Fauna -Adopciones realiza verificaciones aleatorio con adoptantes sobre la solicitud de dádivas, conductas antiéticas e inconsistencias en el cumplimiento de requisitos.</t>
  </si>
  <si>
    <t>El profesional de la Subdirección de Atención a la Fauna -Adopciones realiza verificaciones aleatorias con adoptantes sobre la solicitud de dádivas, conductas antiéticas e inconsistencias en el cumplimiento de requisitos.</t>
  </si>
  <si>
    <t>Esterilización canina y felina</t>
  </si>
  <si>
    <t>Inicia con la recepción de solicitudes de esterilización de acuerdo con peticiones allegadas, el desarrollo de las jornadas y finaliza con la validación y verificación y archivo de los soportes de los operadores</t>
  </si>
  <si>
    <t>Posibilidad de aceptar o pedir dinero, utilidad, beneficio o recompensa para  priorizar sin el cumplimiento de requisitos, procedimientos y/o lineamientos la ejecución de actividades de esterilización, así como la omisión del derecho a turno  para el beneficio de un tercero.</t>
  </si>
  <si>
    <t>*Pérdida de la Imagen institucional
*Apertura de procesos disciplinarios y administrativos.</t>
  </si>
  <si>
    <t>Realización de esterilizaciones omitiendo requisitos y/o el derecho a turno.</t>
  </si>
  <si>
    <t>Falta de comportamiento íntegro por parte de los servidores de la entidad y/o existencia de tramitadores que prometen facilitar los servicios gratuitos a los ciudadanos en el desarrollo de jornadas de esterilización privilegiando a terceros.</t>
  </si>
  <si>
    <t xml:space="preserve">El profesional de la Subdirección de Atención a la Fauna  - líder de esterilizaciones solicita y acompaña el diseño de una estrategia de comunicación para divulgar la información del trámite y los requisitos  y desincentivar </t>
  </si>
  <si>
    <t>Solicitar y acompaña el diseño de una estrategia de comunicación para divulgar la información del trámite y los requisitos  y desincentivar la comercialización de los turnos</t>
  </si>
  <si>
    <t>Subdirección de Atención a la Fauna-Profesional especializado esterilizaciones</t>
  </si>
  <si>
    <t>Semestral</t>
  </si>
  <si>
    <t>Los profesionales de la Subdirección de Atención a la Fauna - (líderes de punto fijo y servicio tercerizado) realizan la verificación aleatoria de la tabulación de las encuestas del formato PM01-PR02-F13 para identificar anomalías.</t>
  </si>
  <si>
    <t>Realizar verificación aleatoria cuatrimestral de la tabulación de las encuestas de satisfacción para identificar anomalías y presentar informe.</t>
  </si>
  <si>
    <t>El profesional de la Subdirección de Atención a la Fauna - (líder de la estrategia CES) diligencia el formato PM01-PR10-F01.</t>
  </si>
  <si>
    <t>Apropiación de la cultura ciudadana / Subdirección de Cultura Ciudadana y Gestión del Conocimiento</t>
  </si>
  <si>
    <t>Servicio Social Estudiantil Obligatorio en protección y bienestar animal</t>
  </si>
  <si>
    <t>Inicia con la elaboración del cronograma anual para servicio social estudiantil obligatorio y termina con la entrega de la certificación del servicio social estudiantil obligatorio al estudiante conforme a la normatividad vigente.</t>
  </si>
  <si>
    <t>Posibilidad de aceptar o pedir dinero, utilidad, beneficio o recompensa a cambio de omitir la verificación de requisitos, plazos de acceso al servicio social obligatorio en protección y bienestar animal o las condiciones definidas para la obtención del certificado</t>
  </si>
  <si>
    <t xml:space="preserve">*Pérdida de la Imagen institucional.
*Investigaciones administrativas y disciplinarias.
*Afectación en las relaciones interinstitucionales por pérdida de credibilidad </t>
  </si>
  <si>
    <t>Aceptar o certificar a un estudiante sin el cumplimiento de los requisitos.</t>
  </si>
  <si>
    <t>Se omite por parte de la Subdirección Cultura Ciudadana y Gestión del Conocimiento/Cultura Ciudadana  de los requisitos para acceder  al servicio social obligatorio en protección y bienestar animal o para  la obtención del certificado para la recepción de dinero, utilidad, beneficio o recompensa.</t>
  </si>
  <si>
    <t>La profesional especializada de forma conjunta con la profesional líder del servicio social obligatorio de la Subdirección de Cultura Ciudadana y Gestión del Conocimiento -Cultura Ciudadana verifican los documentos recibidos y el cumplimiento de los requisitos para la formalización de la inscripción y dejan constancia en acta.</t>
  </si>
  <si>
    <t>Verificar los documentos recibidos y el cumplimiento de los requisitos para la formalización de la inscripción y dejan constancia en acta.</t>
  </si>
  <si>
    <t>Profesional de apoyo Subdirección de Cultura Ciudadana y Gestión del Conocimiento</t>
  </si>
  <si>
    <t>Anual</t>
  </si>
  <si>
    <t>La profesional de la Subdirección Subdirección de Cultura Ciudadana y Gestión del Conocimiento -Cultura Ciudadana verifica la información del cumplimiento de las horas a través del formato PM-PR05-F03 para identificar cualquier anomalía y cotejar la información</t>
  </si>
  <si>
    <t>La profesional de la Subdirección Subdirección de Cultura Ciudadana y Gestión del Conocimiento -Cultura Ciudadana verifica la información del cumplimiento de las horas a través del formato PM-PR05-F03 para identificar cualquier anomalía.</t>
  </si>
  <si>
    <t>El profesional de la Subdirección Subdirección de Cultura Ciudadana y Gestión del Conocimiento -Cultura Ciudadana</t>
  </si>
  <si>
    <t>CONTROL DISCIPLINARIO / Oficina de Control Discplinario Interno</t>
  </si>
  <si>
    <t>Procedimiento disciplinario</t>
  </si>
  <si>
    <t>Inicia con la recepción de la noticia disciplinaria, de oficio y/o informe proveniente de servidor/a
público/a. Surte las etapas de instrucción, juzgamiento y segunda instancia; y culmina con la decisión 
de fondo debidamente notificada.</t>
  </si>
  <si>
    <t>Posibilidad de solicitar o recibir dádivas o beneficios a nombre propio o de terceros por adoptar decisiones disciplinarias que beneficien un interés particular</t>
  </si>
  <si>
    <t>Prescripción, auto de terminación y archivo, auto de Formulación de 
cargos</t>
  </si>
  <si>
    <t>Conducta no etica en la acción u omisión en las decisiones disciplinarias</t>
  </si>
  <si>
    <t>El jefe de la Oficina de control disciplinario interno, evalúa cada vez que se requiera en la etapa de instrucción, el mérito de las pruebas recaudadas y determina la procedencia de las decisiones disciplinarias, a través de la suscripción de los autos respectivos, de acuerdo al procedimiento disciplinario.</t>
  </si>
  <si>
    <t>Reducir: Despues de realizar un analissi y cosiderar que el nivel de riesgo es alto, se determina tratarlo mediante transferencia o mitigacion del mismo</t>
  </si>
  <si>
    <t xml:space="preserve">1. Participar en las sesiones de capacitación por parte de la Secretaria  Jurídica Distrital - Dirección Distrital de Asuntos Disciplinarios
</t>
  </si>
  <si>
    <t>Jefe Oficina Control Disciplinario Interno</t>
  </si>
  <si>
    <t xml:space="preserve">
2. Socializar internamente a través de diferentes medios, orientaciones relacionadas con temas anticorrupción ligados a la gestión disciplinaria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</si>
</sst>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font>
      <sz val="11"/>
      <color theme="1"/>
      <name val="Calibri"/>
      <family val="2"/>
      <scheme val="minor"/>
    </font>
    <font>
      <b/>
      <sz val="11"/>
      <color theme="1"/>
      <name val="Calibri"/>
      <family val="2"/>
      <scheme val="minor"/>
    </font>
    <font>
      <b/>
      <sz val="11"/>
      <name val="Calibri"/>
      <family val="2"/>
      <scheme val="minor"/>
    </font>
    <font>
      <b/>
      <sz val="11"/>
      <name val="Arial"/>
      <family val="2"/>
    </font>
    <font>
      <b/>
      <sz val="11"/>
      <color rgb="FF000000"/>
      <name val="Arial"/>
      <family val="2"/>
    </font>
    <font>
      <sz val="11"/>
      <name val="Arial"/>
      <family val="2"/>
    </font>
    <font>
      <sz val="11"/>
      <color rgb="FF000000"/>
      <name val="Arial"/>
      <family val="2"/>
    </font>
    <font>
      <sz val="11"/>
      <color theme="1"/>
      <name val="Calibri"/>
      <family val="2"/>
      <scheme val="minor"/>
    </font>
    <font>
      <sz val="8"/>
      <name val="Arial"/>
      <family val="2"/>
    </font>
    <font>
      <sz val="8"/>
      <color rgb="FF000000"/>
      <name val="Arial"/>
      <family val="2"/>
    </font>
    <font>
      <sz val="9"/>
      <color rgb="FF000000"/>
      <name val="Arial"/>
      <family val="2"/>
    </font>
    <font>
      <b/>
      <sz val="8"/>
      <name val="Arial"/>
      <family val="2"/>
    </font>
    <font>
      <sz val="8"/>
      <color theme="1"/>
      <name val="Calibri"/>
      <family val="2"/>
      <scheme val="minor"/>
    </font>
    <font>
      <b/>
      <sz val="8"/>
      <color theme="1"/>
      <name val="Calibri"/>
      <family val="2"/>
      <scheme val="minor"/>
    </font>
    <font>
      <sz val="8"/>
      <color theme="1"/>
      <name val="Arial"/>
      <family val="2"/>
    </font>
    <font>
      <b/>
      <sz val="14"/>
      <color theme="1"/>
      <name val="Calibri"/>
      <family val="2"/>
      <scheme val="minor"/>
    </font>
    <font>
      <sz val="14"/>
      <color theme="1"/>
      <name val="Calibri"/>
      <family val="2"/>
      <scheme val="minor"/>
    </font>
    <font>
      <b/>
      <sz val="14"/>
      <name val="Arial"/>
      <family val="2"/>
    </font>
    <font>
      <sz val="14"/>
      <name val="Arial"/>
      <family val="2"/>
    </font>
    <font>
      <sz val="10"/>
      <name val="Arial"/>
      <family val="2"/>
    </font>
    <font>
      <b/>
      <sz val="14"/>
      <name val="Arial Narrow"/>
      <family val="2"/>
    </font>
    <font>
      <sz val="10"/>
      <name val="Arial Narrow"/>
      <family val="2"/>
    </font>
    <font>
      <b/>
      <u/>
      <sz val="11"/>
      <name val="Arial Narrow"/>
      <family val="2"/>
    </font>
    <font>
      <b/>
      <sz val="11"/>
      <name val="Arial Narrow"/>
      <family val="2"/>
    </font>
    <font>
      <sz val="11"/>
      <name val="Arial Narrow"/>
      <family val="2"/>
    </font>
    <font>
      <sz val="12"/>
      <name val="Times New Roman"/>
      <family val="1"/>
    </font>
    <font>
      <b/>
      <sz val="9"/>
      <name val="Arial Narrow"/>
      <family val="2"/>
    </font>
    <font>
      <b/>
      <sz val="10"/>
      <name val="Arial Narrow"/>
      <family val="2"/>
    </font>
    <font>
      <sz val="9"/>
      <name val="Arial Narrow"/>
      <family val="2"/>
    </font>
    <font>
      <u/>
      <sz val="11"/>
      <color theme="10"/>
      <name val="Calibri"/>
      <family val="2"/>
      <scheme val="minor"/>
    </font>
    <font>
      <b/>
      <sz val="11"/>
      <color rgb="FF000000"/>
      <name val="Arial"/>
    </font>
    <font>
      <sz val="11"/>
      <color rgb="FF000000"/>
      <name val="Arial"/>
    </font>
  </fonts>
  <fills count="14">
    <fill>
      <patternFill patternType="none"/>
    </fill>
    <fill>
      <patternFill patternType="gray125"/>
    </fill>
    <fill>
      <patternFill patternType="solid">
        <fgColor rgb="FF92D050"/>
        <bgColor indexed="64"/>
      </patternFill>
    </fill>
    <fill>
      <patternFill patternType="solid">
        <fgColor rgb="FFFA9706"/>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9D9D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s>
  <cellStyleXfs count="5">
    <xf numFmtId="0" fontId="0" fillId="0" borderId="0"/>
    <xf numFmtId="9" fontId="7" fillId="0" borderId="0" applyFont="0" applyFill="0" applyBorder="0" applyAlignment="0" applyProtection="0"/>
    <xf numFmtId="0" fontId="19" fillId="0" borderId="0"/>
    <xf numFmtId="0" fontId="25" fillId="0" borderId="0"/>
    <xf numFmtId="0" fontId="29" fillId="0" borderId="0" applyNumberFormat="0" applyFill="0" applyBorder="0" applyAlignment="0" applyProtection="0"/>
  </cellStyleXfs>
  <cellXfs count="286">
    <xf numFmtId="0" fontId="0" fillId="0" borderId="0" xfId="0"/>
    <xf numFmtId="0" fontId="1"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2" fillId="3" borderId="1" xfId="0" applyFont="1" applyFill="1" applyBorder="1" applyAlignment="1">
      <alignment horizontal="center"/>
    </xf>
    <xf numFmtId="0" fontId="0" fillId="2" borderId="2" xfId="0" applyFill="1" applyBorder="1" applyAlignment="1">
      <alignment horizontal="center" vertical="center"/>
    </xf>
    <xf numFmtId="0" fontId="0" fillId="4" borderId="2" xfId="0" applyFill="1" applyBorder="1" applyAlignment="1">
      <alignment horizontal="center" vertical="center"/>
    </xf>
    <xf numFmtId="0" fontId="0" fillId="3" borderId="2" xfId="0"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0" xfId="0" applyAlignment="1">
      <alignment wrapText="1"/>
    </xf>
    <xf numFmtId="0" fontId="1" fillId="4" borderId="1" xfId="0" applyFont="1" applyFill="1" applyBorder="1" applyAlignment="1">
      <alignment horizontal="center"/>
    </xf>
    <xf numFmtId="0" fontId="5"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wrapText="1"/>
      <protection hidden="1"/>
    </xf>
    <xf numFmtId="0" fontId="4" fillId="0" borderId="1" xfId="0" applyFont="1" applyBorder="1" applyAlignment="1">
      <alignment vertical="center" wrapText="1"/>
    </xf>
    <xf numFmtId="0" fontId="0" fillId="0" borderId="0" xfId="0" applyAlignment="1">
      <alignment horizontal="left"/>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0" xfId="0" applyFont="1" applyAlignment="1">
      <alignment vertical="center" wrapText="1"/>
    </xf>
    <xf numFmtId="0" fontId="4" fillId="6" borderId="1" xfId="0" applyFont="1" applyFill="1" applyBorder="1" applyAlignment="1">
      <alignment horizontal="center" vertical="center" wrapText="1"/>
    </xf>
    <xf numFmtId="0" fontId="10" fillId="0" borderId="1" xfId="0" applyFont="1" applyBorder="1" applyAlignment="1">
      <alignment vertical="center" wrapText="1"/>
    </xf>
    <xf numFmtId="9" fontId="3" fillId="0" borderId="0" xfId="1" applyFont="1" applyFill="1" applyBorder="1" applyAlignment="1" applyProtection="1">
      <alignment horizontal="center" vertical="center" wrapText="1"/>
      <protection locked="0"/>
    </xf>
    <xf numFmtId="9" fontId="3" fillId="0" borderId="0" xfId="1" applyFont="1" applyFill="1" applyAlignment="1" applyProtection="1">
      <alignment horizontal="center" vertical="center" wrapText="1"/>
      <protection locked="0"/>
    </xf>
    <xf numFmtId="0" fontId="12" fillId="0" borderId="0" xfId="0" applyFont="1"/>
    <xf numFmtId="0" fontId="11" fillId="0" borderId="1" xfId="0" applyFont="1" applyBorder="1" applyAlignment="1" applyProtection="1">
      <alignment vertical="center" wrapText="1"/>
      <protection hidden="1"/>
    </xf>
    <xf numFmtId="0" fontId="0" fillId="0" borderId="1" xfId="0" applyBorder="1" applyAlignment="1">
      <alignment wrapText="1"/>
    </xf>
    <xf numFmtId="0" fontId="12" fillId="0" borderId="1" xfId="0" applyFont="1" applyBorder="1" applyAlignment="1">
      <alignment wrapText="1"/>
    </xf>
    <xf numFmtId="0" fontId="12" fillId="0" borderId="1" xfId="0" applyFont="1" applyBorder="1" applyAlignment="1">
      <alignment vertical="top" wrapText="1"/>
    </xf>
    <xf numFmtId="164" fontId="5" fillId="0" borderId="0" xfId="0" applyNumberFormat="1"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0" borderId="0" xfId="0" applyFont="1"/>
    <xf numFmtId="9" fontId="0" fillId="0" borderId="0" xfId="0" applyNumberFormat="1"/>
    <xf numFmtId="0" fontId="16" fillId="0" borderId="0" xfId="0" applyFont="1" applyAlignment="1">
      <alignment vertical="center"/>
    </xf>
    <xf numFmtId="0" fontId="1" fillId="0" borderId="0" xfId="0" applyFont="1" applyAlignment="1">
      <alignment horizontal="center"/>
    </xf>
    <xf numFmtId="9" fontId="0" fillId="0" borderId="0" xfId="0" applyNumberFormat="1" applyAlignment="1">
      <alignment horizontal="center"/>
    </xf>
    <xf numFmtId="0" fontId="1" fillId="0" borderId="0" xfId="0" applyFont="1" applyAlignment="1">
      <alignment horizontal="left"/>
    </xf>
    <xf numFmtId="0" fontId="18" fillId="0" borderId="0" xfId="0" applyFont="1" applyAlignment="1" applyProtection="1">
      <alignment horizontal="center" vertical="center" wrapText="1"/>
      <protection locked="0"/>
    </xf>
    <xf numFmtId="0" fontId="14" fillId="0" borderId="1" xfId="0" applyFont="1" applyBorder="1" applyAlignment="1">
      <alignment horizontal="left" vertical="center"/>
    </xf>
    <xf numFmtId="0" fontId="8" fillId="0" borderId="1" xfId="0" applyFont="1" applyBorder="1" applyAlignment="1" applyProtection="1">
      <alignment horizontal="left" vertical="center" wrapText="1"/>
      <protection locked="0"/>
    </xf>
    <xf numFmtId="9" fontId="0" fillId="0" borderId="0" xfId="0" applyNumberFormat="1" applyAlignment="1">
      <alignment horizontal="left"/>
    </xf>
    <xf numFmtId="9" fontId="3" fillId="0" borderId="0" xfId="1" applyFont="1" applyAlignment="1" applyProtection="1">
      <alignment horizontal="center" vertical="center" wrapText="1"/>
      <protection locked="0"/>
    </xf>
    <xf numFmtId="9" fontId="5" fillId="0" borderId="2" xfId="1" applyFont="1" applyFill="1" applyBorder="1" applyAlignment="1" applyProtection="1">
      <alignment horizontal="center" vertical="top" wrapText="1"/>
      <protection locked="0"/>
    </xf>
    <xf numFmtId="9" fontId="5" fillId="0" borderId="3" xfId="1" applyFont="1" applyFill="1" applyBorder="1" applyAlignment="1" applyProtection="1">
      <alignment horizontal="center" vertical="top" wrapText="1"/>
      <protection locked="0"/>
    </xf>
    <xf numFmtId="9" fontId="5" fillId="0" borderId="4" xfId="1" applyFont="1" applyFill="1" applyBorder="1" applyAlignment="1" applyProtection="1">
      <alignment horizontal="center" vertical="top" wrapText="1"/>
      <protection locked="0"/>
    </xf>
    <xf numFmtId="0" fontId="3" fillId="0" borderId="0" xfId="0" applyFont="1" applyAlignment="1" applyProtection="1">
      <alignment vertical="center" wrapText="1"/>
      <protection locked="0"/>
    </xf>
    <xf numFmtId="9" fontId="3" fillId="0" borderId="0" xfId="1" applyFont="1" applyBorder="1" applyAlignment="1" applyProtection="1">
      <alignment vertical="center" wrapText="1"/>
      <protection locked="0"/>
    </xf>
    <xf numFmtId="9" fontId="3" fillId="0" borderId="0" xfId="1"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textRotation="90"/>
      <protection locked="0"/>
    </xf>
    <xf numFmtId="9" fontId="3" fillId="7" borderId="2" xfId="1" applyFont="1" applyFill="1" applyBorder="1" applyAlignment="1" applyProtection="1">
      <alignment horizontal="center" vertical="center" textRotation="90"/>
      <protection locked="0"/>
    </xf>
    <xf numFmtId="0" fontId="3" fillId="8" borderId="2" xfId="0" applyFont="1" applyFill="1" applyBorder="1" applyAlignment="1" applyProtection="1">
      <alignment horizontal="center" vertical="center" wrapText="1"/>
      <protection locked="0"/>
    </xf>
    <xf numFmtId="164" fontId="3" fillId="8" borderId="2" xfId="0" applyNumberFormat="1" applyFont="1" applyFill="1" applyBorder="1" applyAlignment="1" applyProtection="1">
      <alignment horizontal="center" vertical="center" wrapText="1"/>
      <protection locked="0"/>
    </xf>
    <xf numFmtId="0" fontId="3" fillId="9" borderId="2" xfId="0" applyFont="1" applyFill="1" applyBorder="1" applyAlignment="1" applyProtection="1">
      <alignment horizontal="center" vertical="center" wrapText="1"/>
      <protection locked="0"/>
    </xf>
    <xf numFmtId="9" fontId="3" fillId="7" borderId="2" xfId="1"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textRotation="90" wrapText="1"/>
      <protection locked="0"/>
    </xf>
    <xf numFmtId="0" fontId="17" fillId="5" borderId="2" xfId="0" applyFont="1" applyFill="1" applyBorder="1" applyAlignment="1" applyProtection="1">
      <alignment horizontal="center" vertical="center" wrapText="1"/>
      <protection locked="0"/>
    </xf>
    <xf numFmtId="9" fontId="3" fillId="7" borderId="3" xfId="1" applyFont="1" applyFill="1" applyBorder="1" applyAlignment="1" applyProtection="1">
      <alignment horizontal="center" vertical="center" wrapText="1"/>
      <protection locked="0"/>
    </xf>
    <xf numFmtId="0" fontId="6"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4" fillId="11" borderId="17" xfId="2" quotePrefix="1" applyFont="1" applyFill="1" applyBorder="1" applyAlignment="1">
      <alignment horizontal="left" vertical="top" wrapText="1"/>
    </xf>
    <xf numFmtId="0" fontId="24" fillId="11" borderId="10" xfId="2" quotePrefix="1" applyFont="1" applyFill="1" applyBorder="1" applyAlignment="1">
      <alignment horizontal="left" vertical="top" wrapText="1"/>
    </xf>
    <xf numFmtId="0" fontId="24" fillId="11" borderId="21" xfId="2" quotePrefix="1" applyFont="1" applyFill="1" applyBorder="1" applyAlignment="1">
      <alignment horizontal="left" vertical="top" wrapText="1"/>
    </xf>
    <xf numFmtId="0" fontId="22" fillId="11" borderId="22" xfId="2" quotePrefix="1" applyFont="1" applyFill="1" applyBorder="1" applyAlignment="1">
      <alignment horizontal="left" vertical="top" wrapText="1"/>
    </xf>
    <xf numFmtId="0" fontId="22" fillId="11" borderId="0" xfId="2" quotePrefix="1" applyFont="1" applyFill="1" applyAlignment="1">
      <alignment horizontal="left" vertical="top" wrapText="1"/>
    </xf>
    <xf numFmtId="0" fontId="22" fillId="11" borderId="23" xfId="2" quotePrefix="1" applyFont="1" applyFill="1" applyBorder="1" applyAlignment="1">
      <alignment horizontal="left" vertical="top" wrapText="1"/>
    </xf>
    <xf numFmtId="0" fontId="21" fillId="11" borderId="17" xfId="2" applyFont="1" applyFill="1" applyBorder="1" applyAlignment="1">
      <alignment vertical="top" wrapText="1"/>
    </xf>
    <xf numFmtId="0" fontId="21" fillId="11" borderId="10" xfId="2" applyFont="1" applyFill="1" applyBorder="1" applyAlignment="1">
      <alignment vertical="top" wrapText="1"/>
    </xf>
    <xf numFmtId="0" fontId="21" fillId="11" borderId="21" xfId="2" applyFont="1" applyFill="1" applyBorder="1" applyAlignment="1">
      <alignment vertical="top" wrapText="1"/>
    </xf>
    <xf numFmtId="0" fontId="24" fillId="11" borderId="22" xfId="2" quotePrefix="1" applyFont="1" applyFill="1" applyBorder="1" applyAlignment="1">
      <alignment horizontal="justify" vertical="top" wrapText="1"/>
    </xf>
    <xf numFmtId="0" fontId="24" fillId="11" borderId="0" xfId="2" quotePrefix="1" applyFont="1" applyFill="1" applyAlignment="1">
      <alignment horizontal="justify" vertical="top" wrapText="1"/>
    </xf>
    <xf numFmtId="0" fontId="24" fillId="11" borderId="23" xfId="2" quotePrefix="1" applyFont="1" applyFill="1" applyBorder="1" applyAlignment="1">
      <alignment horizontal="justify" vertical="top" wrapText="1"/>
    </xf>
    <xf numFmtId="0" fontId="21" fillId="11" borderId="22" xfId="2" applyFont="1" applyFill="1" applyBorder="1" applyAlignment="1">
      <alignment vertical="top" wrapText="1"/>
    </xf>
    <xf numFmtId="0" fontId="21" fillId="11" borderId="23" xfId="2" applyFont="1" applyFill="1" applyBorder="1" applyAlignment="1">
      <alignment vertical="top" wrapText="1"/>
    </xf>
    <xf numFmtId="0" fontId="27" fillId="11" borderId="1" xfId="2" applyFont="1" applyFill="1" applyBorder="1" applyAlignment="1">
      <alignment vertical="top" wrapText="1"/>
    </xf>
    <xf numFmtId="0" fontId="27" fillId="11" borderId="0" xfId="2" applyFont="1" applyFill="1" applyAlignment="1">
      <alignment horizontal="center" vertical="top" wrapText="1"/>
    </xf>
    <xf numFmtId="0" fontId="28" fillId="11" borderId="0" xfId="2" applyFont="1" applyFill="1" applyAlignment="1">
      <alignment horizontal="center" vertical="top" wrapText="1"/>
    </xf>
    <xf numFmtId="0" fontId="21" fillId="11" borderId="18" xfId="2" applyFont="1" applyFill="1" applyBorder="1" applyAlignment="1">
      <alignment vertical="top" wrapText="1"/>
    </xf>
    <xf numFmtId="0" fontId="27" fillId="11" borderId="29" xfId="2" applyFont="1" applyFill="1" applyBorder="1" applyAlignment="1">
      <alignment horizontal="center" vertical="top" wrapText="1"/>
    </xf>
    <xf numFmtId="0" fontId="28" fillId="11" borderId="29" xfId="2" applyFont="1" applyFill="1" applyBorder="1" applyAlignment="1">
      <alignment horizontal="center" vertical="top" wrapText="1"/>
    </xf>
    <xf numFmtId="0" fontId="21" fillId="11" borderId="30" xfId="2" applyFont="1" applyFill="1" applyBorder="1" applyAlignment="1">
      <alignment vertical="top" wrapText="1"/>
    </xf>
    <xf numFmtId="0" fontId="0" fillId="0" borderId="0" xfId="0" applyAlignment="1">
      <alignment vertical="top"/>
    </xf>
    <xf numFmtId="0" fontId="27" fillId="11" borderId="1" xfId="2" applyFont="1" applyFill="1" applyBorder="1" applyAlignment="1">
      <alignment horizontal="center" vertical="top" wrapText="1"/>
    </xf>
    <xf numFmtId="0" fontId="3" fillId="0" borderId="1" xfId="0" applyFont="1" applyBorder="1" applyAlignment="1" applyProtection="1">
      <alignment vertical="center" wrapText="1"/>
      <protection locked="0"/>
    </xf>
    <xf numFmtId="0" fontId="5" fillId="5" borderId="1" xfId="0" applyFont="1" applyFill="1" applyBorder="1" applyAlignment="1" applyProtection="1">
      <alignment horizontal="center" vertical="center" wrapText="1"/>
      <protection locked="0"/>
    </xf>
    <xf numFmtId="9" fontId="5" fillId="5" borderId="2" xfId="1" applyFont="1" applyFill="1" applyBorder="1" applyAlignment="1" applyProtection="1">
      <alignment horizontal="center" vertical="top" wrapText="1"/>
      <protection locked="0"/>
    </xf>
    <xf numFmtId="0" fontId="5" fillId="5" borderId="0" xfId="0" applyFont="1" applyFill="1" applyAlignment="1" applyProtection="1">
      <alignment horizontal="center" vertical="center" wrapText="1"/>
      <protection locked="0"/>
    </xf>
    <xf numFmtId="9" fontId="5" fillId="5" borderId="3" xfId="1" applyFont="1" applyFill="1" applyBorder="1" applyAlignment="1" applyProtection="1">
      <alignment horizontal="center" vertical="top" wrapText="1"/>
      <protection locked="0"/>
    </xf>
    <xf numFmtId="9" fontId="5" fillId="5" borderId="4" xfId="1" applyFont="1" applyFill="1" applyBorder="1" applyAlignment="1" applyProtection="1">
      <alignment horizontal="center" vertical="top" wrapText="1"/>
      <protection locked="0"/>
    </xf>
    <xf numFmtId="0" fontId="5" fillId="11" borderId="1" xfId="0" applyFont="1" applyFill="1" applyBorder="1" applyAlignment="1" applyProtection="1">
      <alignment horizontal="center" vertical="center" wrapText="1"/>
      <protection locked="0"/>
    </xf>
    <xf numFmtId="9" fontId="5" fillId="11" borderId="2" xfId="1" applyFont="1" applyFill="1" applyBorder="1" applyAlignment="1" applyProtection="1">
      <alignment horizontal="center" vertical="top" wrapText="1"/>
      <protection locked="0"/>
    </xf>
    <xf numFmtId="0" fontId="5" fillId="11" borderId="0" xfId="0" applyFont="1" applyFill="1" applyAlignment="1" applyProtection="1">
      <alignment horizontal="center" vertical="center" wrapText="1"/>
      <protection locked="0"/>
    </xf>
    <xf numFmtId="0" fontId="5" fillId="11" borderId="3" xfId="0" applyFont="1" applyFill="1" applyBorder="1" applyAlignment="1" applyProtection="1">
      <alignment horizontal="center" vertical="top" textRotation="90" wrapText="1"/>
      <protection locked="0"/>
    </xf>
    <xf numFmtId="9" fontId="5" fillId="11" borderId="3" xfId="1" applyFont="1" applyFill="1" applyBorder="1" applyAlignment="1" applyProtection="1">
      <alignment horizontal="center" vertical="top" wrapText="1"/>
      <protection locked="0"/>
    </xf>
    <xf numFmtId="0" fontId="5" fillId="0" borderId="2" xfId="0" applyFont="1" applyBorder="1" applyAlignment="1" applyProtection="1">
      <alignment horizontal="center" vertical="top" textRotation="90" wrapText="1"/>
      <protection locked="0"/>
    </xf>
    <xf numFmtId="9" fontId="3" fillId="0" borderId="2" xfId="1" applyFont="1" applyFill="1" applyBorder="1" applyAlignment="1" applyProtection="1">
      <alignment horizontal="center" vertical="top" wrapText="1"/>
    </xf>
    <xf numFmtId="0" fontId="5" fillId="0" borderId="2"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164" fontId="5" fillId="0" borderId="1" xfId="0" applyNumberFormat="1" applyFont="1" applyBorder="1" applyAlignment="1" applyProtection="1">
      <alignment horizontal="center" vertical="top" wrapText="1"/>
      <protection locked="0"/>
    </xf>
    <xf numFmtId="0" fontId="5" fillId="0" borderId="1" xfId="0" applyFont="1" applyBorder="1" applyAlignment="1" applyProtection="1">
      <alignment horizontal="center" vertical="top" textRotation="90" wrapText="1"/>
      <protection locked="0"/>
    </xf>
    <xf numFmtId="9" fontId="3" fillId="0" borderId="1" xfId="1" applyFont="1" applyFill="1" applyBorder="1" applyAlignment="1" applyProtection="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top" wrapText="1"/>
      <protection locked="0"/>
    </xf>
    <xf numFmtId="164" fontId="5" fillId="0" borderId="2" xfId="0" applyNumberFormat="1" applyFont="1" applyBorder="1" applyAlignment="1" applyProtection="1">
      <alignment horizontal="center" vertical="top" wrapText="1"/>
      <protection locked="0"/>
    </xf>
    <xf numFmtId="0" fontId="5" fillId="0" borderId="32" xfId="0" applyFont="1" applyBorder="1" applyAlignment="1" applyProtection="1">
      <alignment horizontal="center" vertical="top" wrapText="1"/>
      <protection locked="0"/>
    </xf>
    <xf numFmtId="0" fontId="31" fillId="0" borderId="31" xfId="0" applyFont="1" applyBorder="1" applyAlignment="1" applyProtection="1">
      <alignment horizontal="left" vertical="top" wrapText="1"/>
      <protection locked="0"/>
    </xf>
    <xf numFmtId="0" fontId="5" fillId="0" borderId="3"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33" xfId="0" applyFont="1" applyBorder="1" applyAlignment="1" applyProtection="1">
      <alignment horizontal="center" vertical="top" wrapText="1"/>
      <protection locked="0"/>
    </xf>
    <xf numFmtId="9" fontId="5" fillId="11" borderId="2" xfId="1" applyFont="1" applyFill="1" applyBorder="1" applyAlignment="1" applyProtection="1">
      <alignment horizontal="center" vertical="top" wrapText="1"/>
    </xf>
    <xf numFmtId="9" fontId="5" fillId="11" borderId="3" xfId="1" applyFont="1" applyFill="1" applyBorder="1" applyAlignment="1" applyProtection="1">
      <alignment horizontal="center" vertical="top" wrapText="1"/>
    </xf>
    <xf numFmtId="9" fontId="5" fillId="11" borderId="4" xfId="1" applyFont="1" applyFill="1" applyBorder="1" applyAlignment="1" applyProtection="1">
      <alignment horizontal="center" vertical="top" wrapText="1"/>
    </xf>
    <xf numFmtId="0" fontId="5" fillId="11"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center" vertical="top" wrapText="1"/>
      <protection locked="0"/>
    </xf>
    <xf numFmtId="0" fontId="5" fillId="11" borderId="3" xfId="0" applyFont="1" applyFill="1" applyBorder="1" applyAlignment="1" applyProtection="1">
      <alignment horizontal="center" vertical="top" wrapText="1"/>
      <protection locked="0"/>
    </xf>
    <xf numFmtId="0" fontId="5" fillId="11" borderId="4" xfId="0" applyFont="1" applyFill="1" applyBorder="1" applyAlignment="1" applyProtection="1">
      <alignment horizontal="center" vertical="top" wrapText="1"/>
      <protection locked="0"/>
    </xf>
    <xf numFmtId="164" fontId="5" fillId="11" borderId="2" xfId="0" applyNumberFormat="1" applyFont="1" applyFill="1" applyBorder="1" applyAlignment="1" applyProtection="1">
      <alignment horizontal="center" vertical="top" wrapText="1"/>
      <protection locked="0"/>
    </xf>
    <xf numFmtId="164" fontId="5" fillId="11" borderId="3" xfId="0" applyNumberFormat="1" applyFont="1" applyFill="1" applyBorder="1" applyAlignment="1" applyProtection="1">
      <alignment horizontal="center" vertical="top" wrapText="1"/>
      <protection locked="0"/>
    </xf>
    <xf numFmtId="164" fontId="5" fillId="11" borderId="4" xfId="0" applyNumberFormat="1" applyFont="1" applyFill="1" applyBorder="1" applyAlignment="1" applyProtection="1">
      <alignment horizontal="center" vertical="top" wrapText="1"/>
      <protection locked="0"/>
    </xf>
    <xf numFmtId="0" fontId="18" fillId="13" borderId="2" xfId="0" applyFont="1" applyFill="1" applyBorder="1" applyAlignment="1">
      <alignment horizontal="center" vertical="top" wrapText="1"/>
    </xf>
    <xf numFmtId="0" fontId="18" fillId="13" borderId="3" xfId="0" applyFont="1" applyFill="1" applyBorder="1" applyAlignment="1">
      <alignment horizontal="center" vertical="top" wrapText="1"/>
    </xf>
    <xf numFmtId="0" fontId="18" fillId="13" borderId="4" xfId="0" applyFont="1" applyFill="1" applyBorder="1" applyAlignment="1">
      <alignment horizontal="center" vertical="top" wrapText="1"/>
    </xf>
    <xf numFmtId="9" fontId="3" fillId="13" borderId="2" xfId="1" applyFont="1" applyFill="1" applyBorder="1" applyAlignment="1" applyProtection="1">
      <alignment horizontal="center" vertical="top" wrapText="1"/>
    </xf>
    <xf numFmtId="9" fontId="3" fillId="13" borderId="3" xfId="1" applyFont="1" applyFill="1" applyBorder="1" applyAlignment="1" applyProtection="1">
      <alignment horizontal="center" vertical="top" wrapText="1"/>
    </xf>
    <xf numFmtId="9" fontId="3" fillId="13" borderId="4" xfId="1" applyFont="1" applyFill="1" applyBorder="1" applyAlignment="1" applyProtection="1">
      <alignment horizontal="center" vertical="top" wrapText="1"/>
    </xf>
    <xf numFmtId="0" fontId="5" fillId="0" borderId="34"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164" fontId="5" fillId="0" borderId="1" xfId="0" applyNumberFormat="1" applyFont="1" applyBorder="1" applyAlignment="1" applyProtection="1">
      <alignment horizontal="center" vertical="top" wrapText="1"/>
      <protection locked="0"/>
    </xf>
    <xf numFmtId="0" fontId="30" fillId="11"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3" fillId="11" borderId="4"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5" fillId="11" borderId="4" xfId="0" applyFont="1" applyFill="1" applyBorder="1" applyAlignment="1" applyProtection="1">
      <alignment horizontal="left" vertical="top" wrapText="1"/>
      <protection locked="0"/>
    </xf>
    <xf numFmtId="0" fontId="5" fillId="13" borderId="2" xfId="0" applyFont="1" applyFill="1" applyBorder="1" applyAlignment="1">
      <alignment horizontal="center" vertical="top" wrapText="1"/>
    </xf>
    <xf numFmtId="0" fontId="5" fillId="13" borderId="3" xfId="0" applyFont="1" applyFill="1" applyBorder="1" applyAlignment="1">
      <alignment horizontal="center" vertical="top" wrapText="1"/>
    </xf>
    <xf numFmtId="0" fontId="5" fillId="13" borderId="4" xfId="0" applyFont="1" applyFill="1" applyBorder="1" applyAlignment="1">
      <alignment horizontal="center" vertical="top" wrapText="1"/>
    </xf>
    <xf numFmtId="0" fontId="31"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5" fillId="0" borderId="31"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31"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6" fillId="11" borderId="2" xfId="0" applyFont="1" applyFill="1" applyBorder="1" applyAlignment="1">
      <alignment horizontal="left" vertical="top" wrapText="1"/>
    </xf>
    <xf numFmtId="0" fontId="6" fillId="11" borderId="3" xfId="0" applyFont="1" applyFill="1" applyBorder="1" applyAlignment="1">
      <alignment horizontal="left" vertical="top" wrapText="1"/>
    </xf>
    <xf numFmtId="0" fontId="6" fillId="11" borderId="4" xfId="0" applyFont="1" applyFill="1" applyBorder="1" applyAlignment="1">
      <alignment horizontal="left" vertical="top" wrapText="1"/>
    </xf>
    <xf numFmtId="0" fontId="5" fillId="0" borderId="1" xfId="0" applyFont="1" applyBorder="1" applyAlignment="1" applyProtection="1">
      <alignment horizontal="center" vertical="top" textRotation="90" wrapText="1"/>
      <protection locked="0"/>
    </xf>
    <xf numFmtId="0" fontId="0" fillId="0" borderId="1" xfId="0" applyBorder="1" applyAlignment="1" applyProtection="1">
      <alignment horizontal="center" vertical="top" textRotation="90" wrapText="1"/>
      <protection locked="0"/>
    </xf>
    <xf numFmtId="9" fontId="3" fillId="0" borderId="1" xfId="1" applyFont="1" applyFill="1" applyBorder="1" applyAlignment="1" applyProtection="1">
      <alignment horizontal="center" vertical="top" wrapText="1"/>
    </xf>
    <xf numFmtId="9" fontId="5" fillId="0" borderId="2" xfId="1" applyFont="1" applyFill="1" applyBorder="1" applyAlignment="1" applyProtection="1">
      <alignment horizontal="center" vertical="top" wrapText="1"/>
    </xf>
    <xf numFmtId="9" fontId="5" fillId="0" borderId="3" xfId="1" applyFont="1" applyFill="1" applyBorder="1" applyAlignment="1" applyProtection="1">
      <alignment horizontal="center" vertical="top" wrapText="1"/>
    </xf>
    <xf numFmtId="9" fontId="5" fillId="0" borderId="4" xfId="1" applyFont="1" applyFill="1" applyBorder="1" applyAlignment="1" applyProtection="1">
      <alignment horizontal="center" vertical="top" wrapText="1"/>
    </xf>
    <xf numFmtId="0" fontId="5" fillId="0" borderId="1" xfId="0" applyFont="1" applyBorder="1" applyAlignment="1">
      <alignment horizontal="center" vertical="top" wrapText="1"/>
    </xf>
    <xf numFmtId="0" fontId="18" fillId="0" borderId="1" xfId="0" applyFont="1" applyBorder="1" applyAlignment="1">
      <alignment horizontal="center" vertical="top" wrapText="1"/>
    </xf>
    <xf numFmtId="0" fontId="0" fillId="0" borderId="1" xfId="0" applyBorder="1" applyAlignment="1">
      <alignment horizontal="center" vertical="top" wrapText="1"/>
    </xf>
    <xf numFmtId="0" fontId="5" fillId="0" borderId="2" xfId="0" applyFont="1" applyBorder="1" applyAlignment="1" applyProtection="1">
      <alignment horizontal="center" vertical="top" textRotation="90" wrapText="1"/>
      <protection locked="0"/>
    </xf>
    <xf numFmtId="0" fontId="5" fillId="0" borderId="3" xfId="0" applyFont="1" applyBorder="1" applyAlignment="1" applyProtection="1">
      <alignment horizontal="center" vertical="top" textRotation="90" wrapText="1"/>
      <protection locked="0"/>
    </xf>
    <xf numFmtId="0" fontId="5" fillId="0" borderId="4" xfId="0" applyFont="1" applyBorder="1" applyAlignment="1" applyProtection="1">
      <alignment horizontal="center" vertical="top" textRotation="90"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9" fontId="3" fillId="0" borderId="2" xfId="1" applyFont="1" applyFill="1" applyBorder="1" applyAlignment="1" applyProtection="1">
      <alignment horizontal="center" vertical="top" wrapText="1"/>
    </xf>
    <xf numFmtId="9" fontId="3" fillId="0" borderId="3" xfId="1" applyFont="1" applyFill="1" applyBorder="1" applyAlignment="1" applyProtection="1">
      <alignment horizontal="center" vertical="top" wrapText="1"/>
    </xf>
    <xf numFmtId="9" fontId="3" fillId="0" borderId="4" xfId="1" applyFont="1" applyFill="1" applyBorder="1" applyAlignment="1" applyProtection="1">
      <alignment horizontal="center" vertical="top" wrapText="1"/>
    </xf>
    <xf numFmtId="0" fontId="5" fillId="0" borderId="9"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5"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3" fillId="8" borderId="9"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3" fillId="8" borderId="12" xfId="0" applyFont="1" applyFill="1" applyBorder="1" applyAlignment="1" applyProtection="1">
      <alignment horizontal="center" vertical="center" wrapText="1"/>
      <protection locked="0"/>
    </xf>
    <xf numFmtId="0" fontId="3" fillId="8" borderId="13"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top" wrapText="1"/>
      <protection locked="0"/>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3" fillId="9"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9" fontId="3" fillId="7" borderId="1" xfId="1" applyFont="1" applyFill="1" applyBorder="1" applyAlignment="1" applyProtection="1">
      <alignment horizontal="center" vertical="center" wrapText="1"/>
      <protection locked="0"/>
    </xf>
    <xf numFmtId="9" fontId="3" fillId="7" borderId="2" xfId="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center" vertical="center" wrapText="1"/>
      <protection locked="0"/>
    </xf>
    <xf numFmtId="0" fontId="17" fillId="7" borderId="2" xfId="0" applyFont="1" applyFill="1" applyBorder="1" applyAlignment="1" applyProtection="1">
      <alignment horizontal="center" vertical="center" wrapText="1"/>
      <protection locked="0"/>
    </xf>
    <xf numFmtId="9" fontId="3" fillId="7" borderId="4" xfId="1"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29" fillId="9" borderId="1" xfId="4"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8" fillId="11" borderId="2" xfId="0" applyFont="1" applyFill="1" applyBorder="1" applyAlignment="1" applyProtection="1">
      <alignment horizontal="center" vertical="top" wrapText="1"/>
      <protection locked="0"/>
    </xf>
    <xf numFmtId="0" fontId="8" fillId="11" borderId="3" xfId="0" applyFont="1" applyFill="1" applyBorder="1" applyAlignment="1" applyProtection="1">
      <alignment horizontal="center" vertical="top" wrapText="1"/>
      <protection locked="0"/>
    </xf>
    <xf numFmtId="0" fontId="8" fillId="11" borderId="4" xfId="0" applyFont="1" applyFill="1" applyBorder="1" applyAlignment="1" applyProtection="1">
      <alignment horizontal="center" vertical="top" wrapText="1"/>
      <protection locked="0"/>
    </xf>
    <xf numFmtId="0" fontId="5" fillId="11" borderId="2" xfId="0" applyFont="1" applyFill="1" applyBorder="1" applyAlignment="1">
      <alignment horizontal="center" vertical="top" wrapText="1"/>
    </xf>
    <xf numFmtId="0" fontId="5" fillId="11" borderId="3" xfId="0" applyFont="1" applyFill="1" applyBorder="1" applyAlignment="1">
      <alignment horizontal="center" vertical="top" wrapText="1"/>
    </xf>
    <xf numFmtId="0" fontId="5" fillId="11" borderId="4" xfId="0" applyFont="1" applyFill="1" applyBorder="1" applyAlignment="1">
      <alignment horizontal="center" vertical="top" wrapText="1"/>
    </xf>
    <xf numFmtId="9" fontId="3" fillId="11" borderId="2" xfId="1" applyFont="1" applyFill="1" applyBorder="1" applyAlignment="1" applyProtection="1">
      <alignment horizontal="center" vertical="top" wrapText="1"/>
    </xf>
    <xf numFmtId="9" fontId="3" fillId="11" borderId="3" xfId="1" applyFont="1" applyFill="1" applyBorder="1" applyAlignment="1" applyProtection="1">
      <alignment horizontal="center" vertical="top" wrapText="1"/>
    </xf>
    <xf numFmtId="9" fontId="3" fillId="11" borderId="4" xfId="1" applyFont="1" applyFill="1" applyBorder="1" applyAlignment="1" applyProtection="1">
      <alignment horizontal="center" vertical="top" wrapText="1"/>
    </xf>
    <xf numFmtId="0" fontId="18" fillId="0" borderId="2" xfId="0" applyFont="1" applyBorder="1" applyAlignment="1">
      <alignment horizontal="center" vertical="top" wrapText="1"/>
    </xf>
    <xf numFmtId="0" fontId="18" fillId="0" borderId="4" xfId="0" applyFont="1" applyBorder="1" applyAlignment="1">
      <alignment horizontal="center" vertical="top" wrapText="1"/>
    </xf>
    <xf numFmtId="0" fontId="5" fillId="11" borderId="2" xfId="0" applyFont="1" applyFill="1" applyBorder="1" applyAlignment="1" applyProtection="1">
      <alignment horizontal="center" vertical="top" textRotation="90" wrapText="1"/>
      <protection locked="0"/>
    </xf>
    <xf numFmtId="0" fontId="5" fillId="11" borderId="3" xfId="0" applyFont="1" applyFill="1" applyBorder="1" applyAlignment="1" applyProtection="1">
      <alignment horizontal="center" vertical="top" textRotation="90" wrapText="1"/>
      <protection locked="0"/>
    </xf>
    <xf numFmtId="0" fontId="5" fillId="11" borderId="4" xfId="0" applyFont="1" applyFill="1" applyBorder="1" applyAlignment="1" applyProtection="1">
      <alignment horizontal="center" vertical="top" textRotation="90" wrapText="1"/>
      <protection locked="0"/>
    </xf>
    <xf numFmtId="0" fontId="5" fillId="11" borderId="2"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wrapText="1"/>
      <protection locked="0"/>
    </xf>
    <xf numFmtId="0" fontId="5" fillId="11"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5" borderId="1" xfId="0" applyFont="1" applyFill="1" applyBorder="1" applyAlignment="1">
      <alignment horizontal="center" vertical="top" wrapText="1"/>
    </xf>
    <xf numFmtId="9" fontId="5" fillId="5" borderId="2" xfId="1" applyFont="1" applyFill="1" applyBorder="1" applyAlignment="1" applyProtection="1">
      <alignment horizontal="center" vertical="top" wrapText="1"/>
    </xf>
    <xf numFmtId="9" fontId="5" fillId="5" borderId="3" xfId="1" applyFont="1" applyFill="1" applyBorder="1" applyAlignment="1" applyProtection="1">
      <alignment horizontal="center" vertical="top" wrapText="1"/>
    </xf>
    <xf numFmtId="9" fontId="5" fillId="5" borderId="4" xfId="1" applyFont="1" applyFill="1" applyBorder="1" applyAlignment="1" applyProtection="1">
      <alignment horizontal="center" vertical="top" wrapText="1"/>
    </xf>
    <xf numFmtId="9" fontId="3" fillId="5" borderId="1" xfId="1" applyFont="1" applyFill="1" applyBorder="1" applyAlignment="1" applyProtection="1">
      <alignment horizontal="center" vertical="top" wrapText="1"/>
    </xf>
    <xf numFmtId="0" fontId="18" fillId="5" borderId="1" xfId="0" applyFont="1" applyFill="1" applyBorder="1" applyAlignment="1">
      <alignment horizontal="center" vertical="top" wrapText="1"/>
    </xf>
    <xf numFmtId="0" fontId="0" fillId="0" borderId="3" xfId="0" applyBorder="1" applyAlignment="1" applyProtection="1">
      <alignment horizontal="center" vertical="top" textRotation="90" wrapText="1"/>
      <protection locked="0"/>
    </xf>
    <xf numFmtId="0" fontId="0" fillId="0" borderId="4" xfId="0" applyBorder="1" applyAlignment="1" applyProtection="1">
      <alignment horizontal="center" vertical="top" textRotation="90" wrapText="1"/>
      <protection locked="0"/>
    </xf>
    <xf numFmtId="9" fontId="0" fillId="0" borderId="3" xfId="0" applyNumberFormat="1" applyBorder="1" applyAlignment="1">
      <alignment horizontal="center" vertical="top" wrapText="1"/>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5" fillId="0" borderId="6" xfId="0" applyFont="1" applyBorder="1" applyAlignment="1" applyProtection="1">
      <alignment horizontal="center" vertical="top" wrapText="1"/>
      <protection locked="0"/>
    </xf>
    <xf numFmtId="0" fontId="22" fillId="11" borderId="17" xfId="2" quotePrefix="1" applyFont="1" applyFill="1" applyBorder="1" applyAlignment="1">
      <alignment horizontal="left" vertical="top" wrapText="1"/>
    </xf>
    <xf numFmtId="0" fontId="22" fillId="11" borderId="10" xfId="2" quotePrefix="1" applyFont="1" applyFill="1" applyBorder="1" applyAlignment="1">
      <alignment horizontal="left" vertical="top" wrapText="1"/>
    </xf>
    <xf numFmtId="0" fontId="22" fillId="11" borderId="21" xfId="2" quotePrefix="1" applyFont="1" applyFill="1" applyBorder="1" applyAlignment="1">
      <alignment horizontal="left" vertical="top" wrapText="1"/>
    </xf>
    <xf numFmtId="0" fontId="20" fillId="10" borderId="19" xfId="2" applyFont="1" applyFill="1" applyBorder="1" applyAlignment="1">
      <alignment horizontal="center" vertical="top" wrapText="1"/>
    </xf>
    <xf numFmtId="0" fontId="20" fillId="10" borderId="16" xfId="2" applyFont="1" applyFill="1" applyBorder="1" applyAlignment="1">
      <alignment horizontal="center" vertical="top" wrapText="1"/>
    </xf>
    <xf numFmtId="0" fontId="20" fillId="10" borderId="20" xfId="2" applyFont="1" applyFill="1" applyBorder="1" applyAlignment="1">
      <alignment horizontal="center" vertical="top" wrapText="1"/>
    </xf>
    <xf numFmtId="0" fontId="21" fillId="0" borderId="22" xfId="2" quotePrefix="1" applyFont="1" applyBorder="1" applyAlignment="1">
      <alignment horizontal="left" vertical="top" wrapText="1"/>
    </xf>
    <xf numFmtId="0" fontId="21" fillId="0" borderId="0" xfId="2" quotePrefix="1" applyFont="1" applyAlignment="1">
      <alignment horizontal="left" vertical="top" wrapText="1"/>
    </xf>
    <xf numFmtId="0" fontId="21" fillId="0" borderId="23" xfId="2" quotePrefix="1" applyFont="1" applyBorder="1" applyAlignment="1">
      <alignment horizontal="left" vertical="top" wrapText="1"/>
    </xf>
    <xf numFmtId="0" fontId="21" fillId="0" borderId="24" xfId="2" quotePrefix="1" applyFont="1" applyBorder="1" applyAlignment="1">
      <alignment horizontal="left" vertical="top" wrapText="1"/>
    </xf>
    <xf numFmtId="0" fontId="21" fillId="0" borderId="13" xfId="2" quotePrefix="1" applyFont="1" applyBorder="1" applyAlignment="1">
      <alignment horizontal="left" vertical="top" wrapText="1"/>
    </xf>
    <xf numFmtId="0" fontId="21" fillId="0" borderId="25" xfId="2" quotePrefix="1" applyFont="1" applyBorder="1" applyAlignment="1">
      <alignment horizontal="left" vertical="top" wrapText="1"/>
    </xf>
    <xf numFmtId="0" fontId="23" fillId="11" borderId="10" xfId="2" quotePrefix="1" applyFont="1" applyFill="1" applyBorder="1" applyAlignment="1">
      <alignment horizontal="left" vertical="top" wrapText="1"/>
    </xf>
    <xf numFmtId="0" fontId="23" fillId="11" borderId="21" xfId="2" quotePrefix="1" applyFont="1" applyFill="1" applyBorder="1" applyAlignment="1">
      <alignment horizontal="left" vertical="top" wrapText="1"/>
    </xf>
    <xf numFmtId="0" fontId="26" fillId="12" borderId="1" xfId="3" applyFont="1" applyFill="1" applyBorder="1" applyAlignment="1">
      <alignment horizontal="center" vertical="top" wrapText="1"/>
    </xf>
    <xf numFmtId="0" fontId="26" fillId="12" borderId="1" xfId="2" applyFont="1" applyFill="1" applyBorder="1" applyAlignment="1">
      <alignment horizontal="center" vertical="top" wrapText="1"/>
    </xf>
    <xf numFmtId="0" fontId="27" fillId="11" borderId="1" xfId="2" applyFont="1" applyFill="1" applyBorder="1" applyAlignment="1">
      <alignment horizontal="center" vertical="top" wrapText="1"/>
    </xf>
    <xf numFmtId="0" fontId="26" fillId="11" borderId="1" xfId="3" applyFont="1" applyFill="1" applyBorder="1" applyAlignment="1">
      <alignment horizontal="center" vertical="center" wrapText="1" readingOrder="1"/>
    </xf>
    <xf numFmtId="0" fontId="28" fillId="11" borderId="26" xfId="2" applyFont="1" applyFill="1" applyBorder="1" applyAlignment="1">
      <alignment horizontal="justify" vertical="center" wrapText="1"/>
    </xf>
    <xf numFmtId="0" fontId="28" fillId="11" borderId="27" xfId="2" applyFont="1" applyFill="1" applyBorder="1" applyAlignment="1">
      <alignment horizontal="justify" vertical="center" wrapText="1"/>
    </xf>
    <xf numFmtId="0" fontId="28" fillId="11" borderId="6" xfId="2" applyFont="1" applyFill="1" applyBorder="1" applyAlignment="1">
      <alignment horizontal="center" vertical="top" wrapText="1"/>
    </xf>
    <xf numFmtId="0" fontId="28" fillId="11" borderId="28" xfId="2" applyFont="1" applyFill="1" applyBorder="1" applyAlignment="1">
      <alignment horizontal="center" vertical="top" wrapText="1"/>
    </xf>
    <xf numFmtId="0" fontId="28" fillId="11" borderId="7" xfId="2" applyFont="1" applyFill="1" applyBorder="1" applyAlignment="1">
      <alignment horizontal="center" vertical="top" wrapText="1"/>
    </xf>
    <xf numFmtId="0" fontId="28" fillId="11" borderId="1" xfId="2" applyFont="1" applyFill="1" applyBorder="1" applyAlignment="1">
      <alignment horizontal="center" vertical="top" wrapText="1"/>
    </xf>
    <xf numFmtId="0" fontId="28" fillId="11" borderId="1" xfId="2" applyFont="1" applyFill="1" applyBorder="1" applyAlignment="1">
      <alignment horizontal="center" vertical="center" wrapText="1"/>
    </xf>
    <xf numFmtId="0" fontId="27" fillId="11" borderId="1" xfId="2" applyFont="1" applyFill="1" applyBorder="1" applyAlignment="1">
      <alignment horizontal="center" vertical="center" wrapText="1"/>
    </xf>
    <xf numFmtId="0" fontId="28" fillId="11" borderId="1" xfId="2" applyFont="1" applyFill="1" applyBorder="1" applyAlignment="1">
      <alignment horizontal="justify" vertical="top" wrapText="1"/>
    </xf>
    <xf numFmtId="0" fontId="27" fillId="11" borderId="6" xfId="2" applyFont="1" applyFill="1" applyBorder="1" applyAlignment="1">
      <alignment horizontal="center" vertical="top" wrapText="1"/>
    </xf>
    <xf numFmtId="0" fontId="27" fillId="11" borderId="7" xfId="2" applyFont="1" applyFill="1" applyBorder="1" applyAlignment="1">
      <alignment horizontal="center" vertical="top" wrapText="1"/>
    </xf>
    <xf numFmtId="0" fontId="3" fillId="5" borderId="1" xfId="0" applyFont="1" applyFill="1" applyBorder="1" applyAlignment="1" applyProtection="1">
      <alignment horizontal="center" vertical="center" wrapText="1"/>
      <protection hidden="1"/>
    </xf>
    <xf numFmtId="0" fontId="3" fillId="7" borderId="1" xfId="0" applyFont="1" applyFill="1" applyBorder="1" applyAlignment="1" applyProtection="1">
      <alignment horizontal="center" vertical="center" wrapText="1"/>
      <protection hidden="1"/>
    </xf>
    <xf numFmtId="0" fontId="15" fillId="0" borderId="0" xfId="0" applyFont="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top" wrapText="1"/>
    </xf>
  </cellXfs>
  <cellStyles count="5">
    <cellStyle name="Hipervínculo" xfId="4" builtinId="8"/>
    <cellStyle name="Normal" xfId="0" builtinId="0"/>
    <cellStyle name="Normal - Style1 2" xfId="2" xr:uid="{3258399B-D9A0-4203-B78B-63FCC141275E}"/>
    <cellStyle name="Normal 2 2" xfId="3" xr:uid="{A50E3FCC-2D39-42BE-B961-8936C049AFA8}"/>
    <cellStyle name="Porcentaje" xfId="1" builtinId="5"/>
  </cellStyles>
  <dxfs count="57">
    <dxf>
      <fill>
        <patternFill>
          <bgColor rgb="FFFF0000"/>
        </patternFill>
      </fill>
    </dxf>
    <dxf>
      <fill>
        <patternFill>
          <bgColor rgb="FFFFFF00"/>
        </patternFill>
      </fill>
    </dxf>
    <dxf>
      <fill>
        <patternFill>
          <bgColor rgb="FFFFC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39994506668294322"/>
        </patternFill>
      </fill>
    </dxf>
    <dxf>
      <fill>
        <patternFill>
          <bgColor rgb="FF00B050"/>
        </patternFill>
      </fill>
    </dxf>
    <dxf>
      <fill>
        <patternFill>
          <bgColor theme="9" tint="0.59996337778862885"/>
        </patternFill>
      </fill>
    </dxf>
    <dxf>
      <fill>
        <patternFill>
          <bgColor theme="9" tint="0.59996337778862885"/>
        </patternFill>
      </fill>
    </dxf>
    <dxf>
      <fill>
        <patternFill>
          <bgColor rgb="FFFF0000"/>
        </patternFill>
      </fill>
    </dxf>
    <dxf>
      <fill>
        <patternFill>
          <bgColor rgb="FF00B050"/>
        </patternFill>
      </fill>
    </dxf>
    <dxf>
      <fill>
        <patternFill>
          <bgColor theme="7" tint="0.39994506668294322"/>
        </patternFill>
      </fill>
    </dxf>
    <dxf>
      <fill>
        <patternFill>
          <bgColor rgb="FFFFC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0000"/>
        </patternFill>
      </fill>
    </dxf>
    <dxf>
      <fill>
        <patternFill>
          <bgColor rgb="FFFFC000"/>
        </patternFill>
      </fill>
    </dxf>
    <dxf>
      <fill>
        <patternFill>
          <bgColor theme="7" tint="0.39994506668294322"/>
        </patternFill>
      </fill>
    </dxf>
    <dxf>
      <fill>
        <patternFill>
          <bgColor theme="9" tint="0.59996337778862885"/>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theme="9" tint="0.59996337778862885"/>
        </patternFill>
      </fill>
    </dxf>
    <dxf>
      <fill>
        <patternFill>
          <bgColor theme="7" tint="0.39994506668294322"/>
        </patternFill>
      </fill>
    </dxf>
    <dxf>
      <fill>
        <patternFill>
          <bgColor rgb="FFFFC000"/>
        </patternFill>
      </fill>
    </dxf>
    <dxf>
      <fill>
        <patternFill>
          <bgColor theme="7" tint="0.39994506668294322"/>
        </patternFill>
      </fill>
    </dxf>
    <dxf>
      <fill>
        <patternFill>
          <bgColor rgb="FF00B050"/>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FFC00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theme="9" tint="0.59996337778862885"/>
        </patternFill>
      </fill>
    </dxf>
    <dxf>
      <fill>
        <patternFill>
          <bgColor rgb="FFFFC000"/>
        </patternFill>
      </fill>
    </dxf>
    <dxf>
      <fill>
        <patternFill>
          <bgColor rgb="FF92D050"/>
        </patternFill>
      </fill>
    </dxf>
    <dxf>
      <fill>
        <patternFill>
          <bgColor rgb="FFFA9706"/>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A9706"/>
        </patternFill>
      </fill>
    </dxf>
    <dxf>
      <fill>
        <patternFill>
          <bgColor rgb="FFFF0000"/>
        </patternFill>
      </fill>
    </dxf>
  </dxfs>
  <tableStyles count="0" defaultTableStyle="TableStyleMedium2" defaultPivotStyle="PivotStyleLight16"/>
  <colors>
    <mruColors>
      <color rgb="FFFA97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0</xdr:row>
      <xdr:rowOff>590549</xdr:rowOff>
    </xdr:from>
    <xdr:to>
      <xdr:col>19</xdr:col>
      <xdr:colOff>895350</xdr:colOff>
      <xdr:row>19</xdr:row>
      <xdr:rowOff>103145</xdr:rowOff>
    </xdr:to>
    <xdr:pic>
      <xdr:nvPicPr>
        <xdr:cNvPr id="3" name="Imagen 2">
          <a:extLst>
            <a:ext uri="{FF2B5EF4-FFF2-40B4-BE49-F238E27FC236}">
              <a16:creationId xmlns:a16="http://schemas.microsoft.com/office/drawing/2014/main" id="{2CAE7639-DFDD-4886-BFA5-888E371C74B6}"/>
            </a:ext>
          </a:extLst>
        </xdr:cNvPr>
        <xdr:cNvPicPr>
          <a:picLocks noChangeAspect="1"/>
        </xdr:cNvPicPr>
      </xdr:nvPicPr>
      <xdr:blipFill>
        <a:blip xmlns:r="http://schemas.openxmlformats.org/officeDocument/2006/relationships" r:embed="rId1"/>
        <a:stretch>
          <a:fillRect/>
        </a:stretch>
      </xdr:blipFill>
      <xdr:spPr>
        <a:xfrm>
          <a:off x="3305175" y="590549"/>
          <a:ext cx="5486400" cy="3560721"/>
        </a:xfrm>
        <a:prstGeom prst="rect">
          <a:avLst/>
        </a:prstGeom>
      </xdr:spPr>
    </xdr:pic>
    <xdr:clientData/>
  </xdr:twoCellAnchor>
  <xdr:twoCellAnchor editAs="oneCell">
    <xdr:from>
      <xdr:col>8</xdr:col>
      <xdr:colOff>38100</xdr:colOff>
      <xdr:row>20</xdr:row>
      <xdr:rowOff>0</xdr:rowOff>
    </xdr:from>
    <xdr:to>
      <xdr:col>19</xdr:col>
      <xdr:colOff>1171575</xdr:colOff>
      <xdr:row>39</xdr:row>
      <xdr:rowOff>93974</xdr:rowOff>
    </xdr:to>
    <xdr:pic>
      <xdr:nvPicPr>
        <xdr:cNvPr id="4" name="Imagen 3">
          <a:extLst>
            <a:ext uri="{FF2B5EF4-FFF2-40B4-BE49-F238E27FC236}">
              <a16:creationId xmlns:a16="http://schemas.microsoft.com/office/drawing/2014/main" id="{314119DC-FDDA-4447-B5CE-9C428604F336}"/>
            </a:ext>
          </a:extLst>
        </xdr:cNvPr>
        <xdr:cNvPicPr>
          <a:picLocks noChangeAspect="1"/>
        </xdr:cNvPicPr>
      </xdr:nvPicPr>
      <xdr:blipFill>
        <a:blip xmlns:r="http://schemas.openxmlformats.org/officeDocument/2006/relationships" r:embed="rId2"/>
        <a:stretch>
          <a:fillRect/>
        </a:stretch>
      </xdr:blipFill>
      <xdr:spPr>
        <a:xfrm>
          <a:off x="3333750" y="4238625"/>
          <a:ext cx="5734050" cy="3713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416220</xdr:colOff>
      <xdr:row>0</xdr:row>
      <xdr:rowOff>80842</xdr:rowOff>
    </xdr:from>
    <xdr:to>
      <xdr:col>1</xdr:col>
      <xdr:colOff>315368</xdr:colOff>
      <xdr:row>5</xdr:row>
      <xdr:rowOff>752288</xdr:rowOff>
    </xdr:to>
    <xdr:pic>
      <xdr:nvPicPr>
        <xdr:cNvPr id="3" name="image5.png" descr="escudo_negro">
          <a:extLst>
            <a:ext uri="{FF2B5EF4-FFF2-40B4-BE49-F238E27FC236}">
              <a16:creationId xmlns:a16="http://schemas.microsoft.com/office/drawing/2014/main" id="{31E403B7-9807-4A2E-BB30-EE8F92715178}"/>
            </a:ext>
          </a:extLst>
        </xdr:cNvPr>
        <xdr:cNvPicPr/>
      </xdr:nvPicPr>
      <xdr:blipFill>
        <a:blip xmlns:r="http://schemas.openxmlformats.org/officeDocument/2006/relationships" r:embed="rId1"/>
        <a:srcRect/>
        <a:stretch>
          <a:fillRect/>
        </a:stretch>
      </xdr:blipFill>
      <xdr:spPr>
        <a:xfrm>
          <a:off x="416220" y="80842"/>
          <a:ext cx="620327" cy="766802"/>
        </a:xfrm>
        <a:prstGeom prst="rect">
          <a:avLst/>
        </a:prstGeom>
        <a:ln/>
      </xdr:spPr>
    </xdr:pic>
    <xdr:clientData/>
  </xdr:twoCellAnchor>
  <xdr:twoCellAnchor editAs="oneCell">
    <xdr:from>
      <xdr:col>13</xdr:col>
      <xdr:colOff>470646</xdr:colOff>
      <xdr:row>0</xdr:row>
      <xdr:rowOff>100852</xdr:rowOff>
    </xdr:from>
    <xdr:to>
      <xdr:col>14</xdr:col>
      <xdr:colOff>257736</xdr:colOff>
      <xdr:row>5</xdr:row>
      <xdr:rowOff>629024</xdr:rowOff>
    </xdr:to>
    <xdr:pic>
      <xdr:nvPicPr>
        <xdr:cNvPr id="4" name="image3.png">
          <a:extLst>
            <a:ext uri="{FF2B5EF4-FFF2-40B4-BE49-F238E27FC236}">
              <a16:creationId xmlns:a16="http://schemas.microsoft.com/office/drawing/2014/main" id="{3069BD01-33C5-454F-82A0-B741E5640955}"/>
            </a:ext>
          </a:extLst>
        </xdr:cNvPr>
        <xdr:cNvPicPr/>
      </xdr:nvPicPr>
      <xdr:blipFill>
        <a:blip xmlns:r="http://schemas.openxmlformats.org/officeDocument/2006/relationships" r:embed="rId2"/>
        <a:srcRect l="21724" t="27673" r="31431" b="37148"/>
        <a:stretch>
          <a:fillRect/>
        </a:stretch>
      </xdr:blipFill>
      <xdr:spPr>
        <a:xfrm>
          <a:off x="12510246" y="100852"/>
          <a:ext cx="2254065" cy="635374"/>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s/PAACyRiesgosdeGestion/IgAL473O0SfESK2smQE2o1N5AboL2kg2NsW2EM7GwAKHNrc?e=5mBSU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12BC3-2B08-41B8-99FF-F3F395CBC81E}">
  <dimension ref="A1:G52"/>
  <sheetViews>
    <sheetView topLeftCell="A38" workbookViewId="0">
      <selection activeCell="A3" sqref="A3:G4"/>
    </sheetView>
  </sheetViews>
  <sheetFormatPr defaultColWidth="11.42578125" defaultRowHeight="15"/>
  <cols>
    <col min="1" max="7" width="27.5703125" style="89" customWidth="1"/>
  </cols>
  <sheetData>
    <row r="1" spans="1:7" ht="18">
      <c r="A1" s="252" t="s">
        <v>0</v>
      </c>
      <c r="B1" s="253"/>
      <c r="C1" s="253"/>
      <c r="D1" s="253"/>
      <c r="E1" s="253"/>
      <c r="F1" s="253"/>
      <c r="G1" s="254"/>
    </row>
    <row r="2" spans="1:7">
      <c r="A2" s="74"/>
      <c r="B2" s="75"/>
      <c r="C2" s="75"/>
      <c r="D2" s="75"/>
      <c r="E2" s="75"/>
      <c r="F2" s="75"/>
      <c r="G2" s="76"/>
    </row>
    <row r="3" spans="1:7" ht="87.75" customHeight="1">
      <c r="A3" s="255" t="s">
        <v>1</v>
      </c>
      <c r="B3" s="256"/>
      <c r="C3" s="256"/>
      <c r="D3" s="256"/>
      <c r="E3" s="256"/>
      <c r="F3" s="256"/>
      <c r="G3" s="257"/>
    </row>
    <row r="4" spans="1:7" ht="12.75" customHeight="1">
      <c r="A4" s="258"/>
      <c r="B4" s="259"/>
      <c r="C4" s="259"/>
      <c r="D4" s="259"/>
      <c r="E4" s="259"/>
      <c r="F4" s="259"/>
      <c r="G4" s="260"/>
    </row>
    <row r="5" spans="1:7" ht="16.5">
      <c r="A5" s="249" t="s">
        <v>2</v>
      </c>
      <c r="B5" s="250"/>
      <c r="C5" s="261"/>
      <c r="D5" s="261"/>
      <c r="E5" s="261"/>
      <c r="F5" s="261"/>
      <c r="G5" s="262"/>
    </row>
    <row r="6" spans="1:7">
      <c r="A6" s="255" t="s">
        <v>3</v>
      </c>
      <c r="B6" s="256"/>
      <c r="C6" s="256"/>
      <c r="D6" s="256"/>
      <c r="E6" s="256"/>
      <c r="F6" s="256"/>
      <c r="G6" s="257"/>
    </row>
    <row r="7" spans="1:7" ht="8.25" customHeight="1">
      <c r="A7" s="77"/>
      <c r="B7" s="78"/>
      <c r="C7" s="78"/>
      <c r="D7" s="78"/>
      <c r="E7" s="78"/>
      <c r="F7" s="78"/>
      <c r="G7" s="79"/>
    </row>
    <row r="8" spans="1:7">
      <c r="A8" s="255" t="s">
        <v>4</v>
      </c>
      <c r="B8" s="256"/>
      <c r="C8" s="256"/>
      <c r="D8" s="256"/>
      <c r="E8" s="256"/>
      <c r="F8" s="256"/>
      <c r="G8" s="257"/>
    </row>
    <row r="9" spans="1:7" ht="16.5">
      <c r="A9" s="68"/>
      <c r="B9" s="69"/>
      <c r="C9" s="69"/>
      <c r="D9" s="69"/>
      <c r="E9" s="69"/>
      <c r="F9" s="69"/>
      <c r="G9" s="70"/>
    </row>
    <row r="10" spans="1:7" ht="16.5">
      <c r="A10" s="249" t="s">
        <v>5</v>
      </c>
      <c r="B10" s="250"/>
      <c r="C10" s="250"/>
      <c r="D10" s="250"/>
      <c r="E10" s="250"/>
      <c r="F10" s="250"/>
      <c r="G10" s="251"/>
    </row>
    <row r="11" spans="1:7" ht="16.5">
      <c r="A11" s="71"/>
      <c r="B11" s="72"/>
      <c r="C11" s="72"/>
      <c r="D11" s="72"/>
      <c r="E11" s="72"/>
      <c r="F11" s="72"/>
      <c r="G11" s="73"/>
    </row>
    <row r="12" spans="1:7">
      <c r="A12" s="80"/>
      <c r="B12" s="263" t="s">
        <v>6</v>
      </c>
      <c r="C12" s="263"/>
      <c r="D12" s="263"/>
      <c r="E12" s="264" t="s">
        <v>7</v>
      </c>
      <c r="F12" s="264"/>
      <c r="G12" s="81"/>
    </row>
    <row r="13" spans="1:7" ht="64.5" customHeight="1">
      <c r="A13" s="80"/>
      <c r="B13" s="265" t="s">
        <v>8</v>
      </c>
      <c r="C13" s="266" t="s">
        <v>9</v>
      </c>
      <c r="D13" s="266"/>
      <c r="E13" s="267" t="s">
        <v>10</v>
      </c>
      <c r="F13" s="268"/>
      <c r="G13" s="81"/>
    </row>
    <row r="14" spans="1:7" ht="46.5" customHeight="1">
      <c r="A14" s="80"/>
      <c r="B14" s="265"/>
      <c r="C14" s="266" t="s">
        <v>11</v>
      </c>
      <c r="D14" s="266"/>
      <c r="E14" s="269" t="s">
        <v>12</v>
      </c>
      <c r="F14" s="270"/>
      <c r="G14" s="81"/>
    </row>
    <row r="15" spans="1:7" ht="30.75" customHeight="1">
      <c r="A15" s="80"/>
      <c r="B15" s="265" t="s">
        <v>13</v>
      </c>
      <c r="C15" s="265"/>
      <c r="D15" s="265"/>
      <c r="E15" s="269" t="s">
        <v>14</v>
      </c>
      <c r="F15" s="270"/>
      <c r="G15" s="81"/>
    </row>
    <row r="16" spans="1:7" ht="30.75" customHeight="1">
      <c r="A16" s="80"/>
      <c r="B16" s="265" t="s">
        <v>15</v>
      </c>
      <c r="C16" s="265"/>
      <c r="D16" s="265"/>
      <c r="E16" s="269" t="s">
        <v>16</v>
      </c>
      <c r="F16" s="270"/>
      <c r="G16" s="81"/>
    </row>
    <row r="17" spans="1:7" ht="30.75" customHeight="1">
      <c r="A17" s="80"/>
      <c r="B17" s="265" t="s">
        <v>17</v>
      </c>
      <c r="C17" s="265"/>
      <c r="D17" s="265"/>
      <c r="E17" s="269" t="s">
        <v>18</v>
      </c>
      <c r="F17" s="270"/>
      <c r="G17" s="81"/>
    </row>
    <row r="18" spans="1:7" ht="110.25" customHeight="1">
      <c r="A18" s="80"/>
      <c r="B18" s="274" t="s">
        <v>19</v>
      </c>
      <c r="C18" s="265" t="s">
        <v>20</v>
      </c>
      <c r="D18" s="265"/>
      <c r="E18" s="272" t="s">
        <v>21</v>
      </c>
      <c r="F18" s="272"/>
      <c r="G18" s="81"/>
    </row>
    <row r="19" spans="1:7">
      <c r="A19" s="80"/>
      <c r="B19" s="274"/>
      <c r="C19" s="265" t="s">
        <v>22</v>
      </c>
      <c r="D19" s="265"/>
      <c r="E19" s="273" t="s">
        <v>23</v>
      </c>
      <c r="F19" s="273"/>
      <c r="G19" s="81"/>
    </row>
    <row r="20" spans="1:7">
      <c r="A20" s="80"/>
      <c r="B20" s="274"/>
      <c r="C20" s="265" t="s">
        <v>24</v>
      </c>
      <c r="D20" s="265"/>
      <c r="E20" s="273"/>
      <c r="F20" s="273"/>
      <c r="G20" s="81"/>
    </row>
    <row r="21" spans="1:7">
      <c r="A21" s="80"/>
      <c r="B21" s="274"/>
      <c r="C21" s="265" t="s">
        <v>25</v>
      </c>
      <c r="D21" s="265"/>
      <c r="E21" s="273"/>
      <c r="F21" s="273"/>
      <c r="G21" s="81"/>
    </row>
    <row r="22" spans="1:7">
      <c r="A22" s="80"/>
      <c r="B22" s="274"/>
      <c r="C22" s="265" t="s">
        <v>26</v>
      </c>
      <c r="D22" s="265"/>
      <c r="E22" s="273"/>
      <c r="F22" s="273"/>
      <c r="G22" s="81"/>
    </row>
    <row r="23" spans="1:7" ht="42" customHeight="1">
      <c r="A23" s="80"/>
      <c r="B23" s="274" t="s">
        <v>27</v>
      </c>
      <c r="C23" s="265" t="s">
        <v>28</v>
      </c>
      <c r="D23" s="265"/>
      <c r="E23" s="269" t="s">
        <v>29</v>
      </c>
      <c r="F23" s="271"/>
      <c r="G23" s="81"/>
    </row>
    <row r="24" spans="1:7">
      <c r="A24" s="80"/>
      <c r="B24" s="274"/>
      <c r="C24" s="265" t="s">
        <v>30</v>
      </c>
      <c r="D24" s="265"/>
      <c r="E24" s="269" t="s">
        <v>31</v>
      </c>
      <c r="F24" s="271"/>
      <c r="G24" s="81"/>
    </row>
    <row r="25" spans="1:7" ht="84" customHeight="1">
      <c r="A25" s="80"/>
      <c r="B25" s="274"/>
      <c r="C25" s="265" t="s">
        <v>32</v>
      </c>
      <c r="D25" s="265"/>
      <c r="E25" s="269" t="s">
        <v>33</v>
      </c>
      <c r="F25" s="271"/>
      <c r="G25" s="81"/>
    </row>
    <row r="26" spans="1:7" ht="56.25" customHeight="1">
      <c r="A26" s="80"/>
      <c r="B26" s="274"/>
      <c r="C26" s="265" t="s">
        <v>34</v>
      </c>
      <c r="D26" s="265"/>
      <c r="E26" s="269" t="s">
        <v>35</v>
      </c>
      <c r="F26" s="271"/>
      <c r="G26" s="81"/>
    </row>
    <row r="27" spans="1:7">
      <c r="A27" s="80"/>
      <c r="B27" s="274"/>
      <c r="C27" s="265" t="s">
        <v>36</v>
      </c>
      <c r="D27" s="265"/>
      <c r="E27" s="269" t="s">
        <v>37</v>
      </c>
      <c r="F27" s="271"/>
      <c r="G27" s="81"/>
    </row>
    <row r="28" spans="1:7" ht="17.25" customHeight="1">
      <c r="A28" s="80"/>
      <c r="B28" s="274"/>
      <c r="C28" s="265" t="s">
        <v>38</v>
      </c>
      <c r="D28" s="265"/>
      <c r="E28" s="269" t="s">
        <v>39</v>
      </c>
      <c r="F28" s="271"/>
      <c r="G28" s="81"/>
    </row>
    <row r="29" spans="1:7" ht="17.25" customHeight="1">
      <c r="A29" s="80"/>
      <c r="B29" s="274"/>
      <c r="C29" s="276" t="s">
        <v>40</v>
      </c>
      <c r="D29" s="277"/>
      <c r="E29" s="269" t="s">
        <v>41</v>
      </c>
      <c r="F29" s="271"/>
      <c r="G29" s="81"/>
    </row>
    <row r="30" spans="1:7" ht="52.5" customHeight="1">
      <c r="A30" s="80"/>
      <c r="B30" s="274"/>
      <c r="C30" s="276" t="s">
        <v>42</v>
      </c>
      <c r="D30" s="277"/>
      <c r="E30" s="269" t="s">
        <v>43</v>
      </c>
      <c r="F30" s="271"/>
      <c r="G30" s="81"/>
    </row>
    <row r="31" spans="1:7" ht="36.75" customHeight="1">
      <c r="A31" s="80"/>
      <c r="B31" s="274"/>
      <c r="C31" s="265" t="s">
        <v>44</v>
      </c>
      <c r="D31" s="265"/>
      <c r="E31" s="269" t="s">
        <v>45</v>
      </c>
      <c r="F31" s="271"/>
      <c r="G31" s="81"/>
    </row>
    <row r="32" spans="1:7" ht="58.5" customHeight="1">
      <c r="A32" s="80"/>
      <c r="B32" s="274" t="s">
        <v>46</v>
      </c>
      <c r="C32" s="265" t="s">
        <v>47</v>
      </c>
      <c r="D32" s="265"/>
      <c r="E32" s="272" t="s">
        <v>48</v>
      </c>
      <c r="F32" s="272"/>
      <c r="G32" s="81"/>
    </row>
    <row r="33" spans="1:7" ht="28.5" customHeight="1">
      <c r="A33" s="80"/>
      <c r="B33" s="274"/>
      <c r="C33" s="90" t="s">
        <v>49</v>
      </c>
      <c r="D33" s="82" t="s">
        <v>50</v>
      </c>
      <c r="E33" s="275" t="s">
        <v>51</v>
      </c>
      <c r="F33" s="275"/>
      <c r="G33" s="81"/>
    </row>
    <row r="34" spans="1:7" ht="84" customHeight="1">
      <c r="A34" s="80"/>
      <c r="B34" s="274"/>
      <c r="C34" s="265" t="s">
        <v>52</v>
      </c>
      <c r="D34" s="82" t="s">
        <v>53</v>
      </c>
      <c r="E34" s="272" t="s">
        <v>54</v>
      </c>
      <c r="F34" s="272"/>
      <c r="G34" s="81"/>
    </row>
    <row r="35" spans="1:7" ht="73.5" customHeight="1">
      <c r="A35" s="80"/>
      <c r="B35" s="274"/>
      <c r="C35" s="265"/>
      <c r="D35" s="82" t="s">
        <v>55</v>
      </c>
      <c r="E35" s="272" t="s">
        <v>56</v>
      </c>
      <c r="F35" s="272"/>
      <c r="G35" s="81"/>
    </row>
    <row r="36" spans="1:7" ht="69" customHeight="1">
      <c r="A36" s="80"/>
      <c r="B36" s="274"/>
      <c r="C36" s="265"/>
      <c r="D36" s="82" t="s">
        <v>57</v>
      </c>
      <c r="E36" s="272" t="s">
        <v>58</v>
      </c>
      <c r="F36" s="272"/>
      <c r="G36" s="81"/>
    </row>
    <row r="37" spans="1:7" ht="69" customHeight="1">
      <c r="A37" s="80"/>
      <c r="B37" s="274"/>
      <c r="C37" s="265"/>
      <c r="D37" s="82" t="s">
        <v>59</v>
      </c>
      <c r="E37" s="272" t="s">
        <v>60</v>
      </c>
      <c r="F37" s="272"/>
      <c r="G37" s="81"/>
    </row>
    <row r="38" spans="1:7" ht="69" customHeight="1">
      <c r="A38" s="80"/>
      <c r="B38" s="274"/>
      <c r="C38" s="265"/>
      <c r="D38" s="82" t="s">
        <v>36</v>
      </c>
      <c r="E38" s="272" t="s">
        <v>61</v>
      </c>
      <c r="F38" s="272"/>
      <c r="G38" s="81"/>
    </row>
    <row r="39" spans="1:7" ht="69" customHeight="1">
      <c r="A39" s="80"/>
      <c r="B39" s="274"/>
      <c r="C39" s="265"/>
      <c r="D39" s="82" t="s">
        <v>62</v>
      </c>
      <c r="E39" s="269" t="s">
        <v>63</v>
      </c>
      <c r="F39" s="271"/>
      <c r="G39" s="81"/>
    </row>
    <row r="40" spans="1:7" ht="68.25" customHeight="1">
      <c r="A40" s="80"/>
      <c r="B40" s="274"/>
      <c r="C40" s="265" t="s">
        <v>64</v>
      </c>
      <c r="D40" s="265"/>
      <c r="E40" s="272" t="s">
        <v>65</v>
      </c>
      <c r="F40" s="272"/>
      <c r="G40" s="81"/>
    </row>
    <row r="41" spans="1:7">
      <c r="A41" s="80"/>
      <c r="B41" s="274"/>
      <c r="C41" s="265" t="s">
        <v>66</v>
      </c>
      <c r="D41" s="265"/>
      <c r="E41" s="269" t="s">
        <v>67</v>
      </c>
      <c r="F41" s="271"/>
      <c r="G41" s="81"/>
    </row>
    <row r="42" spans="1:7">
      <c r="A42" s="80"/>
      <c r="B42" s="274"/>
      <c r="C42" s="265" t="s">
        <v>68</v>
      </c>
      <c r="D42" s="265"/>
      <c r="E42" s="269" t="s">
        <v>69</v>
      </c>
      <c r="F42" s="271"/>
      <c r="G42" s="81"/>
    </row>
    <row r="43" spans="1:7">
      <c r="A43" s="80"/>
      <c r="B43" s="274"/>
      <c r="C43" s="265" t="s">
        <v>70</v>
      </c>
      <c r="D43" s="265"/>
      <c r="E43" s="269" t="s">
        <v>71</v>
      </c>
      <c r="F43" s="271"/>
      <c r="G43" s="81"/>
    </row>
    <row r="44" spans="1:7">
      <c r="A44" s="80"/>
      <c r="B44" s="274"/>
      <c r="C44" s="265" t="s">
        <v>72</v>
      </c>
      <c r="D44" s="265"/>
      <c r="E44" s="269" t="s">
        <v>73</v>
      </c>
      <c r="F44" s="271"/>
      <c r="G44" s="81"/>
    </row>
    <row r="45" spans="1:7">
      <c r="A45" s="80"/>
      <c r="B45" s="265" t="s">
        <v>74</v>
      </c>
      <c r="C45" s="265" t="s">
        <v>75</v>
      </c>
      <c r="D45" s="265"/>
      <c r="E45" s="269" t="s">
        <v>76</v>
      </c>
      <c r="F45" s="271"/>
      <c r="G45" s="81"/>
    </row>
    <row r="46" spans="1:7">
      <c r="A46" s="80"/>
      <c r="B46" s="265"/>
      <c r="C46" s="265" t="s">
        <v>77</v>
      </c>
      <c r="D46" s="265"/>
      <c r="E46" s="269" t="s">
        <v>78</v>
      </c>
      <c r="F46" s="271"/>
      <c r="G46" s="81"/>
    </row>
    <row r="47" spans="1:7">
      <c r="A47" s="80"/>
      <c r="B47" s="265"/>
      <c r="C47" s="265" t="s">
        <v>79</v>
      </c>
      <c r="D47" s="265"/>
      <c r="E47" s="269" t="s">
        <v>80</v>
      </c>
      <c r="F47" s="271"/>
      <c r="G47" s="81"/>
    </row>
    <row r="48" spans="1:7">
      <c r="A48" s="80"/>
      <c r="B48" s="265"/>
      <c r="C48" s="265" t="s">
        <v>81</v>
      </c>
      <c r="D48" s="265"/>
      <c r="E48" s="269" t="s">
        <v>82</v>
      </c>
      <c r="F48" s="271"/>
      <c r="G48" s="81"/>
    </row>
    <row r="49" spans="1:7">
      <c r="A49" s="80"/>
      <c r="B49" s="265"/>
      <c r="C49" s="265" t="s">
        <v>83</v>
      </c>
      <c r="D49" s="265"/>
      <c r="E49" s="269" t="s">
        <v>84</v>
      </c>
      <c r="F49" s="271"/>
      <c r="G49" s="81"/>
    </row>
    <row r="50" spans="1:7">
      <c r="A50" s="80"/>
      <c r="B50" s="265"/>
      <c r="C50" s="265" t="s">
        <v>85</v>
      </c>
      <c r="D50" s="265"/>
      <c r="E50" s="269" t="s">
        <v>86</v>
      </c>
      <c r="F50" s="271"/>
      <c r="G50" s="81"/>
    </row>
    <row r="51" spans="1:7">
      <c r="A51" s="80"/>
      <c r="B51" s="83"/>
      <c r="C51" s="83"/>
      <c r="D51" s="83"/>
      <c r="E51" s="84"/>
      <c r="F51" s="84"/>
      <c r="G51" s="81"/>
    </row>
    <row r="52" spans="1:7" ht="15.75" thickBot="1">
      <c r="A52" s="85"/>
      <c r="B52" s="86"/>
      <c r="C52" s="86"/>
      <c r="D52" s="86"/>
      <c r="E52" s="87"/>
      <c r="F52" s="87"/>
      <c r="G52" s="88"/>
    </row>
  </sheetData>
  <mergeCells count="80">
    <mergeCell ref="B18:B22"/>
    <mergeCell ref="C29:D29"/>
    <mergeCell ref="E29:F29"/>
    <mergeCell ref="B23:B31"/>
    <mergeCell ref="C23:D23"/>
    <mergeCell ref="E23:F23"/>
    <mergeCell ref="C24:D24"/>
    <mergeCell ref="E24:F24"/>
    <mergeCell ref="C20:D20"/>
    <mergeCell ref="C21:D21"/>
    <mergeCell ref="C22:D22"/>
    <mergeCell ref="E28:F28"/>
    <mergeCell ref="C30:D30"/>
    <mergeCell ref="C31:D31"/>
    <mergeCell ref="E31:F31"/>
    <mergeCell ref="E30:F30"/>
    <mergeCell ref="B45:B50"/>
    <mergeCell ref="C45:D45"/>
    <mergeCell ref="E45:F45"/>
    <mergeCell ref="C46:D46"/>
    <mergeCell ref="E46:F46"/>
    <mergeCell ref="C47:D47"/>
    <mergeCell ref="E47:F47"/>
    <mergeCell ref="C48:D48"/>
    <mergeCell ref="E48:F48"/>
    <mergeCell ref="C49:D49"/>
    <mergeCell ref="E49:F49"/>
    <mergeCell ref="C50:D50"/>
    <mergeCell ref="E50:F50"/>
    <mergeCell ref="E42:F42"/>
    <mergeCell ref="C43:D43"/>
    <mergeCell ref="E43:F43"/>
    <mergeCell ref="C44:D44"/>
    <mergeCell ref="E44:F44"/>
    <mergeCell ref="B32:B44"/>
    <mergeCell ref="C32:D32"/>
    <mergeCell ref="E32:F32"/>
    <mergeCell ref="E33:F33"/>
    <mergeCell ref="C34:C39"/>
    <mergeCell ref="E34:F34"/>
    <mergeCell ref="E35:F35"/>
    <mergeCell ref="E36:F36"/>
    <mergeCell ref="E37:F37"/>
    <mergeCell ref="E38:F38"/>
    <mergeCell ref="E39:F39"/>
    <mergeCell ref="C41:D41"/>
    <mergeCell ref="E41:F41"/>
    <mergeCell ref="C42:D42"/>
    <mergeCell ref="C40:D40"/>
    <mergeCell ref="E40:F40"/>
    <mergeCell ref="C18:D18"/>
    <mergeCell ref="E18:F18"/>
    <mergeCell ref="C19:D19"/>
    <mergeCell ref="C25:D25"/>
    <mergeCell ref="E25:F25"/>
    <mergeCell ref="E19:F22"/>
    <mergeCell ref="C26:D26"/>
    <mergeCell ref="E26:F26"/>
    <mergeCell ref="C27:D27"/>
    <mergeCell ref="E27:F27"/>
    <mergeCell ref="C28:D28"/>
    <mergeCell ref="B15:D15"/>
    <mergeCell ref="E15:F15"/>
    <mergeCell ref="B16:D16"/>
    <mergeCell ref="E16:F16"/>
    <mergeCell ref="B17:D17"/>
    <mergeCell ref="E17:F17"/>
    <mergeCell ref="B12:D12"/>
    <mergeCell ref="E12:F12"/>
    <mergeCell ref="B13:B14"/>
    <mergeCell ref="C13:D13"/>
    <mergeCell ref="E13:F13"/>
    <mergeCell ref="C14:D14"/>
    <mergeCell ref="E14:F14"/>
    <mergeCell ref="A10:G10"/>
    <mergeCell ref="A1:G1"/>
    <mergeCell ref="A3:G4"/>
    <mergeCell ref="A5:G5"/>
    <mergeCell ref="A6:G6"/>
    <mergeCell ref="A8: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8B90-83EF-463B-AEBD-76689DA0F472}">
  <dimension ref="A1:W40"/>
  <sheetViews>
    <sheetView topLeftCell="F1" workbookViewId="0">
      <selection activeCell="J4" sqref="J4"/>
    </sheetView>
  </sheetViews>
  <sheetFormatPr defaultColWidth="11.42578125" defaultRowHeight="15"/>
  <cols>
    <col min="1" max="1" width="68.7109375" style="11" customWidth="1"/>
    <col min="2" max="2" width="1.5703125" customWidth="1"/>
    <col min="3" max="3" width="27.5703125" customWidth="1"/>
    <col min="4" max="4" width="1.42578125" customWidth="1"/>
    <col min="5" max="6" width="28.140625" customWidth="1"/>
    <col min="7" max="7" width="1.42578125" customWidth="1"/>
    <col min="13" max="13" width="1" customWidth="1"/>
    <col min="14" max="14" width="34.28515625" customWidth="1"/>
    <col min="15" max="15" width="1.5703125" customWidth="1"/>
    <col min="17" max="17" width="2.28515625" customWidth="1"/>
    <col min="19" max="19" width="2" customWidth="1"/>
    <col min="22" max="23" width="8.7109375" customWidth="1"/>
    <col min="24" max="24" width="15.5703125" customWidth="1"/>
  </cols>
  <sheetData>
    <row r="1" spans="1:23" ht="45" customHeight="1">
      <c r="A1" s="16" t="s">
        <v>34</v>
      </c>
      <c r="C1" s="16" t="s">
        <v>87</v>
      </c>
      <c r="E1" s="278" t="s">
        <v>42</v>
      </c>
      <c r="F1" s="278"/>
      <c r="H1" s="279" t="s">
        <v>52</v>
      </c>
      <c r="I1" s="279"/>
      <c r="J1" s="279"/>
      <c r="K1" s="279"/>
      <c r="L1" s="279"/>
      <c r="N1" s="15" t="s">
        <v>72</v>
      </c>
      <c r="P1" s="17" t="s">
        <v>83</v>
      </c>
      <c r="R1" s="17" t="s">
        <v>88</v>
      </c>
      <c r="T1" s="18" t="s">
        <v>89</v>
      </c>
    </row>
    <row r="2" spans="1:23" ht="49.5" customHeight="1">
      <c r="A2" s="19" t="s">
        <v>90</v>
      </c>
      <c r="C2" s="21" t="s">
        <v>91</v>
      </c>
      <c r="E2" s="24" t="s">
        <v>92</v>
      </c>
      <c r="F2" s="24" t="s">
        <v>93</v>
      </c>
      <c r="H2" s="30" t="s">
        <v>94</v>
      </c>
      <c r="I2" s="30" t="s">
        <v>95</v>
      </c>
      <c r="J2" s="30" t="s">
        <v>96</v>
      </c>
      <c r="K2" s="30" t="s">
        <v>97</v>
      </c>
      <c r="L2" s="30" t="s">
        <v>98</v>
      </c>
      <c r="N2" s="29" t="s">
        <v>99</v>
      </c>
      <c r="P2" s="42" t="s">
        <v>100</v>
      </c>
      <c r="R2" s="30" t="s">
        <v>101</v>
      </c>
      <c r="T2" s="34" t="s">
        <v>102</v>
      </c>
    </row>
    <row r="3" spans="1:23" ht="49.5" customHeight="1">
      <c r="A3" s="19" t="s">
        <v>103</v>
      </c>
      <c r="C3" s="21" t="s">
        <v>104</v>
      </c>
      <c r="E3" s="25" t="s">
        <v>105</v>
      </c>
      <c r="F3" s="25" t="s">
        <v>106</v>
      </c>
      <c r="H3" s="30" t="s">
        <v>107</v>
      </c>
      <c r="I3" s="30" t="s">
        <v>108</v>
      </c>
      <c r="J3" s="30" t="s">
        <v>109</v>
      </c>
      <c r="K3" s="30" t="s">
        <v>110</v>
      </c>
      <c r="L3" s="30" t="s">
        <v>111</v>
      </c>
      <c r="N3" s="31" t="s">
        <v>112</v>
      </c>
      <c r="P3" s="43" t="s">
        <v>113</v>
      </c>
      <c r="R3" s="30" t="s">
        <v>114</v>
      </c>
      <c r="T3" s="34" t="s">
        <v>115</v>
      </c>
    </row>
    <row r="4" spans="1:23" ht="96" customHeight="1">
      <c r="A4" s="19" t="s">
        <v>116</v>
      </c>
      <c r="C4" s="21" t="s">
        <v>117</v>
      </c>
      <c r="E4" s="25" t="s">
        <v>118</v>
      </c>
      <c r="F4" s="25" t="s">
        <v>119</v>
      </c>
      <c r="H4" s="30" t="s">
        <v>120</v>
      </c>
      <c r="I4" s="11"/>
      <c r="J4" s="11"/>
      <c r="K4" s="11"/>
      <c r="L4" s="11"/>
      <c r="N4" s="32" t="s">
        <v>121</v>
      </c>
      <c r="P4" s="42" t="s">
        <v>122</v>
      </c>
    </row>
    <row r="5" spans="1:23" ht="49.5" customHeight="1">
      <c r="A5" s="19" t="s">
        <v>123</v>
      </c>
      <c r="C5" s="21" t="s">
        <v>124</v>
      </c>
      <c r="E5" s="25" t="s">
        <v>125</v>
      </c>
      <c r="F5" s="25" t="s">
        <v>126</v>
      </c>
      <c r="N5" s="32" t="s">
        <v>127</v>
      </c>
    </row>
    <row r="6" spans="1:23" ht="49.5" customHeight="1">
      <c r="A6" s="19" t="s">
        <v>128</v>
      </c>
      <c r="C6" s="22" t="s">
        <v>129</v>
      </c>
      <c r="E6" s="25" t="s">
        <v>130</v>
      </c>
      <c r="F6" s="25" t="s">
        <v>131</v>
      </c>
      <c r="N6" s="28"/>
    </row>
    <row r="7" spans="1:23" ht="49.5" customHeight="1">
      <c r="A7" s="19" t="s">
        <v>132</v>
      </c>
      <c r="E7" s="25" t="s">
        <v>133</v>
      </c>
      <c r="F7" s="25" t="s">
        <v>134</v>
      </c>
    </row>
    <row r="8" spans="1:23" ht="49.5" customHeight="1">
      <c r="A8" s="19" t="s">
        <v>135</v>
      </c>
      <c r="C8" s="16" t="s">
        <v>136</v>
      </c>
      <c r="E8" s="23"/>
      <c r="F8" s="23"/>
    </row>
    <row r="9" spans="1:23" ht="51.75" customHeight="1">
      <c r="A9" s="19" t="s">
        <v>137</v>
      </c>
      <c r="C9" s="30" t="s">
        <v>138</v>
      </c>
    </row>
    <row r="10" spans="1:23" ht="55.5" customHeight="1">
      <c r="A10" s="19" t="s">
        <v>139</v>
      </c>
      <c r="C10" s="30" t="s">
        <v>140</v>
      </c>
      <c r="E10" s="23"/>
      <c r="F10" s="23"/>
    </row>
    <row r="11" spans="1:23" ht="40.5" customHeight="1">
      <c r="A11" s="19" t="s">
        <v>141</v>
      </c>
      <c r="C11" s="30" t="s">
        <v>142</v>
      </c>
    </row>
    <row r="12" spans="1:23" ht="40.5" customHeight="1">
      <c r="C12" s="30" t="s">
        <v>143</v>
      </c>
    </row>
    <row r="13" spans="1:23" ht="40.5" customHeight="1">
      <c r="C13" s="30" t="s">
        <v>144</v>
      </c>
    </row>
    <row r="14" spans="1:23" ht="40.5" customHeight="1"/>
    <row r="15" spans="1:23" ht="40.5" customHeight="1">
      <c r="V15" s="35"/>
    </row>
    <row r="16" spans="1:23">
      <c r="V16" s="36"/>
      <c r="W16" s="36"/>
    </row>
    <row r="17" spans="22:23">
      <c r="V17" s="36"/>
      <c r="W17" s="36"/>
    </row>
    <row r="18" spans="22:23">
      <c r="V18" s="36"/>
      <c r="W18" s="36"/>
    </row>
    <row r="19" spans="22:23">
      <c r="V19" s="36"/>
      <c r="W19" s="36"/>
    </row>
    <row r="20" spans="22:23">
      <c r="V20" s="36"/>
      <c r="W20" s="36"/>
    </row>
    <row r="21" spans="22:23">
      <c r="V21" s="36"/>
      <c r="W21" s="36"/>
    </row>
    <row r="22" spans="22:23">
      <c r="V22" s="36"/>
      <c r="W22" s="36"/>
    </row>
    <row r="23" spans="22:23">
      <c r="V23" s="36"/>
      <c r="W23" s="36"/>
    </row>
    <row r="24" spans="22:23">
      <c r="V24" s="36"/>
      <c r="W24" s="36"/>
    </row>
    <row r="25" spans="22:23">
      <c r="V25" s="36"/>
      <c r="W25" s="36"/>
    </row>
    <row r="26" spans="22:23">
      <c r="V26" s="36"/>
      <c r="W26" s="36"/>
    </row>
    <row r="27" spans="22:23">
      <c r="V27" s="36"/>
      <c r="W27" s="36"/>
    </row>
    <row r="28" spans="22:23">
      <c r="V28" s="36"/>
      <c r="W28" s="36"/>
    </row>
    <row r="29" spans="22:23">
      <c r="V29" s="36"/>
      <c r="W29" s="36"/>
    </row>
    <row r="30" spans="22:23">
      <c r="V30" s="36"/>
      <c r="W30" s="36"/>
    </row>
    <row r="31" spans="22:23">
      <c r="V31" s="36"/>
      <c r="W31" s="36"/>
    </row>
    <row r="32" spans="22:23">
      <c r="V32" s="36"/>
      <c r="W32" s="36"/>
    </row>
    <row r="33" spans="22:23">
      <c r="V33" s="36"/>
      <c r="W33" s="36"/>
    </row>
    <row r="34" spans="22:23">
      <c r="V34" s="36"/>
      <c r="W34" s="36"/>
    </row>
    <row r="35" spans="22:23">
      <c r="V35" s="36"/>
      <c r="W35" s="36"/>
    </row>
    <row r="36" spans="22:23">
      <c r="V36" s="36"/>
      <c r="W36" s="36"/>
    </row>
    <row r="37" spans="22:23">
      <c r="V37" s="36"/>
      <c r="W37" s="36"/>
    </row>
    <row r="38" spans="22:23">
      <c r="V38" s="36"/>
      <c r="W38" s="36"/>
    </row>
    <row r="39" spans="22:23">
      <c r="V39" s="36"/>
      <c r="W39" s="36"/>
    </row>
    <row r="40" spans="22:23">
      <c r="V40" s="36"/>
      <c r="W40" s="36"/>
    </row>
  </sheetData>
  <mergeCells count="2">
    <mergeCell ref="E1:F1"/>
    <mergeCell ref="H1:L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677E-BDFE-4435-ACA7-0A84503A736A}">
  <dimension ref="A1:AA28"/>
  <sheetViews>
    <sheetView workbookViewId="0">
      <selection activeCell="C23" sqref="C23:G23"/>
    </sheetView>
  </sheetViews>
  <sheetFormatPr defaultColWidth="11.42578125" defaultRowHeight="15"/>
  <cols>
    <col min="1" max="1" width="14.7109375" customWidth="1"/>
    <col min="2" max="4" width="14.7109375" style="3" customWidth="1"/>
    <col min="5" max="9" width="14.7109375" customWidth="1"/>
    <col min="10" max="19" width="5.42578125" customWidth="1"/>
    <col min="20" max="20" width="65.5703125" customWidth="1"/>
    <col min="21" max="27" width="5.42578125" customWidth="1"/>
    <col min="28" max="30" width="5.7109375" customWidth="1"/>
  </cols>
  <sheetData>
    <row r="1" spans="1:27" s="37" customFormat="1" ht="48.75" customHeight="1">
      <c r="B1" s="280" t="s">
        <v>145</v>
      </c>
      <c r="C1" s="280"/>
      <c r="D1" s="280"/>
      <c r="E1" s="280"/>
      <c r="F1" s="280"/>
      <c r="G1" s="280"/>
      <c r="H1" s="280"/>
      <c r="I1" s="280"/>
      <c r="J1" s="280"/>
      <c r="K1" s="280"/>
    </row>
    <row r="2" spans="1:27">
      <c r="C2" s="40" t="s">
        <v>28</v>
      </c>
      <c r="D2" s="38"/>
    </row>
    <row r="3" spans="1:27">
      <c r="C3" s="39">
        <v>0.2</v>
      </c>
      <c r="D3" s="39">
        <v>0.4</v>
      </c>
      <c r="E3" s="39">
        <v>0.6</v>
      </c>
      <c r="F3" s="39">
        <v>0.8</v>
      </c>
      <c r="G3" s="39">
        <v>1</v>
      </c>
      <c r="H3" s="39"/>
      <c r="I3" s="39"/>
      <c r="J3" s="39"/>
      <c r="K3" s="39"/>
      <c r="L3" s="39"/>
      <c r="M3" s="39"/>
      <c r="N3" s="39"/>
      <c r="O3" s="39"/>
      <c r="P3" s="39"/>
      <c r="Q3" s="39"/>
      <c r="R3" s="39"/>
      <c r="S3" s="39"/>
      <c r="T3" s="39"/>
      <c r="U3" s="39"/>
      <c r="V3" s="39"/>
      <c r="W3" s="39"/>
      <c r="X3" s="39"/>
      <c r="Y3" s="39"/>
      <c r="Z3" s="39"/>
      <c r="AA3" s="39"/>
    </row>
    <row r="4" spans="1:27">
      <c r="A4" s="38" t="s">
        <v>50</v>
      </c>
      <c r="B4" s="39">
        <v>0.2</v>
      </c>
      <c r="C4" s="20" t="s">
        <v>146</v>
      </c>
      <c r="D4" s="20" t="s">
        <v>146</v>
      </c>
      <c r="E4" s="20" t="s">
        <v>147</v>
      </c>
      <c r="F4" s="20" t="s">
        <v>148</v>
      </c>
      <c r="G4" s="20" t="s">
        <v>149</v>
      </c>
    </row>
    <row r="5" spans="1:27">
      <c r="B5" s="39">
        <v>0.4</v>
      </c>
      <c r="C5" s="20" t="s">
        <v>146</v>
      </c>
      <c r="D5" s="20" t="s">
        <v>147</v>
      </c>
      <c r="E5" s="20" t="s">
        <v>147</v>
      </c>
      <c r="F5" s="20" t="s">
        <v>148</v>
      </c>
      <c r="G5" s="20" t="s">
        <v>149</v>
      </c>
    </row>
    <row r="6" spans="1:27">
      <c r="B6" s="39">
        <v>0.6</v>
      </c>
      <c r="C6" s="20" t="s">
        <v>147</v>
      </c>
      <c r="D6" s="20" t="s">
        <v>147</v>
      </c>
      <c r="E6" s="20" t="s">
        <v>147</v>
      </c>
      <c r="F6" s="20" t="s">
        <v>148</v>
      </c>
      <c r="G6" s="20" t="s">
        <v>149</v>
      </c>
    </row>
    <row r="7" spans="1:27">
      <c r="B7" s="39">
        <v>0.8</v>
      </c>
      <c r="C7" s="20" t="s">
        <v>147</v>
      </c>
      <c r="D7" s="20" t="s">
        <v>147</v>
      </c>
      <c r="E7" s="20" t="s">
        <v>148</v>
      </c>
      <c r="F7" s="20" t="s">
        <v>148</v>
      </c>
      <c r="G7" s="20" t="s">
        <v>149</v>
      </c>
    </row>
    <row r="8" spans="1:27">
      <c r="B8" s="39">
        <v>1</v>
      </c>
      <c r="C8" s="20" t="s">
        <v>148</v>
      </c>
      <c r="D8" s="20" t="s">
        <v>148</v>
      </c>
      <c r="E8" s="20" t="s">
        <v>148</v>
      </c>
      <c r="F8" s="20" t="s">
        <v>148</v>
      </c>
      <c r="G8" s="20" t="s">
        <v>149</v>
      </c>
    </row>
    <row r="9" spans="1:27">
      <c r="B9" s="39"/>
    </row>
    <row r="10" spans="1:27">
      <c r="B10" s="39"/>
    </row>
    <row r="20" spans="1:10" ht="29.25" customHeight="1">
      <c r="A20" s="280" t="s">
        <v>150</v>
      </c>
      <c r="B20" s="280"/>
      <c r="C20" s="280"/>
      <c r="D20" s="280"/>
      <c r="E20" s="280"/>
      <c r="F20" s="280"/>
      <c r="G20" s="280"/>
      <c r="H20" s="280"/>
      <c r="I20" s="280"/>
      <c r="J20" s="280"/>
    </row>
    <row r="22" spans="1:10">
      <c r="C22" s="40" t="s">
        <v>28</v>
      </c>
      <c r="D22" s="38"/>
    </row>
    <row r="23" spans="1:10">
      <c r="B23" s="20"/>
      <c r="C23" s="44" t="s">
        <v>151</v>
      </c>
      <c r="D23" s="44" t="s">
        <v>152</v>
      </c>
      <c r="E23" s="44" t="s">
        <v>147</v>
      </c>
      <c r="F23" s="44" t="s">
        <v>153</v>
      </c>
      <c r="G23" s="44" t="s">
        <v>154</v>
      </c>
    </row>
    <row r="24" spans="1:10">
      <c r="A24" s="38" t="s">
        <v>50</v>
      </c>
      <c r="B24" s="44" t="s">
        <v>155</v>
      </c>
      <c r="C24" s="20" t="s">
        <v>156</v>
      </c>
      <c r="D24" s="20" t="s">
        <v>156</v>
      </c>
      <c r="E24" s="20" t="s">
        <v>149</v>
      </c>
      <c r="F24" s="20" t="s">
        <v>149</v>
      </c>
      <c r="G24" s="20" t="s">
        <v>149</v>
      </c>
    </row>
    <row r="25" spans="1:10">
      <c r="B25" s="44" t="s">
        <v>157</v>
      </c>
      <c r="C25" s="20" t="s">
        <v>156</v>
      </c>
      <c r="D25" s="20" t="s">
        <v>156</v>
      </c>
      <c r="E25" s="20" t="s">
        <v>148</v>
      </c>
      <c r="F25" s="20" t="s">
        <v>149</v>
      </c>
      <c r="G25" s="20" t="s">
        <v>149</v>
      </c>
    </row>
    <row r="26" spans="1:10">
      <c r="B26" s="44" t="s">
        <v>158</v>
      </c>
      <c r="C26" s="20" t="s">
        <v>156</v>
      </c>
      <c r="D26" s="20" t="s">
        <v>156</v>
      </c>
      <c r="E26" s="20" t="s">
        <v>148</v>
      </c>
      <c r="F26" s="20" t="s">
        <v>149</v>
      </c>
      <c r="G26" s="20" t="s">
        <v>149</v>
      </c>
    </row>
    <row r="27" spans="1:10">
      <c r="B27" s="44" t="s">
        <v>159</v>
      </c>
      <c r="C27" s="20" t="s">
        <v>156</v>
      </c>
      <c r="D27" s="20" t="s">
        <v>156</v>
      </c>
      <c r="E27" s="20" t="s">
        <v>147</v>
      </c>
      <c r="F27" s="20" t="s">
        <v>148</v>
      </c>
      <c r="G27" s="20" t="s">
        <v>149</v>
      </c>
    </row>
    <row r="28" spans="1:10">
      <c r="B28" s="44" t="s">
        <v>160</v>
      </c>
      <c r="C28" s="20" t="s">
        <v>156</v>
      </c>
      <c r="D28" s="20" t="s">
        <v>156</v>
      </c>
      <c r="E28" s="20" t="s">
        <v>147</v>
      </c>
      <c r="F28" s="20" t="s">
        <v>148</v>
      </c>
      <c r="G28" s="20" t="s">
        <v>149</v>
      </c>
    </row>
  </sheetData>
  <mergeCells count="2">
    <mergeCell ref="B1:K1"/>
    <mergeCell ref="A20:J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3"/>
  <sheetViews>
    <sheetView topLeftCell="A177" workbookViewId="0">
      <selection activeCell="C215" sqref="C215:C219"/>
    </sheetView>
  </sheetViews>
  <sheetFormatPr defaultColWidth="11.42578125" defaultRowHeight="15"/>
  <cols>
    <col min="1" max="1" width="26.28515625" customWidth="1"/>
    <col min="2" max="2" width="27.5703125" bestFit="1" customWidth="1"/>
    <col min="3" max="3" width="42.42578125" style="3" bestFit="1" customWidth="1"/>
    <col min="4" max="4" width="31.140625" bestFit="1" customWidth="1"/>
    <col min="5" max="5" width="26.42578125" bestFit="1" customWidth="1"/>
  </cols>
  <sheetData>
    <row r="1" spans="1:3">
      <c r="A1" s="284" t="s">
        <v>161</v>
      </c>
      <c r="B1" s="284"/>
      <c r="C1" s="284"/>
    </row>
    <row r="2" spans="1:3">
      <c r="A2" s="1" t="s">
        <v>162</v>
      </c>
      <c r="B2" s="1" t="s">
        <v>163</v>
      </c>
      <c r="C2" s="1" t="s">
        <v>164</v>
      </c>
    </row>
    <row r="3" spans="1:3">
      <c r="A3" s="2" t="s">
        <v>165</v>
      </c>
      <c r="B3" s="2" t="s">
        <v>166</v>
      </c>
      <c r="C3" s="2" t="s">
        <v>167</v>
      </c>
    </row>
    <row r="4" spans="1:3">
      <c r="A4" s="2" t="s">
        <v>168</v>
      </c>
      <c r="B4" s="2" t="s">
        <v>169</v>
      </c>
      <c r="C4" s="2" t="s">
        <v>170</v>
      </c>
    </row>
    <row r="5" spans="1:3">
      <c r="A5" s="2" t="s">
        <v>171</v>
      </c>
      <c r="B5" s="2" t="s">
        <v>172</v>
      </c>
      <c r="C5" s="2" t="s">
        <v>173</v>
      </c>
    </row>
    <row r="6" spans="1:3">
      <c r="A6" s="2" t="s">
        <v>174</v>
      </c>
      <c r="B6" s="2" t="s">
        <v>175</v>
      </c>
      <c r="C6" s="2" t="s">
        <v>176</v>
      </c>
    </row>
    <row r="7" spans="1:3">
      <c r="A7" s="2" t="s">
        <v>177</v>
      </c>
      <c r="B7" s="2" t="s">
        <v>178</v>
      </c>
      <c r="C7" s="2" t="s">
        <v>179</v>
      </c>
    </row>
    <row r="8" spans="1:3">
      <c r="A8" s="2" t="s">
        <v>180</v>
      </c>
      <c r="B8" s="2" t="s">
        <v>181</v>
      </c>
      <c r="C8" s="2" t="s">
        <v>182</v>
      </c>
    </row>
    <row r="9" spans="1:3">
      <c r="A9" s="2"/>
      <c r="B9" s="2"/>
      <c r="C9" s="2" t="s">
        <v>183</v>
      </c>
    </row>
    <row r="11" spans="1:3">
      <c r="A11" s="1" t="s">
        <v>184</v>
      </c>
    </row>
    <row r="12" spans="1:3">
      <c r="A12" s="2" t="s">
        <v>177</v>
      </c>
    </row>
    <row r="13" spans="1:3">
      <c r="A13" s="2" t="s">
        <v>185</v>
      </c>
    </row>
    <row r="14" spans="1:3">
      <c r="A14" s="2" t="s">
        <v>186</v>
      </c>
    </row>
    <row r="15" spans="1:3">
      <c r="A15" s="2" t="s">
        <v>187</v>
      </c>
    </row>
    <row r="16" spans="1:3">
      <c r="A16" s="2" t="s">
        <v>175</v>
      </c>
    </row>
    <row r="17" spans="1:3">
      <c r="A17" s="2" t="s">
        <v>188</v>
      </c>
    </row>
    <row r="18" spans="1:3">
      <c r="A18" s="2" t="s">
        <v>189</v>
      </c>
    </row>
    <row r="19" spans="1:3">
      <c r="A19" s="2" t="s">
        <v>190</v>
      </c>
    </row>
    <row r="20" spans="1:3">
      <c r="A20" s="2" t="s">
        <v>191</v>
      </c>
    </row>
    <row r="22" spans="1:3">
      <c r="A22" s="284" t="s">
        <v>192</v>
      </c>
      <c r="B22" s="284"/>
    </row>
    <row r="23" spans="1:3">
      <c r="A23" s="1" t="s">
        <v>193</v>
      </c>
      <c r="B23" s="1" t="s">
        <v>194</v>
      </c>
    </row>
    <row r="24" spans="1:3">
      <c r="A24" s="2" t="s">
        <v>195</v>
      </c>
      <c r="B24" s="2" t="s">
        <v>196</v>
      </c>
    </row>
    <row r="25" spans="1:3">
      <c r="A25" s="2" t="s">
        <v>197</v>
      </c>
      <c r="B25" s="2" t="s">
        <v>198</v>
      </c>
    </row>
    <row r="26" spans="1:3">
      <c r="A26" s="2" t="s">
        <v>199</v>
      </c>
      <c r="B26" s="2" t="s">
        <v>200</v>
      </c>
    </row>
    <row r="27" spans="1:3">
      <c r="A27" s="2" t="s">
        <v>201</v>
      </c>
      <c r="B27" s="2" t="s">
        <v>202</v>
      </c>
    </row>
    <row r="28" spans="1:3">
      <c r="A28" s="2" t="s">
        <v>203</v>
      </c>
      <c r="B28" s="2" t="s">
        <v>204</v>
      </c>
    </row>
    <row r="30" spans="1:3">
      <c r="A30" s="284" t="s">
        <v>205</v>
      </c>
      <c r="B30" s="284"/>
      <c r="C30" s="284"/>
    </row>
    <row r="31" spans="1:3">
      <c r="A31" s="1" t="s">
        <v>193</v>
      </c>
      <c r="B31" s="1" t="s">
        <v>194</v>
      </c>
      <c r="C31" s="4" t="s">
        <v>205</v>
      </c>
    </row>
    <row r="32" spans="1:3">
      <c r="A32" s="5" t="s">
        <v>203</v>
      </c>
      <c r="B32" s="2" t="s">
        <v>196</v>
      </c>
      <c r="C32" s="2" t="s">
        <v>206</v>
      </c>
    </row>
    <row r="33" spans="1:3">
      <c r="A33" s="5" t="s">
        <v>203</v>
      </c>
      <c r="B33" s="2" t="s">
        <v>198</v>
      </c>
      <c r="C33" s="2" t="s">
        <v>206</v>
      </c>
    </row>
    <row r="34" spans="1:3">
      <c r="A34" s="5" t="s">
        <v>203</v>
      </c>
      <c r="B34" s="2" t="s">
        <v>200</v>
      </c>
      <c r="C34" s="2" t="s">
        <v>200</v>
      </c>
    </row>
    <row r="35" spans="1:3">
      <c r="A35" s="5" t="s">
        <v>203</v>
      </c>
      <c r="B35" s="2" t="s">
        <v>202</v>
      </c>
      <c r="C35" s="2" t="s">
        <v>207</v>
      </c>
    </row>
    <row r="36" spans="1:3">
      <c r="A36" s="5" t="s">
        <v>203</v>
      </c>
      <c r="B36" s="2" t="s">
        <v>204</v>
      </c>
      <c r="C36" s="2" t="s">
        <v>208</v>
      </c>
    </row>
    <row r="37" spans="1:3">
      <c r="A37" s="5" t="s">
        <v>201</v>
      </c>
      <c r="B37" s="2" t="s">
        <v>196</v>
      </c>
      <c r="C37" s="2" t="s">
        <v>206</v>
      </c>
    </row>
    <row r="38" spans="1:3">
      <c r="A38" s="5" t="s">
        <v>201</v>
      </c>
      <c r="B38" s="2" t="s">
        <v>198</v>
      </c>
      <c r="C38" s="2" t="s">
        <v>206</v>
      </c>
    </row>
    <row r="39" spans="1:3">
      <c r="A39" s="5" t="s">
        <v>201</v>
      </c>
      <c r="B39" s="2" t="s">
        <v>200</v>
      </c>
      <c r="C39" s="2" t="s">
        <v>200</v>
      </c>
    </row>
    <row r="40" spans="1:3">
      <c r="A40" s="5" t="s">
        <v>201</v>
      </c>
      <c r="B40" s="2" t="s">
        <v>202</v>
      </c>
      <c r="C40" s="2" t="s">
        <v>207</v>
      </c>
    </row>
    <row r="41" spans="1:3">
      <c r="A41" s="5" t="s">
        <v>201</v>
      </c>
      <c r="B41" s="2" t="s">
        <v>204</v>
      </c>
      <c r="C41" s="2" t="s">
        <v>208</v>
      </c>
    </row>
    <row r="42" spans="1:3">
      <c r="A42" s="5" t="s">
        <v>199</v>
      </c>
      <c r="B42" s="2" t="s">
        <v>196</v>
      </c>
      <c r="C42" s="2" t="s">
        <v>206</v>
      </c>
    </row>
    <row r="43" spans="1:3">
      <c r="A43" s="5" t="s">
        <v>199</v>
      </c>
      <c r="B43" s="2" t="s">
        <v>198</v>
      </c>
      <c r="C43" s="2" t="s">
        <v>200</v>
      </c>
    </row>
    <row r="44" spans="1:3">
      <c r="A44" s="5" t="s">
        <v>199</v>
      </c>
      <c r="B44" s="2" t="s">
        <v>200</v>
      </c>
      <c r="C44" s="2" t="s">
        <v>207</v>
      </c>
    </row>
    <row r="45" spans="1:3">
      <c r="A45" s="5" t="s">
        <v>199</v>
      </c>
      <c r="B45" s="2" t="s">
        <v>202</v>
      </c>
      <c r="C45" s="2" t="s">
        <v>208</v>
      </c>
    </row>
    <row r="46" spans="1:3">
      <c r="A46" s="5" t="s">
        <v>199</v>
      </c>
      <c r="B46" s="2" t="s">
        <v>204</v>
      </c>
      <c r="C46" s="2" t="s">
        <v>208</v>
      </c>
    </row>
    <row r="47" spans="1:3">
      <c r="A47" s="6" t="s">
        <v>197</v>
      </c>
      <c r="B47" s="2" t="s">
        <v>196</v>
      </c>
      <c r="C47" s="2" t="s">
        <v>200</v>
      </c>
    </row>
    <row r="48" spans="1:3">
      <c r="A48" s="6" t="s">
        <v>197</v>
      </c>
      <c r="B48" s="2" t="s">
        <v>198</v>
      </c>
      <c r="C48" s="2" t="s">
        <v>207</v>
      </c>
    </row>
    <row r="49" spans="1:3">
      <c r="A49" s="6" t="s">
        <v>197</v>
      </c>
      <c r="B49" s="2" t="s">
        <v>200</v>
      </c>
      <c r="C49" s="2" t="s">
        <v>207</v>
      </c>
    </row>
    <row r="50" spans="1:3">
      <c r="A50" s="6" t="s">
        <v>197</v>
      </c>
      <c r="B50" s="2" t="s">
        <v>202</v>
      </c>
      <c r="C50" s="2" t="s">
        <v>208</v>
      </c>
    </row>
    <row r="51" spans="1:3">
      <c r="A51" s="6" t="s">
        <v>197</v>
      </c>
      <c r="B51" s="2" t="s">
        <v>204</v>
      </c>
      <c r="C51" s="2" t="s">
        <v>208</v>
      </c>
    </row>
    <row r="52" spans="1:3">
      <c r="A52" s="7" t="s">
        <v>195</v>
      </c>
      <c r="B52" s="2" t="s">
        <v>196</v>
      </c>
      <c r="C52" s="2" t="s">
        <v>207</v>
      </c>
    </row>
    <row r="53" spans="1:3">
      <c r="A53" s="7" t="s">
        <v>195</v>
      </c>
      <c r="B53" s="2" t="s">
        <v>198</v>
      </c>
      <c r="C53" s="2" t="s">
        <v>207</v>
      </c>
    </row>
    <row r="54" spans="1:3">
      <c r="A54" s="7" t="s">
        <v>195</v>
      </c>
      <c r="B54" s="2" t="s">
        <v>200</v>
      </c>
      <c r="C54" s="2" t="s">
        <v>208</v>
      </c>
    </row>
    <row r="55" spans="1:3">
      <c r="A55" s="7" t="s">
        <v>195</v>
      </c>
      <c r="B55" s="2" t="s">
        <v>202</v>
      </c>
      <c r="C55" s="2" t="s">
        <v>208</v>
      </c>
    </row>
    <row r="56" spans="1:3">
      <c r="A56" s="7" t="s">
        <v>195</v>
      </c>
      <c r="B56" s="2" t="s">
        <v>204</v>
      </c>
      <c r="C56" s="2" t="s">
        <v>208</v>
      </c>
    </row>
    <row r="59" spans="1:3">
      <c r="A59" s="9" t="s">
        <v>209</v>
      </c>
    </row>
    <row r="60" spans="1:3">
      <c r="A60" s="8" t="s">
        <v>210</v>
      </c>
    </row>
    <row r="61" spans="1:3">
      <c r="A61" s="8" t="s">
        <v>211</v>
      </c>
    </row>
    <row r="64" spans="1:3">
      <c r="A64" s="284" t="s">
        <v>212</v>
      </c>
      <c r="B64" s="284"/>
    </row>
    <row r="65" spans="1:2">
      <c r="A65" s="283" t="s">
        <v>213</v>
      </c>
      <c r="B65" s="2">
        <v>0</v>
      </c>
    </row>
    <row r="66" spans="1:2">
      <c r="A66" s="283"/>
      <c r="B66" s="2">
        <v>15</v>
      </c>
    </row>
    <row r="67" spans="1:2">
      <c r="A67" s="283" t="s">
        <v>214</v>
      </c>
      <c r="B67" s="2">
        <v>0</v>
      </c>
    </row>
    <row r="68" spans="1:2">
      <c r="A68" s="283"/>
      <c r="B68" s="2">
        <v>15</v>
      </c>
    </row>
    <row r="69" spans="1:2">
      <c r="A69" s="283" t="s">
        <v>215</v>
      </c>
      <c r="B69" s="2">
        <v>0</v>
      </c>
    </row>
    <row r="70" spans="1:2">
      <c r="A70" s="283"/>
      <c r="B70" s="2">
        <v>10</v>
      </c>
    </row>
    <row r="71" spans="1:2">
      <c r="A71" s="283"/>
      <c r="B71" s="2">
        <v>15</v>
      </c>
    </row>
    <row r="72" spans="1:2">
      <c r="A72" s="281" t="s">
        <v>216</v>
      </c>
      <c r="B72" s="2">
        <v>0</v>
      </c>
    </row>
    <row r="73" spans="1:2">
      <c r="A73" s="281"/>
      <c r="B73" s="2">
        <v>15</v>
      </c>
    </row>
    <row r="74" spans="1:2">
      <c r="A74" s="282" t="s">
        <v>217</v>
      </c>
      <c r="B74" s="2">
        <v>0</v>
      </c>
    </row>
    <row r="75" spans="1:2">
      <c r="A75" s="282"/>
      <c r="B75" s="2">
        <v>15</v>
      </c>
    </row>
    <row r="76" spans="1:2">
      <c r="A76" s="282" t="s">
        <v>218</v>
      </c>
      <c r="B76" s="2">
        <v>0</v>
      </c>
    </row>
    <row r="77" spans="1:2">
      <c r="A77" s="282"/>
      <c r="B77" s="2">
        <v>5</v>
      </c>
    </row>
    <row r="78" spans="1:2">
      <c r="A78" s="282"/>
      <c r="B78" s="2">
        <v>10</v>
      </c>
    </row>
    <row r="82" spans="1:3">
      <c r="A82" s="285" t="s">
        <v>219</v>
      </c>
      <c r="B82" s="2" t="s">
        <v>220</v>
      </c>
    </row>
    <row r="83" spans="1:3">
      <c r="A83" s="285"/>
      <c r="B83" s="2" t="s">
        <v>200</v>
      </c>
    </row>
    <row r="84" spans="1:3">
      <c r="A84" s="285"/>
      <c r="B84" s="3" t="s">
        <v>221</v>
      </c>
    </row>
    <row r="86" spans="1:3">
      <c r="A86" s="284" t="s">
        <v>222</v>
      </c>
      <c r="B86" s="284"/>
      <c r="C86" s="284"/>
    </row>
    <row r="87" spans="1:3">
      <c r="A87" s="1" t="s">
        <v>223</v>
      </c>
      <c r="B87" s="1" t="s">
        <v>224</v>
      </c>
      <c r="C87" s="1" t="s">
        <v>225</v>
      </c>
    </row>
    <row r="88" spans="1:3">
      <c r="A88" s="2" t="s">
        <v>220</v>
      </c>
      <c r="B88" s="2" t="s">
        <v>220</v>
      </c>
      <c r="C88" s="2" t="s">
        <v>220</v>
      </c>
    </row>
    <row r="89" spans="1:3">
      <c r="A89" s="2" t="s">
        <v>220</v>
      </c>
      <c r="B89" s="2" t="s">
        <v>200</v>
      </c>
      <c r="C89" s="2" t="s">
        <v>200</v>
      </c>
    </row>
    <row r="90" spans="1:3">
      <c r="A90" s="2" t="s">
        <v>220</v>
      </c>
      <c r="B90" s="2" t="s">
        <v>221</v>
      </c>
      <c r="C90" s="2" t="s">
        <v>221</v>
      </c>
    </row>
    <row r="91" spans="1:3">
      <c r="A91" s="2" t="s">
        <v>200</v>
      </c>
      <c r="B91" s="2" t="s">
        <v>220</v>
      </c>
      <c r="C91" s="2" t="s">
        <v>200</v>
      </c>
    </row>
    <row r="92" spans="1:3">
      <c r="A92" s="2" t="s">
        <v>200</v>
      </c>
      <c r="B92" s="2" t="s">
        <v>200</v>
      </c>
      <c r="C92" s="2" t="s">
        <v>200</v>
      </c>
    </row>
    <row r="93" spans="1:3">
      <c r="A93" s="2" t="s">
        <v>200</v>
      </c>
      <c r="B93" s="2" t="s">
        <v>221</v>
      </c>
      <c r="C93" s="2" t="s">
        <v>221</v>
      </c>
    </row>
    <row r="94" spans="1:3">
      <c r="A94" s="2" t="s">
        <v>221</v>
      </c>
      <c r="B94" s="2" t="s">
        <v>220</v>
      </c>
      <c r="C94" s="2" t="s">
        <v>221</v>
      </c>
    </row>
    <row r="95" spans="1:3">
      <c r="A95" s="2" t="s">
        <v>221</v>
      </c>
      <c r="B95" s="2" t="s">
        <v>200</v>
      </c>
      <c r="C95" s="2" t="s">
        <v>221</v>
      </c>
    </row>
    <row r="96" spans="1:3">
      <c r="A96" s="2" t="s">
        <v>221</v>
      </c>
      <c r="B96" s="2" t="s">
        <v>221</v>
      </c>
      <c r="C96" s="2" t="s">
        <v>221</v>
      </c>
    </row>
    <row r="99" spans="1:3" ht="15" customHeight="1">
      <c r="A99" s="281" t="s">
        <v>226</v>
      </c>
      <c r="B99" s="281"/>
      <c r="C99" s="11"/>
    </row>
    <row r="100" spans="1:3">
      <c r="A100" s="2">
        <v>1</v>
      </c>
      <c r="B100" s="2" t="s">
        <v>221</v>
      </c>
    </row>
    <row r="101" spans="1:3">
      <c r="A101" s="2">
        <v>2</v>
      </c>
      <c r="B101" s="2" t="s">
        <v>221</v>
      </c>
    </row>
    <row r="102" spans="1:3">
      <c r="A102" s="2">
        <v>3</v>
      </c>
      <c r="B102" s="2" t="s">
        <v>221</v>
      </c>
    </row>
    <row r="103" spans="1:3">
      <c r="A103" s="2">
        <v>4</v>
      </c>
      <c r="B103" s="2" t="s">
        <v>221</v>
      </c>
    </row>
    <row r="104" spans="1:3">
      <c r="A104" s="2">
        <v>5</v>
      </c>
      <c r="B104" s="2" t="s">
        <v>221</v>
      </c>
    </row>
    <row r="105" spans="1:3">
      <c r="A105" s="2">
        <v>6</v>
      </c>
      <c r="B105" s="2" t="s">
        <v>221</v>
      </c>
    </row>
    <row r="106" spans="1:3">
      <c r="A106" s="2">
        <v>7</v>
      </c>
      <c r="B106" s="2" t="s">
        <v>221</v>
      </c>
    </row>
    <row r="107" spans="1:3">
      <c r="A107" s="2">
        <v>8</v>
      </c>
      <c r="B107" s="2" t="s">
        <v>221</v>
      </c>
    </row>
    <row r="108" spans="1:3">
      <c r="A108" s="2">
        <v>9</v>
      </c>
      <c r="B108" s="2" t="s">
        <v>221</v>
      </c>
    </row>
    <row r="109" spans="1:3">
      <c r="A109" s="2">
        <v>10</v>
      </c>
      <c r="B109" s="2" t="s">
        <v>221</v>
      </c>
    </row>
    <row r="110" spans="1:3">
      <c r="A110" s="2">
        <v>11</v>
      </c>
      <c r="B110" s="2" t="s">
        <v>221</v>
      </c>
    </row>
    <row r="111" spans="1:3">
      <c r="A111" s="2">
        <v>12</v>
      </c>
      <c r="B111" s="2" t="s">
        <v>221</v>
      </c>
    </row>
    <row r="112" spans="1:3">
      <c r="A112" s="2">
        <v>13</v>
      </c>
      <c r="B112" s="2" t="s">
        <v>221</v>
      </c>
    </row>
    <row r="113" spans="1:2">
      <c r="A113" s="2">
        <v>14</v>
      </c>
      <c r="B113" s="2" t="s">
        <v>221</v>
      </c>
    </row>
    <row r="114" spans="1:2">
      <c r="A114" s="2">
        <v>15</v>
      </c>
      <c r="B114" s="2" t="s">
        <v>221</v>
      </c>
    </row>
    <row r="115" spans="1:2">
      <c r="A115" s="2">
        <v>16</v>
      </c>
      <c r="B115" s="2" t="s">
        <v>221</v>
      </c>
    </row>
    <row r="116" spans="1:2">
      <c r="A116" s="2">
        <v>17</v>
      </c>
      <c r="B116" s="2" t="s">
        <v>221</v>
      </c>
    </row>
    <row r="117" spans="1:2">
      <c r="A117" s="2">
        <v>18</v>
      </c>
      <c r="B117" s="2" t="s">
        <v>221</v>
      </c>
    </row>
    <row r="118" spans="1:2">
      <c r="A118" s="2">
        <v>19</v>
      </c>
      <c r="B118" s="2" t="s">
        <v>221</v>
      </c>
    </row>
    <row r="119" spans="1:2">
      <c r="A119" s="2">
        <v>20</v>
      </c>
      <c r="B119" s="2" t="s">
        <v>221</v>
      </c>
    </row>
    <row r="120" spans="1:2">
      <c r="A120" s="2">
        <v>21</v>
      </c>
      <c r="B120" s="2" t="s">
        <v>221</v>
      </c>
    </row>
    <row r="121" spans="1:2">
      <c r="A121" s="2">
        <v>22</v>
      </c>
      <c r="B121" s="2" t="s">
        <v>221</v>
      </c>
    </row>
    <row r="122" spans="1:2">
      <c r="A122" s="2">
        <v>23</v>
      </c>
      <c r="B122" s="2" t="s">
        <v>221</v>
      </c>
    </row>
    <row r="123" spans="1:2">
      <c r="A123" s="2">
        <v>24</v>
      </c>
      <c r="B123" s="2" t="s">
        <v>221</v>
      </c>
    </row>
    <row r="124" spans="1:2">
      <c r="A124" s="2">
        <v>25</v>
      </c>
      <c r="B124" s="2" t="s">
        <v>221</v>
      </c>
    </row>
    <row r="125" spans="1:2">
      <c r="A125" s="2">
        <v>26</v>
      </c>
      <c r="B125" s="2" t="s">
        <v>221</v>
      </c>
    </row>
    <row r="126" spans="1:2">
      <c r="A126" s="2">
        <v>27</v>
      </c>
      <c r="B126" s="2" t="s">
        <v>221</v>
      </c>
    </row>
    <row r="127" spans="1:2">
      <c r="A127" s="2">
        <v>28</v>
      </c>
      <c r="B127" s="2" t="s">
        <v>221</v>
      </c>
    </row>
    <row r="128" spans="1:2">
      <c r="A128" s="2">
        <v>29</v>
      </c>
      <c r="B128" s="2" t="s">
        <v>221</v>
      </c>
    </row>
    <row r="129" spans="1:2">
      <c r="A129" s="2">
        <v>30</v>
      </c>
      <c r="B129" s="2" t="s">
        <v>221</v>
      </c>
    </row>
    <row r="130" spans="1:2">
      <c r="A130" s="2">
        <v>31</v>
      </c>
      <c r="B130" s="2" t="s">
        <v>221</v>
      </c>
    </row>
    <row r="131" spans="1:2">
      <c r="A131" s="2">
        <v>32</v>
      </c>
      <c r="B131" s="2" t="s">
        <v>221</v>
      </c>
    </row>
    <row r="132" spans="1:2">
      <c r="A132" s="2">
        <v>33</v>
      </c>
      <c r="B132" s="2" t="s">
        <v>221</v>
      </c>
    </row>
    <row r="133" spans="1:2">
      <c r="A133" s="2">
        <v>34</v>
      </c>
      <c r="B133" s="2" t="s">
        <v>221</v>
      </c>
    </row>
    <row r="134" spans="1:2">
      <c r="A134" s="2">
        <v>35</v>
      </c>
      <c r="B134" s="2" t="s">
        <v>221</v>
      </c>
    </row>
    <row r="135" spans="1:2">
      <c r="A135" s="2">
        <v>36</v>
      </c>
      <c r="B135" s="2" t="s">
        <v>221</v>
      </c>
    </row>
    <row r="136" spans="1:2">
      <c r="A136" s="2">
        <v>37</v>
      </c>
      <c r="B136" s="2" t="s">
        <v>221</v>
      </c>
    </row>
    <row r="137" spans="1:2">
      <c r="A137" s="2">
        <v>38</v>
      </c>
      <c r="B137" s="2" t="s">
        <v>221</v>
      </c>
    </row>
    <row r="138" spans="1:2">
      <c r="A138" s="2">
        <v>39</v>
      </c>
      <c r="B138" s="2" t="s">
        <v>221</v>
      </c>
    </row>
    <row r="139" spans="1:2">
      <c r="A139" s="2">
        <v>40</v>
      </c>
      <c r="B139" s="2" t="s">
        <v>221</v>
      </c>
    </row>
    <row r="140" spans="1:2">
      <c r="A140" s="2">
        <v>41</v>
      </c>
      <c r="B140" s="2" t="s">
        <v>221</v>
      </c>
    </row>
    <row r="141" spans="1:2">
      <c r="A141" s="2">
        <v>42</v>
      </c>
      <c r="B141" s="2" t="s">
        <v>221</v>
      </c>
    </row>
    <row r="142" spans="1:2">
      <c r="A142" s="2">
        <v>43</v>
      </c>
      <c r="B142" s="2" t="s">
        <v>221</v>
      </c>
    </row>
    <row r="143" spans="1:2">
      <c r="A143" s="2">
        <v>44</v>
      </c>
      <c r="B143" s="2" t="s">
        <v>221</v>
      </c>
    </row>
    <row r="144" spans="1:2">
      <c r="A144" s="2">
        <v>45</v>
      </c>
      <c r="B144" s="2" t="s">
        <v>221</v>
      </c>
    </row>
    <row r="145" spans="1:2">
      <c r="A145" s="2">
        <v>46</v>
      </c>
      <c r="B145" s="2" t="s">
        <v>221</v>
      </c>
    </row>
    <row r="146" spans="1:2">
      <c r="A146" s="2">
        <v>47</v>
      </c>
      <c r="B146" s="2" t="s">
        <v>221</v>
      </c>
    </row>
    <row r="147" spans="1:2">
      <c r="A147" s="2">
        <v>48</v>
      </c>
      <c r="B147" s="2" t="s">
        <v>221</v>
      </c>
    </row>
    <row r="148" spans="1:2">
      <c r="A148" s="2">
        <v>49</v>
      </c>
      <c r="B148" s="2" t="s">
        <v>221</v>
      </c>
    </row>
    <row r="149" spans="1:2">
      <c r="A149" s="2">
        <v>50</v>
      </c>
      <c r="B149" s="2" t="s">
        <v>200</v>
      </c>
    </row>
    <row r="150" spans="1:2">
      <c r="A150" s="2">
        <v>51</v>
      </c>
      <c r="B150" s="2" t="s">
        <v>200</v>
      </c>
    </row>
    <row r="151" spans="1:2">
      <c r="A151" s="2">
        <v>52</v>
      </c>
      <c r="B151" s="2" t="s">
        <v>200</v>
      </c>
    </row>
    <row r="152" spans="1:2">
      <c r="A152" s="2">
        <v>53</v>
      </c>
      <c r="B152" s="2" t="s">
        <v>200</v>
      </c>
    </row>
    <row r="153" spans="1:2">
      <c r="A153" s="2">
        <v>54</v>
      </c>
      <c r="B153" s="2" t="s">
        <v>200</v>
      </c>
    </row>
    <row r="154" spans="1:2">
      <c r="A154" s="2">
        <v>55</v>
      </c>
      <c r="B154" s="2" t="s">
        <v>200</v>
      </c>
    </row>
    <row r="155" spans="1:2">
      <c r="A155" s="2">
        <v>56</v>
      </c>
      <c r="B155" s="2" t="s">
        <v>200</v>
      </c>
    </row>
    <row r="156" spans="1:2">
      <c r="A156" s="2">
        <v>57</v>
      </c>
      <c r="B156" s="2" t="s">
        <v>200</v>
      </c>
    </row>
    <row r="157" spans="1:2">
      <c r="A157" s="2">
        <v>58</v>
      </c>
      <c r="B157" s="2" t="s">
        <v>200</v>
      </c>
    </row>
    <row r="158" spans="1:2">
      <c r="A158" s="2">
        <v>59</v>
      </c>
      <c r="B158" s="2" t="s">
        <v>200</v>
      </c>
    </row>
    <row r="159" spans="1:2">
      <c r="A159" s="2">
        <v>60</v>
      </c>
      <c r="B159" s="2" t="s">
        <v>200</v>
      </c>
    </row>
    <row r="160" spans="1:2">
      <c r="A160" s="2">
        <v>61</v>
      </c>
      <c r="B160" s="2" t="s">
        <v>200</v>
      </c>
    </row>
    <row r="161" spans="1:2">
      <c r="A161" s="2">
        <v>62</v>
      </c>
      <c r="B161" s="2" t="s">
        <v>200</v>
      </c>
    </row>
    <row r="162" spans="1:2">
      <c r="A162" s="2">
        <v>63</v>
      </c>
      <c r="B162" s="2" t="s">
        <v>200</v>
      </c>
    </row>
    <row r="163" spans="1:2">
      <c r="A163" s="2">
        <v>64</v>
      </c>
      <c r="B163" s="2" t="s">
        <v>200</v>
      </c>
    </row>
    <row r="164" spans="1:2">
      <c r="A164" s="2">
        <v>65</v>
      </c>
      <c r="B164" s="2" t="s">
        <v>200</v>
      </c>
    </row>
    <row r="165" spans="1:2">
      <c r="A165" s="2">
        <v>66</v>
      </c>
      <c r="B165" s="2" t="s">
        <v>200</v>
      </c>
    </row>
    <row r="166" spans="1:2">
      <c r="A166" s="2">
        <v>67</v>
      </c>
      <c r="B166" s="2" t="s">
        <v>200</v>
      </c>
    </row>
    <row r="167" spans="1:2">
      <c r="A167" s="2">
        <v>68</v>
      </c>
      <c r="B167" s="2" t="s">
        <v>200</v>
      </c>
    </row>
    <row r="168" spans="1:2">
      <c r="A168" s="2">
        <v>69</v>
      </c>
      <c r="B168" s="2" t="s">
        <v>200</v>
      </c>
    </row>
    <row r="169" spans="1:2">
      <c r="A169" s="2">
        <v>70</v>
      </c>
      <c r="B169" s="2" t="s">
        <v>200</v>
      </c>
    </row>
    <row r="170" spans="1:2">
      <c r="A170" s="2">
        <v>71</v>
      </c>
      <c r="B170" s="2" t="s">
        <v>200</v>
      </c>
    </row>
    <row r="171" spans="1:2">
      <c r="A171" s="2">
        <v>72</v>
      </c>
      <c r="B171" s="2" t="s">
        <v>200</v>
      </c>
    </row>
    <row r="172" spans="1:2">
      <c r="A172" s="2">
        <v>73</v>
      </c>
      <c r="B172" s="2" t="s">
        <v>200</v>
      </c>
    </row>
    <row r="173" spans="1:2">
      <c r="A173" s="2">
        <v>74</v>
      </c>
      <c r="B173" s="2" t="s">
        <v>200</v>
      </c>
    </row>
    <row r="174" spans="1:2">
      <c r="A174" s="2">
        <v>75</v>
      </c>
      <c r="B174" s="2" t="s">
        <v>200</v>
      </c>
    </row>
    <row r="175" spans="1:2">
      <c r="A175" s="2">
        <v>76</v>
      </c>
      <c r="B175" s="2" t="s">
        <v>200</v>
      </c>
    </row>
    <row r="176" spans="1:2">
      <c r="A176" s="2">
        <v>77</v>
      </c>
      <c r="B176" s="2" t="s">
        <v>200</v>
      </c>
    </row>
    <row r="177" spans="1:2">
      <c r="A177" s="2">
        <v>78</v>
      </c>
      <c r="B177" s="2" t="s">
        <v>200</v>
      </c>
    </row>
    <row r="178" spans="1:2">
      <c r="A178" s="2">
        <v>79</v>
      </c>
      <c r="B178" s="2" t="s">
        <v>200</v>
      </c>
    </row>
    <row r="179" spans="1:2">
      <c r="A179" s="2">
        <v>80</v>
      </c>
      <c r="B179" s="2" t="s">
        <v>200</v>
      </c>
    </row>
    <row r="180" spans="1:2">
      <c r="A180" s="2">
        <v>81</v>
      </c>
      <c r="B180" s="2" t="s">
        <v>200</v>
      </c>
    </row>
    <row r="181" spans="1:2">
      <c r="A181" s="2">
        <v>82</v>
      </c>
      <c r="B181" s="2" t="s">
        <v>200</v>
      </c>
    </row>
    <row r="182" spans="1:2">
      <c r="A182" s="2">
        <v>83</v>
      </c>
      <c r="B182" s="2" t="s">
        <v>200</v>
      </c>
    </row>
    <row r="183" spans="1:2">
      <c r="A183" s="2">
        <v>84</v>
      </c>
      <c r="B183" s="2" t="s">
        <v>200</v>
      </c>
    </row>
    <row r="184" spans="1:2">
      <c r="A184" s="2">
        <v>85</v>
      </c>
      <c r="B184" s="2" t="s">
        <v>200</v>
      </c>
    </row>
    <row r="185" spans="1:2">
      <c r="A185" s="2">
        <v>86</v>
      </c>
      <c r="B185" s="2" t="s">
        <v>200</v>
      </c>
    </row>
    <row r="186" spans="1:2">
      <c r="A186" s="2">
        <v>87</v>
      </c>
      <c r="B186" s="2" t="s">
        <v>200</v>
      </c>
    </row>
    <row r="187" spans="1:2">
      <c r="A187" s="2">
        <v>88</v>
      </c>
      <c r="B187" s="2" t="s">
        <v>200</v>
      </c>
    </row>
    <row r="188" spans="1:2">
      <c r="A188" s="2">
        <v>89</v>
      </c>
      <c r="B188" s="2" t="s">
        <v>200</v>
      </c>
    </row>
    <row r="189" spans="1:2">
      <c r="A189" s="2">
        <v>90</v>
      </c>
      <c r="B189" s="2" t="s">
        <v>200</v>
      </c>
    </row>
    <row r="190" spans="1:2">
      <c r="A190" s="2">
        <v>91</v>
      </c>
      <c r="B190" s="2" t="s">
        <v>200</v>
      </c>
    </row>
    <row r="191" spans="1:2">
      <c r="A191" s="2">
        <v>92</v>
      </c>
      <c r="B191" s="2" t="s">
        <v>200</v>
      </c>
    </row>
    <row r="192" spans="1:2">
      <c r="A192" s="2">
        <v>93</v>
      </c>
      <c r="B192" s="2" t="s">
        <v>200</v>
      </c>
    </row>
    <row r="193" spans="1:2">
      <c r="A193" s="2">
        <v>94</v>
      </c>
      <c r="B193" s="2" t="s">
        <v>200</v>
      </c>
    </row>
    <row r="194" spans="1:2">
      <c r="A194" s="2">
        <v>95</v>
      </c>
      <c r="B194" s="2" t="s">
        <v>200</v>
      </c>
    </row>
    <row r="195" spans="1:2">
      <c r="A195" s="2">
        <v>96</v>
      </c>
      <c r="B195" s="2" t="s">
        <v>200</v>
      </c>
    </row>
    <row r="196" spans="1:2">
      <c r="A196" s="2">
        <v>97</v>
      </c>
      <c r="B196" s="2" t="s">
        <v>200</v>
      </c>
    </row>
    <row r="197" spans="1:2">
      <c r="A197" s="2">
        <v>98</v>
      </c>
      <c r="B197" s="2" t="s">
        <v>200</v>
      </c>
    </row>
    <row r="198" spans="1:2">
      <c r="A198" s="2">
        <v>99</v>
      </c>
      <c r="B198" s="2" t="s">
        <v>200</v>
      </c>
    </row>
    <row r="199" spans="1:2">
      <c r="A199" s="2">
        <v>100</v>
      </c>
      <c r="B199" s="2" t="s">
        <v>220</v>
      </c>
    </row>
    <row r="201" spans="1:2" ht="69.75" customHeight="1">
      <c r="A201" s="282" t="s">
        <v>227</v>
      </c>
      <c r="B201" s="282" t="s">
        <v>228</v>
      </c>
    </row>
    <row r="202" spans="1:2">
      <c r="A202" s="283"/>
      <c r="B202" s="283"/>
    </row>
    <row r="203" spans="1:2">
      <c r="A203" s="2" t="s">
        <v>229</v>
      </c>
      <c r="B203" s="2" t="s">
        <v>229</v>
      </c>
    </row>
    <row r="204" spans="1:2">
      <c r="A204" s="2" t="s">
        <v>230</v>
      </c>
      <c r="B204" s="2" t="s">
        <v>231</v>
      </c>
    </row>
    <row r="205" spans="1:2">
      <c r="A205" s="2"/>
      <c r="B205" s="2" t="s">
        <v>230</v>
      </c>
    </row>
    <row r="207" spans="1:2" ht="15" customHeight="1">
      <c r="A207" s="281" t="s">
        <v>232</v>
      </c>
      <c r="B207" s="281"/>
    </row>
    <row r="208" spans="1:2">
      <c r="A208" s="1" t="s">
        <v>229</v>
      </c>
      <c r="B208" s="2">
        <v>2</v>
      </c>
    </row>
    <row r="209" spans="1:3">
      <c r="A209" s="1" t="s">
        <v>231</v>
      </c>
      <c r="B209" s="2">
        <v>1</v>
      </c>
    </row>
    <row r="210" spans="1:3">
      <c r="A210" s="1" t="s">
        <v>230</v>
      </c>
      <c r="B210" s="2">
        <v>0</v>
      </c>
    </row>
    <row r="214" spans="1:3">
      <c r="A214" s="1" t="s">
        <v>233</v>
      </c>
      <c r="B214" s="1" t="s">
        <v>234</v>
      </c>
      <c r="C214" s="1" t="s">
        <v>235</v>
      </c>
    </row>
    <row r="215" spans="1:3">
      <c r="A215" s="2" t="s">
        <v>220</v>
      </c>
      <c r="B215" s="2" t="s">
        <v>229</v>
      </c>
      <c r="C215" s="2">
        <v>2</v>
      </c>
    </row>
    <row r="216" spans="1:3">
      <c r="A216" s="2" t="s">
        <v>220</v>
      </c>
      <c r="B216" s="2" t="s">
        <v>230</v>
      </c>
      <c r="C216" s="2">
        <v>0</v>
      </c>
    </row>
    <row r="217" spans="1:3">
      <c r="A217" s="2" t="s">
        <v>200</v>
      </c>
      <c r="B217" s="2" t="s">
        <v>229</v>
      </c>
      <c r="C217" s="2">
        <v>1</v>
      </c>
    </row>
    <row r="218" spans="1:3">
      <c r="A218" s="2" t="s">
        <v>200</v>
      </c>
      <c r="B218" s="2" t="s">
        <v>230</v>
      </c>
      <c r="C218" s="2">
        <v>0</v>
      </c>
    </row>
    <row r="219" spans="1:3">
      <c r="A219" s="2" t="s">
        <v>221</v>
      </c>
      <c r="B219" s="2" t="s">
        <v>229</v>
      </c>
      <c r="C219" s="2">
        <v>0</v>
      </c>
    </row>
    <row r="220" spans="1:3">
      <c r="A220" s="2" t="s">
        <v>221</v>
      </c>
      <c r="B220" s="2" t="s">
        <v>230</v>
      </c>
      <c r="C220" s="2">
        <v>0</v>
      </c>
    </row>
    <row r="222" spans="1:3">
      <c r="A222" s="1" t="s">
        <v>236</v>
      </c>
      <c r="B222" s="1" t="s">
        <v>237</v>
      </c>
      <c r="C222" s="1" t="s">
        <v>238</v>
      </c>
    </row>
    <row r="223" spans="1:3">
      <c r="A223" s="2" t="s">
        <v>220</v>
      </c>
      <c r="B223" s="2" t="s">
        <v>229</v>
      </c>
      <c r="C223" s="2">
        <v>2</v>
      </c>
    </row>
    <row r="224" spans="1:3">
      <c r="A224" s="2" t="s">
        <v>220</v>
      </c>
      <c r="B224" s="2" t="s">
        <v>231</v>
      </c>
      <c r="C224" s="2">
        <v>1</v>
      </c>
    </row>
    <row r="225" spans="1:5">
      <c r="A225" s="2" t="s">
        <v>220</v>
      </c>
      <c r="B225" s="2" t="s">
        <v>230</v>
      </c>
      <c r="C225" s="2">
        <v>0</v>
      </c>
    </row>
    <row r="226" spans="1:5">
      <c r="A226" s="2" t="s">
        <v>200</v>
      </c>
      <c r="B226" s="2" t="s">
        <v>229</v>
      </c>
      <c r="C226" s="2">
        <v>1</v>
      </c>
    </row>
    <row r="227" spans="1:5">
      <c r="A227" s="2" t="s">
        <v>200</v>
      </c>
      <c r="B227" s="2" t="s">
        <v>231</v>
      </c>
      <c r="C227" s="2">
        <v>0</v>
      </c>
      <c r="E227" s="3"/>
    </row>
    <row r="228" spans="1:5">
      <c r="A228" s="2" t="s">
        <v>200</v>
      </c>
      <c r="B228" s="2" t="s">
        <v>230</v>
      </c>
      <c r="C228" s="2">
        <v>0</v>
      </c>
    </row>
    <row r="229" spans="1:5">
      <c r="A229" s="2" t="s">
        <v>221</v>
      </c>
      <c r="B229" s="2" t="s">
        <v>229</v>
      </c>
      <c r="C229" s="2">
        <v>0</v>
      </c>
    </row>
    <row r="230" spans="1:5">
      <c r="A230" s="2" t="s">
        <v>221</v>
      </c>
      <c r="B230" s="2" t="s">
        <v>231</v>
      </c>
      <c r="C230" s="2">
        <v>0</v>
      </c>
      <c r="E230" s="3"/>
    </row>
    <row r="231" spans="1:5">
      <c r="A231" s="2" t="s">
        <v>221</v>
      </c>
      <c r="B231" s="2" t="s">
        <v>230</v>
      </c>
      <c r="C231" s="2">
        <v>0</v>
      </c>
    </row>
    <row r="233" spans="1:5">
      <c r="A233" s="12" t="s">
        <v>239</v>
      </c>
      <c r="B233" s="1" t="s">
        <v>193</v>
      </c>
      <c r="C233" s="1" t="s">
        <v>194</v>
      </c>
      <c r="E233" s="3"/>
    </row>
    <row r="234" spans="1:5">
      <c r="A234" s="12">
        <v>1</v>
      </c>
      <c r="B234" s="2" t="s">
        <v>203</v>
      </c>
      <c r="C234" s="2" t="s">
        <v>196</v>
      </c>
    </row>
    <row r="235" spans="1:5">
      <c r="A235" s="12">
        <v>2</v>
      </c>
      <c r="B235" s="2" t="s">
        <v>201</v>
      </c>
      <c r="C235" s="2" t="s">
        <v>198</v>
      </c>
    </row>
    <row r="236" spans="1:5">
      <c r="A236" s="12">
        <v>3</v>
      </c>
      <c r="B236" s="2" t="s">
        <v>240</v>
      </c>
      <c r="C236" s="2" t="s">
        <v>200</v>
      </c>
    </row>
    <row r="237" spans="1:5">
      <c r="A237" s="12">
        <v>4</v>
      </c>
      <c r="B237" s="2" t="s">
        <v>197</v>
      </c>
      <c r="C237" s="2" t="s">
        <v>202</v>
      </c>
    </row>
    <row r="238" spans="1:5">
      <c r="A238" s="12">
        <v>5</v>
      </c>
      <c r="B238" s="2" t="s">
        <v>195</v>
      </c>
      <c r="C238" s="2" t="s">
        <v>204</v>
      </c>
    </row>
    <row r="240" spans="1:5">
      <c r="A240" s="1" t="s">
        <v>241</v>
      </c>
    </row>
    <row r="241" spans="1:1">
      <c r="A241" s="2" t="s">
        <v>242</v>
      </c>
    </row>
    <row r="242" spans="1:1">
      <c r="A242" s="2" t="s">
        <v>243</v>
      </c>
    </row>
    <row r="243" spans="1:1">
      <c r="A243" s="2" t="s">
        <v>244</v>
      </c>
    </row>
    <row r="244" spans="1:1">
      <c r="A244" s="2" t="s">
        <v>245</v>
      </c>
    </row>
    <row r="246" spans="1:1">
      <c r="A246" s="1" t="s">
        <v>246</v>
      </c>
    </row>
    <row r="247" spans="1:1">
      <c r="A247" s="2" t="s">
        <v>211</v>
      </c>
    </row>
    <row r="248" spans="1:1">
      <c r="A248" s="2" t="s">
        <v>210</v>
      </c>
    </row>
    <row r="250" spans="1:1" ht="28.5" customHeight="1">
      <c r="A250" s="10" t="s">
        <v>247</v>
      </c>
    </row>
    <row r="251" spans="1:1">
      <c r="A251" s="2" t="s">
        <v>248</v>
      </c>
    </row>
    <row r="252" spans="1:1">
      <c r="A252" s="2" t="s">
        <v>249</v>
      </c>
    </row>
    <row r="253" spans="1:1">
      <c r="A253" s="2" t="s">
        <v>250</v>
      </c>
    </row>
  </sheetData>
  <mergeCells count="16">
    <mergeCell ref="A99:B99"/>
    <mergeCell ref="A201:A202"/>
    <mergeCell ref="B201:B202"/>
    <mergeCell ref="A207:B207"/>
    <mergeCell ref="A1:C1"/>
    <mergeCell ref="A22:B22"/>
    <mergeCell ref="A30:C30"/>
    <mergeCell ref="A65:A66"/>
    <mergeCell ref="A64:B64"/>
    <mergeCell ref="A82:A84"/>
    <mergeCell ref="A86:C86"/>
    <mergeCell ref="A67:A68"/>
    <mergeCell ref="A69:A71"/>
    <mergeCell ref="A72:A73"/>
    <mergeCell ref="A74:A75"/>
    <mergeCell ref="A76:A78"/>
  </mergeCells>
  <conditionalFormatting sqref="B32:B56">
    <cfRule type="cellIs" dxfId="56" priority="5" operator="equal">
      <formula>"CATASTROFICO"</formula>
    </cfRule>
    <cfRule type="cellIs" dxfId="55" priority="6" operator="equal">
      <formula>"MAYOR"</formula>
    </cfRule>
    <cfRule type="cellIs" dxfId="54" priority="8" operator="equal">
      <formula>"MENOR"</formula>
    </cfRule>
    <cfRule type="cellIs" dxfId="53" priority="9" operator="equal">
      <formula>"INSIGNIFICANTE"</formula>
    </cfRule>
  </conditionalFormatting>
  <conditionalFormatting sqref="B32:C56">
    <cfRule type="cellIs" dxfId="52" priority="3" operator="equal">
      <formula>"MODERADO"</formula>
    </cfRule>
  </conditionalFormatting>
  <conditionalFormatting sqref="C32:C56">
    <cfRule type="cellIs" dxfId="51" priority="1" operator="equal">
      <formula>"EXTREMO"</formula>
    </cfRule>
    <cfRule type="cellIs" dxfId="50" priority="2" operator="equal">
      <formula>"ALTO"</formula>
    </cfRule>
    <cfRule type="cellIs" dxfId="49" priority="4" operator="equal">
      <formula>"BAJO"</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F2BC-52B3-4B24-8D26-2AF6ADFAAD26}">
  <dimension ref="A1:DK128"/>
  <sheetViews>
    <sheetView tabSelected="1" topLeftCell="AD4" zoomScale="80" zoomScaleNormal="80" workbookViewId="0">
      <pane ySplit="3" topLeftCell="A108" activePane="bottomLeft" state="frozen"/>
      <selection pane="bottomLeft" activeCell="AZ109" sqref="AZ109:AZ128"/>
      <selection activeCell="A7" sqref="A7"/>
    </sheetView>
  </sheetViews>
  <sheetFormatPr defaultColWidth="0" defaultRowHeight="15" customHeight="1"/>
  <cols>
    <col min="1" max="2" width="10.7109375" style="13" customWidth="1"/>
    <col min="3" max="5" width="30.7109375" style="13" customWidth="1"/>
    <col min="6" max="6" width="34" style="13" customWidth="1"/>
    <col min="7" max="10" width="8.7109375" style="13" customWidth="1"/>
    <col min="11" max="13" width="19.42578125" style="13" customWidth="1"/>
    <col min="14" max="14" width="37" style="13" customWidth="1"/>
    <col min="15" max="15" width="11.85546875" style="13" customWidth="1"/>
    <col min="16" max="16" width="15.7109375" style="13" customWidth="1"/>
    <col min="17" max="17" width="8.42578125" style="45" customWidth="1"/>
    <col min="18" max="18" width="46.42578125" style="13" customWidth="1"/>
    <col min="19" max="20" width="5.85546875" style="13" customWidth="1"/>
    <col min="21" max="21" width="8.5703125" style="13" hidden="1" customWidth="1"/>
    <col min="22" max="22" width="15.7109375" style="13" customWidth="1"/>
    <col min="23" max="23" width="11.5703125" style="45" customWidth="1"/>
    <col min="24" max="24" width="16.85546875" style="41" customWidth="1"/>
    <col min="25" max="25" width="66.28515625" style="13" customWidth="1"/>
    <col min="26" max="26" width="12.140625" style="13" customWidth="1"/>
    <col min="27" max="27" width="7.140625" style="13" customWidth="1"/>
    <col min="28" max="28" width="3" style="13" customWidth="1"/>
    <col min="29" max="29" width="5.140625" style="13" customWidth="1"/>
    <col min="30" max="30" width="9.42578125" style="13" customWidth="1"/>
    <col min="31" max="31" width="12.7109375" style="27" customWidth="1"/>
    <col min="32" max="32" width="7.7109375" style="13" customWidth="1"/>
    <col min="33" max="34" width="7.140625" style="13" customWidth="1"/>
    <col min="35" max="35" width="15.5703125" style="27" customWidth="1"/>
    <col min="36" max="36" width="19.7109375" style="27" customWidth="1"/>
    <col min="37" max="37" width="6.7109375" style="27" customWidth="1"/>
    <col min="38" max="38" width="6.7109375" style="27" hidden="1" customWidth="1"/>
    <col min="39" max="39" width="19.7109375" style="13" customWidth="1"/>
    <col min="40" max="40" width="11.7109375" style="13" customWidth="1"/>
    <col min="41" max="41" width="19.7109375" style="41" customWidth="1"/>
    <col min="42" max="42" width="25.5703125" style="13" customWidth="1"/>
    <col min="43" max="43" width="38.85546875" style="13" customWidth="1"/>
    <col min="44" max="44" width="19.7109375" style="13" customWidth="1"/>
    <col min="45" max="46" width="19.7109375" style="33" customWidth="1"/>
    <col min="47" max="47" width="19.7109375" style="13" customWidth="1"/>
    <col min="48" max="48" width="71.5703125" style="13" customWidth="1"/>
    <col min="49" max="49" width="15.42578125" style="13" customWidth="1"/>
    <col min="50" max="50" width="44" style="13" customWidth="1"/>
    <col min="51" max="51" width="41.28515625" style="13" customWidth="1"/>
    <col min="52" max="52" width="65.5703125" style="13" customWidth="1"/>
    <col min="53" max="53" width="15.42578125" style="13" customWidth="1"/>
    <col min="54" max="54" width="45.5703125" style="13" customWidth="1"/>
    <col min="55" max="55" width="36.28515625" style="13" customWidth="1"/>
    <col min="56" max="56" width="64.42578125" style="13" customWidth="1"/>
    <col min="57" max="57" width="38.5703125" style="13" customWidth="1"/>
    <col min="58" max="58" width="28.140625" style="13" customWidth="1"/>
    <col min="59" max="59" width="31.85546875" style="13" customWidth="1"/>
    <col min="60" max="115" width="0" style="13" hidden="1" customWidth="1"/>
    <col min="116" max="16384" width="11.42578125" style="13" hidden="1"/>
  </cols>
  <sheetData>
    <row r="1" spans="1:59" ht="19.5" hidden="1" customHeight="1">
      <c r="A1" s="182"/>
      <c r="B1" s="183"/>
      <c r="C1" s="214" t="s">
        <v>251</v>
      </c>
      <c r="D1" s="215"/>
      <c r="E1" s="215"/>
      <c r="F1" s="215"/>
      <c r="G1" s="215"/>
      <c r="H1" s="215"/>
      <c r="I1" s="215"/>
      <c r="J1" s="215"/>
      <c r="K1" s="215"/>
      <c r="L1" s="215"/>
      <c r="M1" s="216"/>
      <c r="N1" s="201"/>
      <c r="O1" s="201"/>
      <c r="P1" s="201"/>
      <c r="Q1" s="50"/>
      <c r="R1" s="14"/>
      <c r="S1" s="14"/>
      <c r="T1" s="14"/>
      <c r="U1" s="14"/>
      <c r="V1" s="14"/>
      <c r="W1" s="51"/>
      <c r="X1" s="52"/>
      <c r="Y1" s="49"/>
      <c r="AE1" s="26"/>
      <c r="AI1" s="26"/>
      <c r="AJ1" s="26"/>
      <c r="AK1" s="26"/>
      <c r="AL1" s="26"/>
    </row>
    <row r="2" spans="1:59" ht="15" hidden="1" customHeight="1">
      <c r="A2" s="184"/>
      <c r="B2" s="185"/>
      <c r="C2" s="214" t="s">
        <v>252</v>
      </c>
      <c r="D2" s="215"/>
      <c r="E2" s="215"/>
      <c r="F2" s="215"/>
      <c r="G2" s="215"/>
      <c r="H2" s="215"/>
      <c r="I2" s="215"/>
      <c r="J2" s="215"/>
      <c r="K2" s="215"/>
      <c r="L2" s="215"/>
      <c r="M2" s="216"/>
      <c r="N2" s="201"/>
      <c r="O2" s="201"/>
      <c r="P2" s="201"/>
      <c r="Q2" s="50"/>
      <c r="R2" s="14"/>
      <c r="S2" s="14"/>
      <c r="T2" s="14"/>
      <c r="U2" s="14"/>
      <c r="V2" s="14"/>
      <c r="W2" s="51"/>
      <c r="X2" s="52"/>
      <c r="Y2" s="49"/>
      <c r="AE2" s="26"/>
      <c r="AI2" s="26"/>
      <c r="AJ2" s="26"/>
      <c r="AK2" s="26"/>
      <c r="AL2" s="26"/>
    </row>
    <row r="3" spans="1:59" ht="19.5" hidden="1" customHeight="1">
      <c r="A3" s="186"/>
      <c r="B3" s="187"/>
      <c r="C3" s="214" t="s">
        <v>253</v>
      </c>
      <c r="D3" s="215"/>
      <c r="E3" s="215"/>
      <c r="F3" s="215"/>
      <c r="G3" s="215" t="s">
        <v>254</v>
      </c>
      <c r="H3" s="215"/>
      <c r="I3" s="215"/>
      <c r="J3" s="215"/>
      <c r="K3" s="215"/>
      <c r="L3" s="215"/>
      <c r="M3" s="216"/>
      <c r="N3" s="201"/>
      <c r="O3" s="201"/>
      <c r="P3" s="201"/>
      <c r="Q3" s="50"/>
      <c r="R3" s="49"/>
      <c r="S3" s="49"/>
      <c r="T3" s="49"/>
      <c r="U3" s="49"/>
      <c r="V3" s="49"/>
      <c r="W3" s="50"/>
      <c r="X3" s="52"/>
      <c r="Y3" s="49"/>
      <c r="AE3" s="26"/>
      <c r="AI3" s="26"/>
      <c r="AJ3" s="26"/>
      <c r="AK3" s="26"/>
      <c r="AL3" s="26"/>
    </row>
    <row r="4" spans="1:59" s="14" customFormat="1" ht="16.5" hidden="1" customHeight="1">
      <c r="A4" s="244" t="s">
        <v>8</v>
      </c>
      <c r="B4" s="245"/>
      <c r="C4" s="201" t="s">
        <v>13</v>
      </c>
      <c r="D4" s="201" t="s">
        <v>255</v>
      </c>
      <c r="E4" s="201" t="s">
        <v>17</v>
      </c>
      <c r="F4" s="207" t="s">
        <v>256</v>
      </c>
      <c r="G4" s="208"/>
      <c r="H4" s="208"/>
      <c r="I4" s="208"/>
      <c r="J4" s="209"/>
      <c r="K4" s="203" t="s">
        <v>27</v>
      </c>
      <c r="L4" s="203"/>
      <c r="M4" s="203"/>
      <c r="N4" s="203"/>
      <c r="O4" s="203"/>
      <c r="P4" s="203"/>
      <c r="Q4" s="203"/>
      <c r="R4" s="203"/>
      <c r="S4" s="203"/>
      <c r="T4" s="203"/>
      <c r="U4" s="203"/>
      <c r="V4" s="203"/>
      <c r="W4" s="203"/>
      <c r="X4" s="203"/>
      <c r="Y4" s="197" t="s">
        <v>46</v>
      </c>
      <c r="Z4" s="197"/>
      <c r="AA4" s="197"/>
      <c r="AB4" s="197"/>
      <c r="AC4" s="197"/>
      <c r="AD4" s="197"/>
      <c r="AE4" s="197"/>
      <c r="AF4" s="197"/>
      <c r="AG4" s="197"/>
      <c r="AH4" s="197"/>
      <c r="AI4" s="197"/>
      <c r="AJ4" s="197"/>
      <c r="AK4" s="197"/>
      <c r="AL4" s="197"/>
      <c r="AM4" s="197"/>
      <c r="AN4" s="197"/>
      <c r="AO4" s="197"/>
      <c r="AP4" s="197"/>
      <c r="AQ4" s="188" t="s">
        <v>74</v>
      </c>
      <c r="AR4" s="189"/>
      <c r="AS4" s="189"/>
      <c r="AT4" s="189"/>
      <c r="AU4" s="189"/>
      <c r="AV4" s="213" t="s">
        <v>257</v>
      </c>
      <c r="AW4" s="213"/>
      <c r="AX4" s="213"/>
      <c r="AY4" s="213"/>
      <c r="AZ4" s="196" t="s">
        <v>258</v>
      </c>
      <c r="BA4" s="196"/>
      <c r="BB4" s="196"/>
      <c r="BC4" s="196"/>
      <c r="BD4" s="196" t="s">
        <v>259</v>
      </c>
      <c r="BE4" s="196"/>
      <c r="BF4" s="196"/>
      <c r="BG4" s="196"/>
    </row>
    <row r="5" spans="1:59" s="14" customFormat="1" ht="42" hidden="1" customHeight="1">
      <c r="A5" s="246"/>
      <c r="B5" s="247"/>
      <c r="C5" s="201"/>
      <c r="D5" s="201"/>
      <c r="E5" s="201"/>
      <c r="F5" s="210"/>
      <c r="G5" s="211"/>
      <c r="H5" s="211"/>
      <c r="I5" s="211"/>
      <c r="J5" s="212"/>
      <c r="K5" s="203"/>
      <c r="L5" s="203"/>
      <c r="M5" s="203"/>
      <c r="N5" s="203"/>
      <c r="O5" s="203"/>
      <c r="P5" s="203"/>
      <c r="Q5" s="203"/>
      <c r="R5" s="203"/>
      <c r="S5" s="203"/>
      <c r="T5" s="203"/>
      <c r="U5" s="203"/>
      <c r="V5" s="203"/>
      <c r="W5" s="203"/>
      <c r="X5" s="203"/>
      <c r="Y5" s="197" t="s">
        <v>47</v>
      </c>
      <c r="Z5" s="53" t="s">
        <v>49</v>
      </c>
      <c r="AA5" s="197" t="s">
        <v>52</v>
      </c>
      <c r="AB5" s="197"/>
      <c r="AC5" s="197"/>
      <c r="AD5" s="197"/>
      <c r="AE5" s="197"/>
      <c r="AF5" s="197"/>
      <c r="AG5" s="197"/>
      <c r="AH5" s="197"/>
      <c r="AI5" s="199" t="s">
        <v>64</v>
      </c>
      <c r="AJ5" s="197" t="s">
        <v>66</v>
      </c>
      <c r="AK5" s="200" t="s">
        <v>260</v>
      </c>
      <c r="AL5" s="62"/>
      <c r="AM5" s="197" t="s">
        <v>68</v>
      </c>
      <c r="AN5" s="197" t="s">
        <v>260</v>
      </c>
      <c r="AO5" s="204" t="s">
        <v>70</v>
      </c>
      <c r="AP5" s="197" t="s">
        <v>72</v>
      </c>
      <c r="AQ5" s="190"/>
      <c r="AR5" s="191"/>
      <c r="AS5" s="191"/>
      <c r="AT5" s="191"/>
      <c r="AU5" s="191"/>
      <c r="AV5" s="213"/>
      <c r="AW5" s="213"/>
      <c r="AX5" s="213"/>
      <c r="AY5" s="213"/>
      <c r="AZ5" s="196"/>
      <c r="BA5" s="196"/>
      <c r="BB5" s="196"/>
      <c r="BC5" s="196"/>
      <c r="BD5" s="196"/>
      <c r="BE5" s="196"/>
      <c r="BF5" s="196"/>
      <c r="BG5" s="196"/>
    </row>
    <row r="6" spans="1:59" s="14" customFormat="1" ht="129" customHeight="1">
      <c r="A6" s="91" t="s">
        <v>261</v>
      </c>
      <c r="B6" s="91" t="s">
        <v>83</v>
      </c>
      <c r="C6" s="202"/>
      <c r="D6" s="202"/>
      <c r="E6" s="202"/>
      <c r="F6" s="54" t="s">
        <v>20</v>
      </c>
      <c r="G6" s="63" t="s">
        <v>22</v>
      </c>
      <c r="H6" s="63" t="s">
        <v>24</v>
      </c>
      <c r="I6" s="63" t="s">
        <v>25</v>
      </c>
      <c r="J6" s="63" t="s">
        <v>26</v>
      </c>
      <c r="K6" s="54" t="s">
        <v>28</v>
      </c>
      <c r="L6" s="54" t="s">
        <v>30</v>
      </c>
      <c r="M6" s="54" t="s">
        <v>32</v>
      </c>
      <c r="N6" s="54" t="s">
        <v>34</v>
      </c>
      <c r="O6" s="54" t="s">
        <v>36</v>
      </c>
      <c r="P6" s="54" t="s">
        <v>38</v>
      </c>
      <c r="Q6" s="54" t="s">
        <v>260</v>
      </c>
      <c r="R6" s="55" t="s">
        <v>40</v>
      </c>
      <c r="S6" s="54" t="s">
        <v>262</v>
      </c>
      <c r="T6" s="54" t="s">
        <v>263</v>
      </c>
      <c r="U6" s="56"/>
      <c r="V6" s="54" t="s">
        <v>42</v>
      </c>
      <c r="W6" s="54" t="s">
        <v>260</v>
      </c>
      <c r="X6" s="64" t="s">
        <v>44</v>
      </c>
      <c r="Y6" s="198"/>
      <c r="Z6" s="57" t="s">
        <v>50</v>
      </c>
      <c r="AA6" s="57" t="s">
        <v>53</v>
      </c>
      <c r="AB6" s="57"/>
      <c r="AC6" s="57" t="s">
        <v>264</v>
      </c>
      <c r="AD6" s="57"/>
      <c r="AE6" s="58" t="s">
        <v>57</v>
      </c>
      <c r="AF6" s="57" t="s">
        <v>59</v>
      </c>
      <c r="AG6" s="57" t="s">
        <v>36</v>
      </c>
      <c r="AH6" s="57" t="s">
        <v>62</v>
      </c>
      <c r="AI6" s="200"/>
      <c r="AJ6" s="198"/>
      <c r="AK6" s="206"/>
      <c r="AL6" s="65"/>
      <c r="AM6" s="198"/>
      <c r="AN6" s="198"/>
      <c r="AO6" s="205"/>
      <c r="AP6" s="198"/>
      <c r="AQ6" s="59" t="s">
        <v>75</v>
      </c>
      <c r="AR6" s="59" t="s">
        <v>77</v>
      </c>
      <c r="AS6" s="60" t="s">
        <v>79</v>
      </c>
      <c r="AT6" s="60" t="s">
        <v>265</v>
      </c>
      <c r="AU6" s="59" t="s">
        <v>83</v>
      </c>
      <c r="AV6" s="61" t="s">
        <v>266</v>
      </c>
      <c r="AW6" s="61" t="s">
        <v>89</v>
      </c>
      <c r="AX6" s="61" t="s">
        <v>267</v>
      </c>
      <c r="AY6" s="61" t="s">
        <v>268</v>
      </c>
      <c r="AZ6" s="61" t="s">
        <v>266</v>
      </c>
      <c r="BA6" s="61" t="s">
        <v>89</v>
      </c>
      <c r="BB6" s="61" t="s">
        <v>267</v>
      </c>
      <c r="BC6" s="61" t="s">
        <v>268</v>
      </c>
      <c r="BD6" s="61" t="s">
        <v>266</v>
      </c>
      <c r="BE6" s="61" t="s">
        <v>89</v>
      </c>
      <c r="BF6" s="61" t="s">
        <v>267</v>
      </c>
      <c r="BG6" s="61" t="s">
        <v>268</v>
      </c>
    </row>
    <row r="7" spans="1:59" ht="310.5" customHeight="1">
      <c r="A7" s="137">
        <v>3</v>
      </c>
      <c r="B7" s="137" t="s">
        <v>101</v>
      </c>
      <c r="C7" s="137" t="s">
        <v>269</v>
      </c>
      <c r="D7" s="137" t="s">
        <v>270</v>
      </c>
      <c r="E7" s="137" t="s">
        <v>271</v>
      </c>
      <c r="F7" s="137" t="s">
        <v>272</v>
      </c>
      <c r="G7" s="137" t="s">
        <v>273</v>
      </c>
      <c r="H7" s="137" t="s">
        <v>273</v>
      </c>
      <c r="I7" s="137" t="s">
        <v>273</v>
      </c>
      <c r="J7" s="137" t="s">
        <v>273</v>
      </c>
      <c r="K7" s="137" t="s">
        <v>274</v>
      </c>
      <c r="L7" s="137" t="s">
        <v>275</v>
      </c>
      <c r="M7" s="137" t="s">
        <v>276</v>
      </c>
      <c r="N7" s="192" t="s">
        <v>277</v>
      </c>
      <c r="O7" s="137" t="s">
        <v>144</v>
      </c>
      <c r="P7" s="193" t="str">
        <f>IF(O7=0,"Defina la frecuencia",IF(O7="Se espera que el evento ocurra en la mayoria de las circunstancias
Mas de 1 vez en el año","Casi seguro",IF(O7="Es viable que el evento ocurra en la mayoria de las circunstancias.
Al menos 1 vez en el ultimo año","Probable",IF(O7="El Evento podrá ocurrir en algun momento.
Al menos 1 vez en los ultimos 2 años","Posible",IF(O7="El Evento podrá ocurrir en algun momento.
Al menos 1 vez en los ultimos 5 años","Improbable","Rara vez")))))</f>
        <v>Rara vez</v>
      </c>
      <c r="Q7" s="179">
        <f>IF(P7="Casi seguro",100%,IF(P7="Probable",80%,IF(P7="Posible",60%,IF(P7="Improbable",40%,IF(P7="Rara vez",20%,0)))))</f>
        <v>0.2</v>
      </c>
      <c r="R7" s="66" t="s">
        <v>278</v>
      </c>
      <c r="S7" s="34" t="s">
        <v>279</v>
      </c>
      <c r="T7" s="34"/>
      <c r="U7" s="34" t="e">
        <f>IF(R7=0,0,IF(#REF!="Leve 20%",20%,IF(#REF!="Menor 40%",40%,IF(#REF!="Moderado 60%",60%,IF(#REF!="Mayor 80%",80%,100%)))))</f>
        <v>#REF!</v>
      </c>
      <c r="V7" s="193" t="e">
        <f>IF(#REF!&lt;=5,"Moderado",IF(#REF!&lt;=11,"Mayor","Catastrofico"))</f>
        <v>#REF!</v>
      </c>
      <c r="W7" s="179" t="e">
        <f>IF(V7=0,0,IF(V7="Moderado",60%,IF(V7="Mayor",80%,100%)))</f>
        <v>#REF!</v>
      </c>
      <c r="X7" s="226" t="e">
        <f>VLOOKUP(P7,Matriz!B23:G28,MATCH(V7,Matriz!B23:G23,0),FALSE)</f>
        <v>#REF!</v>
      </c>
      <c r="Y7" s="34" t="s">
        <v>280</v>
      </c>
      <c r="Z7" s="109" t="str">
        <f>IF(AA7="Preventivo","X",IF(AA7="Detectivo","X","X "))</f>
        <v>X</v>
      </c>
      <c r="AA7" s="107" t="s">
        <v>94</v>
      </c>
      <c r="AB7" s="102">
        <f>IF(AA7="","",IF(AA7="Preventivo",25%,15%))</f>
        <v>0.25</v>
      </c>
      <c r="AC7" s="107" t="s">
        <v>108</v>
      </c>
      <c r="AD7" s="102">
        <f>IF(AC7="Automatico",25%,15%)</f>
        <v>0.15</v>
      </c>
      <c r="AE7" s="108">
        <f>AB7+AD7</f>
        <v>0.4</v>
      </c>
      <c r="AF7" s="107" t="s">
        <v>96</v>
      </c>
      <c r="AG7" s="107" t="s">
        <v>97</v>
      </c>
      <c r="AH7" s="107" t="s">
        <v>98</v>
      </c>
      <c r="AI7" s="108">
        <f>Q7-(Q7*AE7)</f>
        <v>0.12</v>
      </c>
      <c r="AJ7" s="167" t="str">
        <f>IF(AK7=0,"Defina la frecuencia",IF(AK7=20%,"Rara vez",IF(AK7=40%,"Improbable",IF(AK7=60%,"Posible",IF(AK7=80%,"Probable","Casi seguro")))))</f>
        <v>Rara vez</v>
      </c>
      <c r="AK7" s="167">
        <f>IF(AI8&lt;20%,20%,IF(AI8&lt;40%,40%,IF(AI8&lt;60%,60%,IF(AI8&lt;80%,80%,100%))))</f>
        <v>0.2</v>
      </c>
      <c r="AL7" s="46">
        <f>VALUE(AK7)</f>
        <v>0.2</v>
      </c>
      <c r="AM7" s="170" t="e">
        <f>V7</f>
        <v>#REF!</v>
      </c>
      <c r="AN7" s="166" t="e">
        <f>W7</f>
        <v>#REF!</v>
      </c>
      <c r="AO7" s="171" t="e">
        <f>VLOOKUP(AJ7,Matriz!B23:G28,MATCH(AM7,Matriz!B23:G23,0),FALSE)</f>
        <v>#REF!</v>
      </c>
      <c r="AP7" s="137" t="s">
        <v>281</v>
      </c>
      <c r="AQ7" s="105" t="s">
        <v>282</v>
      </c>
      <c r="AR7" s="105" t="s">
        <v>283</v>
      </c>
      <c r="AS7" s="106" t="s">
        <v>284</v>
      </c>
      <c r="AT7" s="106" t="s">
        <v>285</v>
      </c>
      <c r="AU7" s="112" t="s">
        <v>113</v>
      </c>
      <c r="AV7" s="115"/>
      <c r="AW7" s="155"/>
      <c r="AX7" s="157"/>
      <c r="AY7" s="158"/>
      <c r="AZ7" s="159"/>
      <c r="BA7" s="124"/>
      <c r="BB7" s="118"/>
      <c r="BC7" s="118"/>
      <c r="BD7" s="118"/>
      <c r="BE7" s="118"/>
      <c r="BF7" s="118"/>
      <c r="BG7" s="118"/>
    </row>
    <row r="8" spans="1:59" ht="172.5" customHeight="1">
      <c r="A8" s="137"/>
      <c r="B8" s="137"/>
      <c r="C8" s="137"/>
      <c r="D8" s="137"/>
      <c r="E8" s="137"/>
      <c r="F8" s="137"/>
      <c r="G8" s="137"/>
      <c r="H8" s="137"/>
      <c r="I8" s="137"/>
      <c r="J8" s="137"/>
      <c r="K8" s="137"/>
      <c r="L8" s="137"/>
      <c r="M8" s="137"/>
      <c r="N8" s="192"/>
      <c r="O8" s="137"/>
      <c r="P8" s="194"/>
      <c r="Q8" s="180"/>
      <c r="R8" s="66" t="s">
        <v>286</v>
      </c>
      <c r="S8" s="34"/>
      <c r="T8" s="34" t="s">
        <v>279</v>
      </c>
      <c r="U8" s="34" t="e">
        <f>IF(R8=0,0,IF(#REF!="Leve 20%",20%,IF(#REF!="Menor 40%",40%,IF(#REF!="Moderado 60%",60%,IF(#REF!="Mayor 80%",80%,100%)))))</f>
        <v>#REF!</v>
      </c>
      <c r="V8" s="195"/>
      <c r="W8" s="181"/>
      <c r="X8" s="227"/>
      <c r="Y8" s="111" t="s">
        <v>287</v>
      </c>
      <c r="Z8" s="110" t="str">
        <f>IF(AA8="Preventivo","X",IF(AA7="Detectivo","X","X "))</f>
        <v>X</v>
      </c>
      <c r="AA8" s="102" t="s">
        <v>94</v>
      </c>
      <c r="AB8" s="102">
        <f>IF(AA8="","",IF(AA8="Preventivo",25%,15%))</f>
        <v>0.25</v>
      </c>
      <c r="AC8" s="102" t="s">
        <v>108</v>
      </c>
      <c r="AD8" s="104">
        <f t="shared" ref="AD8" si="0">IF(AC8="Automatico",25%,15%)</f>
        <v>0.15</v>
      </c>
      <c r="AE8" s="103">
        <f>AB8+AD8</f>
        <v>0.4</v>
      </c>
      <c r="AF8" s="102" t="s">
        <v>96</v>
      </c>
      <c r="AG8" s="102" t="s">
        <v>97</v>
      </c>
      <c r="AH8" s="102" t="s">
        <v>98</v>
      </c>
      <c r="AI8" s="103">
        <f>Q7-(Q7*AE8)</f>
        <v>0.12</v>
      </c>
      <c r="AJ8" s="168"/>
      <c r="AK8" s="168"/>
      <c r="AL8" s="47"/>
      <c r="AM8" s="170"/>
      <c r="AN8" s="166"/>
      <c r="AO8" s="171"/>
      <c r="AP8" s="137"/>
      <c r="AQ8" s="104" t="s">
        <v>288</v>
      </c>
      <c r="AR8" s="104" t="s">
        <v>289</v>
      </c>
      <c r="AS8" s="113" t="s">
        <v>284</v>
      </c>
      <c r="AT8" s="113" t="s">
        <v>285</v>
      </c>
      <c r="AU8" s="114" t="s">
        <v>113</v>
      </c>
      <c r="AV8" s="115"/>
      <c r="AW8" s="156"/>
      <c r="AX8" s="153"/>
      <c r="AY8" s="153"/>
      <c r="AZ8" s="160"/>
      <c r="BA8" s="125"/>
      <c r="BB8" s="116"/>
      <c r="BC8" s="116"/>
      <c r="BD8" s="116"/>
      <c r="BE8" s="116"/>
      <c r="BF8" s="116"/>
      <c r="BG8" s="116"/>
    </row>
    <row r="9" spans="1:59" s="99" customFormat="1" ht="130.5" customHeight="1">
      <c r="A9" s="124">
        <v>4</v>
      </c>
      <c r="B9" s="124" t="s">
        <v>101</v>
      </c>
      <c r="C9" s="137" t="s">
        <v>269</v>
      </c>
      <c r="D9" s="124" t="s">
        <v>270</v>
      </c>
      <c r="E9" s="124" t="s">
        <v>271</v>
      </c>
      <c r="F9" s="124" t="s">
        <v>290</v>
      </c>
      <c r="G9" s="124" t="s">
        <v>279</v>
      </c>
      <c r="H9" s="124" t="s">
        <v>279</v>
      </c>
      <c r="I9" s="124" t="s">
        <v>279</v>
      </c>
      <c r="J9" s="124" t="s">
        <v>279</v>
      </c>
      <c r="K9" s="124" t="s">
        <v>274</v>
      </c>
      <c r="L9" s="124" t="s">
        <v>291</v>
      </c>
      <c r="M9" s="124" t="s">
        <v>292</v>
      </c>
      <c r="N9" s="217" t="s">
        <v>277</v>
      </c>
      <c r="O9" s="124" t="s">
        <v>144</v>
      </c>
      <c r="P9" s="220" t="str">
        <f>IF(O9=0,"Defina la frecuencia",IF(O9="Se espera que el evento ocurra en la mayoria de las circunstancias
Mas de 1 vez en el año","Casi seguro",IF(O9="Es viable que el evento ocurra en la mayoria de las circunstancias.
Al menos 1 vez en el ultimo año","Probable",IF(O9="El Evento podrá ocurrir en algun momento.
Al menos 1 vez en los ultimos 2 años","Posible",IF(O9="El Evento podrá ocurrir en algun momento.
Al menos 1 vez en los ultimos 5 años","Improbable","Rara vez")))))</f>
        <v>Rara vez</v>
      </c>
      <c r="Q9" s="223">
        <f>IF(P9="Casi seguro",100%,IF(P9="Probable",80%,IF(P9="Posible",60%,IF(P9="Improbable",40%,IF(P9="Rara vez",20%,0)))))</f>
        <v>0.2</v>
      </c>
      <c r="R9" s="66" t="s">
        <v>278</v>
      </c>
      <c r="S9" s="97" t="s">
        <v>279</v>
      </c>
      <c r="T9" s="97"/>
      <c r="U9" s="97" t="e">
        <f>IF(R9=0,0,IF(#REF!="Leve 20%",20%,IF(#REF!="Menor 40%",40%,IF(#REF!="Moderado 60%",60%,IF(#REF!="Mayor 80%",80%,100%)))))</f>
        <v>#REF!</v>
      </c>
      <c r="V9" s="145" t="str">
        <f>IF(S28&lt;=5,"Moderado",IF(S28&lt;=11,"Mayor","Catastrofico"))</f>
        <v>Catastrofico</v>
      </c>
      <c r="W9" s="133">
        <f>IF(V9=0,0,IF(V9="Moderado",60%,IF(V9="Mayor",80%,100%)))</f>
        <v>1</v>
      </c>
      <c r="X9" s="130" t="str">
        <f>VLOOKUP(P9,Matriz!B23:G28,MATCH(V9,Matriz!B23:G23,0),FALSE)</f>
        <v>Extremo</v>
      </c>
      <c r="Y9" s="231" t="s">
        <v>293</v>
      </c>
      <c r="Z9" s="220" t="str">
        <f>IF(AA9="Preventivo","X",IF(AA9="Detectivo","X","X "))</f>
        <v>X</v>
      </c>
      <c r="AA9" s="228" t="s">
        <v>94</v>
      </c>
      <c r="AB9" s="228">
        <f>IF(AA9="","",IF(AA9="Preventivo",25%,15%))</f>
        <v>0.25</v>
      </c>
      <c r="AC9" s="228" t="s">
        <v>108</v>
      </c>
      <c r="AD9" s="228">
        <f>IF(AC9="Automatico",25%,15%)</f>
        <v>0.15</v>
      </c>
      <c r="AE9" s="223">
        <f>AB9+AD9</f>
        <v>0.4</v>
      </c>
      <c r="AF9" s="228" t="s">
        <v>96</v>
      </c>
      <c r="AG9" s="228" t="s">
        <v>97</v>
      </c>
      <c r="AH9" s="228" t="s">
        <v>98</v>
      </c>
      <c r="AI9" s="223">
        <f>Q9-(Q9*AE9)</f>
        <v>0.12</v>
      </c>
      <c r="AJ9" s="120" t="str">
        <f>IF(AK9=0,"Defina la frecuencia",IF(AK9=20%,"Rara vez",IF(AK9=40%,"Improbable",IF(AK9=60%,"Posible",IF(AK9=80%,"Probable","Casi seguro")))))</f>
        <v>Rara vez</v>
      </c>
      <c r="AK9" s="120">
        <f>IF(AI17&lt;20%,20%,IF(AI17&lt;40%,40%,IF(AI17&lt;60%,60%,IF(AI17&lt;80%,80%,100%))))</f>
        <v>0.2</v>
      </c>
      <c r="AL9" s="98">
        <f>VALUE(AK9)</f>
        <v>0.2</v>
      </c>
      <c r="AM9" s="145" t="str">
        <f>V9</f>
        <v>Catastrofico</v>
      </c>
      <c r="AN9" s="133">
        <f>W9</f>
        <v>1</v>
      </c>
      <c r="AO9" s="130" t="str">
        <f>VLOOKUP(AJ9,Matriz!B23:G28,MATCH(AM9,Matriz!B23:G23,0),FALSE)</f>
        <v>Extremo</v>
      </c>
      <c r="AP9" s="124" t="s">
        <v>281</v>
      </c>
      <c r="AQ9" s="124" t="s">
        <v>294</v>
      </c>
      <c r="AR9" s="124" t="s">
        <v>289</v>
      </c>
      <c r="AS9" s="127" t="s">
        <v>284</v>
      </c>
      <c r="AT9" s="127" t="s">
        <v>285</v>
      </c>
      <c r="AU9" s="124" t="s">
        <v>113</v>
      </c>
      <c r="AV9" s="123"/>
      <c r="AW9" s="143"/>
      <c r="AX9" s="143"/>
      <c r="AY9" s="140"/>
      <c r="AZ9" s="161"/>
      <c r="BA9" s="124"/>
      <c r="BB9" s="124"/>
      <c r="BC9" s="124"/>
      <c r="BD9" s="118"/>
      <c r="BE9" s="118"/>
      <c r="BF9" s="118"/>
      <c r="BG9" s="118"/>
    </row>
    <row r="10" spans="1:59" s="99" customFormat="1" ht="29.25" customHeight="1">
      <c r="A10" s="125"/>
      <c r="B10" s="125"/>
      <c r="C10" s="137"/>
      <c r="D10" s="125"/>
      <c r="E10" s="125"/>
      <c r="F10" s="125"/>
      <c r="G10" s="125"/>
      <c r="H10" s="125"/>
      <c r="I10" s="125"/>
      <c r="J10" s="125"/>
      <c r="K10" s="125"/>
      <c r="L10" s="125"/>
      <c r="M10" s="125"/>
      <c r="N10" s="218"/>
      <c r="O10" s="125"/>
      <c r="P10" s="221"/>
      <c r="Q10" s="224"/>
      <c r="R10" s="66" t="s">
        <v>295</v>
      </c>
      <c r="S10" s="97" t="s">
        <v>279</v>
      </c>
      <c r="T10" s="97"/>
      <c r="U10" s="97" t="e">
        <f>IF(R10=0,0,IF(#REF!="Leve 20%",20%,IF(#REF!="Menor 40%",40%,IF(#REF!="Moderado 60%",60%,IF(#REF!="Mayor 80%",80%,100%)))))</f>
        <v>#REF!</v>
      </c>
      <c r="V10" s="146"/>
      <c r="W10" s="134"/>
      <c r="X10" s="131"/>
      <c r="Y10" s="232"/>
      <c r="Z10" s="221"/>
      <c r="AA10" s="229"/>
      <c r="AB10" s="229"/>
      <c r="AC10" s="229"/>
      <c r="AD10" s="229"/>
      <c r="AE10" s="224"/>
      <c r="AF10" s="229"/>
      <c r="AG10" s="229"/>
      <c r="AH10" s="229"/>
      <c r="AI10" s="224"/>
      <c r="AJ10" s="121"/>
      <c r="AK10" s="121"/>
      <c r="AL10" s="101"/>
      <c r="AM10" s="146"/>
      <c r="AN10" s="134"/>
      <c r="AO10" s="131"/>
      <c r="AP10" s="125"/>
      <c r="AQ10" s="125"/>
      <c r="AR10" s="125"/>
      <c r="AS10" s="128"/>
      <c r="AT10" s="128"/>
      <c r="AU10" s="125"/>
      <c r="AV10" s="123"/>
      <c r="AW10" s="123"/>
      <c r="AX10" s="123"/>
      <c r="AY10" s="141"/>
      <c r="AZ10" s="162"/>
      <c r="BA10" s="125"/>
      <c r="BB10" s="125"/>
      <c r="BC10" s="125"/>
      <c r="BD10" s="116"/>
      <c r="BE10" s="116"/>
      <c r="BF10" s="116"/>
      <c r="BG10" s="116"/>
    </row>
    <row r="11" spans="1:59" s="99" customFormat="1" ht="29.25" customHeight="1">
      <c r="A11" s="125"/>
      <c r="B11" s="125"/>
      <c r="C11" s="137"/>
      <c r="D11" s="125"/>
      <c r="E11" s="125"/>
      <c r="F11" s="125"/>
      <c r="G11" s="125"/>
      <c r="H11" s="125"/>
      <c r="I11" s="125"/>
      <c r="J11" s="125"/>
      <c r="K11" s="125"/>
      <c r="L11" s="125"/>
      <c r="M11" s="125"/>
      <c r="N11" s="218"/>
      <c r="O11" s="125"/>
      <c r="P11" s="221"/>
      <c r="Q11" s="224"/>
      <c r="R11" s="66" t="s">
        <v>296</v>
      </c>
      <c r="S11" s="97" t="s">
        <v>279</v>
      </c>
      <c r="T11" s="97"/>
      <c r="U11" s="97" t="e">
        <f>IF(R11=0,0,IF(#REF!="Leve 20%",20%,IF(#REF!="Menor 40%",40%,IF(#REF!="Moderado 60%",60%,IF(#REF!="Mayor 80%",80%,100%)))))</f>
        <v>#REF!</v>
      </c>
      <c r="V11" s="146"/>
      <c r="W11" s="134"/>
      <c r="X11" s="131"/>
      <c r="Y11" s="232"/>
      <c r="Z11" s="221"/>
      <c r="AA11" s="229"/>
      <c r="AB11" s="229"/>
      <c r="AC11" s="229"/>
      <c r="AD11" s="229"/>
      <c r="AE11" s="224"/>
      <c r="AF11" s="229"/>
      <c r="AG11" s="229"/>
      <c r="AH11" s="229"/>
      <c r="AI11" s="224"/>
      <c r="AJ11" s="121"/>
      <c r="AK11" s="121"/>
      <c r="AL11" s="101"/>
      <c r="AM11" s="146"/>
      <c r="AN11" s="134"/>
      <c r="AO11" s="131"/>
      <c r="AP11" s="125"/>
      <c r="AQ11" s="125"/>
      <c r="AR11" s="125"/>
      <c r="AS11" s="128"/>
      <c r="AT11" s="128"/>
      <c r="AU11" s="125"/>
      <c r="AV11" s="123"/>
      <c r="AW11" s="123"/>
      <c r="AX11" s="123"/>
      <c r="AY11" s="141"/>
      <c r="AZ11" s="162"/>
      <c r="BA11" s="125"/>
      <c r="BB11" s="125"/>
      <c r="BC11" s="125"/>
      <c r="BD11" s="116"/>
      <c r="BE11" s="116"/>
      <c r="BF11" s="116"/>
      <c r="BG11" s="116"/>
    </row>
    <row r="12" spans="1:59" s="99" customFormat="1" ht="29.25" customHeight="1">
      <c r="A12" s="125"/>
      <c r="B12" s="125"/>
      <c r="C12" s="137"/>
      <c r="D12" s="125"/>
      <c r="E12" s="125"/>
      <c r="F12" s="125"/>
      <c r="G12" s="125"/>
      <c r="H12" s="125"/>
      <c r="I12" s="125"/>
      <c r="J12" s="125"/>
      <c r="K12" s="125"/>
      <c r="L12" s="125"/>
      <c r="M12" s="125"/>
      <c r="N12" s="218"/>
      <c r="O12" s="125"/>
      <c r="P12" s="221"/>
      <c r="Q12" s="224"/>
      <c r="R12" s="66" t="s">
        <v>297</v>
      </c>
      <c r="S12" s="97"/>
      <c r="T12" s="97" t="s">
        <v>279</v>
      </c>
      <c r="U12" s="97" t="e">
        <f>IF(R12=0,0,IF(#REF!="Leve 20%",20%,IF(#REF!="Menor 40%",40%,IF(#REF!="Moderado 60%",60%,IF(#REF!="Mayor 80%",80%,100%)))))</f>
        <v>#REF!</v>
      </c>
      <c r="V12" s="146"/>
      <c r="W12" s="134"/>
      <c r="X12" s="131"/>
      <c r="Y12" s="232"/>
      <c r="Z12" s="221"/>
      <c r="AA12" s="229"/>
      <c r="AB12" s="229"/>
      <c r="AC12" s="229"/>
      <c r="AD12" s="229"/>
      <c r="AE12" s="224"/>
      <c r="AF12" s="229"/>
      <c r="AG12" s="229"/>
      <c r="AH12" s="229"/>
      <c r="AI12" s="224"/>
      <c r="AJ12" s="121"/>
      <c r="AK12" s="121"/>
      <c r="AL12" s="101"/>
      <c r="AM12" s="146"/>
      <c r="AN12" s="134"/>
      <c r="AO12" s="131"/>
      <c r="AP12" s="125"/>
      <c r="AQ12" s="125"/>
      <c r="AR12" s="125"/>
      <c r="AS12" s="128"/>
      <c r="AT12" s="128"/>
      <c r="AU12" s="125"/>
      <c r="AV12" s="123"/>
      <c r="AW12" s="123"/>
      <c r="AX12" s="123"/>
      <c r="AY12" s="141"/>
      <c r="AZ12" s="162"/>
      <c r="BA12" s="125"/>
      <c r="BB12" s="125"/>
      <c r="BC12" s="125"/>
      <c r="BD12" s="116"/>
      <c r="BE12" s="116"/>
      <c r="BF12" s="116"/>
      <c r="BG12" s="116"/>
    </row>
    <row r="13" spans="1:59" s="99" customFormat="1" ht="29.25" customHeight="1">
      <c r="A13" s="125"/>
      <c r="B13" s="125"/>
      <c r="C13" s="137"/>
      <c r="D13" s="125"/>
      <c r="E13" s="125"/>
      <c r="F13" s="125"/>
      <c r="G13" s="125"/>
      <c r="H13" s="125"/>
      <c r="I13" s="125"/>
      <c r="J13" s="125"/>
      <c r="K13" s="125"/>
      <c r="L13" s="125"/>
      <c r="M13" s="125"/>
      <c r="N13" s="218"/>
      <c r="O13" s="125"/>
      <c r="P13" s="221"/>
      <c r="Q13" s="224"/>
      <c r="R13" s="66" t="s">
        <v>298</v>
      </c>
      <c r="S13" s="97" t="s">
        <v>279</v>
      </c>
      <c r="T13" s="97"/>
      <c r="U13" s="97" t="e">
        <f>IF(R13=0,0,IF(#REF!="Leve 20%",20%,IF(#REF!="Menor 40%",40%,IF(#REF!="Moderado 60%",60%,IF(#REF!="Mayor 80%",80%,100%)))))</f>
        <v>#REF!</v>
      </c>
      <c r="V13" s="146"/>
      <c r="W13" s="134"/>
      <c r="X13" s="131"/>
      <c r="Y13" s="232"/>
      <c r="Z13" s="221"/>
      <c r="AA13" s="229"/>
      <c r="AB13" s="229"/>
      <c r="AC13" s="229"/>
      <c r="AD13" s="229"/>
      <c r="AE13" s="224"/>
      <c r="AF13" s="229"/>
      <c r="AG13" s="229"/>
      <c r="AH13" s="229"/>
      <c r="AI13" s="224"/>
      <c r="AJ13" s="121"/>
      <c r="AK13" s="121"/>
      <c r="AL13" s="101"/>
      <c r="AM13" s="146"/>
      <c r="AN13" s="134"/>
      <c r="AO13" s="131"/>
      <c r="AP13" s="125"/>
      <c r="AQ13" s="125"/>
      <c r="AR13" s="125"/>
      <c r="AS13" s="128"/>
      <c r="AT13" s="128"/>
      <c r="AU13" s="125"/>
      <c r="AV13" s="123"/>
      <c r="AW13" s="123"/>
      <c r="AX13" s="123"/>
      <c r="AY13" s="141"/>
      <c r="AZ13" s="162"/>
      <c r="BA13" s="125"/>
      <c r="BB13" s="125"/>
      <c r="BC13" s="125"/>
      <c r="BD13" s="116"/>
      <c r="BE13" s="116"/>
      <c r="BF13" s="116"/>
      <c r="BG13" s="116"/>
    </row>
    <row r="14" spans="1:59" s="99" customFormat="1" ht="29.25" customHeight="1">
      <c r="A14" s="125"/>
      <c r="B14" s="125"/>
      <c r="C14" s="137"/>
      <c r="D14" s="125"/>
      <c r="E14" s="125"/>
      <c r="F14" s="125"/>
      <c r="G14" s="125"/>
      <c r="H14" s="125"/>
      <c r="I14" s="125"/>
      <c r="J14" s="125"/>
      <c r="K14" s="125"/>
      <c r="L14" s="125"/>
      <c r="M14" s="125"/>
      <c r="N14" s="218"/>
      <c r="O14" s="125"/>
      <c r="P14" s="221"/>
      <c r="Q14" s="224"/>
      <c r="R14" s="66" t="s">
        <v>299</v>
      </c>
      <c r="S14" s="97" t="s">
        <v>279</v>
      </c>
      <c r="T14" s="97"/>
      <c r="U14" s="97" t="e">
        <f>IF(R14=0,0,IF(#REF!="Leve 20%",20%,IF(#REF!="Menor 40%",40%,IF(#REF!="Moderado 60%",60%,IF(#REF!="Mayor 80%",80%,100%)))))</f>
        <v>#REF!</v>
      </c>
      <c r="V14" s="146"/>
      <c r="W14" s="134"/>
      <c r="X14" s="131"/>
      <c r="Y14" s="232"/>
      <c r="Z14" s="221"/>
      <c r="AA14" s="229"/>
      <c r="AB14" s="229"/>
      <c r="AC14" s="229"/>
      <c r="AD14" s="229"/>
      <c r="AE14" s="224"/>
      <c r="AF14" s="229"/>
      <c r="AG14" s="229"/>
      <c r="AH14" s="229"/>
      <c r="AI14" s="224"/>
      <c r="AJ14" s="121"/>
      <c r="AK14" s="121"/>
      <c r="AL14" s="101"/>
      <c r="AM14" s="146"/>
      <c r="AN14" s="134"/>
      <c r="AO14" s="131"/>
      <c r="AP14" s="125"/>
      <c r="AQ14" s="125"/>
      <c r="AR14" s="125"/>
      <c r="AS14" s="128"/>
      <c r="AT14" s="128"/>
      <c r="AU14" s="125"/>
      <c r="AV14" s="123"/>
      <c r="AW14" s="123"/>
      <c r="AX14" s="123"/>
      <c r="AY14" s="141"/>
      <c r="AZ14" s="162"/>
      <c r="BA14" s="125"/>
      <c r="BB14" s="125"/>
      <c r="BC14" s="125"/>
      <c r="BD14" s="116"/>
      <c r="BE14" s="116"/>
      <c r="BF14" s="116"/>
      <c r="BG14" s="116"/>
    </row>
    <row r="15" spans="1:59" s="99" customFormat="1" ht="30.75" customHeight="1">
      <c r="A15" s="125"/>
      <c r="B15" s="125"/>
      <c r="C15" s="137"/>
      <c r="D15" s="125"/>
      <c r="E15" s="125"/>
      <c r="F15" s="125"/>
      <c r="G15" s="125"/>
      <c r="H15" s="125"/>
      <c r="I15" s="125"/>
      <c r="J15" s="125"/>
      <c r="K15" s="125"/>
      <c r="L15" s="125"/>
      <c r="M15" s="125"/>
      <c r="N15" s="218"/>
      <c r="O15" s="125"/>
      <c r="P15" s="221"/>
      <c r="Q15" s="224"/>
      <c r="R15" s="66" t="s">
        <v>300</v>
      </c>
      <c r="S15" s="97" t="s">
        <v>279</v>
      </c>
      <c r="T15" s="97"/>
      <c r="U15" s="97" t="e">
        <f>IF(R15=0,0,IF(#REF!="Leve 20%",20%,IF(#REF!="Menor 40%",40%,IF(#REF!="Moderado 60%",60%,IF(#REF!="Mayor 80%",80%,100%)))))</f>
        <v>#REF!</v>
      </c>
      <c r="V15" s="146"/>
      <c r="W15" s="134"/>
      <c r="X15" s="131"/>
      <c r="Y15" s="232"/>
      <c r="Z15" s="221"/>
      <c r="AA15" s="229"/>
      <c r="AB15" s="230"/>
      <c r="AC15" s="229"/>
      <c r="AD15" s="229"/>
      <c r="AE15" s="224"/>
      <c r="AF15" s="229"/>
      <c r="AG15" s="229"/>
      <c r="AH15" s="229"/>
      <c r="AI15" s="224"/>
      <c r="AJ15" s="121"/>
      <c r="AK15" s="121"/>
      <c r="AL15" s="101"/>
      <c r="AM15" s="146"/>
      <c r="AN15" s="134"/>
      <c r="AO15" s="131"/>
      <c r="AP15" s="125"/>
      <c r="AQ15" s="125"/>
      <c r="AR15" s="125"/>
      <c r="AS15" s="128"/>
      <c r="AT15" s="128"/>
      <c r="AU15" s="125"/>
      <c r="AV15" s="123"/>
      <c r="AW15" s="123"/>
      <c r="AX15" s="123"/>
      <c r="AY15" s="141"/>
      <c r="AZ15" s="162"/>
      <c r="BA15" s="125"/>
      <c r="BB15" s="125"/>
      <c r="BC15" s="125"/>
      <c r="BD15" s="116"/>
      <c r="BE15" s="116"/>
      <c r="BF15" s="116"/>
      <c r="BG15" s="116"/>
    </row>
    <row r="16" spans="1:59" s="99" customFormat="1" ht="49.5" customHeight="1">
      <c r="A16" s="125"/>
      <c r="B16" s="125"/>
      <c r="C16" s="137"/>
      <c r="D16" s="125"/>
      <c r="E16" s="125"/>
      <c r="F16" s="125"/>
      <c r="G16" s="125"/>
      <c r="H16" s="125"/>
      <c r="I16" s="125"/>
      <c r="J16" s="125"/>
      <c r="K16" s="125"/>
      <c r="L16" s="125"/>
      <c r="M16" s="125"/>
      <c r="N16" s="218"/>
      <c r="O16" s="125"/>
      <c r="P16" s="221"/>
      <c r="Q16" s="224"/>
      <c r="R16" s="66" t="s">
        <v>286</v>
      </c>
      <c r="S16" s="97"/>
      <c r="T16" s="97" t="s">
        <v>279</v>
      </c>
      <c r="U16" s="97"/>
      <c r="V16" s="146"/>
      <c r="W16" s="134"/>
      <c r="X16" s="131"/>
      <c r="Y16" s="232"/>
      <c r="Z16" s="221"/>
      <c r="AA16" s="229"/>
      <c r="AB16" s="100"/>
      <c r="AC16" s="229"/>
      <c r="AD16" s="229"/>
      <c r="AE16" s="224"/>
      <c r="AF16" s="229"/>
      <c r="AG16" s="229"/>
      <c r="AH16" s="229"/>
      <c r="AI16" s="224"/>
      <c r="AJ16" s="121"/>
      <c r="AK16" s="121"/>
      <c r="AL16" s="101"/>
      <c r="AM16" s="146"/>
      <c r="AN16" s="134"/>
      <c r="AO16" s="131"/>
      <c r="AP16" s="125"/>
      <c r="AQ16" s="125"/>
      <c r="AR16" s="125"/>
      <c r="AS16" s="128"/>
      <c r="AT16" s="128"/>
      <c r="AU16" s="125"/>
      <c r="AV16" s="123"/>
      <c r="AW16" s="123"/>
      <c r="AX16" s="123"/>
      <c r="AY16" s="141"/>
      <c r="AZ16" s="162"/>
      <c r="BA16" s="125"/>
      <c r="BB16" s="125"/>
      <c r="BC16" s="125"/>
      <c r="BD16" s="116"/>
      <c r="BE16" s="116"/>
      <c r="BF16" s="116"/>
      <c r="BG16" s="116"/>
    </row>
    <row r="17" spans="1:59" s="99" customFormat="1" ht="54" customHeight="1">
      <c r="A17" s="125"/>
      <c r="B17" s="125"/>
      <c r="C17" s="137"/>
      <c r="D17" s="125"/>
      <c r="E17" s="125"/>
      <c r="F17" s="125"/>
      <c r="G17" s="125"/>
      <c r="H17" s="125"/>
      <c r="I17" s="125"/>
      <c r="J17" s="125"/>
      <c r="K17" s="125"/>
      <c r="L17" s="125"/>
      <c r="M17" s="125"/>
      <c r="N17" s="218"/>
      <c r="O17" s="125"/>
      <c r="P17" s="221"/>
      <c r="Q17" s="224"/>
      <c r="R17" s="66" t="s">
        <v>301</v>
      </c>
      <c r="S17" s="97"/>
      <c r="T17" s="97" t="s">
        <v>279</v>
      </c>
      <c r="U17" s="97" t="e">
        <f>IF(R17=0,0,IF(#REF!="Leve 20%",20%,IF(#REF!="Menor 40%",40%,IF(#REF!="Moderado 60%",60%,IF(#REF!="Mayor 80%",80%,100%)))))</f>
        <v>#REF!</v>
      </c>
      <c r="V17" s="146"/>
      <c r="W17" s="134"/>
      <c r="X17" s="131"/>
      <c r="Y17" s="232"/>
      <c r="Z17" s="221"/>
      <c r="AA17" s="229"/>
      <c r="AB17" s="228" t="str">
        <f>IF(AA17="","",IF(AA17="Preventivo",25%,15%))</f>
        <v/>
      </c>
      <c r="AC17" s="229"/>
      <c r="AD17" s="229"/>
      <c r="AE17" s="224"/>
      <c r="AF17" s="229"/>
      <c r="AG17" s="229"/>
      <c r="AH17" s="229"/>
      <c r="AI17" s="224"/>
      <c r="AJ17" s="121"/>
      <c r="AK17" s="121"/>
      <c r="AL17" s="101"/>
      <c r="AM17" s="146"/>
      <c r="AN17" s="134"/>
      <c r="AO17" s="131"/>
      <c r="AP17" s="125"/>
      <c r="AQ17" s="125"/>
      <c r="AR17" s="125"/>
      <c r="AS17" s="128"/>
      <c r="AT17" s="128"/>
      <c r="AU17" s="125"/>
      <c r="AV17" s="123"/>
      <c r="AW17" s="123"/>
      <c r="AX17" s="123"/>
      <c r="AY17" s="141"/>
      <c r="AZ17" s="162"/>
      <c r="BA17" s="125"/>
      <c r="BB17" s="125"/>
      <c r="BC17" s="125"/>
      <c r="BD17" s="116"/>
      <c r="BE17" s="116"/>
      <c r="BF17" s="116"/>
      <c r="BG17" s="116"/>
    </row>
    <row r="18" spans="1:59" s="99" customFormat="1" ht="29.25" customHeight="1">
      <c r="A18" s="125"/>
      <c r="B18" s="125"/>
      <c r="C18" s="137"/>
      <c r="D18" s="125"/>
      <c r="E18" s="125"/>
      <c r="F18" s="125"/>
      <c r="G18" s="125"/>
      <c r="H18" s="125"/>
      <c r="I18" s="125"/>
      <c r="J18" s="125"/>
      <c r="K18" s="125"/>
      <c r="L18" s="125"/>
      <c r="M18" s="125"/>
      <c r="N18" s="218"/>
      <c r="O18" s="125"/>
      <c r="P18" s="221"/>
      <c r="Q18" s="224"/>
      <c r="R18" s="66" t="s">
        <v>302</v>
      </c>
      <c r="S18" s="97" t="s">
        <v>279</v>
      </c>
      <c r="T18" s="97"/>
      <c r="U18" s="97" t="e">
        <f>IF(R18=0,0,IF(#REF!="Leve 20%",20%,IF(#REF!="Menor 40%",40%,IF(#REF!="Moderado 60%",60%,IF(#REF!="Mayor 80%",80%,100%)))))</f>
        <v>#REF!</v>
      </c>
      <c r="V18" s="146"/>
      <c r="W18" s="134"/>
      <c r="X18" s="131"/>
      <c r="Y18" s="232"/>
      <c r="Z18" s="221"/>
      <c r="AA18" s="229"/>
      <c r="AB18" s="229"/>
      <c r="AC18" s="229"/>
      <c r="AD18" s="229"/>
      <c r="AE18" s="224"/>
      <c r="AF18" s="229"/>
      <c r="AG18" s="229"/>
      <c r="AH18" s="229"/>
      <c r="AI18" s="224"/>
      <c r="AJ18" s="121"/>
      <c r="AK18" s="121"/>
      <c r="AL18" s="101"/>
      <c r="AM18" s="146"/>
      <c r="AN18" s="134"/>
      <c r="AO18" s="131"/>
      <c r="AP18" s="125"/>
      <c r="AQ18" s="125"/>
      <c r="AR18" s="125"/>
      <c r="AS18" s="128"/>
      <c r="AT18" s="128"/>
      <c r="AU18" s="125"/>
      <c r="AV18" s="123"/>
      <c r="AW18" s="123"/>
      <c r="AX18" s="123"/>
      <c r="AY18" s="141"/>
      <c r="AZ18" s="162"/>
      <c r="BA18" s="125"/>
      <c r="BB18" s="125"/>
      <c r="BC18" s="125"/>
      <c r="BD18" s="116"/>
      <c r="BE18" s="116"/>
      <c r="BF18" s="116"/>
      <c r="BG18" s="116"/>
    </row>
    <row r="19" spans="1:59" s="99" customFormat="1" ht="29.25" customHeight="1">
      <c r="A19" s="125"/>
      <c r="B19" s="125"/>
      <c r="C19" s="137"/>
      <c r="D19" s="125"/>
      <c r="E19" s="125"/>
      <c r="F19" s="125"/>
      <c r="G19" s="125"/>
      <c r="H19" s="125"/>
      <c r="I19" s="125"/>
      <c r="J19" s="125"/>
      <c r="K19" s="125"/>
      <c r="L19" s="125"/>
      <c r="M19" s="125"/>
      <c r="N19" s="218"/>
      <c r="O19" s="125"/>
      <c r="P19" s="221"/>
      <c r="Q19" s="224"/>
      <c r="R19" s="66" t="s">
        <v>303</v>
      </c>
      <c r="S19" s="97" t="s">
        <v>279</v>
      </c>
      <c r="T19" s="97"/>
      <c r="U19" s="97" t="e">
        <f>IF(R19=0,0,IF(#REF!="Leve 20%",20%,IF(#REF!="Menor 40%",40%,IF(#REF!="Moderado 60%",60%,IF(#REF!="Mayor 80%",80%,100%)))))</f>
        <v>#REF!</v>
      </c>
      <c r="V19" s="146"/>
      <c r="W19" s="134"/>
      <c r="X19" s="131"/>
      <c r="Y19" s="232"/>
      <c r="Z19" s="221"/>
      <c r="AA19" s="229"/>
      <c r="AB19" s="229"/>
      <c r="AC19" s="229"/>
      <c r="AD19" s="229"/>
      <c r="AE19" s="224"/>
      <c r="AF19" s="229"/>
      <c r="AG19" s="229"/>
      <c r="AH19" s="229"/>
      <c r="AI19" s="224"/>
      <c r="AJ19" s="121"/>
      <c r="AK19" s="121"/>
      <c r="AL19" s="101"/>
      <c r="AM19" s="146"/>
      <c r="AN19" s="134"/>
      <c r="AO19" s="131"/>
      <c r="AP19" s="125"/>
      <c r="AQ19" s="125"/>
      <c r="AR19" s="125"/>
      <c r="AS19" s="128"/>
      <c r="AT19" s="128"/>
      <c r="AU19" s="125"/>
      <c r="AV19" s="123"/>
      <c r="AW19" s="123"/>
      <c r="AX19" s="123"/>
      <c r="AY19" s="141"/>
      <c r="AZ19" s="162"/>
      <c r="BA19" s="125"/>
      <c r="BB19" s="125"/>
      <c r="BC19" s="125"/>
      <c r="BD19" s="116"/>
      <c r="BE19" s="116"/>
      <c r="BF19" s="116"/>
      <c r="BG19" s="116"/>
    </row>
    <row r="20" spans="1:59" s="99" customFormat="1" ht="29.25" customHeight="1">
      <c r="A20" s="125"/>
      <c r="B20" s="125"/>
      <c r="C20" s="137"/>
      <c r="D20" s="125"/>
      <c r="E20" s="125"/>
      <c r="F20" s="125"/>
      <c r="G20" s="125"/>
      <c r="H20" s="125"/>
      <c r="I20" s="125"/>
      <c r="J20" s="125"/>
      <c r="K20" s="125"/>
      <c r="L20" s="125"/>
      <c r="M20" s="125"/>
      <c r="N20" s="218"/>
      <c r="O20" s="125"/>
      <c r="P20" s="221"/>
      <c r="Q20" s="224"/>
      <c r="R20" s="66" t="s">
        <v>304</v>
      </c>
      <c r="S20" s="97" t="s">
        <v>279</v>
      </c>
      <c r="T20" s="97"/>
      <c r="U20" s="97" t="e">
        <f>IF(R20=0,0,IF(#REF!="Leve 20%",20%,IF(#REF!="Menor 40%",40%,IF(#REF!="Moderado 60%",60%,IF(#REF!="Mayor 80%",80%,100%)))))</f>
        <v>#REF!</v>
      </c>
      <c r="V20" s="146"/>
      <c r="W20" s="134"/>
      <c r="X20" s="131"/>
      <c r="Y20" s="232"/>
      <c r="Z20" s="221"/>
      <c r="AA20" s="229"/>
      <c r="AB20" s="229"/>
      <c r="AC20" s="229"/>
      <c r="AD20" s="229"/>
      <c r="AE20" s="224"/>
      <c r="AF20" s="229"/>
      <c r="AG20" s="229"/>
      <c r="AH20" s="229"/>
      <c r="AI20" s="224"/>
      <c r="AJ20" s="121"/>
      <c r="AK20" s="121"/>
      <c r="AL20" s="101"/>
      <c r="AM20" s="146"/>
      <c r="AN20" s="134"/>
      <c r="AO20" s="131"/>
      <c r="AP20" s="125"/>
      <c r="AQ20" s="125"/>
      <c r="AR20" s="125"/>
      <c r="AS20" s="128"/>
      <c r="AT20" s="128"/>
      <c r="AU20" s="125"/>
      <c r="AV20" s="123"/>
      <c r="AW20" s="123"/>
      <c r="AX20" s="123"/>
      <c r="AY20" s="141"/>
      <c r="AZ20" s="162"/>
      <c r="BA20" s="125"/>
      <c r="BB20" s="125"/>
      <c r="BC20" s="125"/>
      <c r="BD20" s="116"/>
      <c r="BE20" s="116"/>
      <c r="BF20" s="116"/>
      <c r="BG20" s="116"/>
    </row>
    <row r="21" spans="1:59" s="99" customFormat="1" ht="29.25" customHeight="1">
      <c r="A21" s="125"/>
      <c r="B21" s="125"/>
      <c r="C21" s="137"/>
      <c r="D21" s="125"/>
      <c r="E21" s="125"/>
      <c r="F21" s="125"/>
      <c r="G21" s="125"/>
      <c r="H21" s="125"/>
      <c r="I21" s="125"/>
      <c r="J21" s="125"/>
      <c r="K21" s="125"/>
      <c r="L21" s="125"/>
      <c r="M21" s="125"/>
      <c r="N21" s="218"/>
      <c r="O21" s="125"/>
      <c r="P21" s="221"/>
      <c r="Q21" s="224"/>
      <c r="R21" s="66" t="s">
        <v>305</v>
      </c>
      <c r="S21" s="97" t="s">
        <v>279</v>
      </c>
      <c r="T21" s="97"/>
      <c r="U21" s="97" t="e">
        <f>IF(R21=0,0,IF(#REF!="Leve 20%",20%,IF(#REF!="Menor 40%",40%,IF(#REF!="Moderado 60%",60%,IF(#REF!="Mayor 80%",80%,100%)))))</f>
        <v>#REF!</v>
      </c>
      <c r="V21" s="146"/>
      <c r="W21" s="134"/>
      <c r="X21" s="131"/>
      <c r="Y21" s="232"/>
      <c r="Z21" s="221"/>
      <c r="AA21" s="229"/>
      <c r="AB21" s="229"/>
      <c r="AC21" s="229"/>
      <c r="AD21" s="229"/>
      <c r="AE21" s="224"/>
      <c r="AF21" s="229"/>
      <c r="AG21" s="229"/>
      <c r="AH21" s="229"/>
      <c r="AI21" s="224"/>
      <c r="AJ21" s="121"/>
      <c r="AK21" s="121"/>
      <c r="AL21" s="101"/>
      <c r="AM21" s="146"/>
      <c r="AN21" s="134"/>
      <c r="AO21" s="131"/>
      <c r="AP21" s="125"/>
      <c r="AQ21" s="125"/>
      <c r="AR21" s="125"/>
      <c r="AS21" s="128"/>
      <c r="AT21" s="128"/>
      <c r="AU21" s="125"/>
      <c r="AV21" s="123"/>
      <c r="AW21" s="123"/>
      <c r="AX21" s="123"/>
      <c r="AY21" s="141"/>
      <c r="AZ21" s="162"/>
      <c r="BA21" s="125"/>
      <c r="BB21" s="125"/>
      <c r="BC21" s="125"/>
      <c r="BD21" s="116"/>
      <c r="BE21" s="116"/>
      <c r="BF21" s="116"/>
      <c r="BG21" s="116"/>
    </row>
    <row r="22" spans="1:59" s="99" customFormat="1" ht="29.25" customHeight="1">
      <c r="A22" s="125"/>
      <c r="B22" s="125"/>
      <c r="C22" s="137"/>
      <c r="D22" s="125"/>
      <c r="E22" s="125"/>
      <c r="F22" s="125"/>
      <c r="G22" s="125"/>
      <c r="H22" s="125"/>
      <c r="I22" s="125"/>
      <c r="J22" s="125"/>
      <c r="K22" s="125"/>
      <c r="L22" s="125"/>
      <c r="M22" s="125"/>
      <c r="N22" s="218"/>
      <c r="O22" s="125"/>
      <c r="P22" s="221"/>
      <c r="Q22" s="224"/>
      <c r="R22" s="66" t="s">
        <v>306</v>
      </c>
      <c r="S22" s="97" t="s">
        <v>279</v>
      </c>
      <c r="T22" s="97"/>
      <c r="U22" s="97" t="e">
        <f>IF(R22=0,0,IF(#REF!="Leve 20%",20%,IF(#REF!="Menor 40%",40%,IF(#REF!="Moderado 60%",60%,IF(#REF!="Mayor 80%",80%,100%)))))</f>
        <v>#REF!</v>
      </c>
      <c r="V22" s="146"/>
      <c r="W22" s="134"/>
      <c r="X22" s="131"/>
      <c r="Y22" s="232"/>
      <c r="Z22" s="221"/>
      <c r="AA22" s="229"/>
      <c r="AB22" s="229"/>
      <c r="AC22" s="229"/>
      <c r="AD22" s="229"/>
      <c r="AE22" s="224"/>
      <c r="AF22" s="229"/>
      <c r="AG22" s="229"/>
      <c r="AH22" s="229"/>
      <c r="AI22" s="224"/>
      <c r="AJ22" s="121"/>
      <c r="AK22" s="121"/>
      <c r="AL22" s="101"/>
      <c r="AM22" s="146"/>
      <c r="AN22" s="134"/>
      <c r="AO22" s="131"/>
      <c r="AP22" s="125"/>
      <c r="AQ22" s="125"/>
      <c r="AR22" s="125"/>
      <c r="AS22" s="128"/>
      <c r="AT22" s="128"/>
      <c r="AU22" s="125"/>
      <c r="AV22" s="123"/>
      <c r="AW22" s="123"/>
      <c r="AX22" s="123"/>
      <c r="AY22" s="141"/>
      <c r="AZ22" s="162"/>
      <c r="BA22" s="125"/>
      <c r="BB22" s="125"/>
      <c r="BC22" s="125"/>
      <c r="BD22" s="116"/>
      <c r="BE22" s="116"/>
      <c r="BF22" s="116"/>
      <c r="BG22" s="116"/>
    </row>
    <row r="23" spans="1:59" s="99" customFormat="1" ht="29.25" customHeight="1">
      <c r="A23" s="125"/>
      <c r="B23" s="125"/>
      <c r="C23" s="137"/>
      <c r="D23" s="125"/>
      <c r="E23" s="125"/>
      <c r="F23" s="125"/>
      <c r="G23" s="125"/>
      <c r="H23" s="125"/>
      <c r="I23" s="125"/>
      <c r="J23" s="125"/>
      <c r="K23" s="125"/>
      <c r="L23" s="125"/>
      <c r="M23" s="125"/>
      <c r="N23" s="218"/>
      <c r="O23" s="125"/>
      <c r="P23" s="221"/>
      <c r="Q23" s="224"/>
      <c r="R23" s="66" t="s">
        <v>307</v>
      </c>
      <c r="S23" s="97"/>
      <c r="T23" s="97" t="s">
        <v>279</v>
      </c>
      <c r="U23" s="97"/>
      <c r="V23" s="146"/>
      <c r="W23" s="134"/>
      <c r="X23" s="131"/>
      <c r="Y23" s="232"/>
      <c r="Z23" s="221"/>
      <c r="AA23" s="229"/>
      <c r="AB23" s="229"/>
      <c r="AC23" s="229"/>
      <c r="AD23" s="229"/>
      <c r="AE23" s="224"/>
      <c r="AF23" s="229"/>
      <c r="AG23" s="229"/>
      <c r="AH23" s="229"/>
      <c r="AI23" s="224"/>
      <c r="AJ23" s="121"/>
      <c r="AK23" s="121"/>
      <c r="AL23" s="101"/>
      <c r="AM23" s="146"/>
      <c r="AN23" s="134"/>
      <c r="AO23" s="131"/>
      <c r="AP23" s="125"/>
      <c r="AQ23" s="125"/>
      <c r="AR23" s="125"/>
      <c r="AS23" s="128"/>
      <c r="AT23" s="128"/>
      <c r="AU23" s="125"/>
      <c r="AV23" s="123"/>
      <c r="AW23" s="123"/>
      <c r="AX23" s="123"/>
      <c r="AY23" s="141"/>
      <c r="AZ23" s="162"/>
      <c r="BA23" s="125"/>
      <c r="BB23" s="125"/>
      <c r="BC23" s="125"/>
      <c r="BD23" s="116"/>
      <c r="BE23" s="116"/>
      <c r="BF23" s="116"/>
      <c r="BG23" s="116"/>
    </row>
    <row r="24" spans="1:59" s="99" customFormat="1" ht="29.25" customHeight="1">
      <c r="A24" s="125"/>
      <c r="B24" s="125"/>
      <c r="C24" s="137"/>
      <c r="D24" s="125"/>
      <c r="E24" s="125"/>
      <c r="F24" s="125"/>
      <c r="G24" s="125"/>
      <c r="H24" s="125"/>
      <c r="I24" s="125"/>
      <c r="J24" s="125"/>
      <c r="K24" s="125"/>
      <c r="L24" s="125"/>
      <c r="M24" s="125"/>
      <c r="N24" s="218"/>
      <c r="O24" s="125"/>
      <c r="P24" s="221"/>
      <c r="Q24" s="224"/>
      <c r="R24" s="66" t="s">
        <v>308</v>
      </c>
      <c r="S24" s="97"/>
      <c r="T24" s="97" t="s">
        <v>279</v>
      </c>
      <c r="U24" s="97"/>
      <c r="V24" s="146"/>
      <c r="W24" s="134"/>
      <c r="X24" s="131"/>
      <c r="Y24" s="232"/>
      <c r="Z24" s="221"/>
      <c r="AA24" s="229"/>
      <c r="AB24" s="229"/>
      <c r="AC24" s="229"/>
      <c r="AD24" s="229"/>
      <c r="AE24" s="224"/>
      <c r="AF24" s="229"/>
      <c r="AG24" s="229"/>
      <c r="AH24" s="229"/>
      <c r="AI24" s="224"/>
      <c r="AJ24" s="121"/>
      <c r="AK24" s="121"/>
      <c r="AL24" s="101"/>
      <c r="AM24" s="146"/>
      <c r="AN24" s="134"/>
      <c r="AO24" s="131"/>
      <c r="AP24" s="125"/>
      <c r="AQ24" s="125"/>
      <c r="AR24" s="125"/>
      <c r="AS24" s="128"/>
      <c r="AT24" s="128"/>
      <c r="AU24" s="125"/>
      <c r="AV24" s="123"/>
      <c r="AW24" s="123"/>
      <c r="AX24" s="123"/>
      <c r="AY24" s="141"/>
      <c r="AZ24" s="162"/>
      <c r="BA24" s="125"/>
      <c r="BB24" s="125"/>
      <c r="BC24" s="125"/>
      <c r="BD24" s="116"/>
      <c r="BE24" s="116"/>
      <c r="BF24" s="116"/>
      <c r="BG24" s="116"/>
    </row>
    <row r="25" spans="1:59" s="99" customFormat="1" ht="29.25" customHeight="1">
      <c r="A25" s="125"/>
      <c r="B25" s="125"/>
      <c r="C25" s="137"/>
      <c r="D25" s="125"/>
      <c r="E25" s="125"/>
      <c r="F25" s="125"/>
      <c r="G25" s="125"/>
      <c r="H25" s="125"/>
      <c r="I25" s="125"/>
      <c r="J25" s="125"/>
      <c r="K25" s="125"/>
      <c r="L25" s="125"/>
      <c r="M25" s="125"/>
      <c r="N25" s="218"/>
      <c r="O25" s="125"/>
      <c r="P25" s="221"/>
      <c r="Q25" s="224"/>
      <c r="R25" s="66" t="s">
        <v>309</v>
      </c>
      <c r="S25" s="97"/>
      <c r="T25" s="97" t="s">
        <v>279</v>
      </c>
      <c r="U25" s="97"/>
      <c r="V25" s="146"/>
      <c r="W25" s="134"/>
      <c r="X25" s="131"/>
      <c r="Y25" s="232"/>
      <c r="Z25" s="221"/>
      <c r="AA25" s="229"/>
      <c r="AB25" s="229"/>
      <c r="AC25" s="229"/>
      <c r="AD25" s="229"/>
      <c r="AE25" s="224"/>
      <c r="AF25" s="229"/>
      <c r="AG25" s="229"/>
      <c r="AH25" s="229"/>
      <c r="AI25" s="224"/>
      <c r="AJ25" s="121"/>
      <c r="AK25" s="121"/>
      <c r="AL25" s="101"/>
      <c r="AM25" s="146"/>
      <c r="AN25" s="134"/>
      <c r="AO25" s="131"/>
      <c r="AP25" s="125"/>
      <c r="AQ25" s="125"/>
      <c r="AR25" s="125"/>
      <c r="AS25" s="128"/>
      <c r="AT25" s="128"/>
      <c r="AU25" s="125"/>
      <c r="AV25" s="123"/>
      <c r="AW25" s="123"/>
      <c r="AX25" s="123"/>
      <c r="AY25" s="141"/>
      <c r="AZ25" s="162"/>
      <c r="BA25" s="125"/>
      <c r="BB25" s="125"/>
      <c r="BC25" s="125"/>
      <c r="BD25" s="116"/>
      <c r="BE25" s="116"/>
      <c r="BF25" s="116"/>
      <c r="BG25" s="116"/>
    </row>
    <row r="26" spans="1:59" s="99" customFormat="1" ht="29.25" customHeight="1">
      <c r="A26" s="125"/>
      <c r="B26" s="125"/>
      <c r="C26" s="137"/>
      <c r="D26" s="125"/>
      <c r="E26" s="125"/>
      <c r="F26" s="125"/>
      <c r="G26" s="125"/>
      <c r="H26" s="125"/>
      <c r="I26" s="125"/>
      <c r="J26" s="125"/>
      <c r="K26" s="125"/>
      <c r="L26" s="125"/>
      <c r="M26" s="125"/>
      <c r="N26" s="218"/>
      <c r="O26" s="125"/>
      <c r="P26" s="221"/>
      <c r="Q26" s="224"/>
      <c r="R26" s="66" t="s">
        <v>310</v>
      </c>
      <c r="S26" s="97" t="s">
        <v>279</v>
      </c>
      <c r="T26" s="97"/>
      <c r="U26" s="97"/>
      <c r="V26" s="146"/>
      <c r="W26" s="134"/>
      <c r="X26" s="131"/>
      <c r="Y26" s="232"/>
      <c r="Z26" s="221"/>
      <c r="AA26" s="229"/>
      <c r="AB26" s="229"/>
      <c r="AC26" s="229"/>
      <c r="AD26" s="229"/>
      <c r="AE26" s="224"/>
      <c r="AF26" s="229"/>
      <c r="AG26" s="229"/>
      <c r="AH26" s="229"/>
      <c r="AI26" s="224"/>
      <c r="AJ26" s="121"/>
      <c r="AK26" s="121"/>
      <c r="AL26" s="101"/>
      <c r="AM26" s="146"/>
      <c r="AN26" s="134"/>
      <c r="AO26" s="131"/>
      <c r="AP26" s="125"/>
      <c r="AQ26" s="125"/>
      <c r="AR26" s="125"/>
      <c r="AS26" s="128"/>
      <c r="AT26" s="128"/>
      <c r="AU26" s="125"/>
      <c r="AV26" s="123"/>
      <c r="AW26" s="123"/>
      <c r="AX26" s="123"/>
      <c r="AY26" s="141"/>
      <c r="AZ26" s="162"/>
      <c r="BA26" s="125"/>
      <c r="BB26" s="125"/>
      <c r="BC26" s="125"/>
      <c r="BD26" s="116"/>
      <c r="BE26" s="116"/>
      <c r="BF26" s="116"/>
      <c r="BG26" s="116"/>
    </row>
    <row r="27" spans="1:59" s="99" customFormat="1" ht="29.25" customHeight="1">
      <c r="A27" s="125"/>
      <c r="B27" s="125"/>
      <c r="C27" s="137"/>
      <c r="D27" s="125"/>
      <c r="E27" s="125"/>
      <c r="F27" s="125"/>
      <c r="G27" s="125"/>
      <c r="H27" s="125"/>
      <c r="I27" s="125"/>
      <c r="J27" s="125"/>
      <c r="K27" s="125"/>
      <c r="L27" s="125"/>
      <c r="M27" s="125"/>
      <c r="N27" s="218"/>
      <c r="O27" s="125"/>
      <c r="P27" s="221"/>
      <c r="Q27" s="224"/>
      <c r="R27" s="66" t="s">
        <v>311</v>
      </c>
      <c r="S27" s="97"/>
      <c r="T27" s="97" t="s">
        <v>279</v>
      </c>
      <c r="U27" s="97"/>
      <c r="V27" s="146"/>
      <c r="W27" s="134"/>
      <c r="X27" s="131"/>
      <c r="Y27" s="232"/>
      <c r="Z27" s="221"/>
      <c r="AA27" s="229"/>
      <c r="AB27" s="229"/>
      <c r="AC27" s="229"/>
      <c r="AD27" s="229"/>
      <c r="AE27" s="224"/>
      <c r="AF27" s="229"/>
      <c r="AG27" s="229"/>
      <c r="AH27" s="229"/>
      <c r="AI27" s="224"/>
      <c r="AJ27" s="121"/>
      <c r="AK27" s="121"/>
      <c r="AL27" s="101"/>
      <c r="AM27" s="146"/>
      <c r="AN27" s="134"/>
      <c r="AO27" s="131"/>
      <c r="AP27" s="125"/>
      <c r="AQ27" s="125"/>
      <c r="AR27" s="125"/>
      <c r="AS27" s="128"/>
      <c r="AT27" s="128"/>
      <c r="AU27" s="125"/>
      <c r="AV27" s="123"/>
      <c r="AW27" s="123"/>
      <c r="AX27" s="123"/>
      <c r="AY27" s="141"/>
      <c r="AZ27" s="162"/>
      <c r="BA27" s="125"/>
      <c r="BB27" s="125"/>
      <c r="BC27" s="125"/>
      <c r="BD27" s="116"/>
      <c r="BE27" s="116"/>
      <c r="BF27" s="116"/>
      <c r="BG27" s="116"/>
    </row>
    <row r="28" spans="1:59" s="94" customFormat="1" ht="29.25" customHeight="1">
      <c r="A28" s="126"/>
      <c r="B28" s="126"/>
      <c r="C28" s="137"/>
      <c r="D28" s="126"/>
      <c r="E28" s="126"/>
      <c r="F28" s="126"/>
      <c r="G28" s="126"/>
      <c r="H28" s="126"/>
      <c r="I28" s="126"/>
      <c r="J28" s="126"/>
      <c r="K28" s="126"/>
      <c r="L28" s="126"/>
      <c r="M28" s="126"/>
      <c r="N28" s="219"/>
      <c r="O28" s="126"/>
      <c r="P28" s="222"/>
      <c r="Q28" s="225"/>
      <c r="R28" s="66" t="s">
        <v>312</v>
      </c>
      <c r="S28" s="97">
        <f>COUNTA(S9:S27)</f>
        <v>12</v>
      </c>
      <c r="T28" s="97">
        <f>COUNTA(T9:T27)</f>
        <v>7</v>
      </c>
      <c r="U28" s="97"/>
      <c r="V28" s="147"/>
      <c r="W28" s="135"/>
      <c r="X28" s="132"/>
      <c r="Y28" s="233"/>
      <c r="Z28" s="222"/>
      <c r="AA28" s="230"/>
      <c r="AB28" s="230"/>
      <c r="AC28" s="230"/>
      <c r="AD28" s="230"/>
      <c r="AE28" s="225"/>
      <c r="AF28" s="230"/>
      <c r="AG28" s="230"/>
      <c r="AH28" s="230"/>
      <c r="AI28" s="225"/>
      <c r="AJ28" s="122"/>
      <c r="AK28" s="122"/>
      <c r="AL28" s="101"/>
      <c r="AM28" s="147"/>
      <c r="AN28" s="135"/>
      <c r="AO28" s="132"/>
      <c r="AP28" s="126"/>
      <c r="AQ28" s="126"/>
      <c r="AR28" s="126"/>
      <c r="AS28" s="129"/>
      <c r="AT28" s="129"/>
      <c r="AU28" s="126"/>
      <c r="AV28" s="123"/>
      <c r="AW28" s="144"/>
      <c r="AX28" s="144"/>
      <c r="AY28" s="142"/>
      <c r="AZ28" s="163"/>
      <c r="BA28" s="126"/>
      <c r="BB28" s="126"/>
      <c r="BC28" s="126"/>
      <c r="BD28" s="117"/>
      <c r="BE28" s="117"/>
      <c r="BF28" s="117"/>
      <c r="BG28" s="117"/>
    </row>
    <row r="29" spans="1:59" s="94" customFormat="1" ht="271.5" customHeight="1">
      <c r="A29" s="137">
        <v>16</v>
      </c>
      <c r="B29" s="137" t="s">
        <v>101</v>
      </c>
      <c r="C29" s="118" t="s">
        <v>313</v>
      </c>
      <c r="D29" s="137" t="s">
        <v>314</v>
      </c>
      <c r="E29" s="137" t="s">
        <v>315</v>
      </c>
      <c r="F29" s="137" t="s">
        <v>316</v>
      </c>
      <c r="G29" s="137" t="s">
        <v>273</v>
      </c>
      <c r="H29" s="137" t="s">
        <v>273</v>
      </c>
      <c r="I29" s="137" t="s">
        <v>273</v>
      </c>
      <c r="J29" s="137" t="s">
        <v>273</v>
      </c>
      <c r="K29" s="137" t="s">
        <v>317</v>
      </c>
      <c r="L29" s="137" t="s">
        <v>318</v>
      </c>
      <c r="M29" s="137" t="s">
        <v>319</v>
      </c>
      <c r="N29" s="192" t="s">
        <v>277</v>
      </c>
      <c r="O29" s="137" t="s">
        <v>144</v>
      </c>
      <c r="P29" s="193" t="str">
        <f>IF(O29=0,"Defina la frecuencia",IF(O29="Se espera que el evento ocurra en la mayoria de las circunstancias
Mas de 1 vez en el año","Casi seguro",IF(O29="Es viable que el evento ocurra en la mayoria de las circunstancias.
Al menos 1 vez en el ultimo año","Probable",IF(O29="El Evento podrá ocurrir en algun momento.
Al menos 1 vez en los ultimos 2 años","Posible",IF(O29="El Evento podrá ocurrir en algun momento.
Al menos 1 vez en los ultimos 5 años","Improbable","Rara vez")))))</f>
        <v>Rara vez</v>
      </c>
      <c r="Q29" s="179">
        <f>IF(P29="Casi seguro",100%,IF(P29="Probable",80%,IF(P29="Posible",60%,IF(P29="Improbable",40%,IF(P29="Rara vez",20%,0)))))</f>
        <v>0.2</v>
      </c>
      <c r="R29" s="66" t="s">
        <v>278</v>
      </c>
      <c r="S29" s="34" t="s">
        <v>273</v>
      </c>
      <c r="T29" s="34"/>
      <c r="U29" s="92" t="e">
        <f>IF(R29=0,0,IF(#REF!="Leve 20%",20%,IF(#REF!="Menor 40%",40%,IF(#REF!="Moderado 60%",60%,IF(#REF!="Mayor 80%",80%,100%)))))</f>
        <v>#REF!</v>
      </c>
      <c r="V29" s="235" t="str">
        <f>IF(S48&lt;=5,"Moderado",IF(S48&lt;=11,"Mayor","Catastrofico"))</f>
        <v>Mayor</v>
      </c>
      <c r="W29" s="239">
        <f>IF(V29=0,0,IF(V29="Moderado",60%,IF(V29="Mayor",80%,100%)))</f>
        <v>0.8</v>
      </c>
      <c r="X29" s="240" t="str">
        <f>VLOOKUP(P29,Matriz!B23:G28,MATCH(V29,Matriz!B23:G23,0),FALSE)</f>
        <v>Alto</v>
      </c>
      <c r="Y29" s="234" t="s">
        <v>320</v>
      </c>
      <c r="Z29" s="170" t="str">
        <f>IF(AA29="Preventivo","X",IF(AA29="Detectivo","X","X "))</f>
        <v>X</v>
      </c>
      <c r="AA29" s="173" t="s">
        <v>94</v>
      </c>
      <c r="AB29" s="173">
        <f>IF(AA29="","",IF(AA29="Preventivo",25%,15%))</f>
        <v>0.25</v>
      </c>
      <c r="AC29" s="173" t="s">
        <v>108</v>
      </c>
      <c r="AD29" s="173">
        <f>IF(AC29="Automatico",25%,15%)</f>
        <v>0.15</v>
      </c>
      <c r="AE29" s="179">
        <f>AB29+AD29</f>
        <v>0.4</v>
      </c>
      <c r="AF29" s="173" t="s">
        <v>96</v>
      </c>
      <c r="AG29" s="173" t="s">
        <v>97</v>
      </c>
      <c r="AH29" s="173" t="s">
        <v>98</v>
      </c>
      <c r="AI29" s="179">
        <f>Q29-(Q29*AE29)</f>
        <v>0.12</v>
      </c>
      <c r="AJ29" s="236" t="str">
        <f>IF(AK29=0,"Defina la frecuencia",IF(AK29=20%,"Rara vez",IF(AK29=40%,"Improbable",IF(AK29=60%,"Posible",IF(AK29=80%,"Probable","Casi seguro")))))</f>
        <v>Rara vez</v>
      </c>
      <c r="AK29" s="236">
        <f>IF(AI36&lt;20%,20%,IF(AI36&lt;40%,40%,IF(AI36&lt;60%,60%,IF(AI36&lt;80%,80%,100%))))</f>
        <v>0.2</v>
      </c>
      <c r="AL29" s="93">
        <f>VALUE(AK29)</f>
        <v>0.2</v>
      </c>
      <c r="AM29" s="235" t="str">
        <f>V29</f>
        <v>Mayor</v>
      </c>
      <c r="AN29" s="239">
        <f>W29</f>
        <v>0.8</v>
      </c>
      <c r="AO29" s="240" t="str">
        <f>VLOOKUP(AJ29,Matriz!B23:G62,MATCH(AM29,Matriz!B23:G23,0),FALSE)</f>
        <v>Alto</v>
      </c>
      <c r="AP29" s="137" t="s">
        <v>281</v>
      </c>
      <c r="AQ29" s="137" t="s">
        <v>321</v>
      </c>
      <c r="AR29" s="137" t="s">
        <v>322</v>
      </c>
      <c r="AS29" s="139" t="s">
        <v>284</v>
      </c>
      <c r="AT29" s="139" t="s">
        <v>285</v>
      </c>
      <c r="AU29" s="248" t="s">
        <v>113</v>
      </c>
      <c r="AV29" s="152"/>
      <c r="AW29" s="155"/>
      <c r="AX29" s="157"/>
      <c r="AY29" s="158"/>
      <c r="AZ29" s="149"/>
      <c r="BA29" s="118"/>
      <c r="BB29" s="118"/>
      <c r="BC29" s="118"/>
      <c r="BD29" s="118"/>
      <c r="BE29" s="118"/>
      <c r="BF29" s="118"/>
      <c r="BG29" s="118"/>
    </row>
    <row r="30" spans="1:59" s="94" customFormat="1" ht="29.25" customHeight="1">
      <c r="A30" s="137"/>
      <c r="B30" s="137"/>
      <c r="C30" s="116"/>
      <c r="D30" s="137"/>
      <c r="E30" s="137"/>
      <c r="F30" s="137"/>
      <c r="G30" s="137"/>
      <c r="H30" s="137"/>
      <c r="I30" s="137"/>
      <c r="J30" s="137"/>
      <c r="K30" s="137"/>
      <c r="L30" s="137"/>
      <c r="M30" s="137"/>
      <c r="N30" s="192"/>
      <c r="O30" s="137"/>
      <c r="P30" s="194"/>
      <c r="Q30" s="180"/>
      <c r="R30" s="66" t="s">
        <v>295</v>
      </c>
      <c r="S30" s="34" t="s">
        <v>273</v>
      </c>
      <c r="T30" s="34"/>
      <c r="U30" s="92" t="e">
        <f>IF(R30=0,0,IF(#REF!="Leve 20%",20%,IF(#REF!="Menor 40%",40%,IF(#REF!="Moderado 60%",60%,IF(#REF!="Mayor 80%",80%,100%)))))</f>
        <v>#REF!</v>
      </c>
      <c r="V30" s="235"/>
      <c r="W30" s="239"/>
      <c r="X30" s="240"/>
      <c r="Y30" s="234"/>
      <c r="Z30" s="170"/>
      <c r="AA30" s="174"/>
      <c r="AB30" s="174"/>
      <c r="AC30" s="174"/>
      <c r="AD30" s="174"/>
      <c r="AE30" s="180"/>
      <c r="AF30" s="174"/>
      <c r="AG30" s="174"/>
      <c r="AH30" s="174"/>
      <c r="AI30" s="180"/>
      <c r="AJ30" s="237"/>
      <c r="AK30" s="237"/>
      <c r="AL30" s="95"/>
      <c r="AM30" s="235"/>
      <c r="AN30" s="239"/>
      <c r="AO30" s="240"/>
      <c r="AP30" s="137"/>
      <c r="AQ30" s="137"/>
      <c r="AR30" s="138"/>
      <c r="AS30" s="138"/>
      <c r="AT30" s="138"/>
      <c r="AU30" s="138"/>
      <c r="AV30" s="153"/>
      <c r="AW30" s="153"/>
      <c r="AX30" s="153"/>
      <c r="AY30" s="153"/>
      <c r="AZ30" s="116"/>
      <c r="BA30" s="116"/>
      <c r="BB30" s="116"/>
      <c r="BC30" s="116"/>
      <c r="BD30" s="116"/>
      <c r="BE30" s="116"/>
      <c r="BF30" s="116"/>
      <c r="BG30" s="116"/>
    </row>
    <row r="31" spans="1:59" s="94" customFormat="1" ht="29.25" customHeight="1">
      <c r="A31" s="137"/>
      <c r="B31" s="137"/>
      <c r="C31" s="116"/>
      <c r="D31" s="137"/>
      <c r="E31" s="137"/>
      <c r="F31" s="137"/>
      <c r="G31" s="137"/>
      <c r="H31" s="137"/>
      <c r="I31" s="137"/>
      <c r="J31" s="137"/>
      <c r="K31" s="137"/>
      <c r="L31" s="137"/>
      <c r="M31" s="137"/>
      <c r="N31" s="192"/>
      <c r="O31" s="137"/>
      <c r="P31" s="194"/>
      <c r="Q31" s="180"/>
      <c r="R31" s="66" t="s">
        <v>296</v>
      </c>
      <c r="S31" s="34"/>
      <c r="T31" s="34" t="s">
        <v>273</v>
      </c>
      <c r="U31" s="92" t="e">
        <f>IF(R31=0,0,IF(#REF!="Leve 20%",20%,IF(#REF!="Menor 40%",40%,IF(#REF!="Moderado 60%",60%,IF(#REF!="Mayor 80%",80%,100%)))))</f>
        <v>#REF!</v>
      </c>
      <c r="V31" s="235"/>
      <c r="W31" s="239"/>
      <c r="X31" s="240"/>
      <c r="Y31" s="234"/>
      <c r="Z31" s="170"/>
      <c r="AA31" s="174"/>
      <c r="AB31" s="174"/>
      <c r="AC31" s="174"/>
      <c r="AD31" s="174"/>
      <c r="AE31" s="180"/>
      <c r="AF31" s="174"/>
      <c r="AG31" s="174"/>
      <c r="AH31" s="174"/>
      <c r="AI31" s="180"/>
      <c r="AJ31" s="237"/>
      <c r="AK31" s="237"/>
      <c r="AL31" s="95"/>
      <c r="AM31" s="235"/>
      <c r="AN31" s="239"/>
      <c r="AO31" s="240"/>
      <c r="AP31" s="137"/>
      <c r="AQ31" s="137"/>
      <c r="AR31" s="138"/>
      <c r="AS31" s="138"/>
      <c r="AT31" s="138"/>
      <c r="AU31" s="138"/>
      <c r="AV31" s="153"/>
      <c r="AW31" s="153"/>
      <c r="AX31" s="153"/>
      <c r="AY31" s="153"/>
      <c r="AZ31" s="116"/>
      <c r="BA31" s="116"/>
      <c r="BB31" s="116"/>
      <c r="BC31" s="116"/>
      <c r="BD31" s="116"/>
      <c r="BE31" s="116"/>
      <c r="BF31" s="116"/>
      <c r="BG31" s="116"/>
    </row>
    <row r="32" spans="1:59" s="94" customFormat="1" ht="29.25" customHeight="1">
      <c r="A32" s="137"/>
      <c r="B32" s="137"/>
      <c r="C32" s="116"/>
      <c r="D32" s="137"/>
      <c r="E32" s="137"/>
      <c r="F32" s="137"/>
      <c r="G32" s="137"/>
      <c r="H32" s="137"/>
      <c r="I32" s="137"/>
      <c r="J32" s="137"/>
      <c r="K32" s="137"/>
      <c r="L32" s="137"/>
      <c r="M32" s="137"/>
      <c r="N32" s="192"/>
      <c r="O32" s="137"/>
      <c r="P32" s="194"/>
      <c r="Q32" s="180"/>
      <c r="R32" s="66" t="s">
        <v>297</v>
      </c>
      <c r="S32" s="34" t="s">
        <v>273</v>
      </c>
      <c r="T32" s="34"/>
      <c r="U32" s="92" t="e">
        <f>IF(R32=0,0,IF(#REF!="Leve 20%",20%,IF(#REF!="Menor 40%",40%,IF(#REF!="Moderado 60%",60%,IF(#REF!="Mayor 80%",80%,100%)))))</f>
        <v>#REF!</v>
      </c>
      <c r="V32" s="235"/>
      <c r="W32" s="239"/>
      <c r="X32" s="240"/>
      <c r="Y32" s="234"/>
      <c r="Z32" s="170"/>
      <c r="AA32" s="174"/>
      <c r="AB32" s="174"/>
      <c r="AC32" s="174"/>
      <c r="AD32" s="174"/>
      <c r="AE32" s="180"/>
      <c r="AF32" s="174"/>
      <c r="AG32" s="174"/>
      <c r="AH32" s="174"/>
      <c r="AI32" s="180"/>
      <c r="AJ32" s="237"/>
      <c r="AK32" s="237"/>
      <c r="AL32" s="95"/>
      <c r="AM32" s="235"/>
      <c r="AN32" s="239"/>
      <c r="AO32" s="240"/>
      <c r="AP32" s="137"/>
      <c r="AQ32" s="137"/>
      <c r="AR32" s="138"/>
      <c r="AS32" s="138"/>
      <c r="AT32" s="138"/>
      <c r="AU32" s="138"/>
      <c r="AV32" s="153"/>
      <c r="AW32" s="153"/>
      <c r="AX32" s="153"/>
      <c r="AY32" s="153"/>
      <c r="AZ32" s="116"/>
      <c r="BA32" s="116"/>
      <c r="BB32" s="116"/>
      <c r="BC32" s="116"/>
      <c r="BD32" s="116"/>
      <c r="BE32" s="116"/>
      <c r="BF32" s="116"/>
      <c r="BG32" s="116"/>
    </row>
    <row r="33" spans="1:59" s="94" customFormat="1" ht="29.25" customHeight="1">
      <c r="A33" s="137"/>
      <c r="B33" s="137"/>
      <c r="C33" s="116"/>
      <c r="D33" s="137"/>
      <c r="E33" s="137"/>
      <c r="F33" s="137"/>
      <c r="G33" s="137"/>
      <c r="H33" s="137"/>
      <c r="I33" s="137"/>
      <c r="J33" s="137"/>
      <c r="K33" s="137"/>
      <c r="L33" s="137"/>
      <c r="M33" s="137"/>
      <c r="N33" s="192"/>
      <c r="O33" s="137"/>
      <c r="P33" s="194"/>
      <c r="Q33" s="180"/>
      <c r="R33" s="66" t="s">
        <v>298</v>
      </c>
      <c r="S33" s="34" t="s">
        <v>273</v>
      </c>
      <c r="T33" s="34"/>
      <c r="U33" s="92" t="e">
        <f>IF(R33=0,0,IF(#REF!="Leve 20%",20%,IF(#REF!="Menor 40%",40%,IF(#REF!="Moderado 60%",60%,IF(#REF!="Mayor 80%",80%,100%)))))</f>
        <v>#REF!</v>
      </c>
      <c r="V33" s="235"/>
      <c r="W33" s="239"/>
      <c r="X33" s="240"/>
      <c r="Y33" s="234"/>
      <c r="Z33" s="170"/>
      <c r="AA33" s="174"/>
      <c r="AB33" s="174"/>
      <c r="AC33" s="174"/>
      <c r="AD33" s="174"/>
      <c r="AE33" s="180"/>
      <c r="AF33" s="174"/>
      <c r="AG33" s="174"/>
      <c r="AH33" s="174"/>
      <c r="AI33" s="180"/>
      <c r="AJ33" s="237"/>
      <c r="AK33" s="237"/>
      <c r="AL33" s="95"/>
      <c r="AM33" s="235"/>
      <c r="AN33" s="239"/>
      <c r="AO33" s="240"/>
      <c r="AP33" s="137"/>
      <c r="AQ33" s="137"/>
      <c r="AR33" s="138"/>
      <c r="AS33" s="138"/>
      <c r="AT33" s="138"/>
      <c r="AU33" s="138"/>
      <c r="AV33" s="153"/>
      <c r="AW33" s="153"/>
      <c r="AX33" s="153"/>
      <c r="AY33" s="153"/>
      <c r="AZ33" s="116"/>
      <c r="BA33" s="116"/>
      <c r="BB33" s="116"/>
      <c r="BC33" s="116"/>
      <c r="BD33" s="116"/>
      <c r="BE33" s="116"/>
      <c r="BF33" s="116"/>
      <c r="BG33" s="116"/>
    </row>
    <row r="34" spans="1:59" s="94" customFormat="1" ht="29.25" customHeight="1">
      <c r="A34" s="137"/>
      <c r="B34" s="137"/>
      <c r="C34" s="116"/>
      <c r="D34" s="137"/>
      <c r="E34" s="137"/>
      <c r="F34" s="137"/>
      <c r="G34" s="137"/>
      <c r="H34" s="137"/>
      <c r="I34" s="137"/>
      <c r="J34" s="137"/>
      <c r="K34" s="137"/>
      <c r="L34" s="137"/>
      <c r="M34" s="137"/>
      <c r="N34" s="192"/>
      <c r="O34" s="137"/>
      <c r="P34" s="194"/>
      <c r="Q34" s="180"/>
      <c r="R34" s="66" t="s">
        <v>299</v>
      </c>
      <c r="S34" s="34" t="s">
        <v>273</v>
      </c>
      <c r="T34" s="34"/>
      <c r="U34" s="92" t="e">
        <f>IF(R34=0,0,IF(#REF!="Leve 20%",20%,IF(#REF!="Menor 40%",40%,IF(#REF!="Moderado 60%",60%,IF(#REF!="Mayor 80%",80%,100%)))))</f>
        <v>#REF!</v>
      </c>
      <c r="V34" s="235"/>
      <c r="W34" s="239"/>
      <c r="X34" s="240"/>
      <c r="Y34" s="234"/>
      <c r="Z34" s="170"/>
      <c r="AA34" s="174"/>
      <c r="AB34" s="174"/>
      <c r="AC34" s="174"/>
      <c r="AD34" s="174"/>
      <c r="AE34" s="180"/>
      <c r="AF34" s="174"/>
      <c r="AG34" s="174"/>
      <c r="AH34" s="174"/>
      <c r="AI34" s="180"/>
      <c r="AJ34" s="237"/>
      <c r="AK34" s="237"/>
      <c r="AL34" s="95"/>
      <c r="AM34" s="235"/>
      <c r="AN34" s="239"/>
      <c r="AO34" s="240"/>
      <c r="AP34" s="137"/>
      <c r="AQ34" s="137"/>
      <c r="AR34" s="138"/>
      <c r="AS34" s="138"/>
      <c r="AT34" s="138"/>
      <c r="AU34" s="138"/>
      <c r="AV34" s="153"/>
      <c r="AW34" s="153"/>
      <c r="AX34" s="153"/>
      <c r="AY34" s="153"/>
      <c r="AZ34" s="116"/>
      <c r="BA34" s="116"/>
      <c r="BB34" s="116"/>
      <c r="BC34" s="116"/>
      <c r="BD34" s="116"/>
      <c r="BE34" s="116"/>
      <c r="BF34" s="116"/>
      <c r="BG34" s="116"/>
    </row>
    <row r="35" spans="1:59" s="94" customFormat="1" ht="29.25" customHeight="1">
      <c r="A35" s="137"/>
      <c r="B35" s="137"/>
      <c r="C35" s="116"/>
      <c r="D35" s="137"/>
      <c r="E35" s="137"/>
      <c r="F35" s="137"/>
      <c r="G35" s="137"/>
      <c r="H35" s="137"/>
      <c r="I35" s="137"/>
      <c r="J35" s="137"/>
      <c r="K35" s="137"/>
      <c r="L35" s="137"/>
      <c r="M35" s="137"/>
      <c r="N35" s="192"/>
      <c r="O35" s="137"/>
      <c r="P35" s="194"/>
      <c r="Q35" s="180"/>
      <c r="R35" s="66" t="s">
        <v>300</v>
      </c>
      <c r="S35" s="34"/>
      <c r="T35" s="34" t="s">
        <v>273</v>
      </c>
      <c r="U35" s="92" t="e">
        <f>IF(R35=0,0,IF(#REF!="Leve 20%",20%,IF(#REF!="Menor 40%",40%,IF(#REF!="Moderado 60%",60%,IF(#REF!="Mayor 80%",80%,100%)))))</f>
        <v>#REF!</v>
      </c>
      <c r="V35" s="235"/>
      <c r="W35" s="239"/>
      <c r="X35" s="240"/>
      <c r="Y35" s="234"/>
      <c r="Z35" s="170"/>
      <c r="AA35" s="174"/>
      <c r="AB35" s="175"/>
      <c r="AC35" s="174"/>
      <c r="AD35" s="174"/>
      <c r="AE35" s="180"/>
      <c r="AF35" s="174"/>
      <c r="AG35" s="174"/>
      <c r="AH35" s="174"/>
      <c r="AI35" s="180"/>
      <c r="AJ35" s="237"/>
      <c r="AK35" s="237"/>
      <c r="AL35" s="95"/>
      <c r="AM35" s="235"/>
      <c r="AN35" s="239"/>
      <c r="AO35" s="240"/>
      <c r="AP35" s="137"/>
      <c r="AQ35" s="137"/>
      <c r="AR35" s="138"/>
      <c r="AS35" s="138"/>
      <c r="AT35" s="138"/>
      <c r="AU35" s="138"/>
      <c r="AV35" s="153"/>
      <c r="AW35" s="153"/>
      <c r="AX35" s="153"/>
      <c r="AY35" s="153"/>
      <c r="AZ35" s="116"/>
      <c r="BA35" s="116"/>
      <c r="BB35" s="116"/>
      <c r="BC35" s="116"/>
      <c r="BD35" s="116"/>
      <c r="BE35" s="116"/>
      <c r="BF35" s="116"/>
      <c r="BG35" s="116"/>
    </row>
    <row r="36" spans="1:59" s="94" customFormat="1" ht="140.25" customHeight="1">
      <c r="A36" s="137"/>
      <c r="B36" s="137"/>
      <c r="C36" s="116"/>
      <c r="D36" s="137"/>
      <c r="E36" s="137"/>
      <c r="F36" s="137"/>
      <c r="G36" s="137"/>
      <c r="H36" s="137"/>
      <c r="I36" s="137"/>
      <c r="J36" s="137"/>
      <c r="K36" s="137"/>
      <c r="L36" s="137"/>
      <c r="M36" s="137"/>
      <c r="N36" s="192"/>
      <c r="O36" s="137"/>
      <c r="P36" s="194"/>
      <c r="Q36" s="180"/>
      <c r="R36" s="66" t="s">
        <v>286</v>
      </c>
      <c r="S36" s="34" t="s">
        <v>273</v>
      </c>
      <c r="T36" s="34"/>
      <c r="U36" s="92" t="e">
        <f>IF(R36=0,0,IF(#REF!="Leve 20%",20%,IF(#REF!="Menor 40%",40%,IF(#REF!="Moderado 60%",60%,IF(#REF!="Mayor 80%",80%,100%)))))</f>
        <v>#REF!</v>
      </c>
      <c r="V36" s="235"/>
      <c r="W36" s="239"/>
      <c r="X36" s="240"/>
      <c r="Y36" s="234" t="s">
        <v>323</v>
      </c>
      <c r="Z36" s="170" t="str">
        <f>IF(AA36="Preventivo","X",IF(AA29="Detectivo","X","X "))</f>
        <v xml:space="preserve">X </v>
      </c>
      <c r="AA36" s="174"/>
      <c r="AB36" s="173" t="str">
        <f>IF(AA36="","",IF(AA36="Preventivo",25%,15%))</f>
        <v/>
      </c>
      <c r="AC36" s="174"/>
      <c r="AD36" s="174"/>
      <c r="AE36" s="180"/>
      <c r="AF36" s="174"/>
      <c r="AG36" s="174"/>
      <c r="AH36" s="174"/>
      <c r="AI36" s="180"/>
      <c r="AJ36" s="237"/>
      <c r="AK36" s="237"/>
      <c r="AL36" s="95"/>
      <c r="AM36" s="235"/>
      <c r="AN36" s="239"/>
      <c r="AO36" s="240"/>
      <c r="AP36" s="137"/>
      <c r="AQ36" s="137" t="s">
        <v>324</v>
      </c>
      <c r="AR36" s="137" t="s">
        <v>322</v>
      </c>
      <c r="AS36" s="139" t="s">
        <v>284</v>
      </c>
      <c r="AT36" s="139" t="s">
        <v>285</v>
      </c>
      <c r="AU36" s="248" t="s">
        <v>113</v>
      </c>
      <c r="AV36" s="152"/>
      <c r="AW36" s="156"/>
      <c r="AX36" s="153"/>
      <c r="AY36" s="153"/>
      <c r="AZ36" s="116"/>
      <c r="BA36" s="116"/>
      <c r="BB36" s="116"/>
      <c r="BC36" s="116"/>
      <c r="BD36" s="116"/>
      <c r="BE36" s="116"/>
      <c r="BF36" s="116"/>
      <c r="BG36" s="116"/>
    </row>
    <row r="37" spans="1:59" s="94" customFormat="1" ht="29.25" customHeight="1">
      <c r="A37" s="137"/>
      <c r="B37" s="137"/>
      <c r="C37" s="116"/>
      <c r="D37" s="137"/>
      <c r="E37" s="137"/>
      <c r="F37" s="137"/>
      <c r="G37" s="137"/>
      <c r="H37" s="137"/>
      <c r="I37" s="137"/>
      <c r="J37" s="137"/>
      <c r="K37" s="137"/>
      <c r="L37" s="137"/>
      <c r="M37" s="137"/>
      <c r="N37" s="192"/>
      <c r="O37" s="137"/>
      <c r="P37" s="194"/>
      <c r="Q37" s="180"/>
      <c r="R37" s="66" t="s">
        <v>301</v>
      </c>
      <c r="S37" s="34" t="s">
        <v>273</v>
      </c>
      <c r="T37" s="34"/>
      <c r="U37" s="92" t="e">
        <f>IF(R37=0,0,IF(#REF!="Leve 20%",20%,IF(#REF!="Menor 40%",40%,IF(#REF!="Moderado 60%",60%,IF(#REF!="Mayor 80%",80%,100%)))))</f>
        <v>#REF!</v>
      </c>
      <c r="V37" s="235"/>
      <c r="W37" s="239"/>
      <c r="X37" s="240"/>
      <c r="Y37" s="234"/>
      <c r="Z37" s="172"/>
      <c r="AA37" s="174"/>
      <c r="AB37" s="174"/>
      <c r="AC37" s="174"/>
      <c r="AD37" s="174"/>
      <c r="AE37" s="180"/>
      <c r="AF37" s="174"/>
      <c r="AG37" s="174"/>
      <c r="AH37" s="174"/>
      <c r="AI37" s="180"/>
      <c r="AJ37" s="237"/>
      <c r="AK37" s="237"/>
      <c r="AL37" s="95"/>
      <c r="AM37" s="235"/>
      <c r="AN37" s="239"/>
      <c r="AO37" s="240"/>
      <c r="AP37" s="137"/>
      <c r="AQ37" s="138"/>
      <c r="AR37" s="138"/>
      <c r="AS37" s="138"/>
      <c r="AT37" s="138"/>
      <c r="AU37" s="138"/>
      <c r="AV37" s="153"/>
      <c r="AW37" s="153"/>
      <c r="AX37" s="153"/>
      <c r="AY37" s="153"/>
      <c r="AZ37" s="116"/>
      <c r="BA37" s="116"/>
      <c r="BB37" s="116"/>
      <c r="BC37" s="116"/>
      <c r="BD37" s="116"/>
      <c r="BE37" s="116"/>
      <c r="BF37" s="116"/>
      <c r="BG37" s="116"/>
    </row>
    <row r="38" spans="1:59" s="94" customFormat="1" ht="29.25" customHeight="1">
      <c r="A38" s="137"/>
      <c r="B38" s="137"/>
      <c r="C38" s="116"/>
      <c r="D38" s="137"/>
      <c r="E38" s="137"/>
      <c r="F38" s="137"/>
      <c r="G38" s="137"/>
      <c r="H38" s="137"/>
      <c r="I38" s="137"/>
      <c r="J38" s="137"/>
      <c r="K38" s="137"/>
      <c r="L38" s="137"/>
      <c r="M38" s="137"/>
      <c r="N38" s="192"/>
      <c r="O38" s="137"/>
      <c r="P38" s="194"/>
      <c r="Q38" s="180"/>
      <c r="R38" s="66" t="s">
        <v>302</v>
      </c>
      <c r="S38" s="34" t="s">
        <v>273</v>
      </c>
      <c r="T38" s="34"/>
      <c r="U38" s="92" t="e">
        <f>IF(R38=0,0,IF(#REF!="Leve 20%",20%,IF(#REF!="Menor 40%",40%,IF(#REF!="Moderado 60%",60%,IF(#REF!="Mayor 80%",80%,100%)))))</f>
        <v>#REF!</v>
      </c>
      <c r="V38" s="235"/>
      <c r="W38" s="239"/>
      <c r="X38" s="240"/>
      <c r="Y38" s="234"/>
      <c r="Z38" s="172"/>
      <c r="AA38" s="174"/>
      <c r="AB38" s="174"/>
      <c r="AC38" s="174"/>
      <c r="AD38" s="174"/>
      <c r="AE38" s="180"/>
      <c r="AF38" s="174"/>
      <c r="AG38" s="174"/>
      <c r="AH38" s="174"/>
      <c r="AI38" s="180"/>
      <c r="AJ38" s="237"/>
      <c r="AK38" s="237"/>
      <c r="AL38" s="95"/>
      <c r="AM38" s="235"/>
      <c r="AN38" s="239"/>
      <c r="AO38" s="240"/>
      <c r="AP38" s="137"/>
      <c r="AQ38" s="138"/>
      <c r="AR38" s="138"/>
      <c r="AS38" s="138"/>
      <c r="AT38" s="138"/>
      <c r="AU38" s="138"/>
      <c r="AV38" s="153"/>
      <c r="AW38" s="153"/>
      <c r="AX38" s="153"/>
      <c r="AY38" s="153"/>
      <c r="AZ38" s="116"/>
      <c r="BA38" s="116"/>
      <c r="BB38" s="116"/>
      <c r="BC38" s="116"/>
      <c r="BD38" s="116"/>
      <c r="BE38" s="116"/>
      <c r="BF38" s="116"/>
      <c r="BG38" s="116"/>
    </row>
    <row r="39" spans="1:59" s="94" customFormat="1" ht="29.25" customHeight="1">
      <c r="A39" s="137"/>
      <c r="B39" s="137"/>
      <c r="C39" s="116"/>
      <c r="D39" s="137"/>
      <c r="E39" s="137"/>
      <c r="F39" s="137"/>
      <c r="G39" s="137"/>
      <c r="H39" s="137"/>
      <c r="I39" s="137"/>
      <c r="J39" s="137"/>
      <c r="K39" s="137"/>
      <c r="L39" s="137"/>
      <c r="M39" s="137"/>
      <c r="N39" s="192"/>
      <c r="O39" s="137"/>
      <c r="P39" s="194"/>
      <c r="Q39" s="180"/>
      <c r="R39" s="66" t="s">
        <v>303</v>
      </c>
      <c r="S39" s="34" t="s">
        <v>273</v>
      </c>
      <c r="T39" s="34"/>
      <c r="U39" s="92" t="e">
        <f>IF(R39=0,0,IF(#REF!="Leve 20%",20%,IF(#REF!="Menor 40%",40%,IF(#REF!="Moderado 60%",60%,IF(#REF!="Mayor 80%",80%,100%)))))</f>
        <v>#REF!</v>
      </c>
      <c r="V39" s="235"/>
      <c r="W39" s="239"/>
      <c r="X39" s="240"/>
      <c r="Y39" s="234"/>
      <c r="Z39" s="172"/>
      <c r="AA39" s="174"/>
      <c r="AB39" s="174"/>
      <c r="AC39" s="174"/>
      <c r="AD39" s="174"/>
      <c r="AE39" s="180"/>
      <c r="AF39" s="174"/>
      <c r="AG39" s="174"/>
      <c r="AH39" s="174"/>
      <c r="AI39" s="180"/>
      <c r="AJ39" s="237"/>
      <c r="AK39" s="237"/>
      <c r="AL39" s="95"/>
      <c r="AM39" s="235"/>
      <c r="AN39" s="239"/>
      <c r="AO39" s="240"/>
      <c r="AP39" s="137"/>
      <c r="AQ39" s="138"/>
      <c r="AR39" s="138"/>
      <c r="AS39" s="138"/>
      <c r="AT39" s="138"/>
      <c r="AU39" s="138"/>
      <c r="AV39" s="153"/>
      <c r="AW39" s="153"/>
      <c r="AX39" s="153"/>
      <c r="AY39" s="153"/>
      <c r="AZ39" s="116"/>
      <c r="BA39" s="116"/>
      <c r="BB39" s="116"/>
      <c r="BC39" s="116"/>
      <c r="BD39" s="116"/>
      <c r="BE39" s="116"/>
      <c r="BF39" s="116"/>
      <c r="BG39" s="116"/>
    </row>
    <row r="40" spans="1:59" s="94" customFormat="1" ht="29.25" customHeight="1">
      <c r="A40" s="137"/>
      <c r="B40" s="137"/>
      <c r="C40" s="116"/>
      <c r="D40" s="137"/>
      <c r="E40" s="137"/>
      <c r="F40" s="137"/>
      <c r="G40" s="137"/>
      <c r="H40" s="137"/>
      <c r="I40" s="137"/>
      <c r="J40" s="137"/>
      <c r="K40" s="137"/>
      <c r="L40" s="137"/>
      <c r="M40" s="137"/>
      <c r="N40" s="192"/>
      <c r="O40" s="137"/>
      <c r="P40" s="194"/>
      <c r="Q40" s="180"/>
      <c r="R40" s="66" t="s">
        <v>304</v>
      </c>
      <c r="S40" s="34"/>
      <c r="T40" s="34" t="s">
        <v>273</v>
      </c>
      <c r="U40" s="92" t="e">
        <f>IF(R40=0,0,IF(#REF!="Leve 20%",20%,IF(#REF!="Menor 40%",40%,IF(#REF!="Moderado 60%",60%,IF(#REF!="Mayor 80%",80%,100%)))))</f>
        <v>#REF!</v>
      </c>
      <c r="V40" s="235"/>
      <c r="W40" s="239"/>
      <c r="X40" s="240"/>
      <c r="Y40" s="234"/>
      <c r="Z40" s="172"/>
      <c r="AA40" s="174"/>
      <c r="AB40" s="174"/>
      <c r="AC40" s="174"/>
      <c r="AD40" s="174"/>
      <c r="AE40" s="180"/>
      <c r="AF40" s="174"/>
      <c r="AG40" s="174"/>
      <c r="AH40" s="174"/>
      <c r="AI40" s="180"/>
      <c r="AJ40" s="237"/>
      <c r="AK40" s="237"/>
      <c r="AL40" s="95"/>
      <c r="AM40" s="235"/>
      <c r="AN40" s="239"/>
      <c r="AO40" s="240"/>
      <c r="AP40" s="137"/>
      <c r="AQ40" s="138"/>
      <c r="AR40" s="138"/>
      <c r="AS40" s="138"/>
      <c r="AT40" s="138"/>
      <c r="AU40" s="138"/>
      <c r="AV40" s="153"/>
      <c r="AW40" s="153"/>
      <c r="AX40" s="153"/>
      <c r="AY40" s="153"/>
      <c r="AZ40" s="116"/>
      <c r="BA40" s="116"/>
      <c r="BB40" s="116"/>
      <c r="BC40" s="116"/>
      <c r="BD40" s="116"/>
      <c r="BE40" s="116"/>
      <c r="BF40" s="116"/>
      <c r="BG40" s="116"/>
    </row>
    <row r="41" spans="1:59" s="94" customFormat="1" ht="29.25" customHeight="1">
      <c r="A41" s="137"/>
      <c r="B41" s="137"/>
      <c r="C41" s="116"/>
      <c r="D41" s="137"/>
      <c r="E41" s="137"/>
      <c r="F41" s="137"/>
      <c r="G41" s="137"/>
      <c r="H41" s="137"/>
      <c r="I41" s="137"/>
      <c r="J41" s="137"/>
      <c r="K41" s="137"/>
      <c r="L41" s="137"/>
      <c r="M41" s="137"/>
      <c r="N41" s="192"/>
      <c r="O41" s="137"/>
      <c r="P41" s="194"/>
      <c r="Q41" s="180"/>
      <c r="R41" s="66" t="s">
        <v>305</v>
      </c>
      <c r="S41" s="34"/>
      <c r="T41" s="34" t="s">
        <v>273</v>
      </c>
      <c r="U41" s="92" t="e">
        <f>IF(R41=0,0,IF(#REF!="Leve 20%",20%,IF(#REF!="Menor 40%",40%,IF(#REF!="Moderado 60%",60%,IF(#REF!="Mayor 80%",80%,100%)))))</f>
        <v>#REF!</v>
      </c>
      <c r="V41" s="235"/>
      <c r="W41" s="239"/>
      <c r="X41" s="240"/>
      <c r="Y41" s="234"/>
      <c r="Z41" s="172"/>
      <c r="AA41" s="174"/>
      <c r="AB41" s="174"/>
      <c r="AC41" s="174"/>
      <c r="AD41" s="174"/>
      <c r="AE41" s="180"/>
      <c r="AF41" s="174"/>
      <c r="AG41" s="174"/>
      <c r="AH41" s="174"/>
      <c r="AI41" s="180"/>
      <c r="AJ41" s="237"/>
      <c r="AK41" s="237"/>
      <c r="AL41" s="95"/>
      <c r="AM41" s="235"/>
      <c r="AN41" s="239"/>
      <c r="AO41" s="240"/>
      <c r="AP41" s="137"/>
      <c r="AQ41" s="138"/>
      <c r="AR41" s="138"/>
      <c r="AS41" s="138"/>
      <c r="AT41" s="138"/>
      <c r="AU41" s="138"/>
      <c r="AV41" s="153"/>
      <c r="AW41" s="153"/>
      <c r="AX41" s="153"/>
      <c r="AY41" s="153"/>
      <c r="AZ41" s="116"/>
      <c r="BA41" s="116"/>
      <c r="BB41" s="116"/>
      <c r="BC41" s="116"/>
      <c r="BD41" s="116"/>
      <c r="BE41" s="116"/>
      <c r="BF41" s="116"/>
      <c r="BG41" s="116"/>
    </row>
    <row r="42" spans="1:59" s="94" customFormat="1" ht="29.25" customHeight="1">
      <c r="A42" s="137"/>
      <c r="B42" s="137"/>
      <c r="C42" s="116"/>
      <c r="D42" s="137"/>
      <c r="E42" s="137"/>
      <c r="F42" s="137"/>
      <c r="G42" s="137"/>
      <c r="H42" s="137"/>
      <c r="I42" s="137"/>
      <c r="J42" s="137"/>
      <c r="K42" s="137"/>
      <c r="L42" s="137"/>
      <c r="M42" s="137"/>
      <c r="N42" s="192"/>
      <c r="O42" s="137"/>
      <c r="P42" s="194"/>
      <c r="Q42" s="180"/>
      <c r="R42" s="66" t="s">
        <v>306</v>
      </c>
      <c r="S42" s="34"/>
      <c r="T42" s="34" t="s">
        <v>273</v>
      </c>
      <c r="U42" s="92"/>
      <c r="V42" s="235"/>
      <c r="W42" s="239"/>
      <c r="X42" s="240"/>
      <c r="Y42" s="234"/>
      <c r="Z42" s="172"/>
      <c r="AA42" s="174"/>
      <c r="AB42" s="174"/>
      <c r="AC42" s="174"/>
      <c r="AD42" s="174"/>
      <c r="AE42" s="180"/>
      <c r="AF42" s="174"/>
      <c r="AG42" s="174"/>
      <c r="AH42" s="174"/>
      <c r="AI42" s="180"/>
      <c r="AJ42" s="237"/>
      <c r="AK42" s="237"/>
      <c r="AL42" s="95"/>
      <c r="AM42" s="235"/>
      <c r="AN42" s="239"/>
      <c r="AO42" s="240"/>
      <c r="AP42" s="137"/>
      <c r="AQ42" s="138"/>
      <c r="AR42" s="138"/>
      <c r="AS42" s="138"/>
      <c r="AT42" s="138"/>
      <c r="AU42" s="138"/>
      <c r="AV42" s="153"/>
      <c r="AW42" s="153"/>
      <c r="AX42" s="153"/>
      <c r="AY42" s="153"/>
      <c r="AZ42" s="116"/>
      <c r="BA42" s="116"/>
      <c r="BB42" s="116"/>
      <c r="BC42" s="116"/>
      <c r="BD42" s="116"/>
      <c r="BE42" s="116"/>
      <c r="BF42" s="116"/>
      <c r="BG42" s="116"/>
    </row>
    <row r="43" spans="1:59" s="94" customFormat="1" ht="29.25" customHeight="1">
      <c r="A43" s="137"/>
      <c r="B43" s="137"/>
      <c r="C43" s="116"/>
      <c r="D43" s="137"/>
      <c r="E43" s="137"/>
      <c r="F43" s="137"/>
      <c r="G43" s="137"/>
      <c r="H43" s="137"/>
      <c r="I43" s="137"/>
      <c r="J43" s="137"/>
      <c r="K43" s="137"/>
      <c r="L43" s="137"/>
      <c r="M43" s="137"/>
      <c r="N43" s="192"/>
      <c r="O43" s="137"/>
      <c r="P43" s="194"/>
      <c r="Q43" s="180"/>
      <c r="R43" s="66" t="s">
        <v>307</v>
      </c>
      <c r="S43" s="34"/>
      <c r="T43" s="34" t="s">
        <v>273</v>
      </c>
      <c r="U43" s="92"/>
      <c r="V43" s="235"/>
      <c r="W43" s="239"/>
      <c r="X43" s="240"/>
      <c r="Y43" s="234"/>
      <c r="Z43" s="172"/>
      <c r="AA43" s="174"/>
      <c r="AB43" s="174"/>
      <c r="AC43" s="174"/>
      <c r="AD43" s="174"/>
      <c r="AE43" s="180"/>
      <c r="AF43" s="174"/>
      <c r="AG43" s="174"/>
      <c r="AH43" s="174"/>
      <c r="AI43" s="180"/>
      <c r="AJ43" s="237"/>
      <c r="AK43" s="237"/>
      <c r="AL43" s="95"/>
      <c r="AM43" s="235"/>
      <c r="AN43" s="239"/>
      <c r="AO43" s="240"/>
      <c r="AP43" s="137"/>
      <c r="AQ43" s="138"/>
      <c r="AR43" s="138"/>
      <c r="AS43" s="138"/>
      <c r="AT43" s="138"/>
      <c r="AU43" s="138"/>
      <c r="AV43" s="153"/>
      <c r="AW43" s="153"/>
      <c r="AX43" s="153"/>
      <c r="AY43" s="153"/>
      <c r="AZ43" s="116"/>
      <c r="BA43" s="116"/>
      <c r="BB43" s="116"/>
      <c r="BC43" s="116"/>
      <c r="BD43" s="116"/>
      <c r="BE43" s="116"/>
      <c r="BF43" s="116"/>
      <c r="BG43" s="116"/>
    </row>
    <row r="44" spans="1:59" s="94" customFormat="1" ht="29.25" customHeight="1">
      <c r="A44" s="137"/>
      <c r="B44" s="137"/>
      <c r="C44" s="116"/>
      <c r="D44" s="137"/>
      <c r="E44" s="137"/>
      <c r="F44" s="137"/>
      <c r="G44" s="137"/>
      <c r="H44" s="137"/>
      <c r="I44" s="137"/>
      <c r="J44" s="137"/>
      <c r="K44" s="137"/>
      <c r="L44" s="137"/>
      <c r="M44" s="137"/>
      <c r="N44" s="192"/>
      <c r="O44" s="137"/>
      <c r="P44" s="194"/>
      <c r="Q44" s="180"/>
      <c r="R44" s="66" t="s">
        <v>308</v>
      </c>
      <c r="S44" s="34"/>
      <c r="T44" s="34" t="s">
        <v>273</v>
      </c>
      <c r="U44" s="92"/>
      <c r="V44" s="235"/>
      <c r="W44" s="239"/>
      <c r="X44" s="240"/>
      <c r="Y44" s="234"/>
      <c r="Z44" s="172"/>
      <c r="AA44" s="174"/>
      <c r="AB44" s="174"/>
      <c r="AC44" s="174"/>
      <c r="AD44" s="174"/>
      <c r="AE44" s="180"/>
      <c r="AF44" s="174"/>
      <c r="AG44" s="174"/>
      <c r="AH44" s="174"/>
      <c r="AI44" s="180"/>
      <c r="AJ44" s="237"/>
      <c r="AK44" s="237"/>
      <c r="AL44" s="95"/>
      <c r="AM44" s="235"/>
      <c r="AN44" s="239"/>
      <c r="AO44" s="240"/>
      <c r="AP44" s="137"/>
      <c r="AQ44" s="138"/>
      <c r="AR44" s="138"/>
      <c r="AS44" s="138"/>
      <c r="AT44" s="138"/>
      <c r="AU44" s="138"/>
      <c r="AV44" s="153"/>
      <c r="AW44" s="153"/>
      <c r="AX44" s="153"/>
      <c r="AY44" s="153"/>
      <c r="AZ44" s="116"/>
      <c r="BA44" s="116"/>
      <c r="BB44" s="116"/>
      <c r="BC44" s="116"/>
      <c r="BD44" s="116"/>
      <c r="BE44" s="116"/>
      <c r="BF44" s="116"/>
      <c r="BG44" s="116"/>
    </row>
    <row r="45" spans="1:59" s="94" customFormat="1" ht="29.25" customHeight="1">
      <c r="A45" s="137"/>
      <c r="B45" s="137"/>
      <c r="C45" s="116"/>
      <c r="D45" s="137"/>
      <c r="E45" s="137"/>
      <c r="F45" s="137"/>
      <c r="G45" s="137"/>
      <c r="H45" s="137"/>
      <c r="I45" s="137"/>
      <c r="J45" s="137"/>
      <c r="K45" s="137"/>
      <c r="L45" s="137"/>
      <c r="M45" s="137"/>
      <c r="N45" s="192"/>
      <c r="O45" s="137"/>
      <c r="P45" s="194"/>
      <c r="Q45" s="180"/>
      <c r="R45" s="66" t="s">
        <v>309</v>
      </c>
      <c r="S45" s="34"/>
      <c r="T45" s="34" t="s">
        <v>273</v>
      </c>
      <c r="U45" s="92"/>
      <c r="V45" s="235"/>
      <c r="W45" s="239"/>
      <c r="X45" s="240"/>
      <c r="Y45" s="234"/>
      <c r="Z45" s="172"/>
      <c r="AA45" s="174"/>
      <c r="AB45" s="174"/>
      <c r="AC45" s="174"/>
      <c r="AD45" s="174"/>
      <c r="AE45" s="180"/>
      <c r="AF45" s="174"/>
      <c r="AG45" s="174"/>
      <c r="AH45" s="174"/>
      <c r="AI45" s="180"/>
      <c r="AJ45" s="237"/>
      <c r="AK45" s="237"/>
      <c r="AL45" s="95"/>
      <c r="AM45" s="235"/>
      <c r="AN45" s="239"/>
      <c r="AO45" s="240"/>
      <c r="AP45" s="137"/>
      <c r="AQ45" s="138"/>
      <c r="AR45" s="138"/>
      <c r="AS45" s="138"/>
      <c r="AT45" s="138"/>
      <c r="AU45" s="138"/>
      <c r="AV45" s="153"/>
      <c r="AW45" s="153"/>
      <c r="AX45" s="153"/>
      <c r="AY45" s="153"/>
      <c r="AZ45" s="116"/>
      <c r="BA45" s="116"/>
      <c r="BB45" s="116"/>
      <c r="BC45" s="116"/>
      <c r="BD45" s="116"/>
      <c r="BE45" s="116"/>
      <c r="BF45" s="116"/>
      <c r="BG45" s="116"/>
    </row>
    <row r="46" spans="1:59" s="94" customFormat="1" ht="29.25" customHeight="1">
      <c r="A46" s="137"/>
      <c r="B46" s="137"/>
      <c r="C46" s="116"/>
      <c r="D46" s="137"/>
      <c r="E46" s="137"/>
      <c r="F46" s="137"/>
      <c r="G46" s="137"/>
      <c r="H46" s="137"/>
      <c r="I46" s="137"/>
      <c r="J46" s="137"/>
      <c r="K46" s="137"/>
      <c r="L46" s="137"/>
      <c r="M46" s="137"/>
      <c r="N46" s="192"/>
      <c r="O46" s="137"/>
      <c r="P46" s="194"/>
      <c r="Q46" s="180"/>
      <c r="R46" s="66" t="s">
        <v>310</v>
      </c>
      <c r="S46" s="34"/>
      <c r="T46" s="34" t="s">
        <v>273</v>
      </c>
      <c r="U46" s="92"/>
      <c r="V46" s="235"/>
      <c r="W46" s="239"/>
      <c r="X46" s="240"/>
      <c r="Y46" s="234"/>
      <c r="Z46" s="172"/>
      <c r="AA46" s="174"/>
      <c r="AB46" s="174"/>
      <c r="AC46" s="174"/>
      <c r="AD46" s="174"/>
      <c r="AE46" s="180"/>
      <c r="AF46" s="174"/>
      <c r="AG46" s="174"/>
      <c r="AH46" s="174"/>
      <c r="AI46" s="180"/>
      <c r="AJ46" s="237"/>
      <c r="AK46" s="237"/>
      <c r="AL46" s="95"/>
      <c r="AM46" s="235"/>
      <c r="AN46" s="239"/>
      <c r="AO46" s="240"/>
      <c r="AP46" s="137"/>
      <c r="AQ46" s="138"/>
      <c r="AR46" s="138"/>
      <c r="AS46" s="138"/>
      <c r="AT46" s="138"/>
      <c r="AU46" s="138"/>
      <c r="AV46" s="153"/>
      <c r="AW46" s="153"/>
      <c r="AX46" s="153"/>
      <c r="AY46" s="153"/>
      <c r="AZ46" s="116"/>
      <c r="BA46" s="116"/>
      <c r="BB46" s="116"/>
      <c r="BC46" s="116"/>
      <c r="BD46" s="116"/>
      <c r="BE46" s="116"/>
      <c r="BF46" s="116"/>
      <c r="BG46" s="116"/>
    </row>
    <row r="47" spans="1:59" s="94" customFormat="1" ht="29.25" customHeight="1">
      <c r="A47" s="137"/>
      <c r="B47" s="137"/>
      <c r="C47" s="116"/>
      <c r="D47" s="137"/>
      <c r="E47" s="137"/>
      <c r="F47" s="137"/>
      <c r="G47" s="137"/>
      <c r="H47" s="137"/>
      <c r="I47" s="137"/>
      <c r="J47" s="137"/>
      <c r="K47" s="137"/>
      <c r="L47" s="137"/>
      <c r="M47" s="137"/>
      <c r="N47" s="192"/>
      <c r="O47" s="137"/>
      <c r="P47" s="194"/>
      <c r="Q47" s="180"/>
      <c r="R47" s="66" t="s">
        <v>311</v>
      </c>
      <c r="S47" s="34"/>
      <c r="T47" s="34" t="s">
        <v>273</v>
      </c>
      <c r="U47" s="92"/>
      <c r="V47" s="235"/>
      <c r="W47" s="239"/>
      <c r="X47" s="240"/>
      <c r="Y47" s="234"/>
      <c r="Z47" s="172"/>
      <c r="AA47" s="174"/>
      <c r="AB47" s="174"/>
      <c r="AC47" s="174"/>
      <c r="AD47" s="174"/>
      <c r="AE47" s="180"/>
      <c r="AF47" s="174"/>
      <c r="AG47" s="174"/>
      <c r="AH47" s="174"/>
      <c r="AI47" s="180"/>
      <c r="AJ47" s="237"/>
      <c r="AK47" s="237"/>
      <c r="AL47" s="95"/>
      <c r="AM47" s="235"/>
      <c r="AN47" s="239"/>
      <c r="AO47" s="240"/>
      <c r="AP47" s="137"/>
      <c r="AQ47" s="138"/>
      <c r="AR47" s="138"/>
      <c r="AS47" s="138"/>
      <c r="AT47" s="138"/>
      <c r="AU47" s="138"/>
      <c r="AV47" s="153"/>
      <c r="AW47" s="153"/>
      <c r="AX47" s="153"/>
      <c r="AY47" s="153"/>
      <c r="AZ47" s="116"/>
      <c r="BA47" s="116"/>
      <c r="BB47" s="116"/>
      <c r="BC47" s="116"/>
      <c r="BD47" s="116"/>
      <c r="BE47" s="116"/>
      <c r="BF47" s="116"/>
      <c r="BG47" s="116"/>
    </row>
    <row r="48" spans="1:59" s="94" customFormat="1" ht="29.25" customHeight="1">
      <c r="A48" s="137"/>
      <c r="B48" s="137"/>
      <c r="C48" s="117"/>
      <c r="D48" s="137"/>
      <c r="E48" s="137"/>
      <c r="F48" s="137"/>
      <c r="G48" s="137"/>
      <c r="H48" s="137"/>
      <c r="I48" s="137"/>
      <c r="J48" s="137"/>
      <c r="K48" s="137"/>
      <c r="L48" s="137"/>
      <c r="M48" s="137"/>
      <c r="N48" s="192"/>
      <c r="O48" s="137"/>
      <c r="P48" s="195"/>
      <c r="Q48" s="181"/>
      <c r="R48" s="67" t="s">
        <v>325</v>
      </c>
      <c r="S48" s="34">
        <f>COUNTA(S29:S47)</f>
        <v>9</v>
      </c>
      <c r="T48" s="34">
        <f>COUNTA(T29:T47)</f>
        <v>10</v>
      </c>
      <c r="U48" s="92"/>
      <c r="V48" s="235"/>
      <c r="W48" s="239"/>
      <c r="X48" s="240"/>
      <c r="Y48" s="234"/>
      <c r="Z48" s="172"/>
      <c r="AA48" s="175"/>
      <c r="AB48" s="175"/>
      <c r="AC48" s="175"/>
      <c r="AD48" s="175"/>
      <c r="AE48" s="181"/>
      <c r="AF48" s="175"/>
      <c r="AG48" s="175"/>
      <c r="AH48" s="175"/>
      <c r="AI48" s="181"/>
      <c r="AJ48" s="238"/>
      <c r="AK48" s="238"/>
      <c r="AL48" s="96"/>
      <c r="AM48" s="235"/>
      <c r="AN48" s="239"/>
      <c r="AO48" s="240"/>
      <c r="AP48" s="137"/>
      <c r="AQ48" s="138"/>
      <c r="AR48" s="138"/>
      <c r="AS48" s="138"/>
      <c r="AT48" s="138"/>
      <c r="AU48" s="138"/>
      <c r="AV48" s="154"/>
      <c r="AW48" s="154"/>
      <c r="AX48" s="154"/>
      <c r="AY48" s="154"/>
      <c r="AZ48" s="117"/>
      <c r="BA48" s="117"/>
      <c r="BB48" s="117"/>
      <c r="BC48" s="117"/>
      <c r="BD48" s="117"/>
      <c r="BE48" s="117"/>
      <c r="BF48" s="117"/>
      <c r="BG48" s="117"/>
    </row>
    <row r="49" spans="1:59" ht="29.25" customHeight="1">
      <c r="A49" s="137">
        <v>17</v>
      </c>
      <c r="B49" s="137" t="s">
        <v>101</v>
      </c>
      <c r="C49" s="137" t="s">
        <v>326</v>
      </c>
      <c r="D49" s="137" t="s">
        <v>327</v>
      </c>
      <c r="E49" s="137" t="s">
        <v>328</v>
      </c>
      <c r="F49" s="137" t="s">
        <v>329</v>
      </c>
      <c r="G49" s="137" t="s">
        <v>273</v>
      </c>
      <c r="H49" s="137" t="s">
        <v>273</v>
      </c>
      <c r="I49" s="137" t="s">
        <v>273</v>
      </c>
      <c r="J49" s="137" t="s">
        <v>273</v>
      </c>
      <c r="K49" s="137" t="s">
        <v>330</v>
      </c>
      <c r="L49" s="137" t="s">
        <v>331</v>
      </c>
      <c r="M49" s="137" t="s">
        <v>332</v>
      </c>
      <c r="N49" s="192" t="s">
        <v>277</v>
      </c>
      <c r="O49" s="137" t="s">
        <v>144</v>
      </c>
      <c r="P49" s="193" t="str">
        <f>IF(O49=0,"Defina la frecuencia",IF(O49="Se espera que el evento ocurra en la mayoria de las circunstancias
Mas de 1 vez en el año","Casi seguro",IF(O49="Es viable que el evento ocurra en la mayoria de las circunstancias.
Al menos 1 vez en el ultimo año","Probable",IF(O49="El Evento podrá ocurrir en algun momento.
Al menos 1 vez en los ultimos 2 años","Posible",IF(O49="El Evento podrá ocurrir en algun momento.
Al menos 1 vez en los ultimos 5 años","Improbable","Rara vez")))))</f>
        <v>Rara vez</v>
      </c>
      <c r="Q49" s="179">
        <f>IF(P49="Casi seguro",100%,IF(P49="Probable",80%,IF(P49="Posible",60%,IF(P49="Improbable",40%,IF(P49="Rara vez",20%,0)))))</f>
        <v>0.2</v>
      </c>
      <c r="R49" s="66" t="s">
        <v>278</v>
      </c>
      <c r="S49" s="34" t="s">
        <v>273</v>
      </c>
      <c r="T49" s="34"/>
      <c r="U49" s="34" t="e">
        <f>IF(R49=0,0,IF(#REF!="Leve 20%",20%,IF(#REF!="Menor 40%",40%,IF(#REF!="Moderado 60%",60%,IF(#REF!="Mayor 80%",80%,100%)))))</f>
        <v>#REF!</v>
      </c>
      <c r="V49" s="170" t="str">
        <f>IF(S68&lt;=5,"Moderado",IF(S68&lt;=11,"Mayor","Catastrofico"))</f>
        <v>Mayor</v>
      </c>
      <c r="W49" s="166">
        <f>IF(V49=0,0,IF(V49="Moderado",60%,IF(V49="Mayor",80%,100%)))</f>
        <v>0.8</v>
      </c>
      <c r="X49" s="171" t="str">
        <f>VLOOKUP(P49,Matriz!B23:G82,MATCH(V49,Matriz!B23:G23,0),FALSE)</f>
        <v>Alto</v>
      </c>
      <c r="Y49" s="234" t="s">
        <v>333</v>
      </c>
      <c r="Z49" s="170" t="str">
        <f>IF(AA49="Preventivo","X",IF(AA49="Detectivo","X","X "))</f>
        <v>X</v>
      </c>
      <c r="AA49" s="164" t="s">
        <v>94</v>
      </c>
      <c r="AB49" s="173">
        <f>IF(AA49="","",IF(AA49="Preventivo",25%,15%))</f>
        <v>0.25</v>
      </c>
      <c r="AC49" s="164" t="s">
        <v>108</v>
      </c>
      <c r="AD49" s="173">
        <f>IF(AC49="Automatico",25%,15%)</f>
        <v>0.15</v>
      </c>
      <c r="AE49" s="166">
        <f>AB49+AD49</f>
        <v>0.4</v>
      </c>
      <c r="AF49" s="164" t="s">
        <v>96</v>
      </c>
      <c r="AG49" s="164" t="s">
        <v>97</v>
      </c>
      <c r="AH49" s="164" t="s">
        <v>98</v>
      </c>
      <c r="AI49" s="166">
        <f>Q49-(Q49*AE49)</f>
        <v>0.12</v>
      </c>
      <c r="AJ49" s="167" t="str">
        <f>IF(AK49=0,"Defina la frecuencia",IF(AK49=20%,"Rara vez",IF(AK49=40%,"Improbable",IF(AK49=60%,"Posible",IF(AK49=80%,"Probable","Casi seguro")))))</f>
        <v>Rara vez</v>
      </c>
      <c r="AK49" s="167">
        <f>IF(AI56&lt;20%,20%,IF(AI56&lt;40%,40%,IF(AI56&lt;60%,60%,IF(AI56&lt;80%,80%,100%))))</f>
        <v>0.2</v>
      </c>
      <c r="AL49" s="46">
        <f>VALUE(AK49)</f>
        <v>0.2</v>
      </c>
      <c r="AM49" s="170" t="str">
        <f>V49</f>
        <v>Mayor</v>
      </c>
      <c r="AN49" s="166">
        <f>W49</f>
        <v>0.8</v>
      </c>
      <c r="AO49" s="171" t="str">
        <f>VLOOKUP(AJ49,Matriz!B23:G28,MATCH(AM49,Matriz!B23:G23,0),FALSE)</f>
        <v>Alto</v>
      </c>
      <c r="AP49" s="137" t="s">
        <v>281</v>
      </c>
      <c r="AQ49" s="137" t="s">
        <v>334</v>
      </c>
      <c r="AR49" s="137" t="s">
        <v>335</v>
      </c>
      <c r="AS49" s="139" t="s">
        <v>284</v>
      </c>
      <c r="AT49" s="139" t="s">
        <v>285</v>
      </c>
      <c r="AU49" s="137" t="s">
        <v>113</v>
      </c>
      <c r="AV49" s="118"/>
      <c r="AW49" s="118"/>
      <c r="AX49" s="118"/>
      <c r="AY49" s="148"/>
      <c r="AZ49" s="149"/>
      <c r="BA49" s="118"/>
      <c r="BB49" s="118"/>
      <c r="BC49" s="118"/>
      <c r="BD49" s="149"/>
      <c r="BE49" s="149"/>
      <c r="BF49" s="118"/>
      <c r="BG49" s="118"/>
    </row>
    <row r="50" spans="1:59" ht="29.25" customHeight="1">
      <c r="A50" s="137"/>
      <c r="B50" s="137"/>
      <c r="C50" s="137"/>
      <c r="D50" s="137"/>
      <c r="E50" s="137"/>
      <c r="F50" s="137"/>
      <c r="G50" s="137"/>
      <c r="H50" s="137"/>
      <c r="I50" s="137"/>
      <c r="J50" s="137"/>
      <c r="K50" s="137"/>
      <c r="L50" s="137"/>
      <c r="M50" s="137"/>
      <c r="N50" s="192"/>
      <c r="O50" s="137"/>
      <c r="P50" s="194"/>
      <c r="Q50" s="180"/>
      <c r="R50" s="66" t="s">
        <v>295</v>
      </c>
      <c r="S50" s="34" t="s">
        <v>273</v>
      </c>
      <c r="T50" s="34"/>
      <c r="U50" s="34" t="e">
        <f>IF(R50=0,0,IF(#REF!="Leve 20%",20%,IF(#REF!="Menor 40%",40%,IF(#REF!="Moderado 60%",60%,IF(#REF!="Mayor 80%",80%,100%)))))</f>
        <v>#REF!</v>
      </c>
      <c r="V50" s="170"/>
      <c r="W50" s="166"/>
      <c r="X50" s="171"/>
      <c r="Y50" s="234"/>
      <c r="Z50" s="170"/>
      <c r="AA50" s="165"/>
      <c r="AB50" s="174"/>
      <c r="AC50" s="165"/>
      <c r="AD50" s="174"/>
      <c r="AE50" s="172"/>
      <c r="AF50" s="165"/>
      <c r="AG50" s="165"/>
      <c r="AH50" s="165"/>
      <c r="AI50" s="166"/>
      <c r="AJ50" s="168"/>
      <c r="AK50" s="168"/>
      <c r="AL50" s="47"/>
      <c r="AM50" s="170"/>
      <c r="AN50" s="166"/>
      <c r="AO50" s="171"/>
      <c r="AP50" s="137"/>
      <c r="AQ50" s="137"/>
      <c r="AR50" s="138"/>
      <c r="AS50" s="138"/>
      <c r="AT50" s="138"/>
      <c r="AU50" s="138"/>
      <c r="AV50" s="116"/>
      <c r="AW50" s="116"/>
      <c r="AX50" s="116"/>
      <c r="AY50" s="116"/>
      <c r="AZ50" s="150"/>
      <c r="BA50" s="116"/>
      <c r="BB50" s="116"/>
      <c r="BC50" s="116"/>
      <c r="BD50" s="150"/>
      <c r="BE50" s="150"/>
      <c r="BF50" s="116"/>
      <c r="BG50" s="116"/>
    </row>
    <row r="51" spans="1:59" ht="29.25" customHeight="1">
      <c r="A51" s="137"/>
      <c r="B51" s="137"/>
      <c r="C51" s="137"/>
      <c r="D51" s="137"/>
      <c r="E51" s="137"/>
      <c r="F51" s="137"/>
      <c r="G51" s="137"/>
      <c r="H51" s="137"/>
      <c r="I51" s="137"/>
      <c r="J51" s="137"/>
      <c r="K51" s="137"/>
      <c r="L51" s="137"/>
      <c r="M51" s="137"/>
      <c r="N51" s="192"/>
      <c r="O51" s="137"/>
      <c r="P51" s="194"/>
      <c r="Q51" s="180"/>
      <c r="R51" s="66" t="s">
        <v>296</v>
      </c>
      <c r="S51" s="34" t="s">
        <v>273</v>
      </c>
      <c r="T51" s="34"/>
      <c r="U51" s="34" t="e">
        <f>IF(R51=0,0,IF(#REF!="Leve 20%",20%,IF(#REF!="Menor 40%",40%,IF(#REF!="Moderado 60%",60%,IF(#REF!="Mayor 80%",80%,100%)))))</f>
        <v>#REF!</v>
      </c>
      <c r="V51" s="170"/>
      <c r="W51" s="166"/>
      <c r="X51" s="171"/>
      <c r="Y51" s="234"/>
      <c r="Z51" s="170"/>
      <c r="AA51" s="165"/>
      <c r="AB51" s="174"/>
      <c r="AC51" s="165"/>
      <c r="AD51" s="174"/>
      <c r="AE51" s="172"/>
      <c r="AF51" s="165"/>
      <c r="AG51" s="165"/>
      <c r="AH51" s="165"/>
      <c r="AI51" s="166"/>
      <c r="AJ51" s="168"/>
      <c r="AK51" s="168"/>
      <c r="AL51" s="47"/>
      <c r="AM51" s="170"/>
      <c r="AN51" s="166"/>
      <c r="AO51" s="171"/>
      <c r="AP51" s="137"/>
      <c r="AQ51" s="137"/>
      <c r="AR51" s="138"/>
      <c r="AS51" s="138"/>
      <c r="AT51" s="138"/>
      <c r="AU51" s="138"/>
      <c r="AV51" s="116"/>
      <c r="AW51" s="116"/>
      <c r="AX51" s="116"/>
      <c r="AY51" s="116"/>
      <c r="AZ51" s="150"/>
      <c r="BA51" s="116"/>
      <c r="BB51" s="116"/>
      <c r="BC51" s="116"/>
      <c r="BD51" s="150"/>
      <c r="BE51" s="150"/>
      <c r="BF51" s="116"/>
      <c r="BG51" s="116"/>
    </row>
    <row r="52" spans="1:59" ht="29.25" customHeight="1">
      <c r="A52" s="137"/>
      <c r="B52" s="137"/>
      <c r="C52" s="137"/>
      <c r="D52" s="137"/>
      <c r="E52" s="137"/>
      <c r="F52" s="137"/>
      <c r="G52" s="137"/>
      <c r="H52" s="137"/>
      <c r="I52" s="137"/>
      <c r="J52" s="137"/>
      <c r="K52" s="137"/>
      <c r="L52" s="137"/>
      <c r="M52" s="137"/>
      <c r="N52" s="192"/>
      <c r="O52" s="137"/>
      <c r="P52" s="194"/>
      <c r="Q52" s="180"/>
      <c r="R52" s="66" t="s">
        <v>297</v>
      </c>
      <c r="S52" s="34"/>
      <c r="T52" s="34" t="s">
        <v>273</v>
      </c>
      <c r="U52" s="34" t="e">
        <f>IF(R52=0,0,IF(#REF!="Leve 20%",20%,IF(#REF!="Menor 40%",40%,IF(#REF!="Moderado 60%",60%,IF(#REF!="Mayor 80%",80%,100%)))))</f>
        <v>#REF!</v>
      </c>
      <c r="V52" s="170"/>
      <c r="W52" s="166"/>
      <c r="X52" s="171"/>
      <c r="Y52" s="234"/>
      <c r="Z52" s="170"/>
      <c r="AA52" s="165"/>
      <c r="AB52" s="174"/>
      <c r="AC52" s="165"/>
      <c r="AD52" s="174"/>
      <c r="AE52" s="172"/>
      <c r="AF52" s="165"/>
      <c r="AG52" s="165"/>
      <c r="AH52" s="165"/>
      <c r="AI52" s="166"/>
      <c r="AJ52" s="168"/>
      <c r="AK52" s="168"/>
      <c r="AL52" s="47"/>
      <c r="AM52" s="170"/>
      <c r="AN52" s="166"/>
      <c r="AO52" s="171"/>
      <c r="AP52" s="137"/>
      <c r="AQ52" s="137"/>
      <c r="AR52" s="138"/>
      <c r="AS52" s="138"/>
      <c r="AT52" s="138"/>
      <c r="AU52" s="138"/>
      <c r="AV52" s="116"/>
      <c r="AW52" s="116"/>
      <c r="AX52" s="116"/>
      <c r="AY52" s="116"/>
      <c r="AZ52" s="150"/>
      <c r="BA52" s="116"/>
      <c r="BB52" s="116"/>
      <c r="BC52" s="116"/>
      <c r="BD52" s="150"/>
      <c r="BE52" s="150"/>
      <c r="BF52" s="116"/>
      <c r="BG52" s="116"/>
    </row>
    <row r="53" spans="1:59" ht="29.25" customHeight="1">
      <c r="A53" s="137"/>
      <c r="B53" s="137"/>
      <c r="C53" s="137"/>
      <c r="D53" s="137"/>
      <c r="E53" s="137"/>
      <c r="F53" s="137"/>
      <c r="G53" s="137"/>
      <c r="H53" s="137"/>
      <c r="I53" s="137"/>
      <c r="J53" s="137"/>
      <c r="K53" s="137"/>
      <c r="L53" s="137"/>
      <c r="M53" s="137"/>
      <c r="N53" s="192"/>
      <c r="O53" s="137"/>
      <c r="P53" s="194"/>
      <c r="Q53" s="180"/>
      <c r="R53" s="66" t="s">
        <v>298</v>
      </c>
      <c r="S53" s="34" t="s">
        <v>273</v>
      </c>
      <c r="T53" s="34"/>
      <c r="U53" s="34" t="e">
        <f>IF(R53=0,0,IF(#REF!="Leve 20%",20%,IF(#REF!="Menor 40%",40%,IF(#REF!="Moderado 60%",60%,IF(#REF!="Mayor 80%",80%,100%)))))</f>
        <v>#REF!</v>
      </c>
      <c r="V53" s="170"/>
      <c r="W53" s="166"/>
      <c r="X53" s="171"/>
      <c r="Y53" s="234"/>
      <c r="Z53" s="170"/>
      <c r="AA53" s="165"/>
      <c r="AB53" s="174"/>
      <c r="AC53" s="165"/>
      <c r="AD53" s="174"/>
      <c r="AE53" s="172"/>
      <c r="AF53" s="165"/>
      <c r="AG53" s="165"/>
      <c r="AH53" s="165"/>
      <c r="AI53" s="166"/>
      <c r="AJ53" s="168"/>
      <c r="AK53" s="168"/>
      <c r="AL53" s="47"/>
      <c r="AM53" s="170"/>
      <c r="AN53" s="166"/>
      <c r="AO53" s="171"/>
      <c r="AP53" s="137"/>
      <c r="AQ53" s="137"/>
      <c r="AR53" s="138"/>
      <c r="AS53" s="138"/>
      <c r="AT53" s="138"/>
      <c r="AU53" s="138"/>
      <c r="AV53" s="116"/>
      <c r="AW53" s="116"/>
      <c r="AX53" s="116"/>
      <c r="AY53" s="116"/>
      <c r="AZ53" s="150"/>
      <c r="BA53" s="116"/>
      <c r="BB53" s="116"/>
      <c r="BC53" s="116"/>
      <c r="BD53" s="150"/>
      <c r="BE53" s="150"/>
      <c r="BF53" s="116"/>
      <c r="BG53" s="116"/>
    </row>
    <row r="54" spans="1:59" ht="29.25" customHeight="1">
      <c r="A54" s="137"/>
      <c r="B54" s="137"/>
      <c r="C54" s="137"/>
      <c r="D54" s="137"/>
      <c r="E54" s="137"/>
      <c r="F54" s="137"/>
      <c r="G54" s="137"/>
      <c r="H54" s="137"/>
      <c r="I54" s="137"/>
      <c r="J54" s="137"/>
      <c r="K54" s="137"/>
      <c r="L54" s="137"/>
      <c r="M54" s="137"/>
      <c r="N54" s="192"/>
      <c r="O54" s="137"/>
      <c r="P54" s="194"/>
      <c r="Q54" s="180"/>
      <c r="R54" s="66" t="s">
        <v>299</v>
      </c>
      <c r="S54" s="34"/>
      <c r="T54" s="34" t="s">
        <v>273</v>
      </c>
      <c r="U54" s="34" t="e">
        <f>IF(R54=0,0,IF(#REF!="Leve 20%",20%,IF(#REF!="Menor 40%",40%,IF(#REF!="Moderado 60%",60%,IF(#REF!="Mayor 80%",80%,100%)))))</f>
        <v>#REF!</v>
      </c>
      <c r="V54" s="170"/>
      <c r="W54" s="166"/>
      <c r="X54" s="171"/>
      <c r="Y54" s="234"/>
      <c r="Z54" s="170"/>
      <c r="AA54" s="165"/>
      <c r="AB54" s="174"/>
      <c r="AC54" s="165"/>
      <c r="AD54" s="174"/>
      <c r="AE54" s="172"/>
      <c r="AF54" s="165"/>
      <c r="AG54" s="165"/>
      <c r="AH54" s="165"/>
      <c r="AI54" s="166"/>
      <c r="AJ54" s="168"/>
      <c r="AK54" s="168"/>
      <c r="AL54" s="47"/>
      <c r="AM54" s="170"/>
      <c r="AN54" s="166"/>
      <c r="AO54" s="171"/>
      <c r="AP54" s="137"/>
      <c r="AQ54" s="137"/>
      <c r="AR54" s="138"/>
      <c r="AS54" s="138"/>
      <c r="AT54" s="138"/>
      <c r="AU54" s="138"/>
      <c r="AV54" s="116"/>
      <c r="AW54" s="116"/>
      <c r="AX54" s="116"/>
      <c r="AY54" s="116"/>
      <c r="AZ54" s="150"/>
      <c r="BA54" s="116"/>
      <c r="BB54" s="116"/>
      <c r="BC54" s="116"/>
      <c r="BD54" s="150"/>
      <c r="BE54" s="150"/>
      <c r="BF54" s="116"/>
      <c r="BG54" s="116"/>
    </row>
    <row r="55" spans="1:59" ht="29.25" customHeight="1">
      <c r="A55" s="137"/>
      <c r="B55" s="137"/>
      <c r="C55" s="137"/>
      <c r="D55" s="137"/>
      <c r="E55" s="137"/>
      <c r="F55" s="137"/>
      <c r="G55" s="137"/>
      <c r="H55" s="137"/>
      <c r="I55" s="137"/>
      <c r="J55" s="137"/>
      <c r="K55" s="137"/>
      <c r="L55" s="137"/>
      <c r="M55" s="137"/>
      <c r="N55" s="192"/>
      <c r="O55" s="137"/>
      <c r="P55" s="194"/>
      <c r="Q55" s="180"/>
      <c r="R55" s="66" t="s">
        <v>300</v>
      </c>
      <c r="S55" s="34" t="s">
        <v>273</v>
      </c>
      <c r="T55" s="34"/>
      <c r="U55" s="34" t="e">
        <f>IF(R55=0,0,IF(#REF!="Leve 20%",20%,IF(#REF!="Menor 40%",40%,IF(#REF!="Moderado 60%",60%,IF(#REF!="Mayor 80%",80%,100%)))))</f>
        <v>#REF!</v>
      </c>
      <c r="V55" s="170"/>
      <c r="W55" s="166"/>
      <c r="X55" s="171"/>
      <c r="Y55" s="234"/>
      <c r="Z55" s="170"/>
      <c r="AA55" s="165"/>
      <c r="AB55" s="175"/>
      <c r="AC55" s="165"/>
      <c r="AD55" s="175"/>
      <c r="AE55" s="172"/>
      <c r="AF55" s="165"/>
      <c r="AG55" s="165"/>
      <c r="AH55" s="165"/>
      <c r="AI55" s="166"/>
      <c r="AJ55" s="168"/>
      <c r="AK55" s="168"/>
      <c r="AL55" s="47"/>
      <c r="AM55" s="170"/>
      <c r="AN55" s="166"/>
      <c r="AO55" s="171"/>
      <c r="AP55" s="137"/>
      <c r="AQ55" s="137"/>
      <c r="AR55" s="138"/>
      <c r="AS55" s="138"/>
      <c r="AT55" s="138"/>
      <c r="AU55" s="138"/>
      <c r="AV55" s="119"/>
      <c r="AW55" s="119"/>
      <c r="AX55" s="116"/>
      <c r="AY55" s="116"/>
      <c r="AZ55" s="150"/>
      <c r="BA55" s="116"/>
      <c r="BB55" s="116"/>
      <c r="BC55" s="116"/>
      <c r="BD55" s="150"/>
      <c r="BE55" s="150"/>
      <c r="BF55" s="116"/>
      <c r="BG55" s="116"/>
    </row>
    <row r="56" spans="1:59" ht="29.25" customHeight="1">
      <c r="A56" s="137"/>
      <c r="B56" s="137"/>
      <c r="C56" s="137"/>
      <c r="D56" s="137"/>
      <c r="E56" s="137"/>
      <c r="F56" s="137"/>
      <c r="G56" s="137"/>
      <c r="H56" s="137"/>
      <c r="I56" s="137"/>
      <c r="J56" s="137"/>
      <c r="K56" s="137"/>
      <c r="L56" s="137"/>
      <c r="M56" s="137"/>
      <c r="N56" s="192"/>
      <c r="O56" s="137"/>
      <c r="P56" s="194"/>
      <c r="Q56" s="180"/>
      <c r="R56" s="66" t="s">
        <v>286</v>
      </c>
      <c r="S56" s="34"/>
      <c r="T56" s="34" t="s">
        <v>273</v>
      </c>
      <c r="U56" s="34" t="e">
        <f>IF(R56=0,0,IF(#REF!="Leve 20%",20%,IF(#REF!="Menor 40%",40%,IF(#REF!="Moderado 60%",60%,IF(#REF!="Mayor 80%",80%,100%)))))</f>
        <v>#REF!</v>
      </c>
      <c r="V56" s="170"/>
      <c r="W56" s="166"/>
      <c r="X56" s="171"/>
      <c r="Y56" s="234" t="s">
        <v>336</v>
      </c>
      <c r="Z56" s="170" t="str">
        <f>IF(AA56="Preventivo","X",IF(AA49="Detectivo","X","X "))</f>
        <v xml:space="preserve">X </v>
      </c>
      <c r="AA56" s="164" t="s">
        <v>107</v>
      </c>
      <c r="AB56" s="173">
        <f>IF(AA56="","",IF(AA56="Preventivo",25%,15%))</f>
        <v>0.15</v>
      </c>
      <c r="AC56" s="164" t="s">
        <v>108</v>
      </c>
      <c r="AD56" s="118">
        <f>IF(AC56="Automatico",25%,15%)</f>
        <v>0.15</v>
      </c>
      <c r="AE56" s="166">
        <f>AB56+AD56</f>
        <v>0.3</v>
      </c>
      <c r="AF56" s="164" t="s">
        <v>96</v>
      </c>
      <c r="AG56" s="164" t="s">
        <v>97</v>
      </c>
      <c r="AH56" s="164" t="s">
        <v>98</v>
      </c>
      <c r="AI56" s="166">
        <f>AI49-(AI49*AE56)</f>
        <v>8.3999999999999991E-2</v>
      </c>
      <c r="AJ56" s="168"/>
      <c r="AK56" s="168"/>
      <c r="AL56" s="47"/>
      <c r="AM56" s="170"/>
      <c r="AN56" s="166"/>
      <c r="AO56" s="171"/>
      <c r="AP56" s="137"/>
      <c r="AQ56" s="137" t="s">
        <v>337</v>
      </c>
      <c r="AR56" s="137" t="s">
        <v>335</v>
      </c>
      <c r="AS56" s="139" t="s">
        <v>284</v>
      </c>
      <c r="AT56" s="139" t="s">
        <v>285</v>
      </c>
      <c r="AU56" s="137" t="s">
        <v>113</v>
      </c>
      <c r="AV56" s="136"/>
      <c r="AW56" s="116"/>
      <c r="AX56" s="116"/>
      <c r="AY56" s="116"/>
      <c r="AZ56" s="150"/>
      <c r="BA56" s="116"/>
      <c r="BB56" s="116"/>
      <c r="BC56" s="116"/>
      <c r="BD56" s="150"/>
      <c r="BE56" s="150"/>
      <c r="BF56" s="116"/>
      <c r="BG56" s="116"/>
    </row>
    <row r="57" spans="1:59" ht="29.25" customHeight="1">
      <c r="A57" s="137"/>
      <c r="B57" s="137"/>
      <c r="C57" s="137"/>
      <c r="D57" s="137"/>
      <c r="E57" s="137"/>
      <c r="F57" s="137"/>
      <c r="G57" s="137"/>
      <c r="H57" s="137"/>
      <c r="I57" s="137"/>
      <c r="J57" s="137"/>
      <c r="K57" s="137"/>
      <c r="L57" s="137"/>
      <c r="M57" s="137"/>
      <c r="N57" s="192"/>
      <c r="O57" s="137"/>
      <c r="P57" s="194"/>
      <c r="Q57" s="180"/>
      <c r="R57" s="66" t="s">
        <v>301</v>
      </c>
      <c r="S57" s="34"/>
      <c r="T57" s="34" t="s">
        <v>273</v>
      </c>
      <c r="U57" s="34" t="e">
        <f>IF(R57=0,0,IF(#REF!="Leve 20%",20%,IF(#REF!="Menor 40%",40%,IF(#REF!="Moderado 60%",60%,IF(#REF!="Mayor 80%",80%,100%)))))</f>
        <v>#REF!</v>
      </c>
      <c r="V57" s="170"/>
      <c r="W57" s="166"/>
      <c r="X57" s="171"/>
      <c r="Y57" s="234"/>
      <c r="Z57" s="172"/>
      <c r="AA57" s="165"/>
      <c r="AB57" s="174"/>
      <c r="AC57" s="165"/>
      <c r="AD57" s="116"/>
      <c r="AE57" s="172"/>
      <c r="AF57" s="164"/>
      <c r="AG57" s="165"/>
      <c r="AH57" s="165"/>
      <c r="AI57" s="166"/>
      <c r="AJ57" s="168"/>
      <c r="AK57" s="168"/>
      <c r="AL57" s="47"/>
      <c r="AM57" s="170"/>
      <c r="AN57" s="166"/>
      <c r="AO57" s="171"/>
      <c r="AP57" s="137"/>
      <c r="AQ57" s="138"/>
      <c r="AR57" s="138"/>
      <c r="AS57" s="138"/>
      <c r="AT57" s="138"/>
      <c r="AU57" s="138"/>
      <c r="AV57" s="116"/>
      <c r="AW57" s="116"/>
      <c r="AX57" s="116"/>
      <c r="AY57" s="116"/>
      <c r="AZ57" s="150"/>
      <c r="BA57" s="116"/>
      <c r="BB57" s="116"/>
      <c r="BC57" s="116"/>
      <c r="BD57" s="150"/>
      <c r="BE57" s="150"/>
      <c r="BF57" s="116"/>
      <c r="BG57" s="116"/>
    </row>
    <row r="58" spans="1:59" ht="29.25" customHeight="1">
      <c r="A58" s="137"/>
      <c r="B58" s="137"/>
      <c r="C58" s="137"/>
      <c r="D58" s="137"/>
      <c r="E58" s="137"/>
      <c r="F58" s="137"/>
      <c r="G58" s="137"/>
      <c r="H58" s="137"/>
      <c r="I58" s="137"/>
      <c r="J58" s="137"/>
      <c r="K58" s="137"/>
      <c r="L58" s="137"/>
      <c r="M58" s="137"/>
      <c r="N58" s="192"/>
      <c r="O58" s="137"/>
      <c r="P58" s="194"/>
      <c r="Q58" s="180"/>
      <c r="R58" s="66" t="s">
        <v>302</v>
      </c>
      <c r="S58" s="34" t="s">
        <v>273</v>
      </c>
      <c r="T58" s="34"/>
      <c r="U58" s="34" t="e">
        <f>IF(R58=0,0,IF(#REF!="Leve 20%",20%,IF(#REF!="Menor 40%",40%,IF(#REF!="Moderado 60%",60%,IF(#REF!="Mayor 80%",80%,100%)))))</f>
        <v>#REF!</v>
      </c>
      <c r="V58" s="170"/>
      <c r="W58" s="166"/>
      <c r="X58" s="171"/>
      <c r="Y58" s="234"/>
      <c r="Z58" s="172"/>
      <c r="AA58" s="165"/>
      <c r="AB58" s="174"/>
      <c r="AC58" s="165"/>
      <c r="AD58" s="116"/>
      <c r="AE58" s="172"/>
      <c r="AF58" s="164"/>
      <c r="AG58" s="165"/>
      <c r="AH58" s="165"/>
      <c r="AI58" s="166"/>
      <c r="AJ58" s="168"/>
      <c r="AK58" s="168"/>
      <c r="AL58" s="47"/>
      <c r="AM58" s="170"/>
      <c r="AN58" s="166"/>
      <c r="AO58" s="171"/>
      <c r="AP58" s="137"/>
      <c r="AQ58" s="138"/>
      <c r="AR58" s="138"/>
      <c r="AS58" s="138"/>
      <c r="AT58" s="138"/>
      <c r="AU58" s="138"/>
      <c r="AV58" s="116"/>
      <c r="AW58" s="116"/>
      <c r="AX58" s="116"/>
      <c r="AY58" s="116"/>
      <c r="AZ58" s="150"/>
      <c r="BA58" s="116"/>
      <c r="BB58" s="116"/>
      <c r="BC58" s="116"/>
      <c r="BD58" s="150"/>
      <c r="BE58" s="150"/>
      <c r="BF58" s="116"/>
      <c r="BG58" s="116"/>
    </row>
    <row r="59" spans="1:59" ht="29.25" customHeight="1">
      <c r="A59" s="137"/>
      <c r="B59" s="137"/>
      <c r="C59" s="137"/>
      <c r="D59" s="137"/>
      <c r="E59" s="137"/>
      <c r="F59" s="137"/>
      <c r="G59" s="137"/>
      <c r="H59" s="137"/>
      <c r="I59" s="137"/>
      <c r="J59" s="137"/>
      <c r="K59" s="137"/>
      <c r="L59" s="137"/>
      <c r="M59" s="137"/>
      <c r="N59" s="192"/>
      <c r="O59" s="137"/>
      <c r="P59" s="194"/>
      <c r="Q59" s="180"/>
      <c r="R59" s="66" t="s">
        <v>303</v>
      </c>
      <c r="S59" s="34" t="s">
        <v>273</v>
      </c>
      <c r="T59" s="34"/>
      <c r="U59" s="34" t="e">
        <f>IF(R59=0,0,IF(#REF!="Leve 20%",20%,IF(#REF!="Menor 40%",40%,IF(#REF!="Moderado 60%",60%,IF(#REF!="Mayor 80%",80%,100%)))))</f>
        <v>#REF!</v>
      </c>
      <c r="V59" s="170"/>
      <c r="W59" s="166"/>
      <c r="X59" s="171"/>
      <c r="Y59" s="234"/>
      <c r="Z59" s="172"/>
      <c r="AA59" s="165"/>
      <c r="AB59" s="174"/>
      <c r="AC59" s="165"/>
      <c r="AD59" s="116"/>
      <c r="AE59" s="172"/>
      <c r="AF59" s="164"/>
      <c r="AG59" s="165"/>
      <c r="AH59" s="165"/>
      <c r="AI59" s="166"/>
      <c r="AJ59" s="168"/>
      <c r="AK59" s="168"/>
      <c r="AL59" s="47"/>
      <c r="AM59" s="170"/>
      <c r="AN59" s="166"/>
      <c r="AO59" s="171"/>
      <c r="AP59" s="137"/>
      <c r="AQ59" s="138"/>
      <c r="AR59" s="138"/>
      <c r="AS59" s="138"/>
      <c r="AT59" s="138"/>
      <c r="AU59" s="138"/>
      <c r="AV59" s="116"/>
      <c r="AW59" s="116"/>
      <c r="AX59" s="116"/>
      <c r="AY59" s="116"/>
      <c r="AZ59" s="150"/>
      <c r="BA59" s="116"/>
      <c r="BB59" s="116"/>
      <c r="BC59" s="116"/>
      <c r="BD59" s="150"/>
      <c r="BE59" s="150"/>
      <c r="BF59" s="116"/>
      <c r="BG59" s="116"/>
    </row>
    <row r="60" spans="1:59" ht="29.25" customHeight="1">
      <c r="A60" s="137"/>
      <c r="B60" s="137"/>
      <c r="C60" s="137"/>
      <c r="D60" s="137"/>
      <c r="E60" s="137"/>
      <c r="F60" s="137"/>
      <c r="G60" s="137"/>
      <c r="H60" s="137"/>
      <c r="I60" s="137"/>
      <c r="J60" s="137"/>
      <c r="K60" s="137"/>
      <c r="L60" s="137"/>
      <c r="M60" s="137"/>
      <c r="N60" s="192"/>
      <c r="O60" s="137"/>
      <c r="P60" s="194"/>
      <c r="Q60" s="180"/>
      <c r="R60" s="66" t="s">
        <v>304</v>
      </c>
      <c r="S60" s="34" t="s">
        <v>273</v>
      </c>
      <c r="T60" s="34"/>
      <c r="U60" s="34" t="e">
        <f>IF(R60=0,0,IF(#REF!="Leve 20%",20%,IF(#REF!="Menor 40%",40%,IF(#REF!="Moderado 60%",60%,IF(#REF!="Mayor 80%",80%,100%)))))</f>
        <v>#REF!</v>
      </c>
      <c r="V60" s="170"/>
      <c r="W60" s="166"/>
      <c r="X60" s="171"/>
      <c r="Y60" s="234"/>
      <c r="Z60" s="172"/>
      <c r="AA60" s="165"/>
      <c r="AB60" s="174"/>
      <c r="AC60" s="165"/>
      <c r="AD60" s="116"/>
      <c r="AE60" s="172"/>
      <c r="AF60" s="164"/>
      <c r="AG60" s="165"/>
      <c r="AH60" s="165"/>
      <c r="AI60" s="166"/>
      <c r="AJ60" s="168"/>
      <c r="AK60" s="168"/>
      <c r="AL60" s="47"/>
      <c r="AM60" s="170"/>
      <c r="AN60" s="166"/>
      <c r="AO60" s="171"/>
      <c r="AP60" s="137"/>
      <c r="AQ60" s="138"/>
      <c r="AR60" s="138"/>
      <c r="AS60" s="138"/>
      <c r="AT60" s="138"/>
      <c r="AU60" s="138"/>
      <c r="AV60" s="116"/>
      <c r="AW60" s="116"/>
      <c r="AX60" s="116"/>
      <c r="AY60" s="116"/>
      <c r="AZ60" s="150"/>
      <c r="BA60" s="116"/>
      <c r="BB60" s="116"/>
      <c r="BC60" s="116"/>
      <c r="BD60" s="150"/>
      <c r="BE60" s="150"/>
      <c r="BF60" s="116"/>
      <c r="BG60" s="116"/>
    </row>
    <row r="61" spans="1:59" ht="29.25" customHeight="1">
      <c r="A61" s="137"/>
      <c r="B61" s="137"/>
      <c r="C61" s="137"/>
      <c r="D61" s="137"/>
      <c r="E61" s="137"/>
      <c r="F61" s="137"/>
      <c r="G61" s="137"/>
      <c r="H61" s="137"/>
      <c r="I61" s="137"/>
      <c r="J61" s="137"/>
      <c r="K61" s="137"/>
      <c r="L61" s="137"/>
      <c r="M61" s="137"/>
      <c r="N61" s="192"/>
      <c r="O61" s="137"/>
      <c r="P61" s="194"/>
      <c r="Q61" s="180"/>
      <c r="R61" s="66" t="s">
        <v>305</v>
      </c>
      <c r="S61" s="34" t="s">
        <v>273</v>
      </c>
      <c r="T61" s="34"/>
      <c r="U61" s="34" t="e">
        <f>IF(R61=0,0,IF(#REF!="Leve 20%",20%,IF(#REF!="Menor 40%",40%,IF(#REF!="Moderado 60%",60%,IF(#REF!="Mayor 80%",80%,100%)))))</f>
        <v>#REF!</v>
      </c>
      <c r="V61" s="170"/>
      <c r="W61" s="166"/>
      <c r="X61" s="171"/>
      <c r="Y61" s="234"/>
      <c r="Z61" s="172"/>
      <c r="AA61" s="165"/>
      <c r="AB61" s="174"/>
      <c r="AC61" s="165"/>
      <c r="AD61" s="116"/>
      <c r="AE61" s="172"/>
      <c r="AF61" s="164"/>
      <c r="AG61" s="165"/>
      <c r="AH61" s="165"/>
      <c r="AI61" s="166"/>
      <c r="AJ61" s="168"/>
      <c r="AK61" s="168"/>
      <c r="AL61" s="47"/>
      <c r="AM61" s="170"/>
      <c r="AN61" s="166"/>
      <c r="AO61" s="171"/>
      <c r="AP61" s="137"/>
      <c r="AQ61" s="138"/>
      <c r="AR61" s="138"/>
      <c r="AS61" s="138"/>
      <c r="AT61" s="138"/>
      <c r="AU61" s="138"/>
      <c r="AV61" s="116"/>
      <c r="AW61" s="116"/>
      <c r="AX61" s="116"/>
      <c r="AY61" s="116"/>
      <c r="AZ61" s="150"/>
      <c r="BA61" s="116"/>
      <c r="BB61" s="116"/>
      <c r="BC61" s="116"/>
      <c r="BD61" s="150"/>
      <c r="BE61" s="150"/>
      <c r="BF61" s="116"/>
      <c r="BG61" s="116"/>
    </row>
    <row r="62" spans="1:59" ht="29.25" customHeight="1">
      <c r="A62" s="137"/>
      <c r="B62" s="137"/>
      <c r="C62" s="137"/>
      <c r="D62" s="137"/>
      <c r="E62" s="137"/>
      <c r="F62" s="137"/>
      <c r="G62" s="137"/>
      <c r="H62" s="137"/>
      <c r="I62" s="137"/>
      <c r="J62" s="137"/>
      <c r="K62" s="137"/>
      <c r="L62" s="137"/>
      <c r="M62" s="137"/>
      <c r="N62" s="192"/>
      <c r="O62" s="137"/>
      <c r="P62" s="194"/>
      <c r="Q62" s="180"/>
      <c r="R62" s="66" t="s">
        <v>306</v>
      </c>
      <c r="S62" s="34"/>
      <c r="T62" s="34" t="s">
        <v>273</v>
      </c>
      <c r="U62" s="34"/>
      <c r="V62" s="170"/>
      <c r="W62" s="166"/>
      <c r="X62" s="171"/>
      <c r="Y62" s="234"/>
      <c r="Z62" s="172"/>
      <c r="AA62" s="165"/>
      <c r="AB62" s="174"/>
      <c r="AC62" s="165"/>
      <c r="AD62" s="116"/>
      <c r="AE62" s="172"/>
      <c r="AF62" s="164"/>
      <c r="AG62" s="165"/>
      <c r="AH62" s="165"/>
      <c r="AI62" s="166"/>
      <c r="AJ62" s="168"/>
      <c r="AK62" s="168"/>
      <c r="AL62" s="47"/>
      <c r="AM62" s="170"/>
      <c r="AN62" s="166"/>
      <c r="AO62" s="171"/>
      <c r="AP62" s="137"/>
      <c r="AQ62" s="138"/>
      <c r="AR62" s="138"/>
      <c r="AS62" s="138"/>
      <c r="AT62" s="138"/>
      <c r="AU62" s="138"/>
      <c r="AV62" s="116"/>
      <c r="AW62" s="116"/>
      <c r="AX62" s="116"/>
      <c r="AY62" s="116"/>
      <c r="AZ62" s="150"/>
      <c r="BA62" s="116"/>
      <c r="BB62" s="116"/>
      <c r="BC62" s="116"/>
      <c r="BD62" s="150"/>
      <c r="BE62" s="150"/>
      <c r="BF62" s="116"/>
      <c r="BG62" s="116"/>
    </row>
    <row r="63" spans="1:59" ht="29.25" customHeight="1">
      <c r="A63" s="137"/>
      <c r="B63" s="137"/>
      <c r="C63" s="137"/>
      <c r="D63" s="137"/>
      <c r="E63" s="137"/>
      <c r="F63" s="137"/>
      <c r="G63" s="137"/>
      <c r="H63" s="137"/>
      <c r="I63" s="137"/>
      <c r="J63" s="137"/>
      <c r="K63" s="137"/>
      <c r="L63" s="137"/>
      <c r="M63" s="137"/>
      <c r="N63" s="192"/>
      <c r="O63" s="137"/>
      <c r="P63" s="194"/>
      <c r="Q63" s="180"/>
      <c r="R63" s="66" t="s">
        <v>307</v>
      </c>
      <c r="S63" s="34" t="s">
        <v>273</v>
      </c>
      <c r="T63" s="34"/>
      <c r="U63" s="34"/>
      <c r="V63" s="170"/>
      <c r="W63" s="166"/>
      <c r="X63" s="171"/>
      <c r="Y63" s="234"/>
      <c r="Z63" s="172"/>
      <c r="AA63" s="165"/>
      <c r="AB63" s="174"/>
      <c r="AC63" s="165"/>
      <c r="AD63" s="116"/>
      <c r="AE63" s="172"/>
      <c r="AF63" s="164"/>
      <c r="AG63" s="165"/>
      <c r="AH63" s="165"/>
      <c r="AI63" s="166"/>
      <c r="AJ63" s="168"/>
      <c r="AK63" s="168"/>
      <c r="AL63" s="47"/>
      <c r="AM63" s="170"/>
      <c r="AN63" s="166"/>
      <c r="AO63" s="171"/>
      <c r="AP63" s="137"/>
      <c r="AQ63" s="138"/>
      <c r="AR63" s="138"/>
      <c r="AS63" s="138"/>
      <c r="AT63" s="138"/>
      <c r="AU63" s="138"/>
      <c r="AV63" s="116"/>
      <c r="AW63" s="116"/>
      <c r="AX63" s="116"/>
      <c r="AY63" s="116"/>
      <c r="AZ63" s="150"/>
      <c r="BA63" s="116"/>
      <c r="BB63" s="116"/>
      <c r="BC63" s="116"/>
      <c r="BD63" s="150"/>
      <c r="BE63" s="150"/>
      <c r="BF63" s="116"/>
      <c r="BG63" s="116"/>
    </row>
    <row r="64" spans="1:59" ht="29.25" customHeight="1">
      <c r="A64" s="137"/>
      <c r="B64" s="137"/>
      <c r="C64" s="137"/>
      <c r="D64" s="137"/>
      <c r="E64" s="137"/>
      <c r="F64" s="137"/>
      <c r="G64" s="137"/>
      <c r="H64" s="137"/>
      <c r="I64" s="137"/>
      <c r="J64" s="137"/>
      <c r="K64" s="137"/>
      <c r="L64" s="137"/>
      <c r="M64" s="137"/>
      <c r="N64" s="192"/>
      <c r="O64" s="137"/>
      <c r="P64" s="194"/>
      <c r="Q64" s="180"/>
      <c r="R64" s="66" t="s">
        <v>308</v>
      </c>
      <c r="S64" s="34"/>
      <c r="T64" s="34" t="s">
        <v>273</v>
      </c>
      <c r="U64" s="34"/>
      <c r="V64" s="170"/>
      <c r="W64" s="166"/>
      <c r="X64" s="171"/>
      <c r="Y64" s="234"/>
      <c r="Z64" s="172"/>
      <c r="AA64" s="165"/>
      <c r="AB64" s="174"/>
      <c r="AC64" s="165"/>
      <c r="AD64" s="116"/>
      <c r="AE64" s="172"/>
      <c r="AF64" s="164"/>
      <c r="AG64" s="165"/>
      <c r="AH64" s="165"/>
      <c r="AI64" s="166"/>
      <c r="AJ64" s="168"/>
      <c r="AK64" s="168"/>
      <c r="AL64" s="47"/>
      <c r="AM64" s="170"/>
      <c r="AN64" s="166"/>
      <c r="AO64" s="171"/>
      <c r="AP64" s="137"/>
      <c r="AQ64" s="138"/>
      <c r="AR64" s="138"/>
      <c r="AS64" s="138"/>
      <c r="AT64" s="138"/>
      <c r="AU64" s="138"/>
      <c r="AV64" s="116"/>
      <c r="AW64" s="116"/>
      <c r="AX64" s="116"/>
      <c r="AY64" s="116"/>
      <c r="AZ64" s="150"/>
      <c r="BA64" s="116"/>
      <c r="BB64" s="116"/>
      <c r="BC64" s="116"/>
      <c r="BD64" s="150"/>
      <c r="BE64" s="150"/>
      <c r="BF64" s="116"/>
      <c r="BG64" s="116"/>
    </row>
    <row r="65" spans="1:59" ht="29.25" customHeight="1">
      <c r="A65" s="137"/>
      <c r="B65" s="137"/>
      <c r="C65" s="137"/>
      <c r="D65" s="137"/>
      <c r="E65" s="137"/>
      <c r="F65" s="137"/>
      <c r="G65" s="137"/>
      <c r="H65" s="137"/>
      <c r="I65" s="137"/>
      <c r="J65" s="137"/>
      <c r="K65" s="137"/>
      <c r="L65" s="137"/>
      <c r="M65" s="137"/>
      <c r="N65" s="192"/>
      <c r="O65" s="137"/>
      <c r="P65" s="194"/>
      <c r="Q65" s="180"/>
      <c r="R65" s="66" t="s">
        <v>309</v>
      </c>
      <c r="S65" s="34"/>
      <c r="T65" s="34" t="s">
        <v>273</v>
      </c>
      <c r="U65" s="34"/>
      <c r="V65" s="170"/>
      <c r="W65" s="166"/>
      <c r="X65" s="171"/>
      <c r="Y65" s="234"/>
      <c r="Z65" s="172"/>
      <c r="AA65" s="165"/>
      <c r="AB65" s="174"/>
      <c r="AC65" s="165"/>
      <c r="AD65" s="116"/>
      <c r="AE65" s="172"/>
      <c r="AF65" s="164"/>
      <c r="AG65" s="165"/>
      <c r="AH65" s="165"/>
      <c r="AI65" s="166"/>
      <c r="AJ65" s="168"/>
      <c r="AK65" s="168"/>
      <c r="AL65" s="47"/>
      <c r="AM65" s="170"/>
      <c r="AN65" s="166"/>
      <c r="AO65" s="171"/>
      <c r="AP65" s="137"/>
      <c r="AQ65" s="138"/>
      <c r="AR65" s="138"/>
      <c r="AS65" s="138"/>
      <c r="AT65" s="138"/>
      <c r="AU65" s="138"/>
      <c r="AV65" s="116"/>
      <c r="AW65" s="116"/>
      <c r="AX65" s="116"/>
      <c r="AY65" s="116"/>
      <c r="AZ65" s="150"/>
      <c r="BA65" s="116"/>
      <c r="BB65" s="116"/>
      <c r="BC65" s="116"/>
      <c r="BD65" s="150"/>
      <c r="BE65" s="150"/>
      <c r="BF65" s="116"/>
      <c r="BG65" s="116"/>
    </row>
    <row r="66" spans="1:59" ht="29.25" customHeight="1">
      <c r="A66" s="137"/>
      <c r="B66" s="137"/>
      <c r="C66" s="137"/>
      <c r="D66" s="137"/>
      <c r="E66" s="137"/>
      <c r="F66" s="137"/>
      <c r="G66" s="137"/>
      <c r="H66" s="137"/>
      <c r="I66" s="137"/>
      <c r="J66" s="137"/>
      <c r="K66" s="137"/>
      <c r="L66" s="137"/>
      <c r="M66" s="137"/>
      <c r="N66" s="192"/>
      <c r="O66" s="137"/>
      <c r="P66" s="194"/>
      <c r="Q66" s="180"/>
      <c r="R66" s="66" t="s">
        <v>310</v>
      </c>
      <c r="S66" s="34"/>
      <c r="T66" s="34" t="s">
        <v>273</v>
      </c>
      <c r="U66" s="34"/>
      <c r="V66" s="170"/>
      <c r="W66" s="166"/>
      <c r="X66" s="171"/>
      <c r="Y66" s="234"/>
      <c r="Z66" s="172"/>
      <c r="AA66" s="165"/>
      <c r="AB66" s="174"/>
      <c r="AC66" s="165"/>
      <c r="AD66" s="116"/>
      <c r="AE66" s="172"/>
      <c r="AF66" s="164"/>
      <c r="AG66" s="165"/>
      <c r="AH66" s="165"/>
      <c r="AI66" s="166"/>
      <c r="AJ66" s="168"/>
      <c r="AK66" s="168"/>
      <c r="AL66" s="47"/>
      <c r="AM66" s="170"/>
      <c r="AN66" s="166"/>
      <c r="AO66" s="171"/>
      <c r="AP66" s="137"/>
      <c r="AQ66" s="138"/>
      <c r="AR66" s="138"/>
      <c r="AS66" s="138"/>
      <c r="AT66" s="138"/>
      <c r="AU66" s="138"/>
      <c r="AV66" s="116"/>
      <c r="AW66" s="116"/>
      <c r="AX66" s="116"/>
      <c r="AY66" s="116"/>
      <c r="AZ66" s="150"/>
      <c r="BA66" s="116"/>
      <c r="BB66" s="116"/>
      <c r="BC66" s="116"/>
      <c r="BD66" s="150"/>
      <c r="BE66" s="150"/>
      <c r="BF66" s="116"/>
      <c r="BG66" s="116"/>
    </row>
    <row r="67" spans="1:59" ht="29.25" customHeight="1">
      <c r="A67" s="137"/>
      <c r="B67" s="137"/>
      <c r="C67" s="137"/>
      <c r="D67" s="137"/>
      <c r="E67" s="137"/>
      <c r="F67" s="137"/>
      <c r="G67" s="137"/>
      <c r="H67" s="137"/>
      <c r="I67" s="137"/>
      <c r="J67" s="137"/>
      <c r="K67" s="137"/>
      <c r="L67" s="137"/>
      <c r="M67" s="137"/>
      <c r="N67" s="192"/>
      <c r="O67" s="137"/>
      <c r="P67" s="194"/>
      <c r="Q67" s="180"/>
      <c r="R67" s="66" t="s">
        <v>311</v>
      </c>
      <c r="S67" s="34"/>
      <c r="T67" s="34" t="s">
        <v>273</v>
      </c>
      <c r="U67" s="34"/>
      <c r="V67" s="170"/>
      <c r="W67" s="166"/>
      <c r="X67" s="171"/>
      <c r="Y67" s="234"/>
      <c r="Z67" s="172"/>
      <c r="AA67" s="165"/>
      <c r="AB67" s="174"/>
      <c r="AC67" s="165"/>
      <c r="AD67" s="116"/>
      <c r="AE67" s="172"/>
      <c r="AF67" s="164"/>
      <c r="AG67" s="165"/>
      <c r="AH67" s="165"/>
      <c r="AI67" s="166"/>
      <c r="AJ67" s="168"/>
      <c r="AK67" s="168"/>
      <c r="AL67" s="47"/>
      <c r="AM67" s="170"/>
      <c r="AN67" s="166"/>
      <c r="AO67" s="171"/>
      <c r="AP67" s="137"/>
      <c r="AQ67" s="138"/>
      <c r="AR67" s="138"/>
      <c r="AS67" s="138"/>
      <c r="AT67" s="138"/>
      <c r="AU67" s="138"/>
      <c r="AV67" s="116"/>
      <c r="AW67" s="116"/>
      <c r="AX67" s="116"/>
      <c r="AY67" s="116"/>
      <c r="AZ67" s="150"/>
      <c r="BA67" s="116"/>
      <c r="BB67" s="116"/>
      <c r="BC67" s="116"/>
      <c r="BD67" s="150"/>
      <c r="BE67" s="150"/>
      <c r="BF67" s="116"/>
      <c r="BG67" s="116"/>
    </row>
    <row r="68" spans="1:59" ht="29.25" customHeight="1">
      <c r="A68" s="137"/>
      <c r="B68" s="137"/>
      <c r="C68" s="137"/>
      <c r="D68" s="137"/>
      <c r="E68" s="137"/>
      <c r="F68" s="137"/>
      <c r="G68" s="137"/>
      <c r="H68" s="137"/>
      <c r="I68" s="137"/>
      <c r="J68" s="137"/>
      <c r="K68" s="137"/>
      <c r="L68" s="137"/>
      <c r="M68" s="137"/>
      <c r="N68" s="192"/>
      <c r="O68" s="137"/>
      <c r="P68" s="195"/>
      <c r="Q68" s="181"/>
      <c r="R68" s="67" t="s">
        <v>325</v>
      </c>
      <c r="S68" s="34">
        <f>COUNTA(S49:S67)</f>
        <v>10</v>
      </c>
      <c r="T68" s="34">
        <f>COUNTA(T49:T67)</f>
        <v>9</v>
      </c>
      <c r="U68" s="34"/>
      <c r="V68" s="170"/>
      <c r="W68" s="166"/>
      <c r="X68" s="171"/>
      <c r="Y68" s="234"/>
      <c r="Z68" s="172"/>
      <c r="AA68" s="165"/>
      <c r="AB68" s="175"/>
      <c r="AC68" s="165"/>
      <c r="AD68" s="117"/>
      <c r="AE68" s="172"/>
      <c r="AF68" s="164"/>
      <c r="AG68" s="165"/>
      <c r="AH68" s="165"/>
      <c r="AI68" s="166"/>
      <c r="AJ68" s="169"/>
      <c r="AK68" s="169"/>
      <c r="AL68" s="48"/>
      <c r="AM68" s="170"/>
      <c r="AN68" s="166"/>
      <c r="AO68" s="171"/>
      <c r="AP68" s="137"/>
      <c r="AQ68" s="138"/>
      <c r="AR68" s="138"/>
      <c r="AS68" s="138"/>
      <c r="AT68" s="138"/>
      <c r="AU68" s="138"/>
      <c r="AV68" s="117"/>
      <c r="AW68" s="117"/>
      <c r="AX68" s="117"/>
      <c r="AY68" s="117"/>
      <c r="AZ68" s="151"/>
      <c r="BA68" s="117"/>
      <c r="BB68" s="117"/>
      <c r="BC68" s="117"/>
      <c r="BD68" s="151"/>
      <c r="BE68" s="151"/>
      <c r="BF68" s="117"/>
      <c r="BG68" s="117"/>
    </row>
    <row r="69" spans="1:59" ht="29.25" customHeight="1">
      <c r="A69" s="137">
        <v>18</v>
      </c>
      <c r="B69" s="137" t="s">
        <v>101</v>
      </c>
      <c r="C69" s="137" t="s">
        <v>326</v>
      </c>
      <c r="D69" s="137" t="s">
        <v>338</v>
      </c>
      <c r="E69" s="137" t="s">
        <v>339</v>
      </c>
      <c r="F69" s="137" t="s">
        <v>340</v>
      </c>
      <c r="G69" s="137" t="s">
        <v>273</v>
      </c>
      <c r="H69" s="137" t="s">
        <v>273</v>
      </c>
      <c r="I69" s="137" t="s">
        <v>273</v>
      </c>
      <c r="J69" s="137" t="s">
        <v>273</v>
      </c>
      <c r="K69" s="137" t="s">
        <v>341</v>
      </c>
      <c r="L69" s="137" t="s">
        <v>342</v>
      </c>
      <c r="M69" s="137" t="s">
        <v>343</v>
      </c>
      <c r="N69" s="192" t="s">
        <v>277</v>
      </c>
      <c r="O69" s="137" t="s">
        <v>144</v>
      </c>
      <c r="P69" s="193" t="str">
        <f>IF(O69=0,"Defina la frecuencia",IF(O69="Se espera que el evento ocurra en la mayoria de las circunstancias
Mas de 1 vez en el año","Casi seguro",IF(O69="Es viable que el evento ocurra en la mayoria de las circunstancias.
Al menos 1 vez en el ultimo año","Probable",IF(O69="El Evento podrá ocurrir en algun momento.
Al menos 1 vez en los ultimos 2 años","Posible",IF(O69="El Evento podrá ocurrir en algun momento.
Al menos 1 vez en los ultimos 5 años","Improbable","Rara vez")))))</f>
        <v>Rara vez</v>
      </c>
      <c r="Q69" s="179">
        <f>IF(P69="Casi seguro",100%,IF(P69="Probable",80%,IF(P69="Posible",60%,IF(P69="Improbable",40%,IF(P69="Rara vez",20%,0)))))</f>
        <v>0.2</v>
      </c>
      <c r="R69" s="66" t="s">
        <v>278</v>
      </c>
      <c r="S69" s="34" t="s">
        <v>273</v>
      </c>
      <c r="T69" s="34"/>
      <c r="U69" s="34" t="e">
        <f>IF(R69=0,0,IF(#REF!="Leve 20%",20%,IF(#REF!="Menor 40%",40%,IF(#REF!="Moderado 60%",60%,IF(#REF!="Mayor 80%",80%,100%)))))</f>
        <v>#REF!</v>
      </c>
      <c r="V69" s="170" t="str">
        <f>IF(S88&lt;=5,"Moderado",IF(S88&lt;=11,"Mayor","Catastrofico"))</f>
        <v>Mayor</v>
      </c>
      <c r="W69" s="166">
        <f>IF(V69=0,0,IF(V69="Moderado",60%,IF(V69="Mayor",80%,100%)))</f>
        <v>0.8</v>
      </c>
      <c r="X69" s="171" t="str">
        <f>VLOOKUP(P69,Matriz!B23:G28,MATCH(V69,Matriz!B23:G23,0),FALSE)</f>
        <v>Alto</v>
      </c>
      <c r="Y69" s="176" t="s">
        <v>344</v>
      </c>
      <c r="Z69" s="193" t="s">
        <v>273</v>
      </c>
      <c r="AA69" s="173" t="s">
        <v>107</v>
      </c>
      <c r="AB69" s="173">
        <f>IF(AA69="","",IF(AA69="Preventivo",25%,15%))</f>
        <v>0.15</v>
      </c>
      <c r="AC69" s="173" t="s">
        <v>108</v>
      </c>
      <c r="AD69" s="173">
        <f>IF(AC69="Automatico",25%,15%)</f>
        <v>0.15</v>
      </c>
      <c r="AE69" s="179">
        <f>AB69+AD69</f>
        <v>0.3</v>
      </c>
      <c r="AF69" s="173" t="s">
        <v>96</v>
      </c>
      <c r="AG69" s="173" t="s">
        <v>97</v>
      </c>
      <c r="AH69" s="173" t="s">
        <v>98</v>
      </c>
      <c r="AI69" s="179">
        <f>Q69-(Q69*AE69)</f>
        <v>0.14000000000000001</v>
      </c>
      <c r="AJ69" s="167" t="str">
        <f>IF(AK69=0,"Defina la frecuencia",IF(AK69=20%,"Rara vez",IF(AK69=40%,"Improbable",IF(AK69=60%,"Posible",IF(AK69=80%,"Probable","Casi seguro")))))</f>
        <v>Rara vez</v>
      </c>
      <c r="AK69" s="167">
        <f>IF(AI74&lt;20%,20%,IF(AI74&lt;40%,40%,IF(AI74&lt;60%,60%,IF(AI74&lt;80%,80%,100%))))</f>
        <v>0.2</v>
      </c>
      <c r="AL69" s="46">
        <f>VALUE(AK69)</f>
        <v>0.2</v>
      </c>
      <c r="AM69" s="170" t="str">
        <f>V69</f>
        <v>Mayor</v>
      </c>
      <c r="AN69" s="166">
        <f>W69</f>
        <v>0.8</v>
      </c>
      <c r="AO69" s="171" t="str">
        <f>VLOOKUP(AJ69,Matriz!B23:G28,MATCH(AM69,Matriz!B23:G23,0),FALSE)</f>
        <v>Alto</v>
      </c>
      <c r="AP69" s="137" t="s">
        <v>281</v>
      </c>
      <c r="AQ69" s="137" t="s">
        <v>345</v>
      </c>
      <c r="AR69" s="137" t="s">
        <v>346</v>
      </c>
      <c r="AS69" s="139" t="s">
        <v>284</v>
      </c>
      <c r="AT69" s="139" t="s">
        <v>347</v>
      </c>
      <c r="AU69" s="137" t="s">
        <v>113</v>
      </c>
      <c r="AV69" s="118"/>
      <c r="AW69" s="118"/>
      <c r="AX69" s="118"/>
      <c r="AY69" s="148"/>
      <c r="AZ69" s="118"/>
      <c r="BA69" s="118"/>
      <c r="BB69" s="118"/>
      <c r="BC69" s="118"/>
      <c r="BD69" s="118"/>
      <c r="BE69" s="118"/>
      <c r="BF69" s="118"/>
      <c r="BG69" s="118"/>
    </row>
    <row r="70" spans="1:59" ht="29.25" customHeight="1">
      <c r="A70" s="137"/>
      <c r="B70" s="137"/>
      <c r="C70" s="137"/>
      <c r="D70" s="137"/>
      <c r="E70" s="137"/>
      <c r="F70" s="137"/>
      <c r="G70" s="137"/>
      <c r="H70" s="137"/>
      <c r="I70" s="137"/>
      <c r="J70" s="137"/>
      <c r="K70" s="137"/>
      <c r="L70" s="137"/>
      <c r="M70" s="137"/>
      <c r="N70" s="192"/>
      <c r="O70" s="137"/>
      <c r="P70" s="194"/>
      <c r="Q70" s="180"/>
      <c r="R70" s="66" t="s">
        <v>295</v>
      </c>
      <c r="S70" s="34" t="s">
        <v>273</v>
      </c>
      <c r="T70" s="34"/>
      <c r="U70" s="34" t="e">
        <f>IF(R70=0,0,IF(#REF!="Leve 20%",20%,IF(#REF!="Menor 40%",40%,IF(#REF!="Moderado 60%",60%,IF(#REF!="Mayor 80%",80%,100%)))))</f>
        <v>#REF!</v>
      </c>
      <c r="V70" s="170"/>
      <c r="W70" s="166"/>
      <c r="X70" s="171"/>
      <c r="Y70" s="177"/>
      <c r="Z70" s="194"/>
      <c r="AA70" s="174"/>
      <c r="AB70" s="174"/>
      <c r="AC70" s="174"/>
      <c r="AD70" s="174"/>
      <c r="AE70" s="180"/>
      <c r="AF70" s="174"/>
      <c r="AG70" s="174"/>
      <c r="AH70" s="174"/>
      <c r="AI70" s="180"/>
      <c r="AJ70" s="168"/>
      <c r="AK70" s="168"/>
      <c r="AL70" s="47"/>
      <c r="AM70" s="170"/>
      <c r="AN70" s="166"/>
      <c r="AO70" s="171"/>
      <c r="AP70" s="137"/>
      <c r="AQ70" s="137"/>
      <c r="AR70" s="138"/>
      <c r="AS70" s="138"/>
      <c r="AT70" s="138"/>
      <c r="AU70" s="138"/>
      <c r="AV70" s="116"/>
      <c r="AW70" s="116"/>
      <c r="AX70" s="116"/>
      <c r="AY70" s="116"/>
      <c r="AZ70" s="116"/>
      <c r="BA70" s="116"/>
      <c r="BB70" s="116"/>
      <c r="BC70" s="116"/>
      <c r="BD70" s="116"/>
      <c r="BE70" s="116"/>
      <c r="BF70" s="116"/>
      <c r="BG70" s="116"/>
    </row>
    <row r="71" spans="1:59" ht="29.25" customHeight="1">
      <c r="A71" s="137"/>
      <c r="B71" s="137"/>
      <c r="C71" s="137"/>
      <c r="D71" s="137"/>
      <c r="E71" s="137"/>
      <c r="F71" s="137"/>
      <c r="G71" s="137"/>
      <c r="H71" s="137"/>
      <c r="I71" s="137"/>
      <c r="J71" s="137"/>
      <c r="K71" s="137"/>
      <c r="L71" s="137"/>
      <c r="M71" s="137"/>
      <c r="N71" s="192"/>
      <c r="O71" s="137"/>
      <c r="P71" s="194"/>
      <c r="Q71" s="180"/>
      <c r="R71" s="66" t="s">
        <v>296</v>
      </c>
      <c r="S71" s="34" t="s">
        <v>273</v>
      </c>
      <c r="T71" s="34"/>
      <c r="U71" s="34" t="e">
        <f>IF(R71=0,0,IF(#REF!="Leve 20%",20%,IF(#REF!="Menor 40%",40%,IF(#REF!="Moderado 60%",60%,IF(#REF!="Mayor 80%",80%,100%)))))</f>
        <v>#REF!</v>
      </c>
      <c r="V71" s="170"/>
      <c r="W71" s="166"/>
      <c r="X71" s="171"/>
      <c r="Y71" s="177"/>
      <c r="Z71" s="194"/>
      <c r="AA71" s="174"/>
      <c r="AB71" s="174"/>
      <c r="AC71" s="174"/>
      <c r="AD71" s="174"/>
      <c r="AE71" s="180"/>
      <c r="AF71" s="174"/>
      <c r="AG71" s="174"/>
      <c r="AH71" s="174"/>
      <c r="AI71" s="180"/>
      <c r="AJ71" s="168"/>
      <c r="AK71" s="168"/>
      <c r="AL71" s="47"/>
      <c r="AM71" s="170"/>
      <c r="AN71" s="166"/>
      <c r="AO71" s="171"/>
      <c r="AP71" s="137"/>
      <c r="AQ71" s="137"/>
      <c r="AR71" s="138"/>
      <c r="AS71" s="138"/>
      <c r="AT71" s="138"/>
      <c r="AU71" s="138"/>
      <c r="AV71" s="116"/>
      <c r="AW71" s="116"/>
      <c r="AX71" s="116"/>
      <c r="AY71" s="116"/>
      <c r="AZ71" s="116"/>
      <c r="BA71" s="116"/>
      <c r="BB71" s="116"/>
      <c r="BC71" s="116"/>
      <c r="BD71" s="116"/>
      <c r="BE71" s="116"/>
      <c r="BF71" s="116"/>
      <c r="BG71" s="116"/>
    </row>
    <row r="72" spans="1:59" ht="29.25" customHeight="1">
      <c r="A72" s="137"/>
      <c r="B72" s="137"/>
      <c r="C72" s="137"/>
      <c r="D72" s="137"/>
      <c r="E72" s="137"/>
      <c r="F72" s="137"/>
      <c r="G72" s="137"/>
      <c r="H72" s="137"/>
      <c r="I72" s="137"/>
      <c r="J72" s="137"/>
      <c r="K72" s="137"/>
      <c r="L72" s="137"/>
      <c r="M72" s="137"/>
      <c r="N72" s="192"/>
      <c r="O72" s="137"/>
      <c r="P72" s="194"/>
      <c r="Q72" s="180"/>
      <c r="R72" s="66" t="s">
        <v>297</v>
      </c>
      <c r="S72" s="34"/>
      <c r="T72" s="34" t="s">
        <v>273</v>
      </c>
      <c r="U72" s="34" t="e">
        <f>IF(R72=0,0,IF(#REF!="Leve 20%",20%,IF(#REF!="Menor 40%",40%,IF(#REF!="Moderado 60%",60%,IF(#REF!="Mayor 80%",80%,100%)))))</f>
        <v>#REF!</v>
      </c>
      <c r="V72" s="170"/>
      <c r="W72" s="166"/>
      <c r="X72" s="171"/>
      <c r="Y72" s="177"/>
      <c r="Z72" s="194"/>
      <c r="AA72" s="174"/>
      <c r="AB72" s="174"/>
      <c r="AC72" s="174"/>
      <c r="AD72" s="174"/>
      <c r="AE72" s="180"/>
      <c r="AF72" s="174"/>
      <c r="AG72" s="174"/>
      <c r="AH72" s="174"/>
      <c r="AI72" s="180"/>
      <c r="AJ72" s="168"/>
      <c r="AK72" s="168"/>
      <c r="AL72" s="47"/>
      <c r="AM72" s="170"/>
      <c r="AN72" s="166"/>
      <c r="AO72" s="171"/>
      <c r="AP72" s="137"/>
      <c r="AQ72" s="137"/>
      <c r="AR72" s="138"/>
      <c r="AS72" s="138"/>
      <c r="AT72" s="138"/>
      <c r="AU72" s="138"/>
      <c r="AV72" s="116"/>
      <c r="AW72" s="116"/>
      <c r="AX72" s="116"/>
      <c r="AY72" s="116"/>
      <c r="AZ72" s="116"/>
      <c r="BA72" s="116"/>
      <c r="BB72" s="116"/>
      <c r="BC72" s="116"/>
      <c r="BD72" s="116"/>
      <c r="BE72" s="116"/>
      <c r="BF72" s="116"/>
      <c r="BG72" s="116"/>
    </row>
    <row r="73" spans="1:59" ht="29.25" customHeight="1">
      <c r="A73" s="137"/>
      <c r="B73" s="137"/>
      <c r="C73" s="137"/>
      <c r="D73" s="137"/>
      <c r="E73" s="137"/>
      <c r="F73" s="137"/>
      <c r="G73" s="137"/>
      <c r="H73" s="137"/>
      <c r="I73" s="137"/>
      <c r="J73" s="137"/>
      <c r="K73" s="137"/>
      <c r="L73" s="137"/>
      <c r="M73" s="137"/>
      <c r="N73" s="192"/>
      <c r="O73" s="137"/>
      <c r="P73" s="194"/>
      <c r="Q73" s="180"/>
      <c r="R73" s="66" t="s">
        <v>298</v>
      </c>
      <c r="S73" s="34" t="s">
        <v>273</v>
      </c>
      <c r="T73" s="34"/>
      <c r="U73" s="34" t="e">
        <f>IF(R73=0,0,IF(#REF!="Leve 20%",20%,IF(#REF!="Menor 40%",40%,IF(#REF!="Moderado 60%",60%,IF(#REF!="Mayor 80%",80%,100%)))))</f>
        <v>#REF!</v>
      </c>
      <c r="V73" s="170"/>
      <c r="W73" s="166"/>
      <c r="X73" s="171"/>
      <c r="Y73" s="177"/>
      <c r="Z73" s="194"/>
      <c r="AA73" s="174"/>
      <c r="AB73" s="174"/>
      <c r="AC73" s="174"/>
      <c r="AD73" s="174"/>
      <c r="AE73" s="180"/>
      <c r="AF73" s="174"/>
      <c r="AG73" s="174"/>
      <c r="AH73" s="174"/>
      <c r="AI73" s="180"/>
      <c r="AJ73" s="168"/>
      <c r="AK73" s="168"/>
      <c r="AL73" s="47"/>
      <c r="AM73" s="170"/>
      <c r="AN73" s="166"/>
      <c r="AO73" s="171"/>
      <c r="AP73" s="137"/>
      <c r="AQ73" s="137"/>
      <c r="AR73" s="138"/>
      <c r="AS73" s="138"/>
      <c r="AT73" s="138"/>
      <c r="AU73" s="138"/>
      <c r="AV73" s="116"/>
      <c r="AW73" s="116"/>
      <c r="AX73" s="116"/>
      <c r="AY73" s="116"/>
      <c r="AZ73" s="116"/>
      <c r="BA73" s="116"/>
      <c r="BB73" s="116"/>
      <c r="BC73" s="116"/>
      <c r="BD73" s="116"/>
      <c r="BE73" s="116"/>
      <c r="BF73" s="116"/>
      <c r="BG73" s="116"/>
    </row>
    <row r="74" spans="1:59" ht="29.25" customHeight="1">
      <c r="A74" s="137"/>
      <c r="B74" s="137"/>
      <c r="C74" s="137"/>
      <c r="D74" s="137"/>
      <c r="E74" s="137"/>
      <c r="F74" s="137"/>
      <c r="G74" s="137"/>
      <c r="H74" s="137"/>
      <c r="I74" s="137"/>
      <c r="J74" s="137"/>
      <c r="K74" s="137"/>
      <c r="L74" s="137"/>
      <c r="M74" s="137"/>
      <c r="N74" s="192"/>
      <c r="O74" s="137"/>
      <c r="P74" s="194"/>
      <c r="Q74" s="180"/>
      <c r="R74" s="66" t="s">
        <v>299</v>
      </c>
      <c r="S74" s="34"/>
      <c r="T74" s="34" t="s">
        <v>273</v>
      </c>
      <c r="U74" s="34" t="e">
        <f>IF(R74=0,0,IF(#REF!="Leve 20%",20%,IF(#REF!="Menor 40%",40%,IF(#REF!="Moderado 60%",60%,IF(#REF!="Mayor 80%",80%,100%)))))</f>
        <v>#REF!</v>
      </c>
      <c r="V74" s="170"/>
      <c r="W74" s="166"/>
      <c r="X74" s="171"/>
      <c r="Y74" s="177"/>
      <c r="Z74" s="194"/>
      <c r="AA74" s="174"/>
      <c r="AB74" s="174"/>
      <c r="AC74" s="174"/>
      <c r="AD74" s="174"/>
      <c r="AE74" s="180"/>
      <c r="AF74" s="174"/>
      <c r="AG74" s="174"/>
      <c r="AH74" s="174"/>
      <c r="AI74" s="180"/>
      <c r="AJ74" s="168"/>
      <c r="AK74" s="168"/>
      <c r="AL74" s="47"/>
      <c r="AM74" s="170"/>
      <c r="AN74" s="166"/>
      <c r="AO74" s="171"/>
      <c r="AP74" s="137"/>
      <c r="AQ74" s="137"/>
      <c r="AR74" s="138"/>
      <c r="AS74" s="138"/>
      <c r="AT74" s="138"/>
      <c r="AU74" s="138"/>
      <c r="AV74" s="116"/>
      <c r="AW74" s="116"/>
      <c r="AX74" s="116"/>
      <c r="AY74" s="116"/>
      <c r="AZ74" s="116"/>
      <c r="BA74" s="116"/>
      <c r="BB74" s="116"/>
      <c r="BC74" s="116"/>
      <c r="BD74" s="116"/>
      <c r="BE74" s="116"/>
      <c r="BF74" s="116"/>
      <c r="BG74" s="116"/>
    </row>
    <row r="75" spans="1:59" ht="29.25" customHeight="1">
      <c r="A75" s="137"/>
      <c r="B75" s="137"/>
      <c r="C75" s="137"/>
      <c r="D75" s="137"/>
      <c r="E75" s="137"/>
      <c r="F75" s="137"/>
      <c r="G75" s="137"/>
      <c r="H75" s="137"/>
      <c r="I75" s="137"/>
      <c r="J75" s="137"/>
      <c r="K75" s="137"/>
      <c r="L75" s="137"/>
      <c r="M75" s="137"/>
      <c r="N75" s="192"/>
      <c r="O75" s="137"/>
      <c r="P75" s="194"/>
      <c r="Q75" s="180"/>
      <c r="R75" s="66" t="s">
        <v>300</v>
      </c>
      <c r="S75" s="34" t="s">
        <v>273</v>
      </c>
      <c r="T75" s="34"/>
      <c r="U75" s="34" t="e">
        <f>IF(R75=0,0,IF(#REF!="Leve 20%",20%,IF(#REF!="Menor 40%",40%,IF(#REF!="Moderado 60%",60%,IF(#REF!="Mayor 80%",80%,100%)))))</f>
        <v>#REF!</v>
      </c>
      <c r="V75" s="170"/>
      <c r="W75" s="166"/>
      <c r="X75" s="171"/>
      <c r="Y75" s="177"/>
      <c r="Z75" s="194"/>
      <c r="AA75" s="174"/>
      <c r="AB75" s="175"/>
      <c r="AC75" s="174"/>
      <c r="AD75" s="174"/>
      <c r="AE75" s="180"/>
      <c r="AF75" s="174"/>
      <c r="AG75" s="174"/>
      <c r="AH75" s="174"/>
      <c r="AI75" s="180"/>
      <c r="AJ75" s="168"/>
      <c r="AK75" s="168"/>
      <c r="AL75" s="47"/>
      <c r="AM75" s="170"/>
      <c r="AN75" s="166"/>
      <c r="AO75" s="171"/>
      <c r="AP75" s="137"/>
      <c r="AQ75" s="137"/>
      <c r="AR75" s="138"/>
      <c r="AS75" s="138"/>
      <c r="AT75" s="138"/>
      <c r="AU75" s="138"/>
      <c r="AV75" s="119"/>
      <c r="AW75" s="119"/>
      <c r="AX75" s="116"/>
      <c r="AY75" s="116"/>
      <c r="AZ75" s="116"/>
      <c r="BA75" s="116"/>
      <c r="BB75" s="116"/>
      <c r="BC75" s="116"/>
      <c r="BD75" s="116"/>
      <c r="BE75" s="116"/>
      <c r="BF75" s="116"/>
      <c r="BG75" s="116"/>
    </row>
    <row r="76" spans="1:59" ht="29.25" customHeight="1">
      <c r="A76" s="137"/>
      <c r="B76" s="137"/>
      <c r="C76" s="137"/>
      <c r="D76" s="137"/>
      <c r="E76" s="137"/>
      <c r="F76" s="137"/>
      <c r="G76" s="137"/>
      <c r="H76" s="137"/>
      <c r="I76" s="137"/>
      <c r="J76" s="137"/>
      <c r="K76" s="137"/>
      <c r="L76" s="137"/>
      <c r="M76" s="137"/>
      <c r="N76" s="192"/>
      <c r="O76" s="137"/>
      <c r="P76" s="194"/>
      <c r="Q76" s="180"/>
      <c r="R76" s="66" t="s">
        <v>286</v>
      </c>
      <c r="S76" s="34"/>
      <c r="T76" s="34" t="s">
        <v>273</v>
      </c>
      <c r="U76" s="34" t="e">
        <f>IF(R76=0,0,IF(#REF!="Leve 20%",20%,IF(#REF!="Menor 40%",40%,IF(#REF!="Moderado 60%",60%,IF(#REF!="Mayor 80%",80%,100%)))))</f>
        <v>#REF!</v>
      </c>
      <c r="V76" s="170"/>
      <c r="W76" s="166"/>
      <c r="X76" s="171"/>
      <c r="Y76" s="177" t="s">
        <v>348</v>
      </c>
      <c r="Z76" s="194" t="s">
        <v>273</v>
      </c>
      <c r="AA76" s="241" t="s">
        <v>94</v>
      </c>
      <c r="AB76" s="173">
        <f>IF(AA76="","",IF(AA76="Preventivo",25%,15%))</f>
        <v>0.25</v>
      </c>
      <c r="AC76" s="173" t="s">
        <v>108</v>
      </c>
      <c r="AD76" s="174">
        <f>IF(AC76="Automatico",25%,15%)</f>
        <v>0.15</v>
      </c>
      <c r="AE76" s="243">
        <f>AB76+AD76</f>
        <v>0.4</v>
      </c>
      <c r="AF76" s="241" t="s">
        <v>96</v>
      </c>
      <c r="AG76" s="241" t="s">
        <v>97</v>
      </c>
      <c r="AH76" s="241" t="s">
        <v>98</v>
      </c>
      <c r="AI76" s="180">
        <f>Q69-(Q69*AE76)</f>
        <v>0.12</v>
      </c>
      <c r="AJ76" s="168"/>
      <c r="AK76" s="168"/>
      <c r="AL76" s="47"/>
      <c r="AM76" s="170"/>
      <c r="AN76" s="166"/>
      <c r="AO76" s="171"/>
      <c r="AP76" s="137"/>
      <c r="AQ76" s="137" t="s">
        <v>349</v>
      </c>
      <c r="AR76" s="137" t="s">
        <v>346</v>
      </c>
      <c r="AS76" s="139" t="s">
        <v>284</v>
      </c>
      <c r="AT76" s="139" t="s">
        <v>285</v>
      </c>
      <c r="AU76" s="137" t="s">
        <v>113</v>
      </c>
      <c r="AV76" s="116"/>
      <c r="AW76" s="116"/>
      <c r="AX76" s="116"/>
      <c r="AY76" s="116"/>
      <c r="AZ76" s="116"/>
      <c r="BA76" s="116"/>
      <c r="BB76" s="116"/>
      <c r="BC76" s="116"/>
      <c r="BD76" s="116"/>
      <c r="BE76" s="116"/>
      <c r="BF76" s="116"/>
      <c r="BG76" s="116"/>
    </row>
    <row r="77" spans="1:59" ht="29.25" customHeight="1">
      <c r="A77" s="137"/>
      <c r="B77" s="137"/>
      <c r="C77" s="137"/>
      <c r="D77" s="137"/>
      <c r="E77" s="137"/>
      <c r="F77" s="137"/>
      <c r="G77" s="137"/>
      <c r="H77" s="137"/>
      <c r="I77" s="137"/>
      <c r="J77" s="137"/>
      <c r="K77" s="137"/>
      <c r="L77" s="137"/>
      <c r="M77" s="137"/>
      <c r="N77" s="192"/>
      <c r="O77" s="137"/>
      <c r="P77" s="194"/>
      <c r="Q77" s="180"/>
      <c r="R77" s="66" t="s">
        <v>301</v>
      </c>
      <c r="S77" s="34"/>
      <c r="T77" s="34" t="s">
        <v>273</v>
      </c>
      <c r="U77" s="34" t="e">
        <f>IF(R77=0,0,IF(#REF!="Leve 20%",20%,IF(#REF!="Menor 40%",40%,IF(#REF!="Moderado 60%",60%,IF(#REF!="Mayor 80%",80%,100%)))))</f>
        <v>#REF!</v>
      </c>
      <c r="V77" s="170"/>
      <c r="W77" s="166"/>
      <c r="X77" s="171"/>
      <c r="Y77" s="177"/>
      <c r="Z77" s="194"/>
      <c r="AA77" s="241"/>
      <c r="AB77" s="174"/>
      <c r="AC77" s="174"/>
      <c r="AD77" s="174"/>
      <c r="AE77" s="243"/>
      <c r="AF77" s="241"/>
      <c r="AG77" s="241"/>
      <c r="AH77" s="241"/>
      <c r="AI77" s="180"/>
      <c r="AJ77" s="168"/>
      <c r="AK77" s="168"/>
      <c r="AL77" s="47"/>
      <c r="AM77" s="170"/>
      <c r="AN77" s="166"/>
      <c r="AO77" s="171"/>
      <c r="AP77" s="137"/>
      <c r="AQ77" s="138"/>
      <c r="AR77" s="138"/>
      <c r="AS77" s="138"/>
      <c r="AT77" s="138"/>
      <c r="AU77" s="138"/>
      <c r="AV77" s="116"/>
      <c r="AW77" s="116"/>
      <c r="AX77" s="116"/>
      <c r="AY77" s="116"/>
      <c r="AZ77" s="116"/>
      <c r="BA77" s="116"/>
      <c r="BB77" s="116"/>
      <c r="BC77" s="116"/>
      <c r="BD77" s="116"/>
      <c r="BE77" s="116"/>
      <c r="BF77" s="116"/>
      <c r="BG77" s="116"/>
    </row>
    <row r="78" spans="1:59" ht="29.25" customHeight="1">
      <c r="A78" s="137"/>
      <c r="B78" s="137"/>
      <c r="C78" s="137"/>
      <c r="D78" s="137"/>
      <c r="E78" s="137"/>
      <c r="F78" s="137"/>
      <c r="G78" s="137"/>
      <c r="H78" s="137"/>
      <c r="I78" s="137"/>
      <c r="J78" s="137"/>
      <c r="K78" s="137"/>
      <c r="L78" s="137"/>
      <c r="M78" s="137"/>
      <c r="N78" s="192"/>
      <c r="O78" s="137"/>
      <c r="P78" s="194"/>
      <c r="Q78" s="180"/>
      <c r="R78" s="66" t="s">
        <v>302</v>
      </c>
      <c r="S78" s="34" t="s">
        <v>273</v>
      </c>
      <c r="T78" s="34"/>
      <c r="U78" s="34" t="e">
        <f>IF(R78=0,0,IF(#REF!="Leve 20%",20%,IF(#REF!="Menor 40%",40%,IF(#REF!="Moderado 60%",60%,IF(#REF!="Mayor 80%",80%,100%)))))</f>
        <v>#REF!</v>
      </c>
      <c r="V78" s="170"/>
      <c r="W78" s="166"/>
      <c r="X78" s="171"/>
      <c r="Y78" s="177"/>
      <c r="Z78" s="194"/>
      <c r="AA78" s="241"/>
      <c r="AB78" s="174"/>
      <c r="AC78" s="174"/>
      <c r="AD78" s="174"/>
      <c r="AE78" s="243"/>
      <c r="AF78" s="241"/>
      <c r="AG78" s="241"/>
      <c r="AH78" s="241"/>
      <c r="AI78" s="180"/>
      <c r="AJ78" s="168"/>
      <c r="AK78" s="168"/>
      <c r="AL78" s="47"/>
      <c r="AM78" s="170"/>
      <c r="AN78" s="166"/>
      <c r="AO78" s="171"/>
      <c r="AP78" s="137"/>
      <c r="AQ78" s="138"/>
      <c r="AR78" s="138"/>
      <c r="AS78" s="138"/>
      <c r="AT78" s="138"/>
      <c r="AU78" s="138"/>
      <c r="AV78" s="116"/>
      <c r="AW78" s="116"/>
      <c r="AX78" s="116"/>
      <c r="AY78" s="116"/>
      <c r="AZ78" s="116"/>
      <c r="BA78" s="116"/>
      <c r="BB78" s="116"/>
      <c r="BC78" s="116"/>
      <c r="BD78" s="116"/>
      <c r="BE78" s="116"/>
      <c r="BF78" s="116"/>
      <c r="BG78" s="116"/>
    </row>
    <row r="79" spans="1:59" ht="29.25" customHeight="1">
      <c r="A79" s="137"/>
      <c r="B79" s="137"/>
      <c r="C79" s="137"/>
      <c r="D79" s="137"/>
      <c r="E79" s="137"/>
      <c r="F79" s="137"/>
      <c r="G79" s="137"/>
      <c r="H79" s="137"/>
      <c r="I79" s="137"/>
      <c r="J79" s="137"/>
      <c r="K79" s="137"/>
      <c r="L79" s="137"/>
      <c r="M79" s="137"/>
      <c r="N79" s="192"/>
      <c r="O79" s="137"/>
      <c r="P79" s="194"/>
      <c r="Q79" s="180"/>
      <c r="R79" s="66" t="s">
        <v>303</v>
      </c>
      <c r="S79" s="34" t="s">
        <v>273</v>
      </c>
      <c r="T79" s="34"/>
      <c r="U79" s="34" t="e">
        <f>IF(R79=0,0,IF(#REF!="Leve 20%",20%,IF(#REF!="Menor 40%",40%,IF(#REF!="Moderado 60%",60%,IF(#REF!="Mayor 80%",80%,100%)))))</f>
        <v>#REF!</v>
      </c>
      <c r="V79" s="170"/>
      <c r="W79" s="166"/>
      <c r="X79" s="171"/>
      <c r="Y79" s="177"/>
      <c r="Z79" s="194"/>
      <c r="AA79" s="241"/>
      <c r="AB79" s="174"/>
      <c r="AC79" s="174"/>
      <c r="AD79" s="174"/>
      <c r="AE79" s="243"/>
      <c r="AF79" s="241"/>
      <c r="AG79" s="241"/>
      <c r="AH79" s="241"/>
      <c r="AI79" s="180"/>
      <c r="AJ79" s="168"/>
      <c r="AK79" s="168"/>
      <c r="AL79" s="47"/>
      <c r="AM79" s="170"/>
      <c r="AN79" s="166"/>
      <c r="AO79" s="171"/>
      <c r="AP79" s="137"/>
      <c r="AQ79" s="138"/>
      <c r="AR79" s="138"/>
      <c r="AS79" s="138"/>
      <c r="AT79" s="138"/>
      <c r="AU79" s="138"/>
      <c r="AV79" s="116"/>
      <c r="AW79" s="116"/>
      <c r="AX79" s="116"/>
      <c r="AY79" s="116"/>
      <c r="AZ79" s="116"/>
      <c r="BA79" s="116"/>
      <c r="BB79" s="116"/>
      <c r="BC79" s="116"/>
      <c r="BD79" s="116"/>
      <c r="BE79" s="116"/>
      <c r="BF79" s="116"/>
      <c r="BG79" s="116"/>
    </row>
    <row r="80" spans="1:59" ht="29.25" customHeight="1">
      <c r="A80" s="137"/>
      <c r="B80" s="137"/>
      <c r="C80" s="137"/>
      <c r="D80" s="137"/>
      <c r="E80" s="137"/>
      <c r="F80" s="137"/>
      <c r="G80" s="137"/>
      <c r="H80" s="137"/>
      <c r="I80" s="137"/>
      <c r="J80" s="137"/>
      <c r="K80" s="137"/>
      <c r="L80" s="137"/>
      <c r="M80" s="137"/>
      <c r="N80" s="192"/>
      <c r="O80" s="137"/>
      <c r="P80" s="194"/>
      <c r="Q80" s="180"/>
      <c r="R80" s="66" t="s">
        <v>304</v>
      </c>
      <c r="S80" s="34" t="s">
        <v>273</v>
      </c>
      <c r="T80" s="34"/>
      <c r="U80" s="34" t="e">
        <f>IF(R80=0,0,IF(#REF!="Leve 20%",20%,IF(#REF!="Menor 40%",40%,IF(#REF!="Moderado 60%",60%,IF(#REF!="Mayor 80%",80%,100%)))))</f>
        <v>#REF!</v>
      </c>
      <c r="V80" s="170"/>
      <c r="W80" s="166"/>
      <c r="X80" s="171"/>
      <c r="Y80" s="177"/>
      <c r="Z80" s="194"/>
      <c r="AA80" s="241"/>
      <c r="AB80" s="174"/>
      <c r="AC80" s="174"/>
      <c r="AD80" s="174"/>
      <c r="AE80" s="243"/>
      <c r="AF80" s="241"/>
      <c r="AG80" s="241"/>
      <c r="AH80" s="241"/>
      <c r="AI80" s="180"/>
      <c r="AJ80" s="168"/>
      <c r="AK80" s="168"/>
      <c r="AL80" s="47"/>
      <c r="AM80" s="170"/>
      <c r="AN80" s="166"/>
      <c r="AO80" s="171"/>
      <c r="AP80" s="137"/>
      <c r="AQ80" s="138"/>
      <c r="AR80" s="138"/>
      <c r="AS80" s="138"/>
      <c r="AT80" s="138"/>
      <c r="AU80" s="138"/>
      <c r="AV80" s="116"/>
      <c r="AW80" s="116"/>
      <c r="AX80" s="116"/>
      <c r="AY80" s="116"/>
      <c r="AZ80" s="116"/>
      <c r="BA80" s="116"/>
      <c r="BB80" s="116"/>
      <c r="BC80" s="116"/>
      <c r="BD80" s="116"/>
      <c r="BE80" s="116"/>
      <c r="BF80" s="116"/>
      <c r="BG80" s="116"/>
    </row>
    <row r="81" spans="1:59" ht="29.25" customHeight="1">
      <c r="A81" s="137"/>
      <c r="B81" s="137"/>
      <c r="C81" s="137"/>
      <c r="D81" s="137"/>
      <c r="E81" s="137"/>
      <c r="F81" s="137"/>
      <c r="G81" s="137"/>
      <c r="H81" s="137"/>
      <c r="I81" s="137"/>
      <c r="J81" s="137"/>
      <c r="K81" s="137"/>
      <c r="L81" s="137"/>
      <c r="M81" s="137"/>
      <c r="N81" s="192"/>
      <c r="O81" s="137"/>
      <c r="P81" s="194"/>
      <c r="Q81" s="180"/>
      <c r="R81" s="66" t="s">
        <v>305</v>
      </c>
      <c r="S81" s="34" t="s">
        <v>273</v>
      </c>
      <c r="T81" s="34"/>
      <c r="U81" s="34" t="e">
        <f>IF(R81=0,0,IF(#REF!="Leve 20%",20%,IF(#REF!="Menor 40%",40%,IF(#REF!="Moderado 60%",60%,IF(#REF!="Mayor 80%",80%,100%)))))</f>
        <v>#REF!</v>
      </c>
      <c r="V81" s="170"/>
      <c r="W81" s="166"/>
      <c r="X81" s="171"/>
      <c r="Y81" s="177"/>
      <c r="Z81" s="194"/>
      <c r="AA81" s="241"/>
      <c r="AB81" s="174"/>
      <c r="AC81" s="174"/>
      <c r="AD81" s="174"/>
      <c r="AE81" s="243"/>
      <c r="AF81" s="241"/>
      <c r="AG81" s="241"/>
      <c r="AH81" s="241"/>
      <c r="AI81" s="180"/>
      <c r="AJ81" s="168"/>
      <c r="AK81" s="168"/>
      <c r="AL81" s="47"/>
      <c r="AM81" s="170"/>
      <c r="AN81" s="166"/>
      <c r="AO81" s="171"/>
      <c r="AP81" s="137"/>
      <c r="AQ81" s="138"/>
      <c r="AR81" s="138"/>
      <c r="AS81" s="138"/>
      <c r="AT81" s="138"/>
      <c r="AU81" s="138"/>
      <c r="AV81" s="116"/>
      <c r="AW81" s="116"/>
      <c r="AX81" s="116"/>
      <c r="AY81" s="116"/>
      <c r="AZ81" s="116"/>
      <c r="BA81" s="116"/>
      <c r="BB81" s="116"/>
      <c r="BC81" s="116"/>
      <c r="BD81" s="116"/>
      <c r="BE81" s="116"/>
      <c r="BF81" s="116"/>
      <c r="BG81" s="116"/>
    </row>
    <row r="82" spans="1:59" ht="29.25" customHeight="1">
      <c r="A82" s="137"/>
      <c r="B82" s="137"/>
      <c r="C82" s="137"/>
      <c r="D82" s="137"/>
      <c r="E82" s="137"/>
      <c r="F82" s="137"/>
      <c r="G82" s="137"/>
      <c r="H82" s="137"/>
      <c r="I82" s="137"/>
      <c r="J82" s="137"/>
      <c r="K82" s="137"/>
      <c r="L82" s="137"/>
      <c r="M82" s="137"/>
      <c r="N82" s="192"/>
      <c r="O82" s="137"/>
      <c r="P82" s="194"/>
      <c r="Q82" s="180"/>
      <c r="R82" s="66" t="s">
        <v>306</v>
      </c>
      <c r="S82" s="34"/>
      <c r="T82" s="34" t="s">
        <v>273</v>
      </c>
      <c r="U82" s="34"/>
      <c r="V82" s="170"/>
      <c r="W82" s="166"/>
      <c r="X82" s="171"/>
      <c r="Y82" s="177"/>
      <c r="Z82" s="194"/>
      <c r="AA82" s="241"/>
      <c r="AB82" s="174"/>
      <c r="AC82" s="174"/>
      <c r="AD82" s="174"/>
      <c r="AE82" s="243"/>
      <c r="AF82" s="241"/>
      <c r="AG82" s="241"/>
      <c r="AH82" s="241"/>
      <c r="AI82" s="180"/>
      <c r="AJ82" s="168"/>
      <c r="AK82" s="168"/>
      <c r="AL82" s="47"/>
      <c r="AM82" s="170"/>
      <c r="AN82" s="166"/>
      <c r="AO82" s="171"/>
      <c r="AP82" s="137"/>
      <c r="AQ82" s="138"/>
      <c r="AR82" s="138"/>
      <c r="AS82" s="138"/>
      <c r="AT82" s="138"/>
      <c r="AU82" s="138"/>
      <c r="AV82" s="116"/>
      <c r="AW82" s="116"/>
      <c r="AX82" s="116"/>
      <c r="AY82" s="116"/>
      <c r="AZ82" s="116"/>
      <c r="BA82" s="116"/>
      <c r="BB82" s="116"/>
      <c r="BC82" s="116"/>
      <c r="BD82" s="116"/>
      <c r="BE82" s="116"/>
      <c r="BF82" s="116"/>
      <c r="BG82" s="116"/>
    </row>
    <row r="83" spans="1:59" ht="29.25" customHeight="1">
      <c r="A83" s="137"/>
      <c r="B83" s="137"/>
      <c r="C83" s="137"/>
      <c r="D83" s="137"/>
      <c r="E83" s="137"/>
      <c r="F83" s="137"/>
      <c r="G83" s="137"/>
      <c r="H83" s="137"/>
      <c r="I83" s="137"/>
      <c r="J83" s="137"/>
      <c r="K83" s="137"/>
      <c r="L83" s="137"/>
      <c r="M83" s="137"/>
      <c r="N83" s="192"/>
      <c r="O83" s="137"/>
      <c r="P83" s="194"/>
      <c r="Q83" s="180"/>
      <c r="R83" s="66" t="s">
        <v>307</v>
      </c>
      <c r="S83" s="34" t="s">
        <v>273</v>
      </c>
      <c r="T83" s="34"/>
      <c r="U83" s="34"/>
      <c r="V83" s="170"/>
      <c r="W83" s="166"/>
      <c r="X83" s="171"/>
      <c r="Y83" s="177" t="s">
        <v>350</v>
      </c>
      <c r="Z83" s="194" t="s">
        <v>273</v>
      </c>
      <c r="AA83" s="241" t="s">
        <v>107</v>
      </c>
      <c r="AB83" s="174">
        <f>IF(AA83="","",IF(AA83="Preventivo",25%,15%))</f>
        <v>0.15</v>
      </c>
      <c r="AC83" s="241" t="s">
        <v>108</v>
      </c>
      <c r="AD83" s="116">
        <f>IF(AC83="Automatico",25%,15%)</f>
        <v>0.15</v>
      </c>
      <c r="AE83" s="243">
        <f>AB83+AD83</f>
        <v>0.3</v>
      </c>
      <c r="AF83" s="174" t="s">
        <v>96</v>
      </c>
      <c r="AG83" s="241" t="s">
        <v>97</v>
      </c>
      <c r="AH83" s="241" t="s">
        <v>98</v>
      </c>
      <c r="AI83" s="180">
        <f>Q69-(Q69*AE83)</f>
        <v>0.14000000000000001</v>
      </c>
      <c r="AJ83" s="168"/>
      <c r="AK83" s="168"/>
      <c r="AL83" s="47"/>
      <c r="AM83" s="170"/>
      <c r="AN83" s="166"/>
      <c r="AO83" s="171"/>
      <c r="AP83" s="137"/>
      <c r="AQ83" s="138"/>
      <c r="AR83" s="138"/>
      <c r="AS83" s="138"/>
      <c r="AT83" s="138"/>
      <c r="AU83" s="138"/>
      <c r="AV83" s="116"/>
      <c r="AW83" s="116"/>
      <c r="AX83" s="116"/>
      <c r="AY83" s="116"/>
      <c r="AZ83" s="116"/>
      <c r="BA83" s="116"/>
      <c r="BB83" s="116"/>
      <c r="BC83" s="116"/>
      <c r="BD83" s="116"/>
      <c r="BE83" s="116"/>
      <c r="BF83" s="116"/>
      <c r="BG83" s="116"/>
    </row>
    <row r="84" spans="1:59" ht="29.25" customHeight="1">
      <c r="A84" s="137"/>
      <c r="B84" s="137"/>
      <c r="C84" s="137"/>
      <c r="D84" s="137"/>
      <c r="E84" s="137"/>
      <c r="F84" s="137"/>
      <c r="G84" s="137"/>
      <c r="H84" s="137"/>
      <c r="I84" s="137"/>
      <c r="J84" s="137"/>
      <c r="K84" s="137"/>
      <c r="L84" s="137"/>
      <c r="M84" s="137"/>
      <c r="N84" s="192"/>
      <c r="O84" s="137"/>
      <c r="P84" s="194"/>
      <c r="Q84" s="180"/>
      <c r="R84" s="66" t="s">
        <v>308</v>
      </c>
      <c r="S84" s="34"/>
      <c r="T84" s="34" t="s">
        <v>273</v>
      </c>
      <c r="U84" s="34"/>
      <c r="V84" s="170"/>
      <c r="W84" s="166"/>
      <c r="X84" s="171"/>
      <c r="Y84" s="177"/>
      <c r="Z84" s="194"/>
      <c r="AA84" s="241"/>
      <c r="AB84" s="174"/>
      <c r="AC84" s="241"/>
      <c r="AD84" s="116"/>
      <c r="AE84" s="243"/>
      <c r="AF84" s="174"/>
      <c r="AG84" s="241"/>
      <c r="AH84" s="241"/>
      <c r="AI84" s="180"/>
      <c r="AJ84" s="168"/>
      <c r="AK84" s="168"/>
      <c r="AL84" s="47"/>
      <c r="AM84" s="170"/>
      <c r="AN84" s="166"/>
      <c r="AO84" s="171"/>
      <c r="AP84" s="137"/>
      <c r="AQ84" s="138"/>
      <c r="AR84" s="138"/>
      <c r="AS84" s="138"/>
      <c r="AT84" s="138"/>
      <c r="AU84" s="138"/>
      <c r="AV84" s="116"/>
      <c r="AW84" s="116"/>
      <c r="AX84" s="116"/>
      <c r="AY84" s="116"/>
      <c r="AZ84" s="116"/>
      <c r="BA84" s="116"/>
      <c r="BB84" s="116"/>
      <c r="BC84" s="116"/>
      <c r="BD84" s="116"/>
      <c r="BE84" s="116"/>
      <c r="BF84" s="116"/>
      <c r="BG84" s="116"/>
    </row>
    <row r="85" spans="1:59" ht="29.25" customHeight="1">
      <c r="A85" s="137"/>
      <c r="B85" s="137"/>
      <c r="C85" s="137"/>
      <c r="D85" s="137"/>
      <c r="E85" s="137"/>
      <c r="F85" s="137"/>
      <c r="G85" s="137"/>
      <c r="H85" s="137"/>
      <c r="I85" s="137"/>
      <c r="J85" s="137"/>
      <c r="K85" s="137"/>
      <c r="L85" s="137"/>
      <c r="M85" s="137"/>
      <c r="N85" s="192"/>
      <c r="O85" s="137"/>
      <c r="P85" s="194"/>
      <c r="Q85" s="180"/>
      <c r="R85" s="66" t="s">
        <v>309</v>
      </c>
      <c r="S85" s="34"/>
      <c r="T85" s="34" t="s">
        <v>273</v>
      </c>
      <c r="U85" s="34"/>
      <c r="V85" s="170"/>
      <c r="W85" s="166"/>
      <c r="X85" s="171"/>
      <c r="Y85" s="177"/>
      <c r="Z85" s="194"/>
      <c r="AA85" s="241"/>
      <c r="AB85" s="174"/>
      <c r="AC85" s="241"/>
      <c r="AD85" s="116"/>
      <c r="AE85" s="243"/>
      <c r="AF85" s="174"/>
      <c r="AG85" s="241"/>
      <c r="AH85" s="241"/>
      <c r="AI85" s="180"/>
      <c r="AJ85" s="168"/>
      <c r="AK85" s="168"/>
      <c r="AL85" s="47"/>
      <c r="AM85" s="170"/>
      <c r="AN85" s="166"/>
      <c r="AO85" s="171"/>
      <c r="AP85" s="137"/>
      <c r="AQ85" s="138"/>
      <c r="AR85" s="138"/>
      <c r="AS85" s="138"/>
      <c r="AT85" s="138"/>
      <c r="AU85" s="138"/>
      <c r="AV85" s="116"/>
      <c r="AW85" s="116"/>
      <c r="AX85" s="116"/>
      <c r="AY85" s="116"/>
      <c r="AZ85" s="116"/>
      <c r="BA85" s="116"/>
      <c r="BB85" s="116"/>
      <c r="BC85" s="116"/>
      <c r="BD85" s="116"/>
      <c r="BE85" s="116"/>
      <c r="BF85" s="116"/>
      <c r="BG85" s="116"/>
    </row>
    <row r="86" spans="1:59" ht="29.25" customHeight="1">
      <c r="A86" s="137"/>
      <c r="B86" s="137"/>
      <c r="C86" s="137"/>
      <c r="D86" s="137"/>
      <c r="E86" s="137"/>
      <c r="F86" s="137"/>
      <c r="G86" s="137"/>
      <c r="H86" s="137"/>
      <c r="I86" s="137"/>
      <c r="J86" s="137"/>
      <c r="K86" s="137"/>
      <c r="L86" s="137"/>
      <c r="M86" s="137"/>
      <c r="N86" s="192"/>
      <c r="O86" s="137"/>
      <c r="P86" s="194"/>
      <c r="Q86" s="180"/>
      <c r="R86" s="66" t="s">
        <v>310</v>
      </c>
      <c r="S86" s="34"/>
      <c r="T86" s="34" t="s">
        <v>273</v>
      </c>
      <c r="U86" s="34"/>
      <c r="V86" s="170"/>
      <c r="W86" s="166"/>
      <c r="X86" s="171"/>
      <c r="Y86" s="177"/>
      <c r="Z86" s="194"/>
      <c r="AA86" s="241"/>
      <c r="AB86" s="174"/>
      <c r="AC86" s="241"/>
      <c r="AD86" s="116"/>
      <c r="AE86" s="243"/>
      <c r="AF86" s="174"/>
      <c r="AG86" s="241"/>
      <c r="AH86" s="241"/>
      <c r="AI86" s="180"/>
      <c r="AJ86" s="168"/>
      <c r="AK86" s="168"/>
      <c r="AL86" s="47"/>
      <c r="AM86" s="170"/>
      <c r="AN86" s="166"/>
      <c r="AO86" s="171"/>
      <c r="AP86" s="137"/>
      <c r="AQ86" s="138"/>
      <c r="AR86" s="138"/>
      <c r="AS86" s="138"/>
      <c r="AT86" s="138"/>
      <c r="AU86" s="138"/>
      <c r="AV86" s="116"/>
      <c r="AW86" s="116"/>
      <c r="AX86" s="116"/>
      <c r="AY86" s="116"/>
      <c r="AZ86" s="116"/>
      <c r="BA86" s="116"/>
      <c r="BB86" s="116"/>
      <c r="BC86" s="116"/>
      <c r="BD86" s="116"/>
      <c r="BE86" s="116"/>
      <c r="BF86" s="116"/>
      <c r="BG86" s="116"/>
    </row>
    <row r="87" spans="1:59" ht="29.25" customHeight="1">
      <c r="A87" s="137"/>
      <c r="B87" s="137"/>
      <c r="C87" s="137"/>
      <c r="D87" s="137"/>
      <c r="E87" s="137"/>
      <c r="F87" s="137"/>
      <c r="G87" s="137"/>
      <c r="H87" s="137"/>
      <c r="I87" s="137"/>
      <c r="J87" s="137"/>
      <c r="K87" s="137"/>
      <c r="L87" s="137"/>
      <c r="M87" s="137"/>
      <c r="N87" s="192"/>
      <c r="O87" s="137"/>
      <c r="P87" s="194"/>
      <c r="Q87" s="180"/>
      <c r="R87" s="66" t="s">
        <v>311</v>
      </c>
      <c r="S87" s="34"/>
      <c r="T87" s="34" t="s">
        <v>273</v>
      </c>
      <c r="U87" s="34"/>
      <c r="V87" s="170"/>
      <c r="W87" s="166"/>
      <c r="X87" s="171"/>
      <c r="Y87" s="177"/>
      <c r="Z87" s="194"/>
      <c r="AA87" s="241"/>
      <c r="AB87" s="174"/>
      <c r="AC87" s="241"/>
      <c r="AD87" s="116"/>
      <c r="AE87" s="243"/>
      <c r="AF87" s="174"/>
      <c r="AG87" s="241"/>
      <c r="AH87" s="241"/>
      <c r="AI87" s="180"/>
      <c r="AJ87" s="168"/>
      <c r="AK87" s="168"/>
      <c r="AL87" s="47"/>
      <c r="AM87" s="170"/>
      <c r="AN87" s="166"/>
      <c r="AO87" s="171"/>
      <c r="AP87" s="137"/>
      <c r="AQ87" s="138"/>
      <c r="AR87" s="138"/>
      <c r="AS87" s="138"/>
      <c r="AT87" s="138"/>
      <c r="AU87" s="138"/>
      <c r="AV87" s="116"/>
      <c r="AW87" s="116"/>
      <c r="AX87" s="116"/>
      <c r="AY87" s="116"/>
      <c r="AZ87" s="116"/>
      <c r="BA87" s="116"/>
      <c r="BB87" s="116"/>
      <c r="BC87" s="116"/>
      <c r="BD87" s="116"/>
      <c r="BE87" s="116"/>
      <c r="BF87" s="116"/>
      <c r="BG87" s="116"/>
    </row>
    <row r="88" spans="1:59" ht="29.25" customHeight="1">
      <c r="A88" s="137"/>
      <c r="B88" s="137"/>
      <c r="C88" s="137"/>
      <c r="D88" s="137"/>
      <c r="E88" s="137"/>
      <c r="F88" s="137"/>
      <c r="G88" s="137"/>
      <c r="H88" s="137"/>
      <c r="I88" s="137"/>
      <c r="J88" s="137"/>
      <c r="K88" s="137"/>
      <c r="L88" s="137"/>
      <c r="M88" s="137"/>
      <c r="N88" s="192"/>
      <c r="O88" s="137"/>
      <c r="P88" s="195"/>
      <c r="Q88" s="181"/>
      <c r="R88" s="67" t="s">
        <v>325</v>
      </c>
      <c r="S88" s="34">
        <f>COUNTA(S69:S87)</f>
        <v>10</v>
      </c>
      <c r="T88" s="34">
        <f>COUNTA(T69:T87)</f>
        <v>9</v>
      </c>
      <c r="U88" s="34"/>
      <c r="V88" s="170"/>
      <c r="W88" s="166"/>
      <c r="X88" s="171"/>
      <c r="Y88" s="178"/>
      <c r="Z88" s="195"/>
      <c r="AA88" s="242"/>
      <c r="AB88" s="175"/>
      <c r="AC88" s="242"/>
      <c r="AD88" s="117"/>
      <c r="AE88" s="243"/>
      <c r="AF88" s="175"/>
      <c r="AG88" s="242"/>
      <c r="AH88" s="242"/>
      <c r="AI88" s="181"/>
      <c r="AJ88" s="169"/>
      <c r="AK88" s="169"/>
      <c r="AL88" s="48"/>
      <c r="AM88" s="170"/>
      <c r="AN88" s="166"/>
      <c r="AO88" s="171"/>
      <c r="AP88" s="137"/>
      <c r="AQ88" s="138"/>
      <c r="AR88" s="138"/>
      <c r="AS88" s="138"/>
      <c r="AT88" s="138"/>
      <c r="AU88" s="138"/>
      <c r="AV88" s="117"/>
      <c r="AW88" s="117"/>
      <c r="AX88" s="117"/>
      <c r="AY88" s="117"/>
      <c r="AZ88" s="117"/>
      <c r="BA88" s="117"/>
      <c r="BB88" s="117"/>
      <c r="BC88" s="117"/>
      <c r="BD88" s="117"/>
      <c r="BE88" s="117"/>
      <c r="BF88" s="117"/>
      <c r="BG88" s="117"/>
    </row>
    <row r="89" spans="1:59" ht="29.25" customHeight="1">
      <c r="A89" s="137">
        <v>19</v>
      </c>
      <c r="B89" s="137" t="s">
        <v>101</v>
      </c>
      <c r="C89" s="137" t="s">
        <v>351</v>
      </c>
      <c r="D89" s="137" t="s">
        <v>352</v>
      </c>
      <c r="E89" s="137" t="s">
        <v>353</v>
      </c>
      <c r="F89" s="137" t="s">
        <v>354</v>
      </c>
      <c r="G89" s="137" t="s">
        <v>273</v>
      </c>
      <c r="H89" s="137" t="s">
        <v>273</v>
      </c>
      <c r="I89" s="137" t="s">
        <v>273</v>
      </c>
      <c r="J89" s="137" t="s">
        <v>273</v>
      </c>
      <c r="K89" s="137" t="s">
        <v>355</v>
      </c>
      <c r="L89" s="137" t="s">
        <v>356</v>
      </c>
      <c r="M89" s="137" t="s">
        <v>357</v>
      </c>
      <c r="N89" s="192" t="s">
        <v>277</v>
      </c>
      <c r="O89" s="137" t="s">
        <v>140</v>
      </c>
      <c r="P89" s="193" t="str">
        <f>IF(O89=0,"Defina la frecuencia",IF(O89="Se espera que el evento ocurra en la mayoria de las circunstancias
Mas de 1 vez en el año","Casi seguro",IF(O89="Es viable que el evento ocurra en la mayoria de las circunstancias.
Al menos 1 vez en el ultimo año","Probable",IF(O89="El Evento podrá ocurrir en algun momento.
Al menos 1 vez en los ultimos 2 años","Posible",IF(O89="El Evento podrá ocurrir en algun momento.
Al menos 1 vez en los ultimos 5 años","Improbable","Rara vez")))))</f>
        <v>Probable</v>
      </c>
      <c r="Q89" s="179">
        <f>IF(P89="Casi seguro",100%,IF(P89="Probable",80%,IF(P89="Posible",60%,IF(P89="Improbable",40%,IF(P89="Rara vez",20%,0)))))</f>
        <v>0.8</v>
      </c>
      <c r="R89" s="66" t="s">
        <v>278</v>
      </c>
      <c r="S89" s="34" t="s">
        <v>273</v>
      </c>
      <c r="T89" s="34"/>
      <c r="U89" s="34" t="e">
        <f>IF(R89=0,0,IF(#REF!="Leve 20%",20%,IF(#REF!="Menor 40%",40%,IF(#REF!="Moderado 60%",60%,IF(#REF!="Mayor 80%",80%,100%)))))</f>
        <v>#REF!</v>
      </c>
      <c r="V89" s="170" t="str">
        <f>IF(S108&lt;=5,"Moderado",IF(S108&lt;=11,"Mayor","Catastrofico"))</f>
        <v>Mayor</v>
      </c>
      <c r="W89" s="166">
        <f>IF(V89=0,0,IF(V89="Moderado",60%,IF(V89="Mayor",80%,100%)))</f>
        <v>0.8</v>
      </c>
      <c r="X89" s="171" t="str">
        <f>VLOOKUP(P89,Matriz!B23:G28,MATCH(V89,Matriz!B23:G23,0),FALSE)</f>
        <v>Extremo</v>
      </c>
      <c r="Y89" s="234" t="s">
        <v>358</v>
      </c>
      <c r="Z89" s="170" t="str">
        <f>IF(AA89="Preventivo","X",IF(AA89="Detectivo","X","X "))</f>
        <v>X</v>
      </c>
      <c r="AA89" s="164" t="s">
        <v>94</v>
      </c>
      <c r="AB89" s="173">
        <f>IF(AA89="","",IF(AA89="Preventivo",25%,15%))</f>
        <v>0.25</v>
      </c>
      <c r="AC89" s="164" t="s">
        <v>108</v>
      </c>
      <c r="AD89" s="173">
        <f>IF(AC89="Automatico",25%,15%)</f>
        <v>0.15</v>
      </c>
      <c r="AE89" s="166">
        <f>AB89+AD89</f>
        <v>0.4</v>
      </c>
      <c r="AF89" s="173" t="s">
        <v>96</v>
      </c>
      <c r="AG89" s="164" t="s">
        <v>97</v>
      </c>
      <c r="AH89" s="164" t="s">
        <v>98</v>
      </c>
      <c r="AI89" s="166">
        <f>Q89-(Q89*AE89)</f>
        <v>0.48</v>
      </c>
      <c r="AJ89" s="167" t="str">
        <f>IF(AK89=0,"Defina la frecuencia",IF(AK89=20%,"Rara vez",IF(AK89=40%,"Improbable",IF(AK89=60%,"Posible",IF(AK89=80%,"Probable","Casi seguro")))))</f>
        <v>Improbable</v>
      </c>
      <c r="AK89" s="167">
        <f>IF(AI96&lt;20%,20%,IF(AI96&lt;40%,40%,IF(AI96&lt;60%,60%,IF(AI96&lt;80%,80%,100%))))</f>
        <v>0.4</v>
      </c>
      <c r="AL89" s="46">
        <f>VALUE(AK89)</f>
        <v>0.4</v>
      </c>
      <c r="AM89" s="170" t="str">
        <f>V89</f>
        <v>Mayor</v>
      </c>
      <c r="AN89" s="166">
        <f>W89</f>
        <v>0.8</v>
      </c>
      <c r="AO89" s="171" t="str">
        <f>VLOOKUP(AJ89,Matriz!B23:G28,MATCH(AM89,Matriz!B23:G23,0),FALSE)</f>
        <v>Alto</v>
      </c>
      <c r="AP89" s="137" t="s">
        <v>281</v>
      </c>
      <c r="AQ89" s="137" t="s">
        <v>359</v>
      </c>
      <c r="AR89" s="137" t="s">
        <v>360</v>
      </c>
      <c r="AS89" s="139" t="s">
        <v>284</v>
      </c>
      <c r="AT89" s="139" t="s">
        <v>361</v>
      </c>
      <c r="AU89" s="137" t="s">
        <v>113</v>
      </c>
      <c r="AV89" s="118"/>
      <c r="AW89" s="118"/>
      <c r="AX89" s="118"/>
      <c r="AY89" s="148"/>
      <c r="AZ89" s="118"/>
      <c r="BA89" s="118"/>
      <c r="BB89" s="118"/>
      <c r="BC89" s="118"/>
      <c r="BD89" s="118"/>
      <c r="BE89" s="118"/>
      <c r="BF89" s="118"/>
      <c r="BG89" s="118"/>
    </row>
    <row r="90" spans="1:59" ht="29.25" customHeight="1">
      <c r="A90" s="137"/>
      <c r="B90" s="137"/>
      <c r="C90" s="137"/>
      <c r="D90" s="137"/>
      <c r="E90" s="137"/>
      <c r="F90" s="137"/>
      <c r="G90" s="137"/>
      <c r="H90" s="137"/>
      <c r="I90" s="137"/>
      <c r="J90" s="137"/>
      <c r="K90" s="137"/>
      <c r="L90" s="137"/>
      <c r="M90" s="137"/>
      <c r="N90" s="192"/>
      <c r="O90" s="137"/>
      <c r="P90" s="194"/>
      <c r="Q90" s="180"/>
      <c r="R90" s="66" t="s">
        <v>295</v>
      </c>
      <c r="S90" s="34" t="s">
        <v>273</v>
      </c>
      <c r="T90" s="34"/>
      <c r="U90" s="34" t="e">
        <f>IF(R90=0,0,IF(#REF!="Leve 20%",20%,IF(#REF!="Menor 40%",40%,IF(#REF!="Moderado 60%",60%,IF(#REF!="Mayor 80%",80%,100%)))))</f>
        <v>#REF!</v>
      </c>
      <c r="V90" s="170"/>
      <c r="W90" s="166"/>
      <c r="X90" s="171"/>
      <c r="Y90" s="234"/>
      <c r="Z90" s="170"/>
      <c r="AA90" s="165"/>
      <c r="AB90" s="174"/>
      <c r="AC90" s="165"/>
      <c r="AD90" s="174"/>
      <c r="AE90" s="172"/>
      <c r="AF90" s="174"/>
      <c r="AG90" s="165"/>
      <c r="AH90" s="165"/>
      <c r="AI90" s="166"/>
      <c r="AJ90" s="168"/>
      <c r="AK90" s="168"/>
      <c r="AL90" s="47"/>
      <c r="AM90" s="170"/>
      <c r="AN90" s="166"/>
      <c r="AO90" s="171"/>
      <c r="AP90" s="137"/>
      <c r="AQ90" s="137"/>
      <c r="AR90" s="138"/>
      <c r="AS90" s="138"/>
      <c r="AT90" s="138"/>
      <c r="AU90" s="138"/>
      <c r="AV90" s="116"/>
      <c r="AW90" s="116"/>
      <c r="AX90" s="116"/>
      <c r="AY90" s="116"/>
      <c r="AZ90" s="116"/>
      <c r="BA90" s="116"/>
      <c r="BB90" s="116"/>
      <c r="BC90" s="116"/>
      <c r="BD90" s="116"/>
      <c r="BE90" s="116"/>
      <c r="BF90" s="116"/>
      <c r="BG90" s="116"/>
    </row>
    <row r="91" spans="1:59" ht="29.25" customHeight="1">
      <c r="A91" s="137"/>
      <c r="B91" s="137"/>
      <c r="C91" s="137"/>
      <c r="D91" s="137"/>
      <c r="E91" s="137"/>
      <c r="F91" s="137"/>
      <c r="G91" s="137"/>
      <c r="H91" s="137"/>
      <c r="I91" s="137"/>
      <c r="J91" s="137"/>
      <c r="K91" s="137"/>
      <c r="L91" s="137"/>
      <c r="M91" s="137"/>
      <c r="N91" s="192"/>
      <c r="O91" s="137"/>
      <c r="P91" s="194"/>
      <c r="Q91" s="180"/>
      <c r="R91" s="66" t="s">
        <v>296</v>
      </c>
      <c r="S91" s="34" t="s">
        <v>273</v>
      </c>
      <c r="T91" s="34"/>
      <c r="U91" s="34" t="e">
        <f>IF(R91=0,0,IF(#REF!="Leve 20%",20%,IF(#REF!="Menor 40%",40%,IF(#REF!="Moderado 60%",60%,IF(#REF!="Mayor 80%",80%,100%)))))</f>
        <v>#REF!</v>
      </c>
      <c r="V91" s="170"/>
      <c r="W91" s="166"/>
      <c r="X91" s="171"/>
      <c r="Y91" s="234"/>
      <c r="Z91" s="170"/>
      <c r="AA91" s="165"/>
      <c r="AB91" s="174"/>
      <c r="AC91" s="165"/>
      <c r="AD91" s="174"/>
      <c r="AE91" s="172"/>
      <c r="AF91" s="174"/>
      <c r="AG91" s="165"/>
      <c r="AH91" s="165"/>
      <c r="AI91" s="166"/>
      <c r="AJ91" s="168"/>
      <c r="AK91" s="168"/>
      <c r="AL91" s="47"/>
      <c r="AM91" s="170"/>
      <c r="AN91" s="166"/>
      <c r="AO91" s="171"/>
      <c r="AP91" s="137"/>
      <c r="AQ91" s="137"/>
      <c r="AR91" s="138"/>
      <c r="AS91" s="138"/>
      <c r="AT91" s="138"/>
      <c r="AU91" s="138"/>
      <c r="AV91" s="116"/>
      <c r="AW91" s="116"/>
      <c r="AX91" s="116"/>
      <c r="AY91" s="116"/>
      <c r="AZ91" s="116"/>
      <c r="BA91" s="116"/>
      <c r="BB91" s="116"/>
      <c r="BC91" s="116"/>
      <c r="BD91" s="116"/>
      <c r="BE91" s="116"/>
      <c r="BF91" s="116"/>
      <c r="BG91" s="116"/>
    </row>
    <row r="92" spans="1:59" ht="29.25" customHeight="1">
      <c r="A92" s="137"/>
      <c r="B92" s="137"/>
      <c r="C92" s="137"/>
      <c r="D92" s="137"/>
      <c r="E92" s="137"/>
      <c r="F92" s="137"/>
      <c r="G92" s="137"/>
      <c r="H92" s="137"/>
      <c r="I92" s="137"/>
      <c r="J92" s="137"/>
      <c r="K92" s="137"/>
      <c r="L92" s="137"/>
      <c r="M92" s="137"/>
      <c r="N92" s="192"/>
      <c r="O92" s="137"/>
      <c r="P92" s="194"/>
      <c r="Q92" s="180"/>
      <c r="R92" s="66" t="s">
        <v>297</v>
      </c>
      <c r="S92" s="34"/>
      <c r="T92" s="34" t="s">
        <v>273</v>
      </c>
      <c r="U92" s="34" t="e">
        <f>IF(R92=0,0,IF(#REF!="Leve 20%",20%,IF(#REF!="Menor 40%",40%,IF(#REF!="Moderado 60%",60%,IF(#REF!="Mayor 80%",80%,100%)))))</f>
        <v>#REF!</v>
      </c>
      <c r="V92" s="170"/>
      <c r="W92" s="166"/>
      <c r="X92" s="171"/>
      <c r="Y92" s="234"/>
      <c r="Z92" s="170"/>
      <c r="AA92" s="165"/>
      <c r="AB92" s="174"/>
      <c r="AC92" s="165"/>
      <c r="AD92" s="174"/>
      <c r="AE92" s="172"/>
      <c r="AF92" s="174"/>
      <c r="AG92" s="165"/>
      <c r="AH92" s="165"/>
      <c r="AI92" s="166"/>
      <c r="AJ92" s="168"/>
      <c r="AK92" s="168"/>
      <c r="AL92" s="47"/>
      <c r="AM92" s="170"/>
      <c r="AN92" s="166"/>
      <c r="AO92" s="171"/>
      <c r="AP92" s="137"/>
      <c r="AQ92" s="137"/>
      <c r="AR92" s="138"/>
      <c r="AS92" s="138"/>
      <c r="AT92" s="138"/>
      <c r="AU92" s="138"/>
      <c r="AV92" s="116"/>
      <c r="AW92" s="116"/>
      <c r="AX92" s="116"/>
      <c r="AY92" s="116"/>
      <c r="AZ92" s="116"/>
      <c r="BA92" s="116"/>
      <c r="BB92" s="116"/>
      <c r="BC92" s="116"/>
      <c r="BD92" s="116"/>
      <c r="BE92" s="116"/>
      <c r="BF92" s="116"/>
      <c r="BG92" s="116"/>
    </row>
    <row r="93" spans="1:59" ht="29.25" customHeight="1">
      <c r="A93" s="137"/>
      <c r="B93" s="137"/>
      <c r="C93" s="137"/>
      <c r="D93" s="137"/>
      <c r="E93" s="137"/>
      <c r="F93" s="137"/>
      <c r="G93" s="137"/>
      <c r="H93" s="137"/>
      <c r="I93" s="137"/>
      <c r="J93" s="137"/>
      <c r="K93" s="137"/>
      <c r="L93" s="137"/>
      <c r="M93" s="137"/>
      <c r="N93" s="192"/>
      <c r="O93" s="137"/>
      <c r="P93" s="194"/>
      <c r="Q93" s="180"/>
      <c r="R93" s="66" t="s">
        <v>298</v>
      </c>
      <c r="S93" s="34" t="s">
        <v>273</v>
      </c>
      <c r="T93" s="34"/>
      <c r="U93" s="34" t="e">
        <f>IF(R93=0,0,IF(#REF!="Leve 20%",20%,IF(#REF!="Menor 40%",40%,IF(#REF!="Moderado 60%",60%,IF(#REF!="Mayor 80%",80%,100%)))))</f>
        <v>#REF!</v>
      </c>
      <c r="V93" s="170"/>
      <c r="W93" s="166"/>
      <c r="X93" s="171"/>
      <c r="Y93" s="234"/>
      <c r="Z93" s="170"/>
      <c r="AA93" s="165"/>
      <c r="AB93" s="174"/>
      <c r="AC93" s="165"/>
      <c r="AD93" s="174"/>
      <c r="AE93" s="172"/>
      <c r="AF93" s="174"/>
      <c r="AG93" s="165"/>
      <c r="AH93" s="165"/>
      <c r="AI93" s="166"/>
      <c r="AJ93" s="168"/>
      <c r="AK93" s="168"/>
      <c r="AL93" s="47"/>
      <c r="AM93" s="170"/>
      <c r="AN93" s="166"/>
      <c r="AO93" s="171"/>
      <c r="AP93" s="137"/>
      <c r="AQ93" s="137"/>
      <c r="AR93" s="138"/>
      <c r="AS93" s="138"/>
      <c r="AT93" s="138"/>
      <c r="AU93" s="138"/>
      <c r="AV93" s="116"/>
      <c r="AW93" s="116"/>
      <c r="AX93" s="116"/>
      <c r="AY93" s="116"/>
      <c r="AZ93" s="116"/>
      <c r="BA93" s="116"/>
      <c r="BB93" s="116"/>
      <c r="BC93" s="116"/>
      <c r="BD93" s="116"/>
      <c r="BE93" s="116"/>
      <c r="BF93" s="116"/>
      <c r="BG93" s="116"/>
    </row>
    <row r="94" spans="1:59" ht="29.25" customHeight="1">
      <c r="A94" s="137"/>
      <c r="B94" s="137"/>
      <c r="C94" s="137"/>
      <c r="D94" s="137"/>
      <c r="E94" s="137"/>
      <c r="F94" s="137"/>
      <c r="G94" s="137"/>
      <c r="H94" s="137"/>
      <c r="I94" s="137"/>
      <c r="J94" s="137"/>
      <c r="K94" s="137"/>
      <c r="L94" s="137"/>
      <c r="M94" s="137"/>
      <c r="N94" s="192"/>
      <c r="O94" s="137"/>
      <c r="P94" s="194"/>
      <c r="Q94" s="180"/>
      <c r="R94" s="66" t="s">
        <v>299</v>
      </c>
      <c r="S94" s="34"/>
      <c r="T94" s="34" t="s">
        <v>273</v>
      </c>
      <c r="U94" s="34" t="e">
        <f>IF(R94=0,0,IF(#REF!="Leve 20%",20%,IF(#REF!="Menor 40%",40%,IF(#REF!="Moderado 60%",60%,IF(#REF!="Mayor 80%",80%,100%)))))</f>
        <v>#REF!</v>
      </c>
      <c r="V94" s="170"/>
      <c r="W94" s="166"/>
      <c r="X94" s="171"/>
      <c r="Y94" s="234"/>
      <c r="Z94" s="170"/>
      <c r="AA94" s="165"/>
      <c r="AB94" s="174"/>
      <c r="AC94" s="165"/>
      <c r="AD94" s="174"/>
      <c r="AE94" s="172"/>
      <c r="AF94" s="174"/>
      <c r="AG94" s="165"/>
      <c r="AH94" s="165"/>
      <c r="AI94" s="166"/>
      <c r="AJ94" s="168"/>
      <c r="AK94" s="168"/>
      <c r="AL94" s="47"/>
      <c r="AM94" s="170"/>
      <c r="AN94" s="166"/>
      <c r="AO94" s="171"/>
      <c r="AP94" s="137"/>
      <c r="AQ94" s="137"/>
      <c r="AR94" s="138"/>
      <c r="AS94" s="138"/>
      <c r="AT94" s="138"/>
      <c r="AU94" s="138"/>
      <c r="AV94" s="116"/>
      <c r="AW94" s="116"/>
      <c r="AX94" s="116"/>
      <c r="AY94" s="116"/>
      <c r="AZ94" s="116"/>
      <c r="BA94" s="116"/>
      <c r="BB94" s="116"/>
      <c r="BC94" s="116"/>
      <c r="BD94" s="116"/>
      <c r="BE94" s="116"/>
      <c r="BF94" s="116"/>
      <c r="BG94" s="116"/>
    </row>
    <row r="95" spans="1:59" ht="29.25" customHeight="1">
      <c r="A95" s="137"/>
      <c r="B95" s="137"/>
      <c r="C95" s="137"/>
      <c r="D95" s="137"/>
      <c r="E95" s="137"/>
      <c r="F95" s="137"/>
      <c r="G95" s="137"/>
      <c r="H95" s="137"/>
      <c r="I95" s="137"/>
      <c r="J95" s="137"/>
      <c r="K95" s="137"/>
      <c r="L95" s="137"/>
      <c r="M95" s="137"/>
      <c r="N95" s="192"/>
      <c r="O95" s="137"/>
      <c r="P95" s="194"/>
      <c r="Q95" s="180"/>
      <c r="R95" s="66" t="s">
        <v>300</v>
      </c>
      <c r="S95" s="34" t="s">
        <v>273</v>
      </c>
      <c r="T95" s="34"/>
      <c r="U95" s="34" t="e">
        <f>IF(R95=0,0,IF(#REF!="Leve 20%",20%,IF(#REF!="Menor 40%",40%,IF(#REF!="Moderado 60%",60%,IF(#REF!="Mayor 80%",80%,100%)))))</f>
        <v>#REF!</v>
      </c>
      <c r="V95" s="170"/>
      <c r="W95" s="166"/>
      <c r="X95" s="171"/>
      <c r="Y95" s="234"/>
      <c r="Z95" s="170"/>
      <c r="AA95" s="165"/>
      <c r="AB95" s="175"/>
      <c r="AC95" s="165"/>
      <c r="AD95" s="175"/>
      <c r="AE95" s="172"/>
      <c r="AF95" s="175"/>
      <c r="AG95" s="165"/>
      <c r="AH95" s="165"/>
      <c r="AI95" s="166"/>
      <c r="AJ95" s="168"/>
      <c r="AK95" s="168"/>
      <c r="AL95" s="47"/>
      <c r="AM95" s="170"/>
      <c r="AN95" s="166"/>
      <c r="AO95" s="171"/>
      <c r="AP95" s="137"/>
      <c r="AQ95" s="137"/>
      <c r="AR95" s="138"/>
      <c r="AS95" s="138"/>
      <c r="AT95" s="138"/>
      <c r="AU95" s="138"/>
      <c r="AV95" s="116"/>
      <c r="AW95" s="116"/>
      <c r="AX95" s="116"/>
      <c r="AY95" s="116"/>
      <c r="AZ95" s="116"/>
      <c r="BA95" s="116"/>
      <c r="BB95" s="116"/>
      <c r="BC95" s="116"/>
      <c r="BD95" s="116"/>
      <c r="BE95" s="116"/>
      <c r="BF95" s="116"/>
      <c r="BG95" s="116"/>
    </row>
    <row r="96" spans="1:59" ht="69.75" customHeight="1">
      <c r="A96" s="137"/>
      <c r="B96" s="137"/>
      <c r="C96" s="137"/>
      <c r="D96" s="137"/>
      <c r="E96" s="137"/>
      <c r="F96" s="137"/>
      <c r="G96" s="137"/>
      <c r="H96" s="137"/>
      <c r="I96" s="137"/>
      <c r="J96" s="137"/>
      <c r="K96" s="137"/>
      <c r="L96" s="137"/>
      <c r="M96" s="137"/>
      <c r="N96" s="192"/>
      <c r="O96" s="137"/>
      <c r="P96" s="194"/>
      <c r="Q96" s="180"/>
      <c r="R96" s="66" t="s">
        <v>286</v>
      </c>
      <c r="S96" s="34"/>
      <c r="T96" s="34" t="s">
        <v>273</v>
      </c>
      <c r="U96" s="34" t="e">
        <f>IF(R96=0,0,IF(#REF!="Leve 20%",20%,IF(#REF!="Menor 40%",40%,IF(#REF!="Moderado 60%",60%,IF(#REF!="Mayor 80%",80%,100%)))))</f>
        <v>#REF!</v>
      </c>
      <c r="V96" s="170"/>
      <c r="W96" s="166"/>
      <c r="X96" s="171"/>
      <c r="Y96" s="234" t="s">
        <v>362</v>
      </c>
      <c r="Z96" s="170" t="str">
        <f>IF(AA96="Preventivo","X",IF(AA89="Detectivo","X","X "))</f>
        <v>X</v>
      </c>
      <c r="AA96" s="164" t="s">
        <v>94</v>
      </c>
      <c r="AB96" s="173">
        <f>IF(AA96="","",IF(AA96="Preventivo",25%,15%))</f>
        <v>0.25</v>
      </c>
      <c r="AC96" s="164" t="s">
        <v>108</v>
      </c>
      <c r="AD96" s="118">
        <f t="shared" ref="AD96" si="1">IF(AC96="Automatico",25%,15%)</f>
        <v>0.15</v>
      </c>
      <c r="AE96" s="166">
        <f>AB96+AD96</f>
        <v>0.4</v>
      </c>
      <c r="AF96" s="164" t="s">
        <v>96</v>
      </c>
      <c r="AG96" s="164" t="s">
        <v>97</v>
      </c>
      <c r="AH96" s="164" t="s">
        <v>98</v>
      </c>
      <c r="AI96" s="166">
        <f>AI89-(AI89*AE96)</f>
        <v>0.28799999999999998</v>
      </c>
      <c r="AJ96" s="168"/>
      <c r="AK96" s="168"/>
      <c r="AL96" s="47"/>
      <c r="AM96" s="170"/>
      <c r="AN96" s="166"/>
      <c r="AO96" s="171"/>
      <c r="AP96" s="137"/>
      <c r="AQ96" s="137" t="s">
        <v>363</v>
      </c>
      <c r="AR96" s="137" t="s">
        <v>364</v>
      </c>
      <c r="AS96" s="139" t="s">
        <v>284</v>
      </c>
      <c r="AT96" s="139" t="s">
        <v>285</v>
      </c>
      <c r="AU96" s="137" t="s">
        <v>113</v>
      </c>
      <c r="AV96" s="116"/>
      <c r="AW96" s="116"/>
      <c r="AX96" s="116"/>
      <c r="AY96" s="116"/>
      <c r="AZ96" s="116"/>
      <c r="BA96" s="116"/>
      <c r="BB96" s="116"/>
      <c r="BC96" s="116"/>
      <c r="BD96" s="116"/>
      <c r="BE96" s="116"/>
      <c r="BF96" s="116"/>
      <c r="BG96" s="116"/>
    </row>
    <row r="97" spans="1:59" ht="29.25" customHeight="1">
      <c r="A97" s="137"/>
      <c r="B97" s="137"/>
      <c r="C97" s="137"/>
      <c r="D97" s="137"/>
      <c r="E97" s="137"/>
      <c r="F97" s="137"/>
      <c r="G97" s="137"/>
      <c r="H97" s="137"/>
      <c r="I97" s="137"/>
      <c r="J97" s="137"/>
      <c r="K97" s="137"/>
      <c r="L97" s="137"/>
      <c r="M97" s="137"/>
      <c r="N97" s="192"/>
      <c r="O97" s="137"/>
      <c r="P97" s="194"/>
      <c r="Q97" s="180"/>
      <c r="R97" s="66" t="s">
        <v>301</v>
      </c>
      <c r="S97" s="34"/>
      <c r="T97" s="34" t="s">
        <v>273</v>
      </c>
      <c r="U97" s="34" t="e">
        <f>IF(R97=0,0,IF(#REF!="Leve 20%",20%,IF(#REF!="Menor 40%",40%,IF(#REF!="Moderado 60%",60%,IF(#REF!="Mayor 80%",80%,100%)))))</f>
        <v>#REF!</v>
      </c>
      <c r="V97" s="170"/>
      <c r="W97" s="166"/>
      <c r="X97" s="171"/>
      <c r="Y97" s="234"/>
      <c r="Z97" s="172"/>
      <c r="AA97" s="165"/>
      <c r="AB97" s="174"/>
      <c r="AC97" s="165"/>
      <c r="AD97" s="116"/>
      <c r="AE97" s="172"/>
      <c r="AF97" s="164"/>
      <c r="AG97" s="165"/>
      <c r="AH97" s="165"/>
      <c r="AI97" s="166"/>
      <c r="AJ97" s="168"/>
      <c r="AK97" s="168"/>
      <c r="AL97" s="47"/>
      <c r="AM97" s="170"/>
      <c r="AN97" s="166"/>
      <c r="AO97" s="171"/>
      <c r="AP97" s="137"/>
      <c r="AQ97" s="138"/>
      <c r="AR97" s="138"/>
      <c r="AS97" s="138"/>
      <c r="AT97" s="138"/>
      <c r="AU97" s="138"/>
      <c r="AV97" s="116"/>
      <c r="AW97" s="116"/>
      <c r="AX97" s="116"/>
      <c r="AY97" s="116"/>
      <c r="AZ97" s="116"/>
      <c r="BA97" s="116"/>
      <c r="BB97" s="116"/>
      <c r="BC97" s="116"/>
      <c r="BD97" s="116"/>
      <c r="BE97" s="116"/>
      <c r="BF97" s="116"/>
      <c r="BG97" s="116"/>
    </row>
    <row r="98" spans="1:59" ht="29.25" customHeight="1">
      <c r="A98" s="137"/>
      <c r="B98" s="137"/>
      <c r="C98" s="137"/>
      <c r="D98" s="137"/>
      <c r="E98" s="137"/>
      <c r="F98" s="137"/>
      <c r="G98" s="137"/>
      <c r="H98" s="137"/>
      <c r="I98" s="137"/>
      <c r="J98" s="137"/>
      <c r="K98" s="137"/>
      <c r="L98" s="137"/>
      <c r="M98" s="137"/>
      <c r="N98" s="192"/>
      <c r="O98" s="137"/>
      <c r="P98" s="194"/>
      <c r="Q98" s="180"/>
      <c r="R98" s="66" t="s">
        <v>302</v>
      </c>
      <c r="S98" s="34"/>
      <c r="T98" s="34" t="s">
        <v>273</v>
      </c>
      <c r="U98" s="34" t="e">
        <f>IF(R98=0,0,IF(#REF!="Leve 20%",20%,IF(#REF!="Menor 40%",40%,IF(#REF!="Moderado 60%",60%,IF(#REF!="Mayor 80%",80%,100%)))))</f>
        <v>#REF!</v>
      </c>
      <c r="V98" s="170"/>
      <c r="W98" s="166"/>
      <c r="X98" s="171"/>
      <c r="Y98" s="234"/>
      <c r="Z98" s="172"/>
      <c r="AA98" s="165"/>
      <c r="AB98" s="174"/>
      <c r="AC98" s="165"/>
      <c r="AD98" s="116"/>
      <c r="AE98" s="172"/>
      <c r="AF98" s="164"/>
      <c r="AG98" s="165"/>
      <c r="AH98" s="165"/>
      <c r="AI98" s="166"/>
      <c r="AJ98" s="168"/>
      <c r="AK98" s="168"/>
      <c r="AL98" s="47"/>
      <c r="AM98" s="170"/>
      <c r="AN98" s="166"/>
      <c r="AO98" s="171"/>
      <c r="AP98" s="137"/>
      <c r="AQ98" s="138"/>
      <c r="AR98" s="138"/>
      <c r="AS98" s="138"/>
      <c r="AT98" s="138"/>
      <c r="AU98" s="138"/>
      <c r="AV98" s="116"/>
      <c r="AW98" s="116"/>
      <c r="AX98" s="116"/>
      <c r="AY98" s="116"/>
      <c r="AZ98" s="116"/>
      <c r="BA98" s="116"/>
      <c r="BB98" s="116"/>
      <c r="BC98" s="116"/>
      <c r="BD98" s="116"/>
      <c r="BE98" s="116"/>
      <c r="BF98" s="116"/>
      <c r="BG98" s="116"/>
    </row>
    <row r="99" spans="1:59" ht="29.25" customHeight="1">
      <c r="A99" s="137"/>
      <c r="B99" s="137"/>
      <c r="C99" s="137"/>
      <c r="D99" s="137"/>
      <c r="E99" s="137"/>
      <c r="F99" s="137"/>
      <c r="G99" s="137"/>
      <c r="H99" s="137"/>
      <c r="I99" s="137"/>
      <c r="J99" s="137"/>
      <c r="K99" s="137"/>
      <c r="L99" s="137"/>
      <c r="M99" s="137"/>
      <c r="N99" s="192"/>
      <c r="O99" s="137"/>
      <c r="P99" s="194"/>
      <c r="Q99" s="180"/>
      <c r="R99" s="66" t="s">
        <v>303</v>
      </c>
      <c r="S99" s="34" t="s">
        <v>273</v>
      </c>
      <c r="T99" s="34"/>
      <c r="U99" s="34" t="e">
        <f>IF(R99=0,0,IF(#REF!="Leve 20%",20%,IF(#REF!="Menor 40%",40%,IF(#REF!="Moderado 60%",60%,IF(#REF!="Mayor 80%",80%,100%)))))</f>
        <v>#REF!</v>
      </c>
      <c r="V99" s="170"/>
      <c r="W99" s="166"/>
      <c r="X99" s="171"/>
      <c r="Y99" s="234"/>
      <c r="Z99" s="172"/>
      <c r="AA99" s="165"/>
      <c r="AB99" s="174"/>
      <c r="AC99" s="165"/>
      <c r="AD99" s="116"/>
      <c r="AE99" s="172"/>
      <c r="AF99" s="164"/>
      <c r="AG99" s="165"/>
      <c r="AH99" s="165"/>
      <c r="AI99" s="166"/>
      <c r="AJ99" s="168"/>
      <c r="AK99" s="168"/>
      <c r="AL99" s="47"/>
      <c r="AM99" s="170"/>
      <c r="AN99" s="166"/>
      <c r="AO99" s="171"/>
      <c r="AP99" s="137"/>
      <c r="AQ99" s="138"/>
      <c r="AR99" s="138"/>
      <c r="AS99" s="138"/>
      <c r="AT99" s="138"/>
      <c r="AU99" s="138"/>
      <c r="AV99" s="116"/>
      <c r="AW99" s="116"/>
      <c r="AX99" s="116"/>
      <c r="AY99" s="116"/>
      <c r="AZ99" s="116"/>
      <c r="BA99" s="116"/>
      <c r="BB99" s="116"/>
      <c r="BC99" s="116"/>
      <c r="BD99" s="116"/>
      <c r="BE99" s="116"/>
      <c r="BF99" s="116"/>
      <c r="BG99" s="116"/>
    </row>
    <row r="100" spans="1:59" ht="29.25" customHeight="1">
      <c r="A100" s="137"/>
      <c r="B100" s="137"/>
      <c r="C100" s="137"/>
      <c r="D100" s="137"/>
      <c r="E100" s="137"/>
      <c r="F100" s="137"/>
      <c r="G100" s="137"/>
      <c r="H100" s="137"/>
      <c r="I100" s="137"/>
      <c r="J100" s="137"/>
      <c r="K100" s="137"/>
      <c r="L100" s="137"/>
      <c r="M100" s="137"/>
      <c r="N100" s="192"/>
      <c r="O100" s="137"/>
      <c r="P100" s="194"/>
      <c r="Q100" s="180"/>
      <c r="R100" s="66" t="s">
        <v>304</v>
      </c>
      <c r="S100" s="34" t="s">
        <v>273</v>
      </c>
      <c r="T100" s="34"/>
      <c r="U100" s="34" t="e">
        <f>IF(R100=0,0,IF(#REF!="Leve 20%",20%,IF(#REF!="Menor 40%",40%,IF(#REF!="Moderado 60%",60%,IF(#REF!="Mayor 80%",80%,100%)))))</f>
        <v>#REF!</v>
      </c>
      <c r="V100" s="170"/>
      <c r="W100" s="166"/>
      <c r="X100" s="171"/>
      <c r="Y100" s="234"/>
      <c r="Z100" s="172"/>
      <c r="AA100" s="165"/>
      <c r="AB100" s="174"/>
      <c r="AC100" s="165"/>
      <c r="AD100" s="116"/>
      <c r="AE100" s="172"/>
      <c r="AF100" s="164"/>
      <c r="AG100" s="165"/>
      <c r="AH100" s="165"/>
      <c r="AI100" s="166"/>
      <c r="AJ100" s="168"/>
      <c r="AK100" s="168"/>
      <c r="AL100" s="47"/>
      <c r="AM100" s="170"/>
      <c r="AN100" s="166"/>
      <c r="AO100" s="171"/>
      <c r="AP100" s="137"/>
      <c r="AQ100" s="138"/>
      <c r="AR100" s="138"/>
      <c r="AS100" s="138"/>
      <c r="AT100" s="138"/>
      <c r="AU100" s="138"/>
      <c r="AV100" s="116"/>
      <c r="AW100" s="116"/>
      <c r="AX100" s="116"/>
      <c r="AY100" s="116"/>
      <c r="AZ100" s="116"/>
      <c r="BA100" s="116"/>
      <c r="BB100" s="116"/>
      <c r="BC100" s="116"/>
      <c r="BD100" s="116"/>
      <c r="BE100" s="116"/>
      <c r="BF100" s="116"/>
      <c r="BG100" s="116"/>
    </row>
    <row r="101" spans="1:59" ht="29.25" customHeight="1">
      <c r="A101" s="137"/>
      <c r="B101" s="137"/>
      <c r="C101" s="137"/>
      <c r="D101" s="137"/>
      <c r="E101" s="137"/>
      <c r="F101" s="137"/>
      <c r="G101" s="137"/>
      <c r="H101" s="137"/>
      <c r="I101" s="137"/>
      <c r="J101" s="137"/>
      <c r="K101" s="137"/>
      <c r="L101" s="137"/>
      <c r="M101" s="137"/>
      <c r="N101" s="192"/>
      <c r="O101" s="137"/>
      <c r="P101" s="194"/>
      <c r="Q101" s="180"/>
      <c r="R101" s="66" t="s">
        <v>305</v>
      </c>
      <c r="S101" s="34"/>
      <c r="T101" s="34" t="s">
        <v>273</v>
      </c>
      <c r="U101" s="34" t="e">
        <f>IF(R101=0,0,IF(#REF!="Leve 20%",20%,IF(#REF!="Menor 40%",40%,IF(#REF!="Moderado 60%",60%,IF(#REF!="Mayor 80%",80%,100%)))))</f>
        <v>#REF!</v>
      </c>
      <c r="V101" s="170"/>
      <c r="W101" s="166"/>
      <c r="X101" s="171"/>
      <c r="Y101" s="234"/>
      <c r="Z101" s="172"/>
      <c r="AA101" s="165"/>
      <c r="AB101" s="174"/>
      <c r="AC101" s="165"/>
      <c r="AD101" s="116"/>
      <c r="AE101" s="172"/>
      <c r="AF101" s="164"/>
      <c r="AG101" s="165"/>
      <c r="AH101" s="165"/>
      <c r="AI101" s="166"/>
      <c r="AJ101" s="168"/>
      <c r="AK101" s="168"/>
      <c r="AL101" s="47"/>
      <c r="AM101" s="170"/>
      <c r="AN101" s="166"/>
      <c r="AO101" s="171"/>
      <c r="AP101" s="137"/>
      <c r="AQ101" s="138"/>
      <c r="AR101" s="138"/>
      <c r="AS101" s="138"/>
      <c r="AT101" s="138"/>
      <c r="AU101" s="138"/>
      <c r="AV101" s="116"/>
      <c r="AW101" s="116"/>
      <c r="AX101" s="116"/>
      <c r="AY101" s="116"/>
      <c r="AZ101" s="116"/>
      <c r="BA101" s="116"/>
      <c r="BB101" s="116"/>
      <c r="BC101" s="116"/>
      <c r="BD101" s="116"/>
      <c r="BE101" s="116"/>
      <c r="BF101" s="116"/>
      <c r="BG101" s="116"/>
    </row>
    <row r="102" spans="1:59" ht="29.25" customHeight="1">
      <c r="A102" s="137"/>
      <c r="B102" s="137"/>
      <c r="C102" s="137"/>
      <c r="D102" s="137"/>
      <c r="E102" s="137"/>
      <c r="F102" s="137"/>
      <c r="G102" s="137"/>
      <c r="H102" s="137"/>
      <c r="I102" s="137"/>
      <c r="J102" s="137"/>
      <c r="K102" s="137"/>
      <c r="L102" s="137"/>
      <c r="M102" s="137"/>
      <c r="N102" s="192"/>
      <c r="O102" s="137"/>
      <c r="P102" s="194"/>
      <c r="Q102" s="180"/>
      <c r="R102" s="66" t="s">
        <v>306</v>
      </c>
      <c r="S102" s="34"/>
      <c r="T102" s="34" t="s">
        <v>273</v>
      </c>
      <c r="U102" s="34"/>
      <c r="V102" s="170"/>
      <c r="W102" s="166"/>
      <c r="X102" s="171"/>
      <c r="Y102" s="234"/>
      <c r="Z102" s="172"/>
      <c r="AA102" s="165"/>
      <c r="AB102" s="174"/>
      <c r="AC102" s="165"/>
      <c r="AD102" s="116"/>
      <c r="AE102" s="172"/>
      <c r="AF102" s="164"/>
      <c r="AG102" s="165"/>
      <c r="AH102" s="165"/>
      <c r="AI102" s="166"/>
      <c r="AJ102" s="168"/>
      <c r="AK102" s="168"/>
      <c r="AL102" s="47"/>
      <c r="AM102" s="170"/>
      <c r="AN102" s="166"/>
      <c r="AO102" s="171"/>
      <c r="AP102" s="137"/>
      <c r="AQ102" s="138"/>
      <c r="AR102" s="138"/>
      <c r="AS102" s="138"/>
      <c r="AT102" s="138"/>
      <c r="AU102" s="138"/>
      <c r="AV102" s="116"/>
      <c r="AW102" s="116"/>
      <c r="AX102" s="116"/>
      <c r="AY102" s="116"/>
      <c r="AZ102" s="116"/>
      <c r="BA102" s="116"/>
      <c r="BB102" s="116"/>
      <c r="BC102" s="116"/>
      <c r="BD102" s="116"/>
      <c r="BE102" s="116"/>
      <c r="BF102" s="116"/>
      <c r="BG102" s="116"/>
    </row>
    <row r="103" spans="1:59" ht="29.25" customHeight="1">
      <c r="A103" s="137"/>
      <c r="B103" s="137"/>
      <c r="C103" s="137"/>
      <c r="D103" s="137"/>
      <c r="E103" s="137"/>
      <c r="F103" s="137"/>
      <c r="G103" s="137"/>
      <c r="H103" s="137"/>
      <c r="I103" s="137"/>
      <c r="J103" s="137"/>
      <c r="K103" s="137"/>
      <c r="L103" s="137"/>
      <c r="M103" s="137"/>
      <c r="N103" s="192"/>
      <c r="O103" s="137"/>
      <c r="P103" s="194"/>
      <c r="Q103" s="180"/>
      <c r="R103" s="66" t="s">
        <v>307</v>
      </c>
      <c r="S103" s="34" t="s">
        <v>273</v>
      </c>
      <c r="T103" s="34"/>
      <c r="U103" s="34"/>
      <c r="V103" s="170"/>
      <c r="W103" s="166"/>
      <c r="X103" s="171"/>
      <c r="Y103" s="234"/>
      <c r="Z103" s="172"/>
      <c r="AA103" s="165"/>
      <c r="AB103" s="174"/>
      <c r="AC103" s="165"/>
      <c r="AD103" s="116"/>
      <c r="AE103" s="172"/>
      <c r="AF103" s="164"/>
      <c r="AG103" s="165"/>
      <c r="AH103" s="165"/>
      <c r="AI103" s="166"/>
      <c r="AJ103" s="168"/>
      <c r="AK103" s="168"/>
      <c r="AL103" s="47"/>
      <c r="AM103" s="170"/>
      <c r="AN103" s="166"/>
      <c r="AO103" s="171"/>
      <c r="AP103" s="137"/>
      <c r="AQ103" s="138"/>
      <c r="AR103" s="138"/>
      <c r="AS103" s="138"/>
      <c r="AT103" s="138"/>
      <c r="AU103" s="138"/>
      <c r="AV103" s="116"/>
      <c r="AW103" s="116"/>
      <c r="AX103" s="116"/>
      <c r="AY103" s="116"/>
      <c r="AZ103" s="116"/>
      <c r="BA103" s="116"/>
      <c r="BB103" s="116"/>
      <c r="BC103" s="116"/>
      <c r="BD103" s="116"/>
      <c r="BE103" s="116"/>
      <c r="BF103" s="116"/>
      <c r="BG103" s="116"/>
    </row>
    <row r="104" spans="1:59" ht="29.25" customHeight="1">
      <c r="A104" s="137"/>
      <c r="B104" s="137"/>
      <c r="C104" s="137"/>
      <c r="D104" s="137"/>
      <c r="E104" s="137"/>
      <c r="F104" s="137"/>
      <c r="G104" s="137"/>
      <c r="H104" s="137"/>
      <c r="I104" s="137"/>
      <c r="J104" s="137"/>
      <c r="K104" s="137"/>
      <c r="L104" s="137"/>
      <c r="M104" s="137"/>
      <c r="N104" s="192"/>
      <c r="O104" s="137"/>
      <c r="P104" s="194"/>
      <c r="Q104" s="180"/>
      <c r="R104" s="66" t="s">
        <v>308</v>
      </c>
      <c r="S104" s="34"/>
      <c r="T104" s="34" t="s">
        <v>273</v>
      </c>
      <c r="U104" s="34"/>
      <c r="V104" s="170"/>
      <c r="W104" s="166"/>
      <c r="X104" s="171"/>
      <c r="Y104" s="234"/>
      <c r="Z104" s="172"/>
      <c r="AA104" s="165"/>
      <c r="AB104" s="174"/>
      <c r="AC104" s="165"/>
      <c r="AD104" s="116"/>
      <c r="AE104" s="172"/>
      <c r="AF104" s="164"/>
      <c r="AG104" s="165"/>
      <c r="AH104" s="165"/>
      <c r="AI104" s="166"/>
      <c r="AJ104" s="168"/>
      <c r="AK104" s="168"/>
      <c r="AL104" s="47"/>
      <c r="AM104" s="170"/>
      <c r="AN104" s="166"/>
      <c r="AO104" s="171"/>
      <c r="AP104" s="137"/>
      <c r="AQ104" s="138"/>
      <c r="AR104" s="138"/>
      <c r="AS104" s="138"/>
      <c r="AT104" s="138"/>
      <c r="AU104" s="138"/>
      <c r="AV104" s="116"/>
      <c r="AW104" s="116"/>
      <c r="AX104" s="116"/>
      <c r="AY104" s="116"/>
      <c r="AZ104" s="116"/>
      <c r="BA104" s="116"/>
      <c r="BB104" s="116"/>
      <c r="BC104" s="116"/>
      <c r="BD104" s="116"/>
      <c r="BE104" s="116"/>
      <c r="BF104" s="116"/>
      <c r="BG104" s="116"/>
    </row>
    <row r="105" spans="1:59" ht="29.25" customHeight="1">
      <c r="A105" s="137"/>
      <c r="B105" s="137"/>
      <c r="C105" s="137"/>
      <c r="D105" s="137"/>
      <c r="E105" s="137"/>
      <c r="F105" s="137"/>
      <c r="G105" s="137"/>
      <c r="H105" s="137"/>
      <c r="I105" s="137"/>
      <c r="J105" s="137"/>
      <c r="K105" s="137"/>
      <c r="L105" s="137"/>
      <c r="M105" s="137"/>
      <c r="N105" s="192"/>
      <c r="O105" s="137"/>
      <c r="P105" s="194"/>
      <c r="Q105" s="180"/>
      <c r="R105" s="66" t="s">
        <v>309</v>
      </c>
      <c r="S105" s="34"/>
      <c r="T105" s="34" t="s">
        <v>273</v>
      </c>
      <c r="U105" s="34"/>
      <c r="V105" s="170"/>
      <c r="W105" s="166"/>
      <c r="X105" s="171"/>
      <c r="Y105" s="234"/>
      <c r="Z105" s="172"/>
      <c r="AA105" s="165"/>
      <c r="AB105" s="174"/>
      <c r="AC105" s="165"/>
      <c r="AD105" s="116"/>
      <c r="AE105" s="172"/>
      <c r="AF105" s="164"/>
      <c r="AG105" s="165"/>
      <c r="AH105" s="165"/>
      <c r="AI105" s="166"/>
      <c r="AJ105" s="168"/>
      <c r="AK105" s="168"/>
      <c r="AL105" s="47"/>
      <c r="AM105" s="170"/>
      <c r="AN105" s="166"/>
      <c r="AO105" s="171"/>
      <c r="AP105" s="137"/>
      <c r="AQ105" s="138"/>
      <c r="AR105" s="138"/>
      <c r="AS105" s="138"/>
      <c r="AT105" s="138"/>
      <c r="AU105" s="138"/>
      <c r="AV105" s="116"/>
      <c r="AW105" s="116"/>
      <c r="AX105" s="116"/>
      <c r="AY105" s="116"/>
      <c r="AZ105" s="116"/>
      <c r="BA105" s="116"/>
      <c r="BB105" s="116"/>
      <c r="BC105" s="116"/>
      <c r="BD105" s="116"/>
      <c r="BE105" s="116"/>
      <c r="BF105" s="116"/>
      <c r="BG105" s="116"/>
    </row>
    <row r="106" spans="1:59" ht="29.25" customHeight="1">
      <c r="A106" s="137"/>
      <c r="B106" s="137"/>
      <c r="C106" s="137"/>
      <c r="D106" s="137"/>
      <c r="E106" s="137"/>
      <c r="F106" s="137"/>
      <c r="G106" s="137"/>
      <c r="H106" s="137"/>
      <c r="I106" s="137"/>
      <c r="J106" s="137"/>
      <c r="K106" s="137"/>
      <c r="L106" s="137"/>
      <c r="M106" s="137"/>
      <c r="N106" s="192"/>
      <c r="O106" s="137"/>
      <c r="P106" s="194"/>
      <c r="Q106" s="180"/>
      <c r="R106" s="66" t="s">
        <v>310</v>
      </c>
      <c r="S106" s="34"/>
      <c r="T106" s="34" t="s">
        <v>273</v>
      </c>
      <c r="U106" s="34"/>
      <c r="V106" s="170"/>
      <c r="W106" s="166"/>
      <c r="X106" s="171"/>
      <c r="Y106" s="234"/>
      <c r="Z106" s="172"/>
      <c r="AA106" s="165"/>
      <c r="AB106" s="174"/>
      <c r="AC106" s="165"/>
      <c r="AD106" s="116"/>
      <c r="AE106" s="172"/>
      <c r="AF106" s="164"/>
      <c r="AG106" s="165"/>
      <c r="AH106" s="165"/>
      <c r="AI106" s="166"/>
      <c r="AJ106" s="168"/>
      <c r="AK106" s="168"/>
      <c r="AL106" s="47"/>
      <c r="AM106" s="170"/>
      <c r="AN106" s="166"/>
      <c r="AO106" s="171"/>
      <c r="AP106" s="137"/>
      <c r="AQ106" s="138"/>
      <c r="AR106" s="138"/>
      <c r="AS106" s="138"/>
      <c r="AT106" s="138"/>
      <c r="AU106" s="138"/>
      <c r="AV106" s="116"/>
      <c r="AW106" s="116"/>
      <c r="AX106" s="116"/>
      <c r="AY106" s="116"/>
      <c r="AZ106" s="116"/>
      <c r="BA106" s="116"/>
      <c r="BB106" s="116"/>
      <c r="BC106" s="116"/>
      <c r="BD106" s="116"/>
      <c r="BE106" s="116"/>
      <c r="BF106" s="116"/>
      <c r="BG106" s="116"/>
    </row>
    <row r="107" spans="1:59" ht="29.25" customHeight="1">
      <c r="A107" s="137"/>
      <c r="B107" s="137"/>
      <c r="C107" s="137"/>
      <c r="D107" s="137"/>
      <c r="E107" s="137"/>
      <c r="F107" s="137"/>
      <c r="G107" s="137"/>
      <c r="H107" s="137"/>
      <c r="I107" s="137"/>
      <c r="J107" s="137"/>
      <c r="K107" s="137"/>
      <c r="L107" s="137"/>
      <c r="M107" s="137"/>
      <c r="N107" s="192"/>
      <c r="O107" s="137"/>
      <c r="P107" s="194"/>
      <c r="Q107" s="180"/>
      <c r="R107" s="66" t="s">
        <v>311</v>
      </c>
      <c r="S107" s="34"/>
      <c r="T107" s="34" t="s">
        <v>273</v>
      </c>
      <c r="U107" s="34"/>
      <c r="V107" s="170"/>
      <c r="W107" s="166"/>
      <c r="X107" s="171"/>
      <c r="Y107" s="234"/>
      <c r="Z107" s="172"/>
      <c r="AA107" s="165"/>
      <c r="AB107" s="174"/>
      <c r="AC107" s="165"/>
      <c r="AD107" s="116"/>
      <c r="AE107" s="172"/>
      <c r="AF107" s="164"/>
      <c r="AG107" s="165"/>
      <c r="AH107" s="165"/>
      <c r="AI107" s="166"/>
      <c r="AJ107" s="168"/>
      <c r="AK107" s="168"/>
      <c r="AL107" s="47"/>
      <c r="AM107" s="170"/>
      <c r="AN107" s="166"/>
      <c r="AO107" s="171"/>
      <c r="AP107" s="137"/>
      <c r="AQ107" s="138"/>
      <c r="AR107" s="138"/>
      <c r="AS107" s="138"/>
      <c r="AT107" s="138"/>
      <c r="AU107" s="138"/>
      <c r="AV107" s="116"/>
      <c r="AW107" s="116"/>
      <c r="AX107" s="116"/>
      <c r="AY107" s="116"/>
      <c r="AZ107" s="116"/>
      <c r="BA107" s="116"/>
      <c r="BB107" s="116"/>
      <c r="BC107" s="116"/>
      <c r="BD107" s="116"/>
      <c r="BE107" s="116"/>
      <c r="BF107" s="116"/>
      <c r="BG107" s="116"/>
    </row>
    <row r="108" spans="1:59" ht="29.25" customHeight="1">
      <c r="A108" s="137"/>
      <c r="B108" s="137"/>
      <c r="C108" s="137"/>
      <c r="D108" s="137"/>
      <c r="E108" s="137"/>
      <c r="F108" s="137"/>
      <c r="G108" s="137"/>
      <c r="H108" s="137"/>
      <c r="I108" s="137"/>
      <c r="J108" s="137"/>
      <c r="K108" s="137"/>
      <c r="L108" s="137"/>
      <c r="M108" s="137"/>
      <c r="N108" s="192"/>
      <c r="O108" s="137"/>
      <c r="P108" s="195"/>
      <c r="Q108" s="181"/>
      <c r="R108" s="67" t="s">
        <v>325</v>
      </c>
      <c r="S108" s="34">
        <f>COUNTA(S89:S107)</f>
        <v>8</v>
      </c>
      <c r="T108" s="34">
        <f>COUNTA(T89:T107)</f>
        <v>11</v>
      </c>
      <c r="U108" s="34"/>
      <c r="V108" s="170"/>
      <c r="W108" s="166"/>
      <c r="X108" s="171"/>
      <c r="Y108" s="234"/>
      <c r="Z108" s="172"/>
      <c r="AA108" s="165"/>
      <c r="AB108" s="175"/>
      <c r="AC108" s="165"/>
      <c r="AD108" s="117"/>
      <c r="AE108" s="172"/>
      <c r="AF108" s="164"/>
      <c r="AG108" s="165"/>
      <c r="AH108" s="165"/>
      <c r="AI108" s="166"/>
      <c r="AJ108" s="169"/>
      <c r="AK108" s="169"/>
      <c r="AL108" s="48"/>
      <c r="AM108" s="170"/>
      <c r="AN108" s="166"/>
      <c r="AO108" s="171"/>
      <c r="AP108" s="137"/>
      <c r="AQ108" s="138"/>
      <c r="AR108" s="138"/>
      <c r="AS108" s="138"/>
      <c r="AT108" s="138"/>
      <c r="AU108" s="138"/>
      <c r="AV108" s="117"/>
      <c r="AW108" s="117"/>
      <c r="AX108" s="117"/>
      <c r="AY108" s="117"/>
      <c r="AZ108" s="117"/>
      <c r="BA108" s="117"/>
      <c r="BB108" s="117"/>
      <c r="BC108" s="117"/>
      <c r="BD108" s="117"/>
      <c r="BE108" s="117"/>
      <c r="BF108" s="117"/>
      <c r="BG108" s="117"/>
    </row>
    <row r="109" spans="1:59" ht="29.25" customHeight="1">
      <c r="A109" s="137">
        <v>20</v>
      </c>
      <c r="B109" s="137" t="s">
        <v>101</v>
      </c>
      <c r="C109" s="137" t="s">
        <v>365</v>
      </c>
      <c r="D109" s="137" t="s">
        <v>366</v>
      </c>
      <c r="E109" s="137" t="s">
        <v>367</v>
      </c>
      <c r="F109" s="137" t="s">
        <v>368</v>
      </c>
      <c r="G109" s="137" t="s">
        <v>279</v>
      </c>
      <c r="H109" s="137" t="s">
        <v>279</v>
      </c>
      <c r="I109" s="137" t="s">
        <v>279</v>
      </c>
      <c r="J109" s="137" t="s">
        <v>279</v>
      </c>
      <c r="K109" s="137" t="s">
        <v>93</v>
      </c>
      <c r="L109" s="137" t="s">
        <v>369</v>
      </c>
      <c r="M109" s="137" t="s">
        <v>370</v>
      </c>
      <c r="N109" s="192" t="s">
        <v>277</v>
      </c>
      <c r="O109" s="137" t="s">
        <v>144</v>
      </c>
      <c r="P109" s="193" t="str">
        <f>IF(O109=0,"Defina la frecuencia",IF(O109="Se espera que el evento ocurra en la mayoria de las circunstancias
Mas de 1 vez en el año","Casi seguro",IF(O109="Es viable que el evento ocurra en la mayoria de las circunstancias.
Al menos 1 vez en el ultimo año","Probable",IF(O109="El Evento podrá ocurrir en algun momento.
Al menos 1 vez en los ultimos 2 años","Posible",IF(O109="El Evento podrá ocurrir en algun momento.
Al menos 1 vez en los ultimos 5 años","Improbable","Rara vez")))))</f>
        <v>Rara vez</v>
      </c>
      <c r="Q109" s="179">
        <f>IF(P109="Casi seguro",100%,IF(P109="Probable",80%,IF(P109="Posible",60%,IF(P109="Improbable",40%,IF(P109="Rara vez",20%,0)))))</f>
        <v>0.2</v>
      </c>
      <c r="R109" s="66" t="s">
        <v>278</v>
      </c>
      <c r="S109" s="34">
        <v>1</v>
      </c>
      <c r="T109" s="34"/>
      <c r="U109" s="34" t="e">
        <f>IF(R109=0,0,IF(#REF!="Leve 20%",20%,IF(#REF!="Menor 40%",40%,IF(#REF!="Moderado 60%",60%,IF(#REF!="Mayor 80%",80%,100%)))))</f>
        <v>#REF!</v>
      </c>
      <c r="V109" s="170" t="str">
        <f>IF(S128&lt;=5,"Moderado",IF(S128&lt;=11,"Mayor","Catastrofico"))</f>
        <v>Mayor</v>
      </c>
      <c r="W109" s="166">
        <f>IF(V109=0,0,IF(V109="Moderado",60%,IF(V109="Mayor",80%,100%)))</f>
        <v>0.8</v>
      </c>
      <c r="X109" s="171" t="str">
        <f>VLOOKUP(P109,Matriz!B23:G28,MATCH(V109,Matriz!B23:G23,0),FALSE)</f>
        <v>Alto</v>
      </c>
      <c r="Y109" s="176" t="s">
        <v>371</v>
      </c>
      <c r="Z109" s="170" t="str">
        <f>IF(AA109="Preventivo","X",IF(AA109="Detectivo","X","X "))</f>
        <v>X</v>
      </c>
      <c r="AA109" s="164" t="s">
        <v>94</v>
      </c>
      <c r="AB109" s="173">
        <f>IF(AA109="","",IF(AA109="Preventivo",25%,15%))</f>
        <v>0.25</v>
      </c>
      <c r="AC109" s="164" t="s">
        <v>108</v>
      </c>
      <c r="AD109" s="173">
        <f>IF(AC109="Automatico",25%,15%)</f>
        <v>0.15</v>
      </c>
      <c r="AE109" s="166">
        <f>AB109+AD109</f>
        <v>0.4</v>
      </c>
      <c r="AF109" s="164" t="s">
        <v>96</v>
      </c>
      <c r="AG109" s="164" t="s">
        <v>97</v>
      </c>
      <c r="AH109" s="164" t="s">
        <v>98</v>
      </c>
      <c r="AI109" s="166">
        <f>Q109-(Q109*AE109)</f>
        <v>0.12</v>
      </c>
      <c r="AJ109" s="167" t="str">
        <f>IF(AK109=0,"Defina la frecuencia",IF(AK109=20%,"Rara vez",IF(AK109=40%,"Improbable",IF(AK109=60%,"Posible",IF(AK109=80%,"Probable","Casi seguro")))))</f>
        <v>Rara vez</v>
      </c>
      <c r="AK109" s="167">
        <f>IF(AI116&lt;20%,20%,IF(AI116&lt;40%,40%,IF(AI116&lt;60%,60%,IF(AI116&lt;80%,80%,100%))))</f>
        <v>0.2</v>
      </c>
      <c r="AL109" s="46">
        <f>VALUE(AK109)</f>
        <v>0.2</v>
      </c>
      <c r="AM109" s="170" t="str">
        <f>V109</f>
        <v>Mayor</v>
      </c>
      <c r="AN109" s="166">
        <f>W109</f>
        <v>0.8</v>
      </c>
      <c r="AO109" s="171" t="str">
        <f>VLOOKUP(AJ109,Matriz!B23:G28,MATCH(AM109,Matriz!B23:G23,0),FALSE)</f>
        <v>Alto</v>
      </c>
      <c r="AP109" s="137" t="s">
        <v>372</v>
      </c>
      <c r="AQ109" s="137" t="s">
        <v>373</v>
      </c>
      <c r="AR109" s="137" t="s">
        <v>374</v>
      </c>
      <c r="AS109" s="139" t="s">
        <v>284</v>
      </c>
      <c r="AT109" s="139" t="s">
        <v>285</v>
      </c>
      <c r="AU109" s="137" t="s">
        <v>113</v>
      </c>
      <c r="AV109" s="118"/>
      <c r="AW109" s="118"/>
      <c r="AX109" s="118"/>
      <c r="AY109" s="148"/>
      <c r="AZ109" s="118"/>
      <c r="BA109" s="118"/>
      <c r="BB109" s="118"/>
      <c r="BC109" s="118"/>
      <c r="BD109" s="118"/>
      <c r="BE109" s="118"/>
      <c r="BF109" s="118"/>
      <c r="BG109" s="118"/>
    </row>
    <row r="110" spans="1:59" ht="29.25" customHeight="1">
      <c r="A110" s="137"/>
      <c r="B110" s="137"/>
      <c r="C110" s="137"/>
      <c r="D110" s="137"/>
      <c r="E110" s="137"/>
      <c r="F110" s="137"/>
      <c r="G110" s="137"/>
      <c r="H110" s="137"/>
      <c r="I110" s="137"/>
      <c r="J110" s="137"/>
      <c r="K110" s="137"/>
      <c r="L110" s="137"/>
      <c r="M110" s="137"/>
      <c r="N110" s="192"/>
      <c r="O110" s="137"/>
      <c r="P110" s="194"/>
      <c r="Q110" s="180"/>
      <c r="R110" s="66" t="s">
        <v>295</v>
      </c>
      <c r="S110" s="34"/>
      <c r="T110" s="34">
        <v>1</v>
      </c>
      <c r="U110" s="34" t="e">
        <f>IF(R110=0,0,IF(#REF!="Leve 20%",20%,IF(#REF!="Menor 40%",40%,IF(#REF!="Moderado 60%",60%,IF(#REF!="Mayor 80%",80%,100%)))))</f>
        <v>#REF!</v>
      </c>
      <c r="V110" s="170"/>
      <c r="W110" s="166"/>
      <c r="X110" s="171"/>
      <c r="Y110" s="177"/>
      <c r="Z110" s="170"/>
      <c r="AA110" s="165"/>
      <c r="AB110" s="174"/>
      <c r="AC110" s="165"/>
      <c r="AD110" s="174"/>
      <c r="AE110" s="172"/>
      <c r="AF110" s="165"/>
      <c r="AG110" s="165"/>
      <c r="AH110" s="165"/>
      <c r="AI110" s="166"/>
      <c r="AJ110" s="168"/>
      <c r="AK110" s="168"/>
      <c r="AL110" s="47"/>
      <c r="AM110" s="170"/>
      <c r="AN110" s="166"/>
      <c r="AO110" s="171"/>
      <c r="AP110" s="137"/>
      <c r="AQ110" s="137"/>
      <c r="AR110" s="138"/>
      <c r="AS110" s="138"/>
      <c r="AT110" s="138"/>
      <c r="AU110" s="138"/>
      <c r="AV110" s="116"/>
      <c r="AW110" s="116"/>
      <c r="AX110" s="116"/>
      <c r="AY110" s="116"/>
      <c r="AZ110" s="116"/>
      <c r="BA110" s="116"/>
      <c r="BB110" s="116"/>
      <c r="BC110" s="116"/>
      <c r="BD110" s="116"/>
      <c r="BE110" s="116"/>
      <c r="BF110" s="116"/>
      <c r="BG110" s="116"/>
    </row>
    <row r="111" spans="1:59" ht="29.25" customHeight="1">
      <c r="A111" s="137"/>
      <c r="B111" s="137"/>
      <c r="C111" s="137"/>
      <c r="D111" s="137"/>
      <c r="E111" s="137"/>
      <c r="F111" s="137"/>
      <c r="G111" s="137"/>
      <c r="H111" s="137"/>
      <c r="I111" s="137"/>
      <c r="J111" s="137"/>
      <c r="K111" s="137"/>
      <c r="L111" s="137"/>
      <c r="M111" s="137"/>
      <c r="N111" s="192"/>
      <c r="O111" s="137"/>
      <c r="P111" s="194"/>
      <c r="Q111" s="180"/>
      <c r="R111" s="66" t="s">
        <v>296</v>
      </c>
      <c r="S111" s="34"/>
      <c r="T111" s="34">
        <v>1</v>
      </c>
      <c r="U111" s="34" t="e">
        <f>IF(R111=0,0,IF(#REF!="Leve 20%",20%,IF(#REF!="Menor 40%",40%,IF(#REF!="Moderado 60%",60%,IF(#REF!="Mayor 80%",80%,100%)))))</f>
        <v>#REF!</v>
      </c>
      <c r="V111" s="170"/>
      <c r="W111" s="166"/>
      <c r="X111" s="171"/>
      <c r="Y111" s="177"/>
      <c r="Z111" s="170"/>
      <c r="AA111" s="165"/>
      <c r="AB111" s="174"/>
      <c r="AC111" s="165"/>
      <c r="AD111" s="174"/>
      <c r="AE111" s="172"/>
      <c r="AF111" s="165"/>
      <c r="AG111" s="165"/>
      <c r="AH111" s="165"/>
      <c r="AI111" s="166"/>
      <c r="AJ111" s="168"/>
      <c r="AK111" s="168"/>
      <c r="AL111" s="47"/>
      <c r="AM111" s="170"/>
      <c r="AN111" s="166"/>
      <c r="AO111" s="171"/>
      <c r="AP111" s="137"/>
      <c r="AQ111" s="137"/>
      <c r="AR111" s="138"/>
      <c r="AS111" s="138"/>
      <c r="AT111" s="138"/>
      <c r="AU111" s="138"/>
      <c r="AV111" s="116"/>
      <c r="AW111" s="116"/>
      <c r="AX111" s="116"/>
      <c r="AY111" s="116"/>
      <c r="AZ111" s="116"/>
      <c r="BA111" s="116"/>
      <c r="BB111" s="116"/>
      <c r="BC111" s="116"/>
      <c r="BD111" s="116"/>
      <c r="BE111" s="116"/>
      <c r="BF111" s="116"/>
      <c r="BG111" s="116"/>
    </row>
    <row r="112" spans="1:59" ht="29.25" customHeight="1">
      <c r="A112" s="137"/>
      <c r="B112" s="137"/>
      <c r="C112" s="137"/>
      <c r="D112" s="137"/>
      <c r="E112" s="137"/>
      <c r="F112" s="137"/>
      <c r="G112" s="137"/>
      <c r="H112" s="137"/>
      <c r="I112" s="137"/>
      <c r="J112" s="137"/>
      <c r="K112" s="137"/>
      <c r="L112" s="137"/>
      <c r="M112" s="137"/>
      <c r="N112" s="192"/>
      <c r="O112" s="137"/>
      <c r="P112" s="194"/>
      <c r="Q112" s="180"/>
      <c r="R112" s="66" t="s">
        <v>297</v>
      </c>
      <c r="S112" s="34"/>
      <c r="T112" s="34">
        <v>1</v>
      </c>
      <c r="U112" s="34" t="e">
        <f>IF(R112=0,0,IF(#REF!="Leve 20%",20%,IF(#REF!="Menor 40%",40%,IF(#REF!="Moderado 60%",60%,IF(#REF!="Mayor 80%",80%,100%)))))</f>
        <v>#REF!</v>
      </c>
      <c r="V112" s="170"/>
      <c r="W112" s="166"/>
      <c r="X112" s="171"/>
      <c r="Y112" s="177"/>
      <c r="Z112" s="170"/>
      <c r="AA112" s="165"/>
      <c r="AB112" s="174"/>
      <c r="AC112" s="165"/>
      <c r="AD112" s="174"/>
      <c r="AE112" s="172"/>
      <c r="AF112" s="165"/>
      <c r="AG112" s="165"/>
      <c r="AH112" s="165"/>
      <c r="AI112" s="166"/>
      <c r="AJ112" s="168"/>
      <c r="AK112" s="168"/>
      <c r="AL112" s="47"/>
      <c r="AM112" s="170"/>
      <c r="AN112" s="166"/>
      <c r="AO112" s="171"/>
      <c r="AP112" s="137"/>
      <c r="AQ112" s="137"/>
      <c r="AR112" s="138"/>
      <c r="AS112" s="138"/>
      <c r="AT112" s="138"/>
      <c r="AU112" s="138"/>
      <c r="AV112" s="116"/>
      <c r="AW112" s="116"/>
      <c r="AX112" s="116"/>
      <c r="AY112" s="116"/>
      <c r="AZ112" s="116"/>
      <c r="BA112" s="116"/>
      <c r="BB112" s="116"/>
      <c r="BC112" s="116"/>
      <c r="BD112" s="116"/>
      <c r="BE112" s="116"/>
      <c r="BF112" s="116"/>
      <c r="BG112" s="116"/>
    </row>
    <row r="113" spans="1:59" ht="29.25" customHeight="1">
      <c r="A113" s="137"/>
      <c r="B113" s="137"/>
      <c r="C113" s="137"/>
      <c r="D113" s="137"/>
      <c r="E113" s="137"/>
      <c r="F113" s="137"/>
      <c r="G113" s="137"/>
      <c r="H113" s="137"/>
      <c r="I113" s="137"/>
      <c r="J113" s="137"/>
      <c r="K113" s="137"/>
      <c r="L113" s="137"/>
      <c r="M113" s="137"/>
      <c r="N113" s="192"/>
      <c r="O113" s="137"/>
      <c r="P113" s="194"/>
      <c r="Q113" s="180"/>
      <c r="R113" s="66" t="s">
        <v>298</v>
      </c>
      <c r="S113" s="34">
        <v>1</v>
      </c>
      <c r="T113" s="34"/>
      <c r="U113" s="34" t="e">
        <f>IF(R113=0,0,IF(#REF!="Leve 20%",20%,IF(#REF!="Menor 40%",40%,IF(#REF!="Moderado 60%",60%,IF(#REF!="Mayor 80%",80%,100%)))))</f>
        <v>#REF!</v>
      </c>
      <c r="V113" s="170"/>
      <c r="W113" s="166"/>
      <c r="X113" s="171"/>
      <c r="Y113" s="177"/>
      <c r="Z113" s="170"/>
      <c r="AA113" s="165"/>
      <c r="AB113" s="174"/>
      <c r="AC113" s="165"/>
      <c r="AD113" s="174"/>
      <c r="AE113" s="172"/>
      <c r="AF113" s="165"/>
      <c r="AG113" s="165"/>
      <c r="AH113" s="165"/>
      <c r="AI113" s="166"/>
      <c r="AJ113" s="168"/>
      <c r="AK113" s="168"/>
      <c r="AL113" s="47"/>
      <c r="AM113" s="170"/>
      <c r="AN113" s="166"/>
      <c r="AO113" s="171"/>
      <c r="AP113" s="137"/>
      <c r="AQ113" s="137"/>
      <c r="AR113" s="138"/>
      <c r="AS113" s="138"/>
      <c r="AT113" s="138"/>
      <c r="AU113" s="138"/>
      <c r="AV113" s="116"/>
      <c r="AW113" s="116"/>
      <c r="AX113" s="116"/>
      <c r="AY113" s="116"/>
      <c r="AZ113" s="116"/>
      <c r="BA113" s="116"/>
      <c r="BB113" s="116"/>
      <c r="BC113" s="116"/>
      <c r="BD113" s="116"/>
      <c r="BE113" s="116"/>
      <c r="BF113" s="116"/>
      <c r="BG113" s="116"/>
    </row>
    <row r="114" spans="1:59" ht="29.25" customHeight="1">
      <c r="A114" s="137"/>
      <c r="B114" s="137"/>
      <c r="C114" s="137"/>
      <c r="D114" s="137"/>
      <c r="E114" s="137"/>
      <c r="F114" s="137"/>
      <c r="G114" s="137"/>
      <c r="H114" s="137"/>
      <c r="I114" s="137"/>
      <c r="J114" s="137"/>
      <c r="K114" s="137"/>
      <c r="L114" s="137"/>
      <c r="M114" s="137"/>
      <c r="N114" s="192"/>
      <c r="O114" s="137"/>
      <c r="P114" s="194"/>
      <c r="Q114" s="180"/>
      <c r="R114" s="66" t="s">
        <v>299</v>
      </c>
      <c r="S114" s="34">
        <v>1</v>
      </c>
      <c r="T114" s="34"/>
      <c r="U114" s="34" t="e">
        <f>IF(R114=0,0,IF(#REF!="Leve 20%",20%,IF(#REF!="Menor 40%",40%,IF(#REF!="Moderado 60%",60%,IF(#REF!="Mayor 80%",80%,100%)))))</f>
        <v>#REF!</v>
      </c>
      <c r="V114" s="170"/>
      <c r="W114" s="166"/>
      <c r="X114" s="171"/>
      <c r="Y114" s="177"/>
      <c r="Z114" s="170"/>
      <c r="AA114" s="165"/>
      <c r="AB114" s="174"/>
      <c r="AC114" s="165"/>
      <c r="AD114" s="174"/>
      <c r="AE114" s="172"/>
      <c r="AF114" s="165"/>
      <c r="AG114" s="165"/>
      <c r="AH114" s="165"/>
      <c r="AI114" s="166"/>
      <c r="AJ114" s="168"/>
      <c r="AK114" s="168"/>
      <c r="AL114" s="47"/>
      <c r="AM114" s="170"/>
      <c r="AN114" s="166"/>
      <c r="AO114" s="171"/>
      <c r="AP114" s="137"/>
      <c r="AQ114" s="137"/>
      <c r="AR114" s="138"/>
      <c r="AS114" s="138"/>
      <c r="AT114" s="138"/>
      <c r="AU114" s="138"/>
      <c r="AV114" s="116"/>
      <c r="AW114" s="116"/>
      <c r="AX114" s="116"/>
      <c r="AY114" s="116"/>
      <c r="AZ114" s="116"/>
      <c r="BA114" s="116"/>
      <c r="BB114" s="116"/>
      <c r="BC114" s="116"/>
      <c r="BD114" s="116"/>
      <c r="BE114" s="116"/>
      <c r="BF114" s="116"/>
      <c r="BG114" s="116"/>
    </row>
    <row r="115" spans="1:59" ht="29.25" customHeight="1">
      <c r="A115" s="137"/>
      <c r="B115" s="137"/>
      <c r="C115" s="137"/>
      <c r="D115" s="137"/>
      <c r="E115" s="137"/>
      <c r="F115" s="137"/>
      <c r="G115" s="137"/>
      <c r="H115" s="137"/>
      <c r="I115" s="137"/>
      <c r="J115" s="137"/>
      <c r="K115" s="137"/>
      <c r="L115" s="137"/>
      <c r="M115" s="137"/>
      <c r="N115" s="192"/>
      <c r="O115" s="137"/>
      <c r="P115" s="194"/>
      <c r="Q115" s="180"/>
      <c r="R115" s="66" t="s">
        <v>300</v>
      </c>
      <c r="S115" s="34"/>
      <c r="T115" s="34">
        <v>1</v>
      </c>
      <c r="U115" s="34" t="e">
        <f>IF(R115=0,0,IF(#REF!="Leve 20%",20%,IF(#REF!="Menor 40%",40%,IF(#REF!="Moderado 60%",60%,IF(#REF!="Mayor 80%",80%,100%)))))</f>
        <v>#REF!</v>
      </c>
      <c r="V115" s="170"/>
      <c r="W115" s="166"/>
      <c r="X115" s="171"/>
      <c r="Y115" s="177"/>
      <c r="Z115" s="170"/>
      <c r="AA115" s="165"/>
      <c r="AB115" s="175"/>
      <c r="AC115" s="165"/>
      <c r="AD115" s="175"/>
      <c r="AE115" s="172"/>
      <c r="AF115" s="165"/>
      <c r="AG115" s="165"/>
      <c r="AH115" s="165"/>
      <c r="AI115" s="166"/>
      <c r="AJ115" s="168"/>
      <c r="AK115" s="168"/>
      <c r="AL115" s="47"/>
      <c r="AM115" s="170"/>
      <c r="AN115" s="166"/>
      <c r="AO115" s="171"/>
      <c r="AP115" s="137"/>
      <c r="AQ115" s="137"/>
      <c r="AR115" s="138"/>
      <c r="AS115" s="138"/>
      <c r="AT115" s="138"/>
      <c r="AU115" s="138"/>
      <c r="AV115" s="116"/>
      <c r="AW115" s="116"/>
      <c r="AX115" s="116"/>
      <c r="AY115" s="116"/>
      <c r="AZ115" s="116"/>
      <c r="BA115" s="116"/>
      <c r="BB115" s="116"/>
      <c r="BC115" s="116"/>
      <c r="BD115" s="116"/>
      <c r="BE115" s="116"/>
      <c r="BF115" s="116"/>
      <c r="BG115" s="116"/>
    </row>
    <row r="116" spans="1:59" ht="29.25" customHeight="1">
      <c r="A116" s="137"/>
      <c r="B116" s="137"/>
      <c r="C116" s="137"/>
      <c r="D116" s="137"/>
      <c r="E116" s="137"/>
      <c r="F116" s="137"/>
      <c r="G116" s="137"/>
      <c r="H116" s="137"/>
      <c r="I116" s="137"/>
      <c r="J116" s="137"/>
      <c r="K116" s="137"/>
      <c r="L116" s="137"/>
      <c r="M116" s="137"/>
      <c r="N116" s="192"/>
      <c r="O116" s="137"/>
      <c r="P116" s="194"/>
      <c r="Q116" s="180"/>
      <c r="R116" s="66" t="s">
        <v>286</v>
      </c>
      <c r="S116" s="34"/>
      <c r="T116" s="34">
        <v>1</v>
      </c>
      <c r="U116" s="34" t="e">
        <f>IF(R116=0,0,IF(#REF!="Leve 20%",20%,IF(#REF!="Menor 40%",40%,IF(#REF!="Moderado 60%",60%,IF(#REF!="Mayor 80%",80%,100%)))))</f>
        <v>#REF!</v>
      </c>
      <c r="V116" s="170"/>
      <c r="W116" s="166"/>
      <c r="X116" s="171"/>
      <c r="Y116" s="177"/>
      <c r="Z116" s="170" t="str">
        <f>IF(AA116="Preventivo","X",IF(AA109="Detectivo","X","X "))</f>
        <v xml:space="preserve">X </v>
      </c>
      <c r="AA116" s="164" t="s">
        <v>107</v>
      </c>
      <c r="AB116" s="173">
        <f>IF(AA116="","",IF(AA116="Preventivo",25%,15%))</f>
        <v>0.15</v>
      </c>
      <c r="AC116" s="164" t="s">
        <v>108</v>
      </c>
      <c r="AD116" s="118">
        <f t="shared" ref="AD116" si="2">IF(AC116="Automatico",25%,15%)</f>
        <v>0.15</v>
      </c>
      <c r="AE116" s="166">
        <f>AB116+AD116</f>
        <v>0.3</v>
      </c>
      <c r="AF116" s="164"/>
      <c r="AG116" s="164"/>
      <c r="AH116" s="164"/>
      <c r="AI116" s="166">
        <f>AI109-(AI109*AE116)</f>
        <v>8.3999999999999991E-2</v>
      </c>
      <c r="AJ116" s="168"/>
      <c r="AK116" s="168"/>
      <c r="AL116" s="47"/>
      <c r="AM116" s="170"/>
      <c r="AN116" s="166"/>
      <c r="AO116" s="171"/>
      <c r="AP116" s="137"/>
      <c r="AQ116" s="137" t="s">
        <v>375</v>
      </c>
      <c r="AR116" s="137" t="s">
        <v>374</v>
      </c>
      <c r="AS116" s="139" t="s">
        <v>284</v>
      </c>
      <c r="AT116" s="139" t="s">
        <v>285</v>
      </c>
      <c r="AU116" s="137" t="s">
        <v>113</v>
      </c>
      <c r="AV116" s="116"/>
      <c r="AW116" s="116"/>
      <c r="AX116" s="116"/>
      <c r="AY116" s="116"/>
      <c r="AZ116" s="116"/>
      <c r="BA116" s="116"/>
      <c r="BB116" s="116"/>
      <c r="BC116" s="116"/>
      <c r="BD116" s="116"/>
      <c r="BE116" s="116"/>
      <c r="BF116" s="116"/>
      <c r="BG116" s="116"/>
    </row>
    <row r="117" spans="1:59" ht="29.25" customHeight="1">
      <c r="A117" s="137"/>
      <c r="B117" s="137"/>
      <c r="C117" s="137"/>
      <c r="D117" s="137"/>
      <c r="E117" s="137"/>
      <c r="F117" s="137"/>
      <c r="G117" s="137"/>
      <c r="H117" s="137"/>
      <c r="I117" s="137"/>
      <c r="J117" s="137"/>
      <c r="K117" s="137"/>
      <c r="L117" s="137"/>
      <c r="M117" s="137"/>
      <c r="N117" s="192"/>
      <c r="O117" s="137"/>
      <c r="P117" s="194"/>
      <c r="Q117" s="180"/>
      <c r="R117" s="66" t="s">
        <v>301</v>
      </c>
      <c r="S117" s="34"/>
      <c r="T117" s="34">
        <v>1</v>
      </c>
      <c r="U117" s="34" t="e">
        <f>IF(R117=0,0,IF(#REF!="Leve 20%",20%,IF(#REF!="Menor 40%",40%,IF(#REF!="Moderado 60%",60%,IF(#REF!="Mayor 80%",80%,100%)))))</f>
        <v>#REF!</v>
      </c>
      <c r="V117" s="170"/>
      <c r="W117" s="166"/>
      <c r="X117" s="171"/>
      <c r="Y117" s="177"/>
      <c r="Z117" s="172"/>
      <c r="AA117" s="165"/>
      <c r="AB117" s="174"/>
      <c r="AC117" s="165"/>
      <c r="AD117" s="116"/>
      <c r="AE117" s="172"/>
      <c r="AF117" s="164"/>
      <c r="AG117" s="165"/>
      <c r="AH117" s="165"/>
      <c r="AI117" s="166"/>
      <c r="AJ117" s="168"/>
      <c r="AK117" s="168"/>
      <c r="AL117" s="47"/>
      <c r="AM117" s="170"/>
      <c r="AN117" s="166"/>
      <c r="AO117" s="171"/>
      <c r="AP117" s="137"/>
      <c r="AQ117" s="138"/>
      <c r="AR117" s="138"/>
      <c r="AS117" s="138"/>
      <c r="AT117" s="138"/>
      <c r="AU117" s="138"/>
      <c r="AV117" s="116"/>
      <c r="AW117" s="116"/>
      <c r="AX117" s="116"/>
      <c r="AY117" s="116"/>
      <c r="AZ117" s="116"/>
      <c r="BA117" s="116"/>
      <c r="BB117" s="116"/>
      <c r="BC117" s="116"/>
      <c r="BD117" s="116"/>
      <c r="BE117" s="116"/>
      <c r="BF117" s="116"/>
      <c r="BG117" s="116"/>
    </row>
    <row r="118" spans="1:59" ht="29.25" customHeight="1">
      <c r="A118" s="137"/>
      <c r="B118" s="137"/>
      <c r="C118" s="137"/>
      <c r="D118" s="137"/>
      <c r="E118" s="137"/>
      <c r="F118" s="137"/>
      <c r="G118" s="137"/>
      <c r="H118" s="137"/>
      <c r="I118" s="137"/>
      <c r="J118" s="137"/>
      <c r="K118" s="137"/>
      <c r="L118" s="137"/>
      <c r="M118" s="137"/>
      <c r="N118" s="192"/>
      <c r="O118" s="137"/>
      <c r="P118" s="194"/>
      <c r="Q118" s="180"/>
      <c r="R118" s="66" t="s">
        <v>302</v>
      </c>
      <c r="S118" s="34">
        <v>1</v>
      </c>
      <c r="T118" s="34"/>
      <c r="U118" s="34" t="e">
        <f>IF(R118=0,0,IF(#REF!="Leve 20%",20%,IF(#REF!="Menor 40%",40%,IF(#REF!="Moderado 60%",60%,IF(#REF!="Mayor 80%",80%,100%)))))</f>
        <v>#REF!</v>
      </c>
      <c r="V118" s="170"/>
      <c r="W118" s="166"/>
      <c r="X118" s="171"/>
      <c r="Y118" s="177"/>
      <c r="Z118" s="172"/>
      <c r="AA118" s="165"/>
      <c r="AB118" s="174"/>
      <c r="AC118" s="165"/>
      <c r="AD118" s="116"/>
      <c r="AE118" s="172"/>
      <c r="AF118" s="164"/>
      <c r="AG118" s="165"/>
      <c r="AH118" s="165"/>
      <c r="AI118" s="166"/>
      <c r="AJ118" s="168"/>
      <c r="AK118" s="168"/>
      <c r="AL118" s="47"/>
      <c r="AM118" s="170"/>
      <c r="AN118" s="166"/>
      <c r="AO118" s="171"/>
      <c r="AP118" s="137"/>
      <c r="AQ118" s="138"/>
      <c r="AR118" s="138"/>
      <c r="AS118" s="138"/>
      <c r="AT118" s="138"/>
      <c r="AU118" s="138"/>
      <c r="AV118" s="116"/>
      <c r="AW118" s="116"/>
      <c r="AX118" s="116"/>
      <c r="AY118" s="116"/>
      <c r="AZ118" s="116"/>
      <c r="BA118" s="116"/>
      <c r="BB118" s="116"/>
      <c r="BC118" s="116"/>
      <c r="BD118" s="116"/>
      <c r="BE118" s="116"/>
      <c r="BF118" s="116"/>
      <c r="BG118" s="116"/>
    </row>
    <row r="119" spans="1:59" ht="29.25" customHeight="1">
      <c r="A119" s="137"/>
      <c r="B119" s="137"/>
      <c r="C119" s="137"/>
      <c r="D119" s="137"/>
      <c r="E119" s="137"/>
      <c r="F119" s="137"/>
      <c r="G119" s="137"/>
      <c r="H119" s="137"/>
      <c r="I119" s="137"/>
      <c r="J119" s="137"/>
      <c r="K119" s="137"/>
      <c r="L119" s="137"/>
      <c r="M119" s="137"/>
      <c r="N119" s="192"/>
      <c r="O119" s="137"/>
      <c r="P119" s="194"/>
      <c r="Q119" s="180"/>
      <c r="R119" s="66" t="s">
        <v>303</v>
      </c>
      <c r="S119" s="34">
        <v>1</v>
      </c>
      <c r="T119" s="34"/>
      <c r="U119" s="34" t="e">
        <f>IF(R119=0,0,IF(#REF!="Leve 20%",20%,IF(#REF!="Menor 40%",40%,IF(#REF!="Moderado 60%",60%,IF(#REF!="Mayor 80%",80%,100%)))))</f>
        <v>#REF!</v>
      </c>
      <c r="V119" s="170"/>
      <c r="W119" s="166"/>
      <c r="X119" s="171"/>
      <c r="Y119" s="177"/>
      <c r="Z119" s="172"/>
      <c r="AA119" s="165"/>
      <c r="AB119" s="174"/>
      <c r="AC119" s="165"/>
      <c r="AD119" s="116"/>
      <c r="AE119" s="172"/>
      <c r="AF119" s="164"/>
      <c r="AG119" s="165"/>
      <c r="AH119" s="165"/>
      <c r="AI119" s="166"/>
      <c r="AJ119" s="168"/>
      <c r="AK119" s="168"/>
      <c r="AL119" s="47"/>
      <c r="AM119" s="170"/>
      <c r="AN119" s="166"/>
      <c r="AO119" s="171"/>
      <c r="AP119" s="137"/>
      <c r="AQ119" s="138"/>
      <c r="AR119" s="138"/>
      <c r="AS119" s="138"/>
      <c r="AT119" s="138"/>
      <c r="AU119" s="138"/>
      <c r="AV119" s="116"/>
      <c r="AW119" s="116"/>
      <c r="AX119" s="116"/>
      <c r="AY119" s="116"/>
      <c r="AZ119" s="116"/>
      <c r="BA119" s="116"/>
      <c r="BB119" s="116"/>
      <c r="BC119" s="116"/>
      <c r="BD119" s="116"/>
      <c r="BE119" s="116"/>
      <c r="BF119" s="116"/>
      <c r="BG119" s="116"/>
    </row>
    <row r="120" spans="1:59" ht="29.25" customHeight="1">
      <c r="A120" s="137"/>
      <c r="B120" s="137"/>
      <c r="C120" s="137"/>
      <c r="D120" s="137"/>
      <c r="E120" s="137"/>
      <c r="F120" s="137"/>
      <c r="G120" s="137"/>
      <c r="H120" s="137"/>
      <c r="I120" s="137"/>
      <c r="J120" s="137"/>
      <c r="K120" s="137"/>
      <c r="L120" s="137"/>
      <c r="M120" s="137"/>
      <c r="N120" s="192"/>
      <c r="O120" s="137"/>
      <c r="P120" s="194"/>
      <c r="Q120" s="180"/>
      <c r="R120" s="66" t="s">
        <v>304</v>
      </c>
      <c r="S120" s="34">
        <v>1</v>
      </c>
      <c r="T120" s="34"/>
      <c r="U120" s="34" t="e">
        <f>IF(R120=0,0,IF(#REF!="Leve 20%",20%,IF(#REF!="Menor 40%",40%,IF(#REF!="Moderado 60%",60%,IF(#REF!="Mayor 80%",80%,100%)))))</f>
        <v>#REF!</v>
      </c>
      <c r="V120" s="170"/>
      <c r="W120" s="166"/>
      <c r="X120" s="171"/>
      <c r="Y120" s="177"/>
      <c r="Z120" s="172"/>
      <c r="AA120" s="165"/>
      <c r="AB120" s="174"/>
      <c r="AC120" s="165"/>
      <c r="AD120" s="116"/>
      <c r="AE120" s="172"/>
      <c r="AF120" s="164"/>
      <c r="AG120" s="165"/>
      <c r="AH120" s="165"/>
      <c r="AI120" s="166"/>
      <c r="AJ120" s="168"/>
      <c r="AK120" s="168"/>
      <c r="AL120" s="47"/>
      <c r="AM120" s="170"/>
      <c r="AN120" s="166"/>
      <c r="AO120" s="171"/>
      <c r="AP120" s="137"/>
      <c r="AQ120" s="138"/>
      <c r="AR120" s="138"/>
      <c r="AS120" s="138"/>
      <c r="AT120" s="138"/>
      <c r="AU120" s="138"/>
      <c r="AV120" s="116"/>
      <c r="AW120" s="116"/>
      <c r="AX120" s="116"/>
      <c r="AY120" s="116"/>
      <c r="AZ120" s="116"/>
      <c r="BA120" s="116"/>
      <c r="BB120" s="116"/>
      <c r="BC120" s="116"/>
      <c r="BD120" s="116"/>
      <c r="BE120" s="116"/>
      <c r="BF120" s="116"/>
      <c r="BG120" s="116"/>
    </row>
    <row r="121" spans="1:59" ht="29.25" customHeight="1">
      <c r="A121" s="137"/>
      <c r="B121" s="137"/>
      <c r="C121" s="137"/>
      <c r="D121" s="137"/>
      <c r="E121" s="137"/>
      <c r="F121" s="137"/>
      <c r="G121" s="137"/>
      <c r="H121" s="137"/>
      <c r="I121" s="137"/>
      <c r="J121" s="137"/>
      <c r="K121" s="137"/>
      <c r="L121" s="137"/>
      <c r="M121" s="137"/>
      <c r="N121" s="192"/>
      <c r="O121" s="137"/>
      <c r="P121" s="194"/>
      <c r="Q121" s="180"/>
      <c r="R121" s="66" t="s">
        <v>305</v>
      </c>
      <c r="S121" s="34">
        <v>1</v>
      </c>
      <c r="T121" s="34"/>
      <c r="U121" s="34" t="e">
        <f>IF(R121=0,0,IF(#REF!="Leve 20%",20%,IF(#REF!="Menor 40%",40%,IF(#REF!="Moderado 60%",60%,IF(#REF!="Mayor 80%",80%,100%)))))</f>
        <v>#REF!</v>
      </c>
      <c r="V121" s="170"/>
      <c r="W121" s="166"/>
      <c r="X121" s="171"/>
      <c r="Y121" s="177"/>
      <c r="Z121" s="172"/>
      <c r="AA121" s="165"/>
      <c r="AB121" s="174"/>
      <c r="AC121" s="165"/>
      <c r="AD121" s="116"/>
      <c r="AE121" s="172"/>
      <c r="AF121" s="164"/>
      <c r="AG121" s="165"/>
      <c r="AH121" s="165"/>
      <c r="AI121" s="166"/>
      <c r="AJ121" s="168"/>
      <c r="AK121" s="168"/>
      <c r="AL121" s="47"/>
      <c r="AM121" s="170"/>
      <c r="AN121" s="166"/>
      <c r="AO121" s="171"/>
      <c r="AP121" s="137"/>
      <c r="AQ121" s="138"/>
      <c r="AR121" s="138"/>
      <c r="AS121" s="138"/>
      <c r="AT121" s="138"/>
      <c r="AU121" s="138"/>
      <c r="AV121" s="116"/>
      <c r="AW121" s="116"/>
      <c r="AX121" s="116"/>
      <c r="AY121" s="116"/>
      <c r="AZ121" s="116"/>
      <c r="BA121" s="116"/>
      <c r="BB121" s="116"/>
      <c r="BC121" s="116"/>
      <c r="BD121" s="116"/>
      <c r="BE121" s="116"/>
      <c r="BF121" s="116"/>
      <c r="BG121" s="116"/>
    </row>
    <row r="122" spans="1:59" ht="29.25" customHeight="1">
      <c r="A122" s="137"/>
      <c r="B122" s="137"/>
      <c r="C122" s="137"/>
      <c r="D122" s="137"/>
      <c r="E122" s="137"/>
      <c r="F122" s="137"/>
      <c r="G122" s="137"/>
      <c r="H122" s="137"/>
      <c r="I122" s="137"/>
      <c r="J122" s="137"/>
      <c r="K122" s="137"/>
      <c r="L122" s="137"/>
      <c r="M122" s="137"/>
      <c r="N122" s="192"/>
      <c r="O122" s="137"/>
      <c r="P122" s="194"/>
      <c r="Q122" s="180"/>
      <c r="R122" s="66" t="s">
        <v>306</v>
      </c>
      <c r="S122" s="34">
        <v>1</v>
      </c>
      <c r="T122" s="34"/>
      <c r="U122" s="34"/>
      <c r="V122" s="170"/>
      <c r="W122" s="166"/>
      <c r="X122" s="171"/>
      <c r="Y122" s="177"/>
      <c r="Z122" s="172"/>
      <c r="AA122" s="165"/>
      <c r="AB122" s="174"/>
      <c r="AC122" s="165"/>
      <c r="AD122" s="116"/>
      <c r="AE122" s="172"/>
      <c r="AF122" s="164"/>
      <c r="AG122" s="165"/>
      <c r="AH122" s="165"/>
      <c r="AI122" s="166"/>
      <c r="AJ122" s="168"/>
      <c r="AK122" s="168"/>
      <c r="AL122" s="47"/>
      <c r="AM122" s="170"/>
      <c r="AN122" s="166"/>
      <c r="AO122" s="171"/>
      <c r="AP122" s="137"/>
      <c r="AQ122" s="138"/>
      <c r="AR122" s="138"/>
      <c r="AS122" s="138"/>
      <c r="AT122" s="138"/>
      <c r="AU122" s="138"/>
      <c r="AV122" s="116"/>
      <c r="AW122" s="116"/>
      <c r="AX122" s="116"/>
      <c r="AY122" s="116"/>
      <c r="AZ122" s="116"/>
      <c r="BA122" s="116"/>
      <c r="BB122" s="116"/>
      <c r="BC122" s="116"/>
      <c r="BD122" s="116"/>
      <c r="BE122" s="116"/>
      <c r="BF122" s="116"/>
      <c r="BG122" s="116"/>
    </row>
    <row r="123" spans="1:59" ht="29.25" customHeight="1">
      <c r="A123" s="137"/>
      <c r="B123" s="137"/>
      <c r="C123" s="137"/>
      <c r="D123" s="137"/>
      <c r="E123" s="137"/>
      <c r="F123" s="137"/>
      <c r="G123" s="137"/>
      <c r="H123" s="137"/>
      <c r="I123" s="137"/>
      <c r="J123" s="137"/>
      <c r="K123" s="137"/>
      <c r="L123" s="137"/>
      <c r="M123" s="137"/>
      <c r="N123" s="192"/>
      <c r="O123" s="137"/>
      <c r="P123" s="194"/>
      <c r="Q123" s="180"/>
      <c r="R123" s="66" t="s">
        <v>307</v>
      </c>
      <c r="S123" s="34">
        <v>1</v>
      </c>
      <c r="T123" s="34"/>
      <c r="U123" s="34"/>
      <c r="V123" s="170"/>
      <c r="W123" s="166"/>
      <c r="X123" s="171"/>
      <c r="Y123" s="177"/>
      <c r="Z123" s="172"/>
      <c r="AA123" s="165"/>
      <c r="AB123" s="174"/>
      <c r="AC123" s="165"/>
      <c r="AD123" s="116"/>
      <c r="AE123" s="172"/>
      <c r="AF123" s="164"/>
      <c r="AG123" s="165"/>
      <c r="AH123" s="165"/>
      <c r="AI123" s="166"/>
      <c r="AJ123" s="168"/>
      <c r="AK123" s="168"/>
      <c r="AL123" s="47"/>
      <c r="AM123" s="170"/>
      <c r="AN123" s="166"/>
      <c r="AO123" s="171"/>
      <c r="AP123" s="137"/>
      <c r="AQ123" s="138"/>
      <c r="AR123" s="138"/>
      <c r="AS123" s="138"/>
      <c r="AT123" s="138"/>
      <c r="AU123" s="138"/>
      <c r="AV123" s="116"/>
      <c r="AW123" s="116"/>
      <c r="AX123" s="116"/>
      <c r="AY123" s="116"/>
      <c r="AZ123" s="116"/>
      <c r="BA123" s="116"/>
      <c r="BB123" s="116"/>
      <c r="BC123" s="116"/>
      <c r="BD123" s="116"/>
      <c r="BE123" s="116"/>
      <c r="BF123" s="116"/>
      <c r="BG123" s="116"/>
    </row>
    <row r="124" spans="1:59" ht="29.25" customHeight="1">
      <c r="A124" s="137"/>
      <c r="B124" s="137"/>
      <c r="C124" s="137"/>
      <c r="D124" s="137"/>
      <c r="E124" s="137"/>
      <c r="F124" s="137"/>
      <c r="G124" s="137"/>
      <c r="H124" s="137"/>
      <c r="I124" s="137"/>
      <c r="J124" s="137"/>
      <c r="K124" s="137"/>
      <c r="L124" s="137"/>
      <c r="M124" s="137"/>
      <c r="N124" s="192"/>
      <c r="O124" s="137"/>
      <c r="P124" s="194"/>
      <c r="Q124" s="180"/>
      <c r="R124" s="66" t="s">
        <v>308</v>
      </c>
      <c r="S124" s="34"/>
      <c r="T124" s="34">
        <v>1</v>
      </c>
      <c r="U124" s="34"/>
      <c r="V124" s="170"/>
      <c r="W124" s="166"/>
      <c r="X124" s="171"/>
      <c r="Y124" s="177"/>
      <c r="Z124" s="172"/>
      <c r="AA124" s="165"/>
      <c r="AB124" s="174"/>
      <c r="AC124" s="165"/>
      <c r="AD124" s="116"/>
      <c r="AE124" s="172"/>
      <c r="AF124" s="164"/>
      <c r="AG124" s="165"/>
      <c r="AH124" s="165"/>
      <c r="AI124" s="166"/>
      <c r="AJ124" s="168"/>
      <c r="AK124" s="168"/>
      <c r="AL124" s="47"/>
      <c r="AM124" s="170"/>
      <c r="AN124" s="166"/>
      <c r="AO124" s="171"/>
      <c r="AP124" s="137"/>
      <c r="AQ124" s="138"/>
      <c r="AR124" s="138"/>
      <c r="AS124" s="138"/>
      <c r="AT124" s="138"/>
      <c r="AU124" s="138"/>
      <c r="AV124" s="116"/>
      <c r="AW124" s="116"/>
      <c r="AX124" s="116"/>
      <c r="AY124" s="116"/>
      <c r="AZ124" s="116"/>
      <c r="BA124" s="116"/>
      <c r="BB124" s="116"/>
      <c r="BC124" s="116"/>
      <c r="BD124" s="116"/>
      <c r="BE124" s="116"/>
      <c r="BF124" s="116"/>
      <c r="BG124" s="116"/>
    </row>
    <row r="125" spans="1:59" ht="29.25" customHeight="1">
      <c r="A125" s="137"/>
      <c r="B125" s="137"/>
      <c r="C125" s="137"/>
      <c r="D125" s="137"/>
      <c r="E125" s="137"/>
      <c r="F125" s="137"/>
      <c r="G125" s="137"/>
      <c r="H125" s="137"/>
      <c r="I125" s="137"/>
      <c r="J125" s="137"/>
      <c r="K125" s="137"/>
      <c r="L125" s="137"/>
      <c r="M125" s="137"/>
      <c r="N125" s="192"/>
      <c r="O125" s="137"/>
      <c r="P125" s="194"/>
      <c r="Q125" s="180"/>
      <c r="R125" s="66" t="s">
        <v>309</v>
      </c>
      <c r="S125" s="34"/>
      <c r="T125" s="34">
        <v>1</v>
      </c>
      <c r="U125" s="34"/>
      <c r="V125" s="170"/>
      <c r="W125" s="166"/>
      <c r="X125" s="171"/>
      <c r="Y125" s="177"/>
      <c r="Z125" s="172"/>
      <c r="AA125" s="165"/>
      <c r="AB125" s="174"/>
      <c r="AC125" s="165"/>
      <c r="AD125" s="116"/>
      <c r="AE125" s="172"/>
      <c r="AF125" s="164"/>
      <c r="AG125" s="165"/>
      <c r="AH125" s="165"/>
      <c r="AI125" s="166"/>
      <c r="AJ125" s="168"/>
      <c r="AK125" s="168"/>
      <c r="AL125" s="47"/>
      <c r="AM125" s="170"/>
      <c r="AN125" s="166"/>
      <c r="AO125" s="171"/>
      <c r="AP125" s="137"/>
      <c r="AQ125" s="138"/>
      <c r="AR125" s="138"/>
      <c r="AS125" s="138"/>
      <c r="AT125" s="138"/>
      <c r="AU125" s="138"/>
      <c r="AV125" s="116"/>
      <c r="AW125" s="116"/>
      <c r="AX125" s="116"/>
      <c r="AY125" s="116"/>
      <c r="AZ125" s="116"/>
      <c r="BA125" s="116"/>
      <c r="BB125" s="116"/>
      <c r="BC125" s="116"/>
      <c r="BD125" s="116"/>
      <c r="BE125" s="116"/>
      <c r="BF125" s="116"/>
      <c r="BG125" s="116"/>
    </row>
    <row r="126" spans="1:59" ht="29.25" customHeight="1">
      <c r="A126" s="137"/>
      <c r="B126" s="137"/>
      <c r="C126" s="137"/>
      <c r="D126" s="137"/>
      <c r="E126" s="137"/>
      <c r="F126" s="137"/>
      <c r="G126" s="137"/>
      <c r="H126" s="137"/>
      <c r="I126" s="137"/>
      <c r="J126" s="137"/>
      <c r="K126" s="137"/>
      <c r="L126" s="137"/>
      <c r="M126" s="137"/>
      <c r="N126" s="192"/>
      <c r="O126" s="137"/>
      <c r="P126" s="194"/>
      <c r="Q126" s="180"/>
      <c r="R126" s="66" t="s">
        <v>310</v>
      </c>
      <c r="S126" s="34"/>
      <c r="T126" s="34">
        <v>1</v>
      </c>
      <c r="U126" s="34"/>
      <c r="V126" s="170"/>
      <c r="W126" s="166"/>
      <c r="X126" s="171"/>
      <c r="Y126" s="177"/>
      <c r="Z126" s="172"/>
      <c r="AA126" s="165"/>
      <c r="AB126" s="174"/>
      <c r="AC126" s="165"/>
      <c r="AD126" s="116"/>
      <c r="AE126" s="172"/>
      <c r="AF126" s="164"/>
      <c r="AG126" s="165"/>
      <c r="AH126" s="165"/>
      <c r="AI126" s="166"/>
      <c r="AJ126" s="168"/>
      <c r="AK126" s="168"/>
      <c r="AL126" s="47"/>
      <c r="AM126" s="170"/>
      <c r="AN126" s="166"/>
      <c r="AO126" s="171"/>
      <c r="AP126" s="137"/>
      <c r="AQ126" s="138"/>
      <c r="AR126" s="138"/>
      <c r="AS126" s="138"/>
      <c r="AT126" s="138"/>
      <c r="AU126" s="138"/>
      <c r="AV126" s="116"/>
      <c r="AW126" s="116"/>
      <c r="AX126" s="116"/>
      <c r="AY126" s="116"/>
      <c r="AZ126" s="116"/>
      <c r="BA126" s="116"/>
      <c r="BB126" s="116"/>
      <c r="BC126" s="116"/>
      <c r="BD126" s="116"/>
      <c r="BE126" s="116"/>
      <c r="BF126" s="116"/>
      <c r="BG126" s="116"/>
    </row>
    <row r="127" spans="1:59" ht="29.25" customHeight="1">
      <c r="A127" s="137"/>
      <c r="B127" s="137"/>
      <c r="C127" s="137"/>
      <c r="D127" s="137"/>
      <c r="E127" s="137"/>
      <c r="F127" s="137"/>
      <c r="G127" s="137"/>
      <c r="H127" s="137"/>
      <c r="I127" s="137"/>
      <c r="J127" s="137"/>
      <c r="K127" s="137"/>
      <c r="L127" s="137"/>
      <c r="M127" s="137"/>
      <c r="N127" s="192"/>
      <c r="O127" s="137"/>
      <c r="P127" s="194"/>
      <c r="Q127" s="180"/>
      <c r="R127" s="66" t="s">
        <v>311</v>
      </c>
      <c r="S127" s="34"/>
      <c r="T127" s="34">
        <v>1</v>
      </c>
      <c r="U127" s="34"/>
      <c r="V127" s="170"/>
      <c r="W127" s="166"/>
      <c r="X127" s="171"/>
      <c r="Y127" s="177"/>
      <c r="Z127" s="172"/>
      <c r="AA127" s="165"/>
      <c r="AB127" s="174"/>
      <c r="AC127" s="165"/>
      <c r="AD127" s="116"/>
      <c r="AE127" s="172"/>
      <c r="AF127" s="164"/>
      <c r="AG127" s="165"/>
      <c r="AH127" s="165"/>
      <c r="AI127" s="166"/>
      <c r="AJ127" s="168"/>
      <c r="AK127" s="168"/>
      <c r="AL127" s="47"/>
      <c r="AM127" s="170"/>
      <c r="AN127" s="166"/>
      <c r="AO127" s="171"/>
      <c r="AP127" s="137"/>
      <c r="AQ127" s="138"/>
      <c r="AR127" s="138"/>
      <c r="AS127" s="138"/>
      <c r="AT127" s="138"/>
      <c r="AU127" s="138"/>
      <c r="AV127" s="116"/>
      <c r="AW127" s="116"/>
      <c r="AX127" s="116"/>
      <c r="AY127" s="116"/>
      <c r="AZ127" s="116"/>
      <c r="BA127" s="116"/>
      <c r="BB127" s="116"/>
      <c r="BC127" s="116"/>
      <c r="BD127" s="116"/>
      <c r="BE127" s="116"/>
      <c r="BF127" s="116"/>
      <c r="BG127" s="116"/>
    </row>
    <row r="128" spans="1:59" ht="2.25" customHeight="1">
      <c r="A128" s="137"/>
      <c r="B128" s="137"/>
      <c r="C128" s="137"/>
      <c r="D128" s="137"/>
      <c r="E128" s="137"/>
      <c r="F128" s="137"/>
      <c r="G128" s="137"/>
      <c r="H128" s="137"/>
      <c r="I128" s="137"/>
      <c r="J128" s="137"/>
      <c r="K128" s="137"/>
      <c r="L128" s="137"/>
      <c r="M128" s="137"/>
      <c r="N128" s="192"/>
      <c r="O128" s="137"/>
      <c r="P128" s="195"/>
      <c r="Q128" s="181"/>
      <c r="R128" s="67" t="s">
        <v>325</v>
      </c>
      <c r="S128" s="34">
        <f>COUNTA(S109:S127)</f>
        <v>9</v>
      </c>
      <c r="T128" s="34">
        <f>COUNTA(T109:T127)</f>
        <v>10</v>
      </c>
      <c r="U128" s="34"/>
      <c r="V128" s="170"/>
      <c r="W128" s="166"/>
      <c r="X128" s="171"/>
      <c r="Y128" s="178"/>
      <c r="Z128" s="172"/>
      <c r="AA128" s="165"/>
      <c r="AB128" s="175"/>
      <c r="AC128" s="165"/>
      <c r="AD128" s="117"/>
      <c r="AE128" s="172"/>
      <c r="AF128" s="164"/>
      <c r="AG128" s="165"/>
      <c r="AH128" s="165"/>
      <c r="AI128" s="166"/>
      <c r="AJ128" s="169"/>
      <c r="AK128" s="169"/>
      <c r="AL128" s="48"/>
      <c r="AM128" s="170"/>
      <c r="AN128" s="166"/>
      <c r="AO128" s="171"/>
      <c r="AP128" s="137"/>
      <c r="AQ128" s="138"/>
      <c r="AR128" s="138"/>
      <c r="AS128" s="138"/>
      <c r="AT128" s="138"/>
      <c r="AU128" s="138"/>
      <c r="AV128" s="117"/>
      <c r="AW128" s="117"/>
      <c r="AX128" s="117"/>
      <c r="AY128" s="117"/>
      <c r="AZ128" s="117"/>
      <c r="BA128" s="117"/>
      <c r="BB128" s="117"/>
      <c r="BC128" s="117"/>
      <c r="BD128" s="117"/>
      <c r="BE128" s="117"/>
      <c r="BF128" s="117"/>
      <c r="BG128" s="117"/>
    </row>
  </sheetData>
  <autoFilter ref="A6:DK128" xr:uid="{99B4F2BC-52B3-4B24-8D26-2AF6ADFAAD26}"/>
  <mergeCells count="474">
    <mergeCell ref="AC69:AC75"/>
    <mergeCell ref="AC76:AC82"/>
    <mergeCell ref="AC83:AC88"/>
    <mergeCell ref="AD69:AD75"/>
    <mergeCell ref="AD76:AD82"/>
    <mergeCell ref="AD83:AD88"/>
    <mergeCell ref="AB76:AB82"/>
    <mergeCell ref="AB83:AB88"/>
    <mergeCell ref="AI69:AI75"/>
    <mergeCell ref="AI76:AI82"/>
    <mergeCell ref="AI83:AI88"/>
    <mergeCell ref="A4:B5"/>
    <mergeCell ref="BF9:BF28"/>
    <mergeCell ref="BG9:BG28"/>
    <mergeCell ref="AD9:AD28"/>
    <mergeCell ref="AF9:AF28"/>
    <mergeCell ref="AG9:AG28"/>
    <mergeCell ref="AH9:AH28"/>
    <mergeCell ref="AI9:AI28"/>
    <mergeCell ref="AA29:AA48"/>
    <mergeCell ref="AC29:AC48"/>
    <mergeCell ref="AD29:AD48"/>
    <mergeCell ref="AE29:AE48"/>
    <mergeCell ref="AF29:AF48"/>
    <mergeCell ref="AG29:AG48"/>
    <mergeCell ref="AH29:AH48"/>
    <mergeCell ref="AI29:AI48"/>
    <mergeCell ref="AP29:AP48"/>
    <mergeCell ref="AQ29:AQ35"/>
    <mergeCell ref="AR29:AR35"/>
    <mergeCell ref="AS29:AS35"/>
    <mergeCell ref="AT29:AT35"/>
    <mergeCell ref="AU29:AU35"/>
    <mergeCell ref="AT36:AT48"/>
    <mergeCell ref="AU36:AU48"/>
    <mergeCell ref="AP89:AP108"/>
    <mergeCell ref="AQ89:AQ95"/>
    <mergeCell ref="AR89:AR95"/>
    <mergeCell ref="AS89:AS95"/>
    <mergeCell ref="AT89:AT95"/>
    <mergeCell ref="AU89:AU95"/>
    <mergeCell ref="AQ96:AQ108"/>
    <mergeCell ref="AR96:AR108"/>
    <mergeCell ref="AS96:AS108"/>
    <mergeCell ref="AT96:AT108"/>
    <mergeCell ref="AU96:AU108"/>
    <mergeCell ref="AF89:AF95"/>
    <mergeCell ref="AG89:AG95"/>
    <mergeCell ref="AH89:AH95"/>
    <mergeCell ref="AI89:AI95"/>
    <mergeCell ref="AJ89:AJ108"/>
    <mergeCell ref="AK89:AK108"/>
    <mergeCell ref="AM89:AM108"/>
    <mergeCell ref="AN89:AN108"/>
    <mergeCell ref="AO89:AO108"/>
    <mergeCell ref="AH96:AH108"/>
    <mergeCell ref="AI96:AI108"/>
    <mergeCell ref="AF96:AF108"/>
    <mergeCell ref="AG96:AG108"/>
    <mergeCell ref="W89:W108"/>
    <mergeCell ref="X89:X108"/>
    <mergeCell ref="Y89:Y95"/>
    <mergeCell ref="Z89:Z95"/>
    <mergeCell ref="AA89:AA95"/>
    <mergeCell ref="AB89:AB95"/>
    <mergeCell ref="AC89:AC95"/>
    <mergeCell ref="AD89:AD95"/>
    <mergeCell ref="AE89:AE95"/>
    <mergeCell ref="Y96:Y108"/>
    <mergeCell ref="Z96:Z108"/>
    <mergeCell ref="AA96:AA108"/>
    <mergeCell ref="AB96:AB108"/>
    <mergeCell ref="AC96:AC108"/>
    <mergeCell ref="AD96:AD108"/>
    <mergeCell ref="AE96:AE108"/>
    <mergeCell ref="J89:J108"/>
    <mergeCell ref="K89:K108"/>
    <mergeCell ref="L89:L108"/>
    <mergeCell ref="M89:M108"/>
    <mergeCell ref="N89:N108"/>
    <mergeCell ref="O89:O108"/>
    <mergeCell ref="P89:P108"/>
    <mergeCell ref="Q89:Q108"/>
    <mergeCell ref="V89:V108"/>
    <mergeCell ref="A89:A108"/>
    <mergeCell ref="B89:B108"/>
    <mergeCell ref="C89:C108"/>
    <mergeCell ref="D89:D108"/>
    <mergeCell ref="E89:E108"/>
    <mergeCell ref="F89:F108"/>
    <mergeCell ref="G89:G108"/>
    <mergeCell ref="H89:H108"/>
    <mergeCell ref="I89:I108"/>
    <mergeCell ref="AN69:AN88"/>
    <mergeCell ref="AO69:AO88"/>
    <mergeCell ref="AP69:AP88"/>
    <mergeCell ref="AQ69:AQ75"/>
    <mergeCell ref="AR69:AR75"/>
    <mergeCell ref="AS69:AS75"/>
    <mergeCell ref="AT69:AT75"/>
    <mergeCell ref="AU69:AU75"/>
    <mergeCell ref="AQ76:AQ88"/>
    <mergeCell ref="AR76:AR88"/>
    <mergeCell ref="AS76:AS88"/>
    <mergeCell ref="AT76:AT88"/>
    <mergeCell ref="AU76:AU88"/>
    <mergeCell ref="AJ69:AJ88"/>
    <mergeCell ref="AK69:AK88"/>
    <mergeCell ref="AM69:AM88"/>
    <mergeCell ref="AE69:AE75"/>
    <mergeCell ref="AE76:AE82"/>
    <mergeCell ref="AE83:AE88"/>
    <mergeCell ref="AF69:AF75"/>
    <mergeCell ref="AF76:AF82"/>
    <mergeCell ref="AF83:AF88"/>
    <mergeCell ref="AG69:AG75"/>
    <mergeCell ref="AG76:AG82"/>
    <mergeCell ref="AG83:AG88"/>
    <mergeCell ref="AH69:AH75"/>
    <mergeCell ref="AH76:AH82"/>
    <mergeCell ref="AH83:AH88"/>
    <mergeCell ref="W69:W88"/>
    <mergeCell ref="X69:X88"/>
    <mergeCell ref="AB69:AB75"/>
    <mergeCell ref="Y69:Y75"/>
    <mergeCell ref="Y76:Y82"/>
    <mergeCell ref="Y83:Y88"/>
    <mergeCell ref="Z69:Z75"/>
    <mergeCell ref="Z76:Z82"/>
    <mergeCell ref="Z83:Z88"/>
    <mergeCell ref="AA69:AA75"/>
    <mergeCell ref="AA76:AA82"/>
    <mergeCell ref="AA83:AA88"/>
    <mergeCell ref="J69:J88"/>
    <mergeCell ref="K69:K88"/>
    <mergeCell ref="L69:L88"/>
    <mergeCell ref="M69:M88"/>
    <mergeCell ref="N69:N88"/>
    <mergeCell ref="O69:O88"/>
    <mergeCell ref="P69:P88"/>
    <mergeCell ref="Q69:Q88"/>
    <mergeCell ref="V69:V88"/>
    <mergeCell ref="A69:A88"/>
    <mergeCell ref="B69:B88"/>
    <mergeCell ref="C69:C88"/>
    <mergeCell ref="D69:D88"/>
    <mergeCell ref="E69:E88"/>
    <mergeCell ref="F69:F88"/>
    <mergeCell ref="G69:G88"/>
    <mergeCell ref="H69:H88"/>
    <mergeCell ref="I69:I88"/>
    <mergeCell ref="AT56:AT68"/>
    <mergeCell ref="AU56:AU68"/>
    <mergeCell ref="Y56:Y68"/>
    <mergeCell ref="Z56:Z68"/>
    <mergeCell ref="AA56:AA68"/>
    <mergeCell ref="AB56:AB68"/>
    <mergeCell ref="AC56:AC68"/>
    <mergeCell ref="AD56:AD68"/>
    <mergeCell ref="AE56:AE68"/>
    <mergeCell ref="AF56:AF68"/>
    <mergeCell ref="AG56:AG68"/>
    <mergeCell ref="AH49:AH55"/>
    <mergeCell ref="AI49:AI55"/>
    <mergeCell ref="AJ49:AJ68"/>
    <mergeCell ref="AK49:AK68"/>
    <mergeCell ref="AM49:AM68"/>
    <mergeCell ref="AN49:AN68"/>
    <mergeCell ref="AO49:AO68"/>
    <mergeCell ref="AP49:AP68"/>
    <mergeCell ref="AQ49:AQ55"/>
    <mergeCell ref="AH56:AH68"/>
    <mergeCell ref="AI56:AI68"/>
    <mergeCell ref="AQ56:AQ68"/>
    <mergeCell ref="A49:A68"/>
    <mergeCell ref="B49:B68"/>
    <mergeCell ref="C49:C68"/>
    <mergeCell ref="D49:D68"/>
    <mergeCell ref="E49:E68"/>
    <mergeCell ref="F49:F68"/>
    <mergeCell ref="G49:G68"/>
    <mergeCell ref="H49:H68"/>
    <mergeCell ref="I49:I68"/>
    <mergeCell ref="J49:J68"/>
    <mergeCell ref="K49:K68"/>
    <mergeCell ref="L49:L68"/>
    <mergeCell ref="M49:M68"/>
    <mergeCell ref="N49:N68"/>
    <mergeCell ref="O49:O68"/>
    <mergeCell ref="P49:P68"/>
    <mergeCell ref="Q49:Q68"/>
    <mergeCell ref="V49:V68"/>
    <mergeCell ref="W49:W68"/>
    <mergeCell ref="X49:X68"/>
    <mergeCell ref="Y49:Y55"/>
    <mergeCell ref="Y36:Y48"/>
    <mergeCell ref="Z36:Z48"/>
    <mergeCell ref="AB36:AB48"/>
    <mergeCell ref="AQ36:AQ48"/>
    <mergeCell ref="AR36:AR48"/>
    <mergeCell ref="AS36:AS48"/>
    <mergeCell ref="Z49:Z55"/>
    <mergeCell ref="AA49:AA55"/>
    <mergeCell ref="AB49:AB55"/>
    <mergeCell ref="AC49:AC55"/>
    <mergeCell ref="AD49:AD55"/>
    <mergeCell ref="AE49:AE55"/>
    <mergeCell ref="AF49:AF55"/>
    <mergeCell ref="AG49:AG55"/>
    <mergeCell ref="AJ29:AJ48"/>
    <mergeCell ref="AK29:AK48"/>
    <mergeCell ref="AM29:AM48"/>
    <mergeCell ref="AN29:AN48"/>
    <mergeCell ref="AO29:AO48"/>
    <mergeCell ref="W29:W48"/>
    <mergeCell ref="X29:X48"/>
    <mergeCell ref="Y29:Y35"/>
    <mergeCell ref="Z29:Z35"/>
    <mergeCell ref="AB29:AB35"/>
    <mergeCell ref="J29:J48"/>
    <mergeCell ref="K29:K48"/>
    <mergeCell ref="L29:L48"/>
    <mergeCell ref="M29:M48"/>
    <mergeCell ref="N29:N48"/>
    <mergeCell ref="O29:O48"/>
    <mergeCell ref="P29:P48"/>
    <mergeCell ref="Q29:Q48"/>
    <mergeCell ref="V29:V48"/>
    <mergeCell ref="A29:A48"/>
    <mergeCell ref="B29:B48"/>
    <mergeCell ref="C29:C48"/>
    <mergeCell ref="D29:D48"/>
    <mergeCell ref="E29:E48"/>
    <mergeCell ref="F29:F48"/>
    <mergeCell ref="G29:G48"/>
    <mergeCell ref="H29:H48"/>
    <mergeCell ref="I29:I48"/>
    <mergeCell ref="W9:W28"/>
    <mergeCell ref="X9:X28"/>
    <mergeCell ref="X7:X8"/>
    <mergeCell ref="AB9:AB15"/>
    <mergeCell ref="AB17:AB28"/>
    <mergeCell ref="AE9:AE28"/>
    <mergeCell ref="AC9:AC28"/>
    <mergeCell ref="AA9:AA28"/>
    <mergeCell ref="Z9:Z28"/>
    <mergeCell ref="Y9:Y28"/>
    <mergeCell ref="J9:J28"/>
    <mergeCell ref="K9:K28"/>
    <mergeCell ref="L9:L28"/>
    <mergeCell ref="M9:M28"/>
    <mergeCell ref="N9:N28"/>
    <mergeCell ref="O9:O28"/>
    <mergeCell ref="P9:P28"/>
    <mergeCell ref="Q9:Q28"/>
    <mergeCell ref="V9:V28"/>
    <mergeCell ref="A9:A28"/>
    <mergeCell ref="B9:B28"/>
    <mergeCell ref="C9:C28"/>
    <mergeCell ref="D9:D28"/>
    <mergeCell ref="E9:E28"/>
    <mergeCell ref="F9:F28"/>
    <mergeCell ref="G9:G28"/>
    <mergeCell ref="H9:H28"/>
    <mergeCell ref="I9:I28"/>
    <mergeCell ref="N1:P3"/>
    <mergeCell ref="W7:W8"/>
    <mergeCell ref="A7:A8"/>
    <mergeCell ref="B7:B8"/>
    <mergeCell ref="C7:C8"/>
    <mergeCell ref="D7:D8"/>
    <mergeCell ref="E7:E8"/>
    <mergeCell ref="F7:F8"/>
    <mergeCell ref="G7:G8"/>
    <mergeCell ref="N7:N8"/>
    <mergeCell ref="O7:O8"/>
    <mergeCell ref="P7:P8"/>
    <mergeCell ref="Q7:Q8"/>
    <mergeCell ref="V7:V8"/>
    <mergeCell ref="H7:H8"/>
    <mergeCell ref="I7:I8"/>
    <mergeCell ref="J7:J8"/>
    <mergeCell ref="K7:K8"/>
    <mergeCell ref="L7:L8"/>
    <mergeCell ref="M7:M8"/>
    <mergeCell ref="C1:M1"/>
    <mergeCell ref="C2:M2"/>
    <mergeCell ref="C3:F3"/>
    <mergeCell ref="G3:M3"/>
    <mergeCell ref="AZ4:BC5"/>
    <mergeCell ref="BD4:BG5"/>
    <mergeCell ref="Y5:Y6"/>
    <mergeCell ref="AA5:AH5"/>
    <mergeCell ref="AI5:AI6"/>
    <mergeCell ref="AJ5:AJ6"/>
    <mergeCell ref="C4:C6"/>
    <mergeCell ref="D4:D6"/>
    <mergeCell ref="E4:E6"/>
    <mergeCell ref="K4:X5"/>
    <mergeCell ref="Y4:AP4"/>
    <mergeCell ref="AM5:AM6"/>
    <mergeCell ref="AO5:AO6"/>
    <mergeCell ref="AP5:AP6"/>
    <mergeCell ref="AK5:AK6"/>
    <mergeCell ref="F4:J5"/>
    <mergeCell ref="AN5:AN6"/>
    <mergeCell ref="AV4:AY5"/>
    <mergeCell ref="A1:B3"/>
    <mergeCell ref="AQ4:AU5"/>
    <mergeCell ref="AO7:AO8"/>
    <mergeCell ref="AP7:AP8"/>
    <mergeCell ref="AJ7:AJ8"/>
    <mergeCell ref="AK7:AK8"/>
    <mergeCell ref="AM7:AM8"/>
    <mergeCell ref="AN7:AN8"/>
    <mergeCell ref="A109:A128"/>
    <mergeCell ref="B109:B128"/>
    <mergeCell ref="C109:C128"/>
    <mergeCell ref="D109:D128"/>
    <mergeCell ref="E109:E128"/>
    <mergeCell ref="F109:F128"/>
    <mergeCell ref="G109:G128"/>
    <mergeCell ref="H109:H128"/>
    <mergeCell ref="I109:I128"/>
    <mergeCell ref="J109:J128"/>
    <mergeCell ref="K109:K128"/>
    <mergeCell ref="L109:L128"/>
    <mergeCell ref="M109:M128"/>
    <mergeCell ref="N109:N128"/>
    <mergeCell ref="O109:O128"/>
    <mergeCell ref="P109:P128"/>
    <mergeCell ref="Q109:Q128"/>
    <mergeCell ref="V109:V128"/>
    <mergeCell ref="W109:W128"/>
    <mergeCell ref="X109:X128"/>
    <mergeCell ref="Z109:Z115"/>
    <mergeCell ref="AA109:AA115"/>
    <mergeCell ref="AB109:AB115"/>
    <mergeCell ref="AC109:AC115"/>
    <mergeCell ref="AD109:AD115"/>
    <mergeCell ref="AE109:AE115"/>
    <mergeCell ref="Z116:Z128"/>
    <mergeCell ref="AA116:AA128"/>
    <mergeCell ref="AB116:AB128"/>
    <mergeCell ref="AC116:AC128"/>
    <mergeCell ref="AD116:AD128"/>
    <mergeCell ref="AE116:AE128"/>
    <mergeCell ref="Y109:Y128"/>
    <mergeCell ref="AF109:AF115"/>
    <mergeCell ref="AG109:AG115"/>
    <mergeCell ref="AH109:AH115"/>
    <mergeCell ref="AI109:AI115"/>
    <mergeCell ref="AJ109:AJ128"/>
    <mergeCell ref="AK109:AK128"/>
    <mergeCell ref="AM109:AM128"/>
    <mergeCell ref="AN109:AN128"/>
    <mergeCell ref="AO109:AO128"/>
    <mergeCell ref="AF116:AF128"/>
    <mergeCell ref="AG116:AG128"/>
    <mergeCell ref="AH116:AH128"/>
    <mergeCell ref="AI116:AI128"/>
    <mergeCell ref="AP109:AP128"/>
    <mergeCell ref="AQ109:AQ115"/>
    <mergeCell ref="AR109:AR115"/>
    <mergeCell ref="AS109:AS115"/>
    <mergeCell ref="AT109:AT115"/>
    <mergeCell ref="AU109:AU115"/>
    <mergeCell ref="AQ116:AQ128"/>
    <mergeCell ref="AR116:AR128"/>
    <mergeCell ref="AS116:AS128"/>
    <mergeCell ref="AT116:AT128"/>
    <mergeCell ref="AU116:AU128"/>
    <mergeCell ref="BG7:BG8"/>
    <mergeCell ref="AV29:AV48"/>
    <mergeCell ref="AW29:AW48"/>
    <mergeCell ref="AX29:AX48"/>
    <mergeCell ref="AY29:AY48"/>
    <mergeCell ref="AZ29:AZ48"/>
    <mergeCell ref="BA29:BA48"/>
    <mergeCell ref="BB29:BB48"/>
    <mergeCell ref="BC29:BC48"/>
    <mergeCell ref="BD29:BD48"/>
    <mergeCell ref="BE29:BE48"/>
    <mergeCell ref="BF29:BF48"/>
    <mergeCell ref="BG29:BG48"/>
    <mergeCell ref="AX7:AX8"/>
    <mergeCell ref="AY7:AY8"/>
    <mergeCell ref="AZ7:AZ8"/>
    <mergeCell ref="BA7:BA8"/>
    <mergeCell ref="BB7:BB8"/>
    <mergeCell ref="BC7:BC8"/>
    <mergeCell ref="BD7:BD8"/>
    <mergeCell ref="BE7:BE8"/>
    <mergeCell ref="BF7:BF8"/>
    <mergeCell ref="AW7:AW8"/>
    <mergeCell ref="AZ9:AZ28"/>
    <mergeCell ref="BA49:BA68"/>
    <mergeCell ref="BB49:BB68"/>
    <mergeCell ref="BC49:BC68"/>
    <mergeCell ref="BD49:BD68"/>
    <mergeCell ref="BE49:BE68"/>
    <mergeCell ref="BF49:BF68"/>
    <mergeCell ref="BG49:BG68"/>
    <mergeCell ref="AX69:AX88"/>
    <mergeCell ref="AY69:AY88"/>
    <mergeCell ref="AZ69:AZ88"/>
    <mergeCell ref="BA69:BA88"/>
    <mergeCell ref="BB69:BB88"/>
    <mergeCell ref="BC69:BC88"/>
    <mergeCell ref="BD69:BD88"/>
    <mergeCell ref="BE69:BE88"/>
    <mergeCell ref="BF69:BF88"/>
    <mergeCell ref="BG69:BG88"/>
    <mergeCell ref="AX49:AX68"/>
    <mergeCell ref="AY49:AY68"/>
    <mergeCell ref="AZ49:AZ68"/>
    <mergeCell ref="BA89:BA108"/>
    <mergeCell ref="BB89:BB108"/>
    <mergeCell ref="BC89:BC108"/>
    <mergeCell ref="BD89:BD108"/>
    <mergeCell ref="BE89:BE108"/>
    <mergeCell ref="BF89:BF108"/>
    <mergeCell ref="BG89:BG108"/>
    <mergeCell ref="AV109:AV128"/>
    <mergeCell ref="AW109:AW128"/>
    <mergeCell ref="AX109:AX128"/>
    <mergeCell ref="AY109:AY128"/>
    <mergeCell ref="AZ109:AZ128"/>
    <mergeCell ref="BA109:BA128"/>
    <mergeCell ref="BB109:BB128"/>
    <mergeCell ref="BC109:BC128"/>
    <mergeCell ref="BD109:BD128"/>
    <mergeCell ref="BE109:BE128"/>
    <mergeCell ref="BF109:BF128"/>
    <mergeCell ref="BG109:BG128"/>
    <mergeCell ref="AV89:AV108"/>
    <mergeCell ref="AW89:AW108"/>
    <mergeCell ref="AX89:AX108"/>
    <mergeCell ref="AY89:AY108"/>
    <mergeCell ref="AZ89:AZ108"/>
    <mergeCell ref="BE9:BE28"/>
    <mergeCell ref="BD9:BD28"/>
    <mergeCell ref="BC9:BC28"/>
    <mergeCell ref="BB9:BB28"/>
    <mergeCell ref="BA9:BA28"/>
    <mergeCell ref="AY9:AY28"/>
    <mergeCell ref="AX9:AX28"/>
    <mergeCell ref="AW9:AW28"/>
    <mergeCell ref="AK9:AK28"/>
    <mergeCell ref="AM9:AM28"/>
    <mergeCell ref="AV76:AV88"/>
    <mergeCell ref="AW69:AW75"/>
    <mergeCell ref="AW76:AW88"/>
    <mergeCell ref="AJ9:AJ28"/>
    <mergeCell ref="AV9:AV28"/>
    <mergeCell ref="AU9:AU28"/>
    <mergeCell ref="AT9:AT28"/>
    <mergeCell ref="AS9:AS28"/>
    <mergeCell ref="AR9:AR28"/>
    <mergeCell ref="AQ9:AQ28"/>
    <mergeCell ref="AP9:AP28"/>
    <mergeCell ref="AO9:AO28"/>
    <mergeCell ref="AN9:AN28"/>
    <mergeCell ref="AV49:AV55"/>
    <mergeCell ref="AV56:AV68"/>
    <mergeCell ref="AW49:AW55"/>
    <mergeCell ref="AW56:AW68"/>
    <mergeCell ref="AV69:AV75"/>
    <mergeCell ref="AR49:AR55"/>
    <mergeCell ref="AS49:AS55"/>
    <mergeCell ref="AT49:AT55"/>
    <mergeCell ref="AU49:AU55"/>
    <mergeCell ref="AR56:AR68"/>
    <mergeCell ref="AS56:AS68"/>
  </mergeCells>
  <conditionalFormatting sqref="P7:Q128">
    <cfRule type="expression" dxfId="48" priority="16">
      <formula>IF($P7="Probable",TRUE,FALSE)</formula>
    </cfRule>
    <cfRule type="expression" dxfId="47" priority="13">
      <formula>IF($P7="Rara vez",TRUE,FALSE)</formula>
    </cfRule>
    <cfRule type="expression" dxfId="46" priority="14">
      <formula>IF($P7="Improbable",TRUE,FALSE)</formula>
    </cfRule>
    <cfRule type="expression" dxfId="45" priority="15">
      <formula>IF($P7="Posible",TRUE,FALSE)</formula>
    </cfRule>
    <cfRule type="expression" dxfId="44" priority="17">
      <formula>IF($P7="Casi seguro",TRUE,FALSE)</formula>
    </cfRule>
  </conditionalFormatting>
  <conditionalFormatting sqref="V7:W128 AM7:AN128">
    <cfRule type="expression" dxfId="43" priority="10">
      <formula>IF($V7="Catastrofico",TRUE,FALSE)</formula>
    </cfRule>
    <cfRule type="expression" dxfId="42" priority="11">
      <formula>IF($V7="Mayor",TRUE,FALSE)</formula>
    </cfRule>
    <cfRule type="expression" dxfId="41" priority="12">
      <formula>IF($V7="Moderado",TRUE,FALSE)</formula>
    </cfRule>
  </conditionalFormatting>
  <conditionalFormatting sqref="X7:X128">
    <cfRule type="expression" dxfId="40" priority="4">
      <formula>IF($X7="Extremo",TRUE,FALSE)</formula>
    </cfRule>
    <cfRule type="expression" dxfId="39" priority="5">
      <formula>IF($X7="Alto",TRUE,FALSE)</formula>
    </cfRule>
    <cfRule type="expression" dxfId="38" priority="6">
      <formula>IF($X7="Moderado",TRUE,FALSE)</formula>
    </cfRule>
  </conditionalFormatting>
  <conditionalFormatting sqref="AJ7:AL7">
    <cfRule type="expression" dxfId="37" priority="204">
      <formula>IF($AJ7="Probable",TRUE,FALSE)</formula>
    </cfRule>
    <cfRule type="expression" dxfId="36" priority="203">
      <formula>IF($AJ7="Casi seguro",TRUE,FALSE)</formula>
    </cfRule>
    <cfRule type="expression" dxfId="35" priority="207">
      <formula>IF($AJ7="Rara vez",TRUE,FALSE)</formula>
    </cfRule>
    <cfRule type="expression" dxfId="34" priority="206">
      <formula>IF($AJ7="Improbable",TRUE,FALSE)</formula>
    </cfRule>
    <cfRule type="expression" dxfId="33" priority="205">
      <formula>IF($AJ7="Posible",TRUE,FALSE)</formula>
    </cfRule>
  </conditionalFormatting>
  <conditionalFormatting sqref="AJ9:AL9">
    <cfRule type="expression" dxfId="32" priority="168">
      <formula>IF($AJ9="Probable",TRUE,FALSE)</formula>
    </cfRule>
    <cfRule type="expression" dxfId="31" priority="169">
      <formula>IF($AJ9="Posible",TRUE,FALSE)</formula>
    </cfRule>
    <cfRule type="expression" dxfId="30" priority="171">
      <formula>IF($AJ9="Rara vez",TRUE,FALSE)</formula>
    </cfRule>
    <cfRule type="expression" dxfId="29" priority="170">
      <formula>IF($AJ9="Improbable",TRUE,FALSE)</formula>
    </cfRule>
    <cfRule type="expression" dxfId="28" priority="167">
      <formula>IF($AJ9="Casi seguro",TRUE,FALSE)</formula>
    </cfRule>
  </conditionalFormatting>
  <conditionalFormatting sqref="AJ29:AL29">
    <cfRule type="expression" dxfId="27" priority="134">
      <formula>IF($AJ29="Casi seguro",TRUE,FALSE)</formula>
    </cfRule>
    <cfRule type="expression" dxfId="26" priority="135">
      <formula>IF($AJ29="Probable",TRUE,FALSE)</formula>
    </cfRule>
    <cfRule type="expression" dxfId="25" priority="137">
      <formula>IF($AJ29="Improbable",TRUE,FALSE)</formula>
    </cfRule>
    <cfRule type="expression" dxfId="24" priority="138">
      <formula>IF($AJ29="Rara vez",TRUE,FALSE)</formula>
    </cfRule>
    <cfRule type="expression" dxfId="23" priority="136">
      <formula>IF($AJ29="Posible",TRUE,FALSE)</formula>
    </cfRule>
  </conditionalFormatting>
  <conditionalFormatting sqref="AJ49:AL49">
    <cfRule type="expression" dxfId="22" priority="102">
      <formula>IF($AJ49="Probable",TRUE,FALSE)</formula>
    </cfRule>
    <cfRule type="expression" dxfId="21" priority="101">
      <formula>IF($AJ49="Casi seguro",TRUE,FALSE)</formula>
    </cfRule>
    <cfRule type="expression" dxfId="20" priority="103">
      <formula>IF($AJ49="Posible",TRUE,FALSE)</formula>
    </cfRule>
    <cfRule type="expression" dxfId="19" priority="104">
      <formula>IF($AJ49="Improbable",TRUE,FALSE)</formula>
    </cfRule>
    <cfRule type="expression" dxfId="18" priority="105">
      <formula>IF($AJ49="Rara vez",TRUE,FALSE)</formula>
    </cfRule>
  </conditionalFormatting>
  <conditionalFormatting sqref="AJ69:AL69">
    <cfRule type="expression" dxfId="17" priority="69">
      <formula>IF($AJ69="Probable",TRUE,FALSE)</formula>
    </cfRule>
    <cfRule type="expression" dxfId="16" priority="70">
      <formula>IF($AJ69="Posible",TRUE,FALSE)</formula>
    </cfRule>
    <cfRule type="expression" dxfId="15" priority="71">
      <formula>IF($AJ69="Improbable",TRUE,FALSE)</formula>
    </cfRule>
    <cfRule type="expression" dxfId="14" priority="68">
      <formula>IF($AJ69="Casi seguro",TRUE,FALSE)</formula>
    </cfRule>
    <cfRule type="expression" dxfId="13" priority="72">
      <formula>IF($AJ69="Rara vez",TRUE,FALSE)</formula>
    </cfRule>
  </conditionalFormatting>
  <conditionalFormatting sqref="AJ89:AL89">
    <cfRule type="expression" dxfId="12" priority="39">
      <formula>IF($AJ89="Rara vez",TRUE,FALSE)</formula>
    </cfRule>
    <cfRule type="expression" dxfId="11" priority="38">
      <formula>IF($AJ89="Improbable",TRUE,FALSE)</formula>
    </cfRule>
    <cfRule type="expression" dxfId="10" priority="37">
      <formula>IF($AJ89="Posible",TRUE,FALSE)</formula>
    </cfRule>
    <cfRule type="expression" dxfId="9" priority="36">
      <formula>IF($AJ89="Probable",TRUE,FALSE)</formula>
    </cfRule>
    <cfRule type="expression" dxfId="8" priority="35">
      <formula>IF($AJ89="Casi seguro",TRUE,FALSE)</formula>
    </cfRule>
  </conditionalFormatting>
  <conditionalFormatting sqref="AJ109:AL109">
    <cfRule type="expression" dxfId="7" priority="18">
      <formula>IF($AJ109="Casi seguro",TRUE,FALSE)</formula>
    </cfRule>
    <cfRule type="expression" dxfId="6" priority="19">
      <formula>IF($AJ109="Probable",TRUE,FALSE)</formula>
    </cfRule>
    <cfRule type="expression" dxfId="5" priority="20">
      <formula>IF($AJ109="Posible",TRUE,FALSE)</formula>
    </cfRule>
    <cfRule type="expression" dxfId="4" priority="21">
      <formula>IF($AJ109="Improbable",TRUE,FALSE)</formula>
    </cfRule>
    <cfRule type="expression" dxfId="3" priority="22">
      <formula>IF($AJ109="Rara vez",TRUE,FALSE)</formula>
    </cfRule>
  </conditionalFormatting>
  <conditionalFormatting sqref="AO7:AO128">
    <cfRule type="expression" dxfId="2" priority="2">
      <formula>IF($AO7="Alto",TRUE,FALSE)</formula>
    </cfRule>
    <cfRule type="expression" dxfId="1" priority="3">
      <formula>IF($AO7="Moderado",TRUE,FALSE)</formula>
    </cfRule>
    <cfRule type="expression" dxfId="0" priority="1">
      <formula>IF($AO7="Extremo",TRUE,FALSE)</formula>
    </cfRule>
  </conditionalFormatting>
  <hyperlinks>
    <hyperlink ref="AV4:AY5" r:id="rId1" display="../../../../../../:f:/s/PAACyRiesgosdeGestion/IgAL473O0SfESK2smQE2o1N5AboL2kg2NsW2EM7GwAKHNrc?e=5mBSUg" xr:uid="{A5B1CACB-7BB2-429C-AADE-C1193EF27EF7}"/>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941F7302-EECE-417E-AF47-FFCAA076D4FD}">
          <x14:formula1>
            <xm:f>Listas!$P$2:$P$4</xm:f>
          </x14:formula1>
          <xm:sqref>AU7:AU9 AU96 AU29 AU36 AU49 AU56 AU69 AU76 AU89 AU109 AU116</xm:sqref>
        </x14:dataValidation>
        <x14:dataValidation type="list" allowBlank="1" showInputMessage="1" showErrorMessage="1" xr:uid="{EFC175AD-8730-4A67-912D-6D05209837AC}">
          <x14:formula1>
            <xm:f>Listas!$N$2:$N$5</xm:f>
          </x14:formula1>
          <xm:sqref>AP7 AP9 AP29 AP49 AP69 AP89</xm:sqref>
        </x14:dataValidation>
        <x14:dataValidation type="list" allowBlank="1" showInputMessage="1" showErrorMessage="1" xr:uid="{853348EC-97B5-472B-A2DF-A6EF5806D7EC}">
          <x14:formula1>
            <xm:f>Listas!$L$2:$L$3</xm:f>
          </x14:formula1>
          <xm:sqref>AH7:AH9 AH96 AH29 AH76 AH49 AH56 AH69 AH83 AH89</xm:sqref>
        </x14:dataValidation>
        <x14:dataValidation type="list" allowBlank="1" showInputMessage="1" showErrorMessage="1" xr:uid="{F68F12EE-BB76-440C-A976-06D5E6CB071B}">
          <x14:formula1>
            <xm:f>Listas!$K$2:$K$3</xm:f>
          </x14:formula1>
          <xm:sqref>AG7:AG9 AG96 AG29 AG76 AG49 AG56 AG69 AG83 AG89</xm:sqref>
        </x14:dataValidation>
        <x14:dataValidation type="list" allowBlank="1" showInputMessage="1" showErrorMessage="1" xr:uid="{4108FD2B-3F55-49F9-9E6B-FA9711DEE089}">
          <x14:formula1>
            <xm:f>Listas!$J$2:$J$3</xm:f>
          </x14:formula1>
          <xm:sqref>AF7:AF9 AF96 AF29 AF76 AF49 AF56 AF69 AF83 AF89</xm:sqref>
        </x14:dataValidation>
        <x14:dataValidation type="list" allowBlank="1" showInputMessage="1" showErrorMessage="1" xr:uid="{78183C4A-81EC-4C9B-815B-AA04D9535A14}">
          <x14:formula1>
            <xm:f>Listas!$I$2:$I$3</xm:f>
          </x14:formula1>
          <xm:sqref>AC7:AD9 AC96:AD96 AC29:AD29 AC76 AC49:AD49 AC56 AC83 AC89:AD89 AC69</xm:sqref>
        </x14:dataValidation>
        <x14:dataValidation type="list" allowBlank="1" showInputMessage="1" showErrorMessage="1" xr:uid="{802AF4E3-3995-4B30-B06E-37F272FB6182}">
          <x14:formula1>
            <xm:f>Listas!$C$9:$C$13</xm:f>
          </x14:formula1>
          <xm:sqref>O7 O9 O29 O49 O69 O89</xm:sqref>
        </x14:dataValidation>
        <x14:dataValidation type="list" allowBlank="1" showInputMessage="1" showErrorMessage="1" xr:uid="{F8BC6A1C-9C89-45C2-B0FC-F874914D9531}">
          <x14:formula1>
            <xm:f>Listas!$A$11</xm:f>
          </x14:formula1>
          <xm:sqref>N7 N9 N29 N49 N69 N89</xm:sqref>
        </x14:dataValidation>
        <x14:dataValidation type="list" allowBlank="1" showInputMessage="1" showErrorMessage="1" xr:uid="{F875F5CD-CDAA-496A-8B6A-A8761D35208A}">
          <x14:formula1>
            <xm:f>Listas!$R$2:$R$3</xm:f>
          </x14:formula1>
          <xm:sqref>B7 B9 B29 B49 B69 B89 B109</xm:sqref>
        </x14:dataValidation>
        <x14:dataValidation type="list" allowBlank="1" showInputMessage="1" showErrorMessage="1" xr:uid="{67F25FB1-1ED4-4DE2-BB1A-35269DA44CFA}">
          <x14:formula1>
            <xm:f>Listas!$H$2:$H$3</xm:f>
          </x14:formula1>
          <xm:sqref>AA29 AA49:AA69 AA76 AA83 AA95:AA108 AA89 AA7:AA9</xm:sqref>
        </x14:dataValidation>
        <x14:dataValidation type="list" allowBlank="1" showInputMessage="1" showErrorMessage="1" xr:uid="{1F961A0E-AAE1-43E8-BB70-DF04A32208D3}">
          <x14:formula1>
            <xm:f>Listas!$T$2:$T$3</xm:f>
          </x14:formula1>
          <xm:sqref>BA89 BE9 AW89 AW9 BA9 AW7 BA7 BE7 AW29 BA29 BE29 AW49 BA49 BE89 AW69 BA69 BE69 AW109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11291c-4e20-41c5-bd77-368ee8b03ca4" xsi:nil="true"/>
    <lcf76f155ced4ddcb4097134ff3c332f xmlns="6aeadf18-1425-45c8-9796-bcaa77df07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0B07941C47493459C24F886EB3267AC" ma:contentTypeVersion="18" ma:contentTypeDescription="Crear nuevo documento." ma:contentTypeScope="" ma:versionID="e22d5a44c1e81d03a0952482c3edab67">
  <xsd:schema xmlns:xsd="http://www.w3.org/2001/XMLSchema" xmlns:xs="http://www.w3.org/2001/XMLSchema" xmlns:p="http://schemas.microsoft.com/office/2006/metadata/properties" xmlns:ns2="6aeadf18-1425-45c8-9796-bcaa77df07f6" xmlns:ns3="de11291c-4e20-41c5-bd77-368ee8b03ca4" targetNamespace="http://schemas.microsoft.com/office/2006/metadata/properties" ma:root="true" ma:fieldsID="de0a5c9ed2280209ab9f875b612764d6" ns2:_="" ns3:_="">
    <xsd:import namespace="6aeadf18-1425-45c8-9796-bcaa77df07f6"/>
    <xsd:import namespace="de11291c-4e20-41c5-bd77-368ee8b03c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eadf18-1425-45c8-9796-bcaa77df0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9765d1ed-40da-4baf-8b08-8fc6c3ff474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11291c-4e20-41c5-bd77-368ee8b03c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541a3e0-0a4b-4153-95be-7f0df6bedfc2}" ma:internalName="TaxCatchAll" ma:showField="CatchAllData" ma:web="de11291c-4e20-41c5-bd77-368ee8b03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87E0A-57FD-4646-8DEE-DEB0DDC846F4}"/>
</file>

<file path=customXml/itemProps2.xml><?xml version="1.0" encoding="utf-8"?>
<ds:datastoreItem xmlns:ds="http://schemas.openxmlformats.org/officeDocument/2006/customXml" ds:itemID="{1C7F0102-9E56-4CE6-8ECD-4CA11BD56C9B}"/>
</file>

<file path=customXml/itemProps3.xml><?xml version="1.0" encoding="utf-8"?>
<ds:datastoreItem xmlns:ds="http://schemas.openxmlformats.org/officeDocument/2006/customXml" ds:itemID="{729DCE3A-CA85-4E84-8705-83C26F2602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dc:creator>
  <cp:keywords/>
  <dc:description/>
  <cp:lastModifiedBy/>
  <cp:revision/>
  <dcterms:created xsi:type="dcterms:W3CDTF">2021-01-05T19:35:42Z</dcterms:created>
  <dcterms:modified xsi:type="dcterms:W3CDTF">2026-06-19T06:18:46Z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0x01010060B07941C47493459C24F886EB3267AC</vt:lpwstr>
  </property>
  <property fmtid="{D5CDD505-2E9C-101B-9397-08002B2CF9AE}" pid="3" name="MediaServiceImageTags">
    <vt:lpwstr/>
  </property>
</Properties>
</file>