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24"/>
  <workbookPr defaultThemeVersion="166925"/>
  <mc:AlternateContent xmlns:mc="http://schemas.openxmlformats.org/markup-compatibility/2006">
    <mc:Choice Requires="x15">
      <x15ac:absPath xmlns:x15ac="http://schemas.microsoft.com/office/spreadsheetml/2010/11/ac" url="https://idpyba.sharepoint.com/sites/PAACyRiesgosdeGestion/Documentos compartidos/Riesgos por Proceso/2025/1. Riesgos de Corrupción 2025/"/>
    </mc:Choice>
  </mc:AlternateContent>
  <xr:revisionPtr revIDLastSave="0" documentId="8_{180EFE7D-4DAB-42FD-884B-6AD0CE33BB55}" xr6:coauthVersionLast="47" xr6:coauthVersionMax="47" xr10:uidLastSave="{00000000-0000-0000-0000-000000000000}"/>
  <bookViews>
    <workbookView xWindow="-108" yWindow="-108" windowWidth="23256" windowHeight="12576" tabRatio="792" firstSheet="4" activeTab="4" xr2:uid="{00000000-000D-0000-FFFF-FFFF00000000}"/>
  </bookViews>
  <sheets>
    <sheet name="INSTRUCTIVO" sheetId="7" state="hidden" r:id="rId1"/>
    <sheet name="Listas" sheetId="3" state="hidden" r:id="rId2"/>
    <sheet name="Matriz" sheetId="5" state="hidden" r:id="rId3"/>
    <sheet name="FORMULACIÓN" sheetId="2" state="hidden" r:id="rId4"/>
    <sheet name="RIESGOS DE CORRUPCION H2"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4" l="1"/>
  <c r="Q27" i="4"/>
  <c r="U27" i="4"/>
  <c r="V27" i="4"/>
  <c r="W27" i="4"/>
  <c r="X27" i="4"/>
  <c r="Z27" i="4"/>
  <c r="AB27" i="4"/>
  <c r="AD27" i="4"/>
  <c r="AE27" i="4"/>
  <c r="AI27" i="4"/>
  <c r="AK27" i="4"/>
  <c r="AJ27" i="4" s="1"/>
  <c r="AL27" i="4"/>
  <c r="AM27" i="4"/>
  <c r="AN27" i="4"/>
  <c r="AO27" i="4"/>
  <c r="U28" i="4"/>
  <c r="U29" i="4"/>
  <c r="U30" i="4"/>
  <c r="U31" i="4"/>
  <c r="U32" i="4"/>
  <c r="U33" i="4"/>
  <c r="U34" i="4"/>
  <c r="AB34" i="4"/>
  <c r="U35" i="4"/>
  <c r="U36" i="4"/>
  <c r="U37" i="4"/>
  <c r="U38" i="4"/>
  <c r="U39" i="4"/>
  <c r="T143" i="4"/>
  <c r="S143" i="4"/>
  <c r="V124" i="4" s="1"/>
  <c r="U136" i="4"/>
  <c r="U135" i="4"/>
  <c r="U134" i="4"/>
  <c r="U133" i="4"/>
  <c r="U132" i="4"/>
  <c r="AD131" i="4"/>
  <c r="AB131" i="4"/>
  <c r="AE131" i="4" s="1"/>
  <c r="Z131" i="4"/>
  <c r="U131" i="4"/>
  <c r="U130" i="4"/>
  <c r="U129" i="4"/>
  <c r="U128" i="4"/>
  <c r="U127" i="4"/>
  <c r="U126" i="4"/>
  <c r="U125" i="4"/>
  <c r="AD124" i="4"/>
  <c r="AB124" i="4"/>
  <c r="AE124" i="4" s="1"/>
  <c r="Z124" i="4"/>
  <c r="U124" i="4"/>
  <c r="P124" i="4"/>
  <c r="Q124" i="4" l="1"/>
  <c r="AI124" i="4" s="1"/>
  <c r="X124" i="4"/>
  <c r="AI131" i="4"/>
  <c r="AK124" i="4" s="1"/>
  <c r="AM124" i="4"/>
  <c r="W124" i="4"/>
  <c r="AN124" i="4" s="1"/>
  <c r="AL124" i="4" l="1"/>
  <c r="AJ124" i="4"/>
  <c r="AO124" i="4" s="1"/>
  <c r="AB98" i="4" l="1"/>
  <c r="AB104" i="4"/>
  <c r="AD98" i="4"/>
  <c r="AD91" i="4"/>
  <c r="AD84" i="4"/>
  <c r="AE98" i="4" l="1"/>
  <c r="AD71" i="4"/>
  <c r="T123" i="4"/>
  <c r="S123" i="4"/>
  <c r="V104" i="4" s="1"/>
  <c r="AM104" i="4" s="1"/>
  <c r="U116" i="4"/>
  <c r="U115" i="4"/>
  <c r="U114" i="4"/>
  <c r="U113" i="4"/>
  <c r="U112" i="4"/>
  <c r="AD111" i="4"/>
  <c r="AB111" i="4"/>
  <c r="Z111" i="4"/>
  <c r="U111" i="4"/>
  <c r="U110" i="4"/>
  <c r="U109" i="4"/>
  <c r="U108" i="4"/>
  <c r="U107" i="4"/>
  <c r="U106" i="4"/>
  <c r="U105" i="4"/>
  <c r="AD104" i="4"/>
  <c r="Z104" i="4"/>
  <c r="U104" i="4"/>
  <c r="P104" i="4"/>
  <c r="X104" i="4" s="1"/>
  <c r="T103" i="4"/>
  <c r="S103" i="4"/>
  <c r="V84" i="4" s="1"/>
  <c r="W84" i="4" s="1"/>
  <c r="AN84" i="4" s="1"/>
  <c r="U96" i="4"/>
  <c r="U95" i="4"/>
  <c r="U94" i="4"/>
  <c r="U93" i="4"/>
  <c r="U92" i="4"/>
  <c r="AB91" i="4"/>
  <c r="AE91" i="4" s="1"/>
  <c r="U91" i="4"/>
  <c r="U90" i="4"/>
  <c r="U89" i="4"/>
  <c r="U88" i="4"/>
  <c r="U87" i="4"/>
  <c r="U86" i="4"/>
  <c r="U85" i="4"/>
  <c r="AB84" i="4"/>
  <c r="AE84" i="4" s="1"/>
  <c r="U84" i="4"/>
  <c r="P84" i="4"/>
  <c r="X84" i="4" s="1"/>
  <c r="T83" i="4"/>
  <c r="S83" i="4"/>
  <c r="V64" i="4" s="1"/>
  <c r="AM64" i="4" s="1"/>
  <c r="U76" i="4"/>
  <c r="U75" i="4"/>
  <c r="U74" i="4"/>
  <c r="U73" i="4"/>
  <c r="U72" i="4"/>
  <c r="AB71" i="4"/>
  <c r="Z71" i="4"/>
  <c r="U71" i="4"/>
  <c r="U70" i="4"/>
  <c r="U69" i="4"/>
  <c r="U68" i="4"/>
  <c r="U67" i="4"/>
  <c r="U66" i="4"/>
  <c r="U65" i="4"/>
  <c r="AD64" i="4"/>
  <c r="AB64" i="4"/>
  <c r="Z64" i="4"/>
  <c r="U64" i="4"/>
  <c r="P64" i="4"/>
  <c r="X64" i="4" s="1"/>
  <c r="T63" i="4"/>
  <c r="S63" i="4"/>
  <c r="V44" i="4" s="1"/>
  <c r="U56" i="4"/>
  <c r="U55" i="4"/>
  <c r="U54" i="4"/>
  <c r="U53" i="4"/>
  <c r="U52" i="4"/>
  <c r="AB51" i="4"/>
  <c r="Z51" i="4"/>
  <c r="U51" i="4"/>
  <c r="U50" i="4"/>
  <c r="U49" i="4"/>
  <c r="U48" i="4"/>
  <c r="U47" i="4"/>
  <c r="U46" i="4"/>
  <c r="U45" i="4"/>
  <c r="AD44" i="4"/>
  <c r="AB44" i="4"/>
  <c r="Z44" i="4"/>
  <c r="U44" i="4"/>
  <c r="P44" i="4"/>
  <c r="AB14" i="4"/>
  <c r="AB7" i="4"/>
  <c r="Z14" i="4"/>
  <c r="Z7" i="4"/>
  <c r="AD14" i="4"/>
  <c r="P7" i="4"/>
  <c r="Q7" i="4" s="1"/>
  <c r="X44" i="4" l="1"/>
  <c r="AE71" i="4"/>
  <c r="W44" i="4"/>
  <c r="AN44" i="4" s="1"/>
  <c r="AM44" i="4"/>
  <c r="AE44" i="4"/>
  <c r="AM84" i="4"/>
  <c r="AE111" i="4"/>
  <c r="W64" i="4"/>
  <c r="AN64" i="4" s="1"/>
  <c r="W104" i="4"/>
  <c r="AN104" i="4" s="1"/>
  <c r="AE64" i="4"/>
  <c r="AE104" i="4"/>
  <c r="Q104" i="4"/>
  <c r="Q84" i="4"/>
  <c r="Q64" i="4"/>
  <c r="Q44" i="4"/>
  <c r="AE14" i="4"/>
  <c r="AI14" i="4" s="1"/>
  <c r="AI98" i="4" l="1"/>
  <c r="AI91" i="4"/>
  <c r="AI104" i="4"/>
  <c r="AI111" i="4" s="1"/>
  <c r="AK104" i="4" s="1"/>
  <c r="AJ104" i="4" s="1"/>
  <c r="AO104" i="4" s="1"/>
  <c r="AI64" i="4"/>
  <c r="AI71" i="4" s="1"/>
  <c r="AK64" i="4" s="1"/>
  <c r="AJ64" i="4" s="1"/>
  <c r="AO64" i="4" s="1"/>
  <c r="AI84" i="4"/>
  <c r="AK84" i="4" s="1"/>
  <c r="AJ84" i="4" s="1"/>
  <c r="AO84" i="4" s="1"/>
  <c r="AI44" i="4"/>
  <c r="AK44" i="4" s="1"/>
  <c r="AJ44" i="4" s="1"/>
  <c r="AO44" i="4" s="1"/>
  <c r="T26" i="4"/>
  <c r="S26" i="4"/>
  <c r="V7" i="4" s="1"/>
  <c r="X7" i="4" s="1"/>
  <c r="U19" i="4"/>
  <c r="U18" i="4"/>
  <c r="U17" i="4"/>
  <c r="U16" i="4"/>
  <c r="U15" i="4"/>
  <c r="U14" i="4"/>
  <c r="U13" i="4"/>
  <c r="U12" i="4"/>
  <c r="U11" i="4"/>
  <c r="U10" i="4"/>
  <c r="U9" i="4"/>
  <c r="U8" i="4"/>
  <c r="AD7" i="4"/>
  <c r="U7" i="4"/>
  <c r="AL104" i="4" l="1"/>
  <c r="AL84" i="4"/>
  <c r="AL64" i="4"/>
  <c r="AL44" i="4"/>
  <c r="AM7" i="4"/>
  <c r="W7" i="4"/>
  <c r="AN7" i="4" s="1"/>
  <c r="AE7" i="4"/>
  <c r="AI7" i="4" s="1"/>
  <c r="AK7" i="4" l="1"/>
  <c r="AJ7" i="4" l="1"/>
  <c r="AO7" i="4" s="1"/>
  <c r="AL7" i="4"/>
</calcChain>
</file>

<file path=xl/sharedStrings.xml><?xml version="1.0" encoding="utf-8"?>
<sst xmlns="http://schemas.openxmlformats.org/spreadsheetml/2006/main" count="1181" uniqueCount="418">
  <si>
    <t>Matriz Mapa de Riesgos de Corrupción</t>
  </si>
  <si>
    <t>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de la Guía para la Administración del Riesgo y el diseño de controles en entidades públicas, Versión 6. El formato cuenta con celdas parametrizadas y permite contar con los respectivos mapas de calor para riesgo inherente y riesgo residual.</t>
  </si>
  <si>
    <t>Orientaciones Generales</t>
  </si>
  <si>
    <t>Antes de iniciar con el diligenciamiento de la información en la matriz, se requiere haber avanzado en el análisis del proceso, objetivo, alcance, actividades clave, considere los lineamientos establecidos en el Paso 2: identificación del riesgo, donde se explica ampliamente las bases para adelantar este análisis.
Así mismo, considere en el Paso 3: valoración del riesgo los lineamientos para definir el Numero de veces que se hace la actividad con la cual se relaciona el riesgo 
y su impacto en términos económicos o reputacionales. En este  paso se analizan los controles que deben responder a los atributos de eficiencia e informativos.</t>
  </si>
  <si>
    <t>Las hojas se encuentran protegidas para evidar dañar las formulas, para desprotegerlas no se requiere contraseña</t>
  </si>
  <si>
    <r>
      <t>1 INSTRUCTIVO:</t>
    </r>
    <r>
      <rPr>
        <sz val="11"/>
        <rFont val="Arial Narrow"/>
        <family val="2"/>
      </rPr>
      <t xml:space="preserve"> Identifica el contenido de cada campo y su funcionalidad</t>
    </r>
  </si>
  <si>
    <t>Columna</t>
  </si>
  <si>
    <t>Descripción - Lineamientos para el diligenciamiento</t>
  </si>
  <si>
    <t>ITEM</t>
  </si>
  <si>
    <t>No de riesgo</t>
  </si>
  <si>
    <t xml:space="preserve">Permite definir un consecutivo de riesgos, lo que permite llevar una traza de los riesgos. Esta información la debe administrar la oficina asesora de planeación.  
Cuando un el riesgo salga del mapa no existirá otro riesgo con el mismo número. </t>
  </si>
  <si>
    <t>Estado del riesgo</t>
  </si>
  <si>
    <t>De la lista desplegable se selecciona una de las siguientes opciones: 
Vigente
Eliminado controlado</t>
  </si>
  <si>
    <t>PROCESO/AREA</t>
  </si>
  <si>
    <t>Incluir el nombre del proceso y el área responsable.</t>
  </si>
  <si>
    <t>OBJETIVO DEL PROCESO</t>
  </si>
  <si>
    <t xml:space="preserve">Diligencie el objetivo del proceso presentado en la ficha de caracterización del proceso. </t>
  </si>
  <si>
    <t>ALCANCE</t>
  </si>
  <si>
    <t xml:space="preserve">Diligencie el alcance del proceso presentado en la ficha de caracterización del proceso. </t>
  </si>
  <si>
    <t>DEFINICIÓN DEL RIESGO DE CORRUPCIÓN</t>
  </si>
  <si>
    <t>Descripción del Riesgo</t>
  </si>
  <si>
    <t xml:space="preserve">Los riesgos que se identifiquen deben tener impacto en el cumplimiento del objetivo estratégico o del proceso. Los riesgos que se identifiquen deben tener impacto en los trámites o servicios identificados por el Instituto
Para definir un riesgo de manera concisa, combina el análisis de su impacto, la causa directa que lo provoca y la razón fundamental por la que ocurre. Redáctalo comenzando con inicia con POSIBILIDAD DE + Impacto para la entidad (Qué) + Causa Inmediata (Cómo) + Causa Raíz (Por qué) </t>
  </si>
  <si>
    <t>Accion u omisión</t>
  </si>
  <si>
    <t xml:space="preserve">Seleccione con una X las opciones relacionadas con el riesgo descrito. </t>
  </si>
  <si>
    <t>Uso del poder</t>
  </si>
  <si>
    <t>Desviar la gestion de lo publico</t>
  </si>
  <si>
    <t>Beneficio Privado</t>
  </si>
  <si>
    <t>IDENTIFICACION DEL RIESGO</t>
  </si>
  <si>
    <t>Impacto</t>
  </si>
  <si>
    <t>Responde a la pregunta ¿Qué?
Se refiere a las consecuencias que puede ocasionar al instituto la materialización del riesgo.</t>
  </si>
  <si>
    <t>Causa Inmediata</t>
  </si>
  <si>
    <t>Se responde a la pregunta ¿Cómo?
Circunstancias o situaciones más evidentes sobre las cuales se presenta el riesgo, las mismas no constituyen la causa principal o base para que se presente el riesgo.</t>
  </si>
  <si>
    <t>Causa Raiz</t>
  </si>
  <si>
    <t>Responde a la pregunta ¿Por qué?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 (Iniciar "con debido a")</t>
  </si>
  <si>
    <t>Clasificación del riesgo</t>
  </si>
  <si>
    <t>Permite agrupar los riesgos identificados con las siguientes categorías: 
Corrupción: posibilidad de que, por acción u omisión, se use el poder para desviar la gestión de lo público hacia un beneficio privado.</t>
  </si>
  <si>
    <t>Frecuencia</t>
  </si>
  <si>
    <t xml:space="preserve">Número de veces en la que se realiza la actividad dada en cantidad de veces al año. Seleccione la opción de la lista desplegable. </t>
  </si>
  <si>
    <t>Probabilidad Inherente</t>
  </si>
  <si>
    <t>Número de veces que se pasa por el punto de riesgo en el periodo de 1 año</t>
  </si>
  <si>
    <t>Analisis del Impacto</t>
  </si>
  <si>
    <t xml:space="preserve">De las afirmaciones presentadas, indicar si aplican o no con una X. </t>
  </si>
  <si>
    <t>Impacto Inherente</t>
  </si>
  <si>
    <t>Se refiere a la magnitud de la pérdida o las consecuencias negativas que un riesgo de corrupción podría causar si llegara a materializarse, antes de considerar la existencia y efectividad de cualquier control o medida de mitigación.</t>
  </si>
  <si>
    <t>Zona de Riesgo Inherente</t>
  </si>
  <si>
    <t xml:space="preserve"> Representa la evaluación inicial del nivel de riesgo antes de la implementación de cualquier control o medida de mitigación</t>
  </si>
  <si>
    <t>VALORACION DEL RIESGO</t>
  </si>
  <si>
    <t>Descripción del Control</t>
  </si>
  <si>
    <t>Un control se define como la medida que permite reducir o mitigar el riesgo. Defina el control (es) que atacan la causa raíz del riesgo, considere la estructura explicada en la guía: Responsable de ejecutar el control + Acción + Complemento</t>
  </si>
  <si>
    <t>Afectación</t>
  </si>
  <si>
    <t>Probabilidad</t>
  </si>
  <si>
    <t>Tratándose de riesgos de corrupción únicamente hay disminución de probabilidad. Es decir, para el impacto no opera el desplazamiento</t>
  </si>
  <si>
    <t>Atributos</t>
  </si>
  <si>
    <t>Tipo</t>
  </si>
  <si>
    <t>Seleccione una de las siguientes categorias:
Preventivos: va a la causa del riesgo, aseguran el resultado final esperado, atacan la probabilidad de ocurrencia del riesgo
Detectivo: detectan que algo ocurre y devuelve el proceso a los controles preventivos, ataca la probabilidad de ocurrencia del riesgo, se pueden generar reprocesos.</t>
  </si>
  <si>
    <t>Implementación</t>
  </si>
  <si>
    <t>Automatico: Sons actividades de procesamiento o validacion de informacion que se ejecutan por un sisteema y/o aplicativo de manera automatica sin la intervención de personas para su realización
Manual: controles que son ejecutados por una persona, tiene implicito el error humano</t>
  </si>
  <si>
    <t>Calificacion</t>
  </si>
  <si>
    <t>Se calcula automáticamente:
Peso del Control + Peso de la implementación</t>
  </si>
  <si>
    <t>Documentación</t>
  </si>
  <si>
    <t>Selecciones una opción de la lista desplegable:
Documentado:Controles que están documentados en el proceso, ya sea en manuales, procedimientos, flujogramas o cualquier otro documento propio del proceso.
Sin documentar: Identifica a los controles que pese a que se ejecutan en el proceso no se encuentran documentados en ningún documento propio del proceso.</t>
  </si>
  <si>
    <t>Debe seleccionar de la lista desplegable:
Continua: El control se aplica siempre que se realiza la actividad que conlleva el riesgo.
Aleatoria: El control se aplica aleatoriamente a la actividad que conlleva el riesgo</t>
  </si>
  <si>
    <t>Evidencia</t>
  </si>
  <si>
    <t>Debe seleccionar de la lista desplegable:
Con registro 
Sin registro</t>
  </si>
  <si>
    <t>Probabilidad Residual (N controles)</t>
  </si>
  <si>
    <t>Los controles se debe tener en cuenta que los estos mitigan el riesgo de forma acumulativa, esto quiere decir que una vez se aplica el valor de uno de los controles, el siguiente control se aplicará con el valor resultante luego de la aplicación del primer control.</t>
  </si>
  <si>
    <t>Probabilidad residual final</t>
  </si>
  <si>
    <t>Se calcula automáticamente:
% Probabilidad Riesgo Inherente-(% Probabilidad Riesgo Inherente*Valor Total del Control)</t>
  </si>
  <si>
    <t>Impacto Residual Final</t>
  </si>
  <si>
    <t>% Impacto Riesgo Inherente-(% Impacto Riesgo Inherente*Valor Total del Control)</t>
  </si>
  <si>
    <t>Zona de Riesgo Final</t>
  </si>
  <si>
    <t>Se calcula automáticamente según CALIFICACIÓN RIESGO RESIDUAL / PROBABILIDAD E IMPACTO</t>
  </si>
  <si>
    <t>Tratamiento</t>
  </si>
  <si>
    <t>Teniendo en cuenta lo establecido en el procedimiento e instructivo de riesgos de Seguridad de la informaicón ó Seguridad Digital, se debe seleccionar de la lista desplegable:
Reducir: Despues de realizar un analissi y cosiderar que el nivel de riesgo es alto, se determina tratarlo mediante transferencia o mitigacion del mismo
Debe seleccionar de la lista desplegable:
Mitigar: Despues de realizar un analisis y cosiderar los niveles de riesgo se implementan acciones que mitiguen el nivel del riesgo. No necesariamente es un control adicional
Tranferir: Despues de realizar un analisis, se considera que la mejor estrategia es tercerizar el proceso o trasladar el riesgo a traves de seguros o polizas. La responsabilidad economica recae sobre el tercero, pero no se transfiere la responsabilidad sobre el tema reputacional.
Evitar: Despues de realizar un analisis y considerar que el nivel de riesgo es demasiado alto, se determina no asumir la actividad que genera este riesgo</t>
  </si>
  <si>
    <t>PLANES DE ACCION</t>
  </si>
  <si>
    <t>Plan de Acción</t>
  </si>
  <si>
    <t>De acuerdo con el tratamiento establecido se deben proponer las acciones:
Reducir: Implementar acciones para disminuir la probabilidad de ocurrencia del riesgo o su impacto (o ambos).
Mitigar: Implementar acciones para disminuir el impacto negativo del riesgo en caso de que ocurra.
Transferir: Trasladar la responsabilidad o el impacto financiero del riesgo a un tercero (por ejemplo, a través de seguros o contratos).
Evitar: Tomar acciones para eliminar completamente la causa del riesgo o la actividad que lo genera.</t>
  </si>
  <si>
    <t>Responsable (Subdireccion u Oficina- Cargo)</t>
  </si>
  <si>
    <t xml:space="preserve">Indicar el responsable de implementar las acciones propuestas. </t>
  </si>
  <si>
    <t>Fecha de Implementación</t>
  </si>
  <si>
    <t>Fecha en la cual se dará inicio al plan de acción del riesgo</t>
  </si>
  <si>
    <t>Fecha de seguimiento</t>
  </si>
  <si>
    <t>Fecha en la cual se realizará el seguimiento al plan de acción del riesgo</t>
  </si>
  <si>
    <t>Estado</t>
  </si>
  <si>
    <t>Utilice la lista de despligue que se encuentra parametrizada, le aparecerán las opciones:
Sin Iniciar, En proceso, Cerrado,
la selección en este caso dependerá de las acciones del plan que se hayan establecido en cada caso.</t>
  </si>
  <si>
    <t>Indicador Gestión del Riesgo</t>
  </si>
  <si>
    <t>Se incluye el indicador de seguimiento para monitorear el plan de acción propuesto</t>
  </si>
  <si>
    <t>Frecuencia de la actividad</t>
  </si>
  <si>
    <t>Control documental del riesgo</t>
  </si>
  <si>
    <t>Estado del Riesgo</t>
  </si>
  <si>
    <r>
      <t xml:space="preserve">Ejecución y administración de procesos : </t>
    </r>
    <r>
      <rPr>
        <sz val="11"/>
        <color rgb="FF000000"/>
        <rFont val="Arial"/>
        <family val="2"/>
      </rPr>
      <t xml:space="preserve">Pérdidas derivadas de errores en la ejecución y administración de procesos. </t>
    </r>
  </si>
  <si>
    <t>2 veces por año</t>
  </si>
  <si>
    <t>Afectación Económica</t>
  </si>
  <si>
    <t>Reputacional</t>
  </si>
  <si>
    <t>Preventivo</t>
  </si>
  <si>
    <t>Automatico</t>
  </si>
  <si>
    <t>Documentado</t>
  </si>
  <si>
    <t>Continua</t>
  </si>
  <si>
    <t>Con registro</t>
  </si>
  <si>
    <r>
      <t xml:space="preserve">Reducir: </t>
    </r>
    <r>
      <rPr>
        <sz val="8"/>
        <rFont val="Arial"/>
        <family val="2"/>
      </rPr>
      <t>Despues de realizar un analissi y cosiderar que el nivel de riesgo es alto, se determina tratarlo mediante transferencia o mitigacion del mismo</t>
    </r>
  </si>
  <si>
    <t>Sin iniciar</t>
  </si>
  <si>
    <t xml:space="preserve">Vigente </t>
  </si>
  <si>
    <t>Controlado</t>
  </si>
  <si>
    <r>
      <t xml:space="preserve">Fraude externo: </t>
    </r>
    <r>
      <rPr>
        <sz val="11"/>
        <color rgb="FF000000"/>
        <rFont val="Arial"/>
        <family val="2"/>
      </rPr>
      <t xml:space="preserve">Pérdida derivada de actos de fraude por personas ajenas a la organización (no participa personal del Instituto). </t>
    </r>
  </si>
  <si>
    <t>3 a 24 veces por año</t>
  </si>
  <si>
    <t>Afectación menor a 10 SMLMV</t>
  </si>
  <si>
    <t>El riesgo afecta la imagen de algún área del Instituto</t>
  </si>
  <si>
    <t>Detectivo</t>
  </si>
  <si>
    <t>Manual</t>
  </si>
  <si>
    <t>Sin Documental</t>
  </si>
  <si>
    <t>Aleatoria</t>
  </si>
  <si>
    <t>Sin registro</t>
  </si>
  <si>
    <r>
      <rPr>
        <b/>
        <sz val="8"/>
        <color theme="1"/>
        <rFont val="Calibri"/>
        <family val="2"/>
        <scheme val="minor"/>
      </rPr>
      <t>Mitigar</t>
    </r>
    <r>
      <rPr>
        <sz val="8"/>
        <color theme="1"/>
        <rFont val="Calibri"/>
        <family val="2"/>
        <scheme val="minor"/>
      </rPr>
      <t>: Despues de realizar un analisis y cosiderar los niveles de riesgo se implementan acciones que mitiguen el nivel del riesgo. No necesariamente es un control adicional</t>
    </r>
  </si>
  <si>
    <t>En curso</t>
  </si>
  <si>
    <t>Eliminado controlado</t>
  </si>
  <si>
    <t>Materializado</t>
  </si>
  <si>
    <r>
      <t>Fraude interno</t>
    </r>
    <r>
      <rPr>
        <sz val="11"/>
        <color rgb="FF000000"/>
        <rFont val="Arial"/>
        <family val="2"/>
      </rPr>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r>
  </si>
  <si>
    <t>24 a 500 veces por año</t>
  </si>
  <si>
    <t>Entre 10 y 50 SMLMV</t>
  </si>
  <si>
    <t>El riesgo afecta la imagen del Instituto internamente, de conocimiento general nivel interno, de junta directiva y proveedores</t>
  </si>
  <si>
    <t>Correctivo</t>
  </si>
  <si>
    <r>
      <rPr>
        <b/>
        <sz val="8"/>
        <color theme="1"/>
        <rFont val="Calibri"/>
        <family val="2"/>
        <scheme val="minor"/>
      </rPr>
      <t xml:space="preserve">Tranferir: </t>
    </r>
    <r>
      <rPr>
        <sz val="8"/>
        <color theme="1"/>
        <rFont val="Calibri"/>
        <family val="2"/>
        <scheme val="minor"/>
      </rPr>
      <t>Despues de realizar un analisis, se considera que la mejor estrategia es tercerizar el proceso o trasladar el riesgo a traves de seguros o polizas. La responsabilidad economica recae sobre el tercero, pero no se transfiere la responsabilidad sobre el tema reputacional.</t>
    </r>
  </si>
  <si>
    <t>Terminado</t>
  </si>
  <si>
    <r>
      <t xml:space="preserve">Fallas tecnológicas: </t>
    </r>
    <r>
      <rPr>
        <sz val="11"/>
        <color rgb="FF000000"/>
        <rFont val="Arial"/>
        <family val="2"/>
      </rPr>
      <t xml:space="preserve">Errores en hardware, software, telecomunicaciones, interrupción de servicios básicos. </t>
    </r>
  </si>
  <si>
    <t>500 veces al año y maximo 5000veces por año</t>
  </si>
  <si>
    <t>Entre 50 y 100 SMLMV</t>
  </si>
  <si>
    <t>El riesgo afecta la imagen del Instituto con algunos usuarios de relevancia frente al logro de los objetivos</t>
  </si>
  <si>
    <r>
      <rPr>
        <b/>
        <sz val="8"/>
        <color theme="1"/>
        <rFont val="Calibri"/>
        <family val="2"/>
        <scheme val="minor"/>
      </rPr>
      <t>Evitar:</t>
    </r>
    <r>
      <rPr>
        <sz val="8"/>
        <color theme="1"/>
        <rFont val="Calibri"/>
        <family val="2"/>
        <scheme val="minor"/>
      </rPr>
      <t xml:space="preserve"> Despues de realizar un analisis y considerar que el nivel de riesgo es demasiado alto, se determina no asumir la actividad que genera este riesgo</t>
    </r>
  </si>
  <si>
    <r>
      <t xml:space="preserve">Relaciones laborales: </t>
    </r>
    <r>
      <rPr>
        <sz val="11"/>
        <color rgb="FF000000"/>
        <rFont val="Arial"/>
        <family val="2"/>
      </rPr>
      <t xml:space="preserve">Pérdidas que surgen de acciones contrarias a las leyes o acuerdos de empleo, salud o seguridad, del pago de demandas por daños personales o de discriminación. </t>
    </r>
  </si>
  <si>
    <t>Mas de 500 veces por año</t>
  </si>
  <si>
    <t>Entre 100 y 500 SMLMV</t>
  </si>
  <si>
    <t>El riesgo afecta la imagen del Instituto con efecto publicitario sostenido a nivel de sector administrativo, nivel departamental o municipal</t>
  </si>
  <si>
    <r>
      <t>Conflictos de interés:</t>
    </r>
    <r>
      <rPr>
        <sz val="11"/>
        <color rgb="FF000000"/>
        <rFont val="Arial"/>
        <family val="2"/>
      </rPr>
      <t xml:space="preserve"> cuando el interés general propio de la función pública entra en conflicto con el interés particular y directo del servidor público.</t>
    </r>
  </si>
  <si>
    <t>Mayor a 500 SMLMV</t>
  </si>
  <si>
    <t>El riesgo afecta la imagen del Instituto a nivel nacional, con efecto publicitario sostenido a nivel país</t>
  </si>
  <si>
    <r>
      <t xml:space="preserve">Usuarios, productos y prácticas: </t>
    </r>
    <r>
      <rPr>
        <sz val="11"/>
        <color rgb="FF000000"/>
        <rFont val="Arial"/>
        <family val="2"/>
      </rPr>
      <t>Fallas negligentes o involuntarias de las obligaciones frente a los usuarios y que impiden satisfacer una obligación profesional frente a éstos.</t>
    </r>
  </si>
  <si>
    <t>Frecuencia de la actividad Corrupcion</t>
  </si>
  <si>
    <r>
      <t xml:space="preserve">Daños a activos fijos/ eventos externos : </t>
    </r>
    <r>
      <rPr>
        <sz val="11"/>
        <color rgb="FF000000"/>
        <rFont val="Arial"/>
        <family val="2"/>
      </rPr>
      <t xml:space="preserve">Pérdida por daños o extravíos de los activos fijos por desastres naturales u otros riesgos/eventos externos como atentados, vandalismo, orden público. </t>
    </r>
  </si>
  <si>
    <t>Se espera que el evento ocurra en la mayoria de las circunstancias
Mas de 1 vez en el año</t>
  </si>
  <si>
    <r>
      <t xml:space="preserve">Seguridad de la información: </t>
    </r>
    <r>
      <rPr>
        <sz val="11"/>
        <color rgb="FF000000"/>
        <rFont val="Arial"/>
        <family val="2"/>
      </rPr>
      <t>potencial de que las amenazas exploten la vulnerabilidad de un activo de información o grupo de activos de información y, por lo tanto, causen daños a una organización</t>
    </r>
  </si>
  <si>
    <t>Es viable que el evento ocurra en la mayoria de las circunstancias.
Al menos 1 vez en el ultimo año</t>
  </si>
  <si>
    <r>
      <t xml:space="preserve">Corrupción: </t>
    </r>
    <r>
      <rPr>
        <sz val="11"/>
        <color rgb="FF000000"/>
        <rFont val="Arial"/>
        <family val="2"/>
      </rPr>
      <t>posibilidad de que, por acción u omisión, se use el poder para desviar la gestión de lo público hacia un beneficio privado.</t>
    </r>
  </si>
  <si>
    <t>El Evento podrá ocurrir en algun momento.
Al menos 1 vez en los ultimos 2 años</t>
  </si>
  <si>
    <t>El Evento podrá ocurrir en algun momento.
Al menos 1 vez en los ultimos 5 años</t>
  </si>
  <si>
    <t>El evento puede ocurrir solo en circunstancias excepcionales (poco comunes o anormales)
No se han presentado en los ultimos 5 años</t>
  </si>
  <si>
    <t>Matriz de calor Riesgos de Gestion</t>
  </si>
  <si>
    <t>Bajo</t>
  </si>
  <si>
    <t>Moderado</t>
  </si>
  <si>
    <t>Alto</t>
  </si>
  <si>
    <t>Extremo</t>
  </si>
  <si>
    <t>Matriz de calor Riesgos de Corrupcion</t>
  </si>
  <si>
    <t>Insignificante</t>
  </si>
  <si>
    <t>Menor</t>
  </si>
  <si>
    <t>Mayor</t>
  </si>
  <si>
    <t>Catastrofico</t>
  </si>
  <si>
    <t>Casi seguro</t>
  </si>
  <si>
    <t>No aplica para riesgos de corrupción</t>
  </si>
  <si>
    <t>Probable</t>
  </si>
  <si>
    <t>Posible</t>
  </si>
  <si>
    <t>Improbable</t>
  </si>
  <si>
    <t>Rara vez</t>
  </si>
  <si>
    <t>CONTEXTO ESTRTEGICO</t>
  </si>
  <si>
    <t>INTERNO</t>
  </si>
  <si>
    <t>EXTERNO</t>
  </si>
  <si>
    <t>PROCESO</t>
  </si>
  <si>
    <t>FINANCIEROS</t>
  </si>
  <si>
    <t>POLÍTICOS</t>
  </si>
  <si>
    <t>DISEÑO DEL PROCESO</t>
  </si>
  <si>
    <t>PERSONAL</t>
  </si>
  <si>
    <t>ECONÓMICOS Y FINANCIEROS</t>
  </si>
  <si>
    <t>INTERACCIONES CON OTROS PROCESOS</t>
  </si>
  <si>
    <t>PROCESOS</t>
  </si>
  <si>
    <t>SOCIALES Y CULTURALES</t>
  </si>
  <si>
    <t>TRANSVERSALIDAD</t>
  </si>
  <si>
    <t>TECNOLOGÍA</t>
  </si>
  <si>
    <t>TECNOLÓGICOS</t>
  </si>
  <si>
    <t>PROCEDIMIENTOS ASOCIADOS</t>
  </si>
  <si>
    <t>ESTRATÉGICO</t>
  </si>
  <si>
    <t>AMBIENTALES</t>
  </si>
  <si>
    <t>RESPONSABLES DEL PROCESO</t>
  </si>
  <si>
    <t>COMUNICACIÓN INTERNA</t>
  </si>
  <si>
    <t>LEGALES Y REGLAMENTARIOS</t>
  </si>
  <si>
    <t>COMUNICACIÓN ENTRE LOS PROCESOS</t>
  </si>
  <si>
    <t>ACTIVOS DE SEGURIDAD DIGITAL DEL PROCESO</t>
  </si>
  <si>
    <t xml:space="preserve">TIPO RIESGO </t>
  </si>
  <si>
    <t>GERENCIAL</t>
  </si>
  <si>
    <t>OPERATIVO</t>
  </si>
  <si>
    <t>FINANCIERO</t>
  </si>
  <si>
    <t>CUMPLIMIENTO</t>
  </si>
  <si>
    <t>IMAGEN O REPUTACIÓN</t>
  </si>
  <si>
    <t>CORRUPCIÓN</t>
  </si>
  <si>
    <t>SEGURIDAD DIGITAL</t>
  </si>
  <si>
    <t>EVALUACIÓN RIESGO</t>
  </si>
  <si>
    <t>PROBABILIDAD</t>
  </si>
  <si>
    <t>IMPACTO</t>
  </si>
  <si>
    <t>CASI SEGURO</t>
  </si>
  <si>
    <t>INSIGNIFICANTE</t>
  </si>
  <si>
    <t>PROBABLE</t>
  </si>
  <si>
    <t>MENOR</t>
  </si>
  <si>
    <t>POSIBLE</t>
  </si>
  <si>
    <t>MODERADO</t>
  </si>
  <si>
    <t>IMPROBABLE</t>
  </si>
  <si>
    <t>MAYOR</t>
  </si>
  <si>
    <t>RARA VEZ</t>
  </si>
  <si>
    <t>CATASTROFICO</t>
  </si>
  <si>
    <t>ZONA RIESGO</t>
  </si>
  <si>
    <t>BAJO</t>
  </si>
  <si>
    <t>ALTO</t>
  </si>
  <si>
    <t>EXTREMO</t>
  </si>
  <si>
    <t>TIPO</t>
  </si>
  <si>
    <t>PREVENTIVO</t>
  </si>
  <si>
    <t>DETECTIVO</t>
  </si>
  <si>
    <t xml:space="preserve">CONTROLES EXISTENTES - CRITERIOS DE EVALUACION  </t>
  </si>
  <si>
    <t xml:space="preserve">RESPONSABLE </t>
  </si>
  <si>
    <t>PERIODICIDAD</t>
  </si>
  <si>
    <t>PROPOSITO</t>
  </si>
  <si>
    <t>COMO SE REALIZA LA ACTIVIDAD</t>
  </si>
  <si>
    <t xml:space="preserve">QUÉ PASA CON LAS OBSERVACIONES O DESVIACIONES </t>
  </si>
  <si>
    <t>EVIDENCIA DE LA EJECUCION DEL CONTROL</t>
  </si>
  <si>
    <t>EVALUACIÓN DE LA EJECUCIÓN DEL CONTROL
( E )</t>
  </si>
  <si>
    <t>FUERTE</t>
  </si>
  <si>
    <t>DÉBIL</t>
  </si>
  <si>
    <t>SOLIDEZ INDIVIDUAL DE CADA CONTROL (D+E)</t>
  </si>
  <si>
    <t xml:space="preserve">DISEÑO </t>
  </si>
  <si>
    <t>EJECUCIÓN</t>
  </si>
  <si>
    <t>SOLIDEZ</t>
  </si>
  <si>
    <t>SOLIDEZ DEL CONJUNTO DE CONTROLES</t>
  </si>
  <si>
    <t>C O N T R O L E S
AY U D A N
A  D I S M I N U I R  L A
P R O B A B I L I D A D</t>
  </si>
  <si>
    <t>C O N T R O L E S
AY U D A N
A  D I S M I N U I R
I M PA C TO</t>
  </si>
  <si>
    <t>DIRECTAMENTE</t>
  </si>
  <si>
    <t>NO DISMINUYE</t>
  </si>
  <si>
    <t>INDIRECTAMENTE</t>
  </si>
  <si>
    <t>DESPLAZAMIENTO PROBABILIDAD E IMPACTO</t>
  </si>
  <si>
    <t>SOLIDEZ DESPLAZAMIENTO</t>
  </si>
  <si>
    <t>CONTROL PROBABILIDAD</t>
  </si>
  <si>
    <t>DESPLAZAMIENTO PROBABILIDAD</t>
  </si>
  <si>
    <t>SOLIDEZ IMPACTO</t>
  </si>
  <si>
    <t>CONTROL IMPACTO</t>
  </si>
  <si>
    <t>DESPLAZAMIENTO IMPACTO</t>
  </si>
  <si>
    <t>POSICIÓN</t>
  </si>
  <si>
    <t xml:space="preserve">POSIBLE </t>
  </si>
  <si>
    <t xml:space="preserve">TRATAMIENTO DEL RIESGO </t>
  </si>
  <si>
    <t xml:space="preserve">REDUCIR </t>
  </si>
  <si>
    <t>COMPARTIR</t>
  </si>
  <si>
    <t>EVITAR</t>
  </si>
  <si>
    <t>ACEPTAR</t>
  </si>
  <si>
    <t>TIPO DE CONTROL</t>
  </si>
  <si>
    <t>PERIODICIDAD DE SEGUIMIENTO</t>
  </si>
  <si>
    <t>MENSUAL</t>
  </si>
  <si>
    <t>CUATRIMESTRAL</t>
  </si>
  <si>
    <t>ANUAL</t>
  </si>
  <si>
    <t>PROCESO DIRECCIONAMIENTO ESTRATÉGICO</t>
  </si>
  <si>
    <t>MAPA DE RIESGOS DE CORRUPCIÓN</t>
  </si>
  <si>
    <t>Código: PE01-PR03-F05</t>
  </si>
  <si>
    <t>Versión: 1.0</t>
  </si>
  <si>
    <t>TRAMITES O SERVICIO ASOCIADO AL RIESGO</t>
  </si>
  <si>
    <t>Definicion del Riesgo de Corrupción</t>
  </si>
  <si>
    <t>SEGUIMIENTO I CUATRIMESTRE</t>
  </si>
  <si>
    <t>SEGUIMIENTO II CUATRIMESTRE</t>
  </si>
  <si>
    <t>SEGUIMIENTO III CUATRIMESTRE</t>
  </si>
  <si>
    <t>%</t>
  </si>
  <si>
    <t>No del riesgo</t>
  </si>
  <si>
    <t>Si</t>
  </si>
  <si>
    <t>No</t>
  </si>
  <si>
    <t>Implementacion</t>
  </si>
  <si>
    <t>Fecha de Seguimiento</t>
  </si>
  <si>
    <t>AUTOCONTROL
(LIDER DEL PROCESO)</t>
  </si>
  <si>
    <t>MONITOREO
(OFICINA ASESORA DE PLANEACIÓN)</t>
  </si>
  <si>
    <t>SEGUIMIENTO
(CONTROL INTERNO)</t>
  </si>
  <si>
    <t>Gestión Jurídica / Subdirección de Gestión Corporativa - Contractual</t>
  </si>
  <si>
    <t>Gestión jurídica de las etapas contractuales</t>
  </si>
  <si>
    <t>Apoyo y gestión de las etapas contractuales de los procesos de contratación para proveer de manera directa eficiente y oportuna los bienes, obras y servicios a fin de satisfacer las necesidades de la entidad.</t>
  </si>
  <si>
    <t>Posibilidad de uso indebido de información privilegiada antes de la publicación de los pliegos de condiciones o avisos de convocatoria con el fin de obtener provecho para sí o para un tercero</t>
  </si>
  <si>
    <t>x</t>
  </si>
  <si>
    <t>*Pérdida de imagen institucional
*Investigaciones y sansiones administrativas, disciplinarias y penales. 
*Detrimento patrimonial</t>
  </si>
  <si>
    <t>Utilización indebida de la información institucional</t>
  </si>
  <si>
    <t>Adquisición de bienes y servicios fuera de los requerimientos normativos para la  búsqueda de provecho para sí o para un tercero.</t>
  </si>
  <si>
    <t>Corrupción: posibilidad de que, por acción u omisión, se use el poder para desviar la gestión de lo público hacia un beneficio privado.</t>
  </si>
  <si>
    <t>Afectar al grupo de funcionarios del proceso?</t>
  </si>
  <si>
    <t>X</t>
  </si>
  <si>
    <t>El subdirector de gestión corporativa diseña una estrategia pedagógica para prevenir el uso indebido de información privilegiada a través de actividades periódicas de divulgación a grupos de valor interno.</t>
  </si>
  <si>
    <t>Mitigar: Despues de realizar un analisis y cosiderar los niveles de riesgo se implementan acciones que mitiguen el nivel del riesgo. No necesariamente es un control adicional</t>
  </si>
  <si>
    <t>Diseñar e implementar una estrategia pedagógica para prevenir el uso indebido de información privilegiada a través de actividades de divulgación a grupos de valor interno e identificar su alcance.</t>
  </si>
  <si>
    <t>Subdirección de Gestión Corporativa/Subdirector de gestión Corporativa</t>
  </si>
  <si>
    <t>01/01/2025 
31/12/2025</t>
  </si>
  <si>
    <t>Cuatrimestral</t>
  </si>
  <si>
    <t xml:space="preserve">Durante el primer cuatrimestre del año 2025, se llevó a cabo el diseño de la estrategia pedagógica orientada a prevenir el uso indebido de información privilegiada. Esta estrategia contempla su implementación a través de diversas actividades de divulgación dirigidas específicamente a los grupos de valor interno, con el propósito de fomentar una cultura organizacional basada en la transparencia, la ética y el cumplimiento normativo.
Como parte del soporte a esta estrategia, se han desarrollado piezas comunicativas y materiales audiovisuales —incluyendo videos institucionales— que facilitarán la comprensión del mensaje y promoverán su apropiación por parte del público objetivo. Estos recursos fueron elaborados teniendo en cuenta criterios pedagógicos y comunicacionales, garantizando así su efectividad en los procesos de sensibilización.
De acuerdo con el cronograma establecido, se tiene previsto iniciar la fase de divulgación a partir del mes de mayo de 2025, lo cual permitirá alcanzar de manera progresiva a los distintos públicos internos involucrados. EVIDENCIAS: Se anexa la  los videos respectivos:  https://idpyba-my.sharepoint.com/:f:/g/personal/i_rodriguez_animalesbog_gov_co/Epm0N6HMJqJAmS5fD3sDZZkB8rYt8dOzJA-8PyZM4OKs0Q?e=MDyX3x </t>
  </si>
  <si>
    <t xml:space="preserve">En el autocontrol diligenciado por el proceso con sus soportes se evidencia el diseño de las piezas, no obstante, la estrategia diseñada no es aportada por el proceso en las evidencias, de conformidad con el indicador de gestión. </t>
  </si>
  <si>
    <t xml:space="preserve">De acuerdo con las evidencias adjuntas por el proceso de Gestión Jurídica – Contractual, se evidenció el avance de las actividades relacionadas con el diseño de la estrategia pedagógica para prevenir el uso indebido de información privilegiada dispuesta en los pliegos de condiciones. El avance de la ejecución del plan de acción y control formulados, se verificó a través del documento en el que se relaciona la información concerniente a la confidencialidad de la información, los videos de integridad y confidencialidad, las piezas graficas que incluyen información relacionada con la transparencia, anticorrupción y confidencialidad. Se recomienda para los siguientes cuatrimestres allegar los soportes de la implementación de la estrategia diseñada en el primer cuatrimestre de la anualidad 2025. </t>
  </si>
  <si>
    <t xml:space="preserve">Durante el segundo cuatrimestre del año 2025, en el marco del cumplimiento de la estrategia institucional de comunicaciones, se adelantaron actividades de socialización de piezas comunicacionales orientadas a la prevención del uso indebido de la información y al fortalecimiento de la lucha contra la corrupción en materia contractual, con especial énfasis en la prevención del uso de información privilegiada.
Esta estrategia se estructuró bajo un enfoque preventivo y pedagógico, contemplando su implementación a través de mecanismos de divulgación internos, dirigidos de manera prioritaria a los grupos de valor de la entidad. El propósito central de dichas acciones es promover y consolidar una cultura organizacional cimentada en la transparencia, la ética pública y el cumplimiento normativo, en armonía con los principios que orientan la función administrativa.
Como soporte a lo anterior, se diseñaron y difundieron piezas comunicativas con el fin de facilitar la comprensión de los mensajes y favorecer su apropiación por parte de los destinatarios. Estos recursos fueron desarrollados siguiendo criterios pedagógicos, comunicacionales y de accesibilidad, garantizando así su efectividad en los procesos de sensibilización y formación interna.
De esta manera, la entidad avanza en la consolidación de acciones permanentes de prevención y promoción de la integridad, contribuyendo no solo al fortalecimiento de la gestión contractual, sino también al cumplimiento de las obligaciones institucionales frente al control interno y la transparencia administrativa.                                
Por otra parte y en cumplimiento al segundo control del riesgo; la entidad ha incluido obligatoriamente en las minutas contractuales cláusulas de integridad y confidencialidad para contratos de servicios profesionales y apoyo a la gestión, en cumplimiento con las leyes 80 de 1993, 1474 de 2011 y las directrices de Colombia Compra Eficiente. Estas cláusulas aseguran que los contratistas reconozcan sus deberes sobre el uso adecuado de la información y su compromiso con la integridad y la prevención de la corrupción. Se adjunta un listado de contratos celebrados y enlaces en la plataforma SECOP II que evidencian el cumplimiento de estas condiciones. </t>
  </si>
  <si>
    <t>Una vez revisado el autocontrol y los soportes se evidencia el cumplimiento de la estrategia pedagógica con la socialización de 10 piezas con tips para promover la transparencia, ética y cumplimiento normativo en la contratación del Instituto,  en el mes de agosto. Una de las socialziaciones se realizó en septiembre fuera del periodo de seguimiento. 
En lo que respecta al cumplimiento de la inclusión de las obligaciones de integridad y confidencialidad contenidas en la minuta contractual se aportó la base de datos de ejecución contractual, con la información de los procesos contractuales, y minutas donde se constató el cumplimiento de la inclusión de la obligación en la minuta contractual. El riesgo está controlado</t>
  </si>
  <si>
    <t>De acuerdo con las evidencias remitidas por el proceso de Gestión Jurídica - SGC Contractual, en el segundo cuatrimestre se implementó la estrategia de pedagógica para prevenir el uso indebido de información privilegiada a través de la socialización de piezas gráficas de  Integridad y confidencialidad de la información en materia contractual y Transparencia y Anticorrupción en la contratación. Dan cuenta del cumplimiento de la acción y del control. Se recomienda en el siguiente cuatrimestre socializar los videos sobre integridad y confidencialidad dentro del cuatrimestre. 
Con respecto al segundo control, si bien se evidencian los soportes mencionados en el autocontrol, tanto el control como la acción están definidos alrededor de la revisión que efectúa el proceso para validar la inclusión de tales obligaciones, lo cual no es posible verificar con la evidencia suministrada. Por lo tanto, se recomienda que la base de datos compartida contenga información que dé cuenta de la validación que realiza el proceso frente a la inclusión de las obligaciones dentro de la minuta contractual.</t>
  </si>
  <si>
    <t>Afectar el cumplimiento de metas y objetivos de las dependencias?</t>
  </si>
  <si>
    <t>Afectar el cumplimiento de la misión del Instituto?</t>
  </si>
  <si>
    <t>Afectar el cumplimiento de la misión del sector al que pertenece el Instituto?</t>
  </si>
  <si>
    <t>Generar perdidas de confianza del Instituto, afectando su reputación?</t>
  </si>
  <si>
    <t>Generar perdidas de recursos económicos?</t>
  </si>
  <si>
    <t>Afectar la prestación de servicios?</t>
  </si>
  <si>
    <t>Dar lugar al detrimento de calidad de vida de la comunidad por perdida del bien, servicios o recursos públicos?</t>
  </si>
  <si>
    <t>Profesional de la Subdirección de Gestión corporativa - Contractual verifica la inclusión de las obligaciones de integridad y confidencialidad contenidas en la minuta contractual previa a la suscripción del contrato</t>
  </si>
  <si>
    <t>Verifica la inclusión de las obligaciones de integridad y confidencialidad contenidas en la minuta contractual previa a la suscripción de contratos de prestación de servicios profesionales y de apoyo a la gestión</t>
  </si>
  <si>
    <t>Subdirección de Gestión Corporativa/ Profesional de la Subdirección de Gestión corporativa - Contractual asignado al proceso.</t>
  </si>
  <si>
    <t>Generar perdida de información del Instituto</t>
  </si>
  <si>
    <t>Generar intervención de los entes de control, de la fiscalía u otro ente?</t>
  </si>
  <si>
    <t>Dar lugar a procesos sancionatorios?</t>
  </si>
  <si>
    <t>Dar lugar a procesos disciplinarios?</t>
  </si>
  <si>
    <t>Dar lugar a procesos fiscales?</t>
  </si>
  <si>
    <t>Dar lugar a procesos penales?</t>
  </si>
  <si>
    <t>Generar perdida de credibilidad del sector?</t>
  </si>
  <si>
    <t>Ocasionar lesiones físicas o perdidas de vidas humanas?</t>
  </si>
  <si>
    <t>Afectar la imagen regional?</t>
  </si>
  <si>
    <t>Afectar la imagen nacional?</t>
  </si>
  <si>
    <t>Generar daño ambiental?</t>
  </si>
  <si>
    <t>Total</t>
  </si>
  <si>
    <t>Posibilidad de recibir o pedir dádivas para el acoplamiento de los pliegos de condiciones o sobreevaluación de los criterios de selección de oferentes para beneficiar a un particular.</t>
  </si>
  <si>
    <t>Acoplamiento de los pliegos de condiciones o sobreevaluación de los criterios de selección de oferentes para beneficiar a un particular.</t>
  </si>
  <si>
    <t xml:space="preserve">Adquisición de bienes y servicios fuera de los requerimientos normativos para la recepción o solicitud de dádivas. </t>
  </si>
  <si>
    <t>El Profesional de la Subdirección de Gestión corporativa - Contractual revisa la conveniencia jurídica, técnica y económica de los documentos precontractuales (estudios previos, estudios de mercado, anexos técnicos), remitidas por las diferentes dependencias previo a publicación en plataformas dispuestas por Colombia Compra Eficiente para verificar el cumplimiento de los principios de la contratación consagrados en la Ley 80 de 1993.</t>
  </si>
  <si>
    <t>Realizar acciones preventivas encaminadas a generar buenas prácticas en la elaboración de la conveniencia jurídica, técnica y económica de los documentos precontractuales ( estudios previos, estudios de mercado, anexos técnicos) en cumplimiento de los principios de la contratación consagrados en la Ley 80 de 1993.</t>
  </si>
  <si>
    <t xml:space="preserve">"En el marco del compromiso institucional con la ética, la transparencia y el buen gobierno, se continúa incluyendo de manera sistemática en las minutas contractuales las cláusulas relacionadas con las obligaciones de integridad y confidencialidad, como requisito previo a la suscripción de contratos de prestación de servicios profesionales y de apoyo a la gestión.
Estas disposiciones contractuales buscan garantizar que los contratistas conozcan y acepten expresamente los principios y deberes asociados al manejo responsable de la información, así como su compromiso con las normas de integridad institucional desde el inicio de la relación contractual.
Para efectos de verificación y seguimiento, se anexa el listado de los contratos suscritos durante el período correspondiente, junto con el respectivo enlace al SECOP II, donde podrá consultarse cada uno de ellos y evidenciarse el cumplimiento de lo mencionado anteriormente. EVIDENCIA: se anexa base de datos, se puede consultar en el siguiente link:   https://idpyba-my.sharepoint.com/:f:/g/personal/i_rodriguez_animalesbog_gov_co/EnMCZS1hKeVMvtAnNaEspKwBIjNwvTTAjqClHIHUL65lbQ?e=Tm5WY9                                                                                            "
</t>
  </si>
  <si>
    <t>En el autocontrol diligenciado por el proceso y los soportes aportados se identifican los contratos suscritos por el Instituto, al verificar aleatoriamente tres contratos de la vigencia 2025, se encuentra en el contrato las "OBLIGACIONES DE CONFIDENCIALIDAD DE LA INFORMACIÓN A CARGO DEL CONTRATISTA"</t>
  </si>
  <si>
    <t>Una vez revisada la información reportada en el autocontrol del proceso de Gestión Jurídica – Contractual y de forma aleatoria algunos de los contratos suscritos por el Instituto en la vigencia 2025, se evidencia que se suscribe las siguientes cláusulas: "OBLIGACIONES DE CONFIDENCIALIDAD DE LA INFORMACIÓN A CARGO DEL CONTRATISTA", y “OBLIGACIONES DE INTEGRIDAD A CARGO DEL CONTRATISTA”. De esta forma se considera cumplido el control y plan de acción formulados.</t>
  </si>
  <si>
    <t xml:space="preserve">En cumplimiento con la estrategia establecida, se ha remitido y socializado con el equipo directivo y los gerentes de proyectos las guías, lineamientos y manuales necesarios para la correcta estructuración en la etapa precontractual. Estas acciones buscan apoyar la generación de buenas prácticas en la elaboración de la conveniencia jurídica, técnica y económica de los documentos precontractuales, como estudios previos, estudios de mercado y anexos técnicos, en armonía con los principios de la contratación consagrados en la Ley 80 de 1993. EVIDENCIA: CARGADAS EN EL SIGUIENTE LINK https://idpyba.sharepoint.com/sites/PAACyRiesgosdeGestion/Documentos%20compartidos/Forms/AllItems.aspx?id=%2Fsites%2FPAACyRiesgosdeGestion%2FDocumentos%20compartidos%2FRiesgos%20por%20Proceso%2F2025%2F1%2E%20Riesgos%20de%20Corrupción%202025%2FEvidencias%20Seguimiento%20Riesgos%20de%20Corrupción%2FSEGUNDO%20CUATRIMESTRE%2FGESTIÓN%20JURÍDICA%20%2D%20CONTRACTUAL%2FÍTEM%204%2FCONTROL%201&amp;viewid=59186e76%2Dc874%2D4340%2Da9cc%2Dfb0885aa7457&amp;p=true&amp;ct=1756745099144&amp;or=OWA%2DNT%2DMail&amp;cid=749b1868%2De129%2D21b2%2Da726%2Dca7b57557b48&amp;ga=1 </t>
  </si>
  <si>
    <t xml:space="preserve">En los soportes de ejecución del control y plan de acción aportados por el proceso se evidencia la socialización al equipo directivo de los lineamientos institucionales para elaborar los documentos precontractuales a través de dos correos, se realizó una mesa de trabajo con el proceso de comunicación estratégica para elaborar documentos contractuales en junio, así como  la solicitud de piezas de divulgación de los lineamientos para la elaboración de procesos contractuales. El riesgo se ha controlado. </t>
  </si>
  <si>
    <t xml:space="preserve">Una vez revisada la información reportada en el formato de autocontrol correspondiente al proceso de Gestión Jurídica - Contractual, se verifica que las acciones señaladas han sido efectivamente ejecutadas.
En consecuencia, se considera que el riesgo identificado en dicho proceso se encuentra controlado en la actualidad.
No obstante, con el fin de mantener y reforzar dicho control, se recomienda continuar con las capacitaciones necesarias, orientadas a la prevención y mitigación del riesgo en mención. </t>
  </si>
  <si>
    <t>Subdirección de Gestión Corporativa-Gestión Documental</t>
  </si>
  <si>
    <t>Procedimiento para el préstamo documental.</t>
  </si>
  <si>
    <t>Inicia cuando  se  diligencia  la  solicitud de préstamo  de  documentos, se  identifica  y entrega  la documentación y finaliza con el reintegro de los documentos a su unidad de conservación.</t>
  </si>
  <si>
    <t>Posibilidad de alteración y pérdida premeditada de la información de los documentos institucionales pertenecientes al archivo central con el fin de obtener provecho para sí o para un tercero.</t>
  </si>
  <si>
    <t>*Afectar la imagen reputacional de la entidad.
*Perdida de la memoria institucional</t>
  </si>
  <si>
    <t>Documentos electrónicos y físicos modificados o alterados</t>
  </si>
  <si>
    <t>Se altera la información de los documentos institucionales pertenecientes al archivo central de forma premeditada con el fin de obtener provecho para sí o para un tercero.</t>
  </si>
  <si>
    <t>El profesional o técnico administrativo de la Subdirección corporativa – Gestión Documental realiza semestralmente verificaciones previas y posteriores aleatorias del contenido de los documentos  en préstamo para identificar posibles alteraciones.</t>
  </si>
  <si>
    <t>Realizar semestralmente verificaciones previas y posteriores aleatorias del contenido de información de los soportes documentales para identificar posibles alteraciones.</t>
  </si>
  <si>
    <t>El profesional o técnico administrativo de la Subdirección corporativa – Gestión Documental</t>
  </si>
  <si>
    <t>En el marco del Proydcto 6 del PINAR "Intervención archivística a los archivos de gestión y central mediante la implementación y aplicación de las Tablas de Retención Documental - TRD", actividad 5.Recepción de transferencias primarias Documentales, se adelantó la  revisión, cotejo y punteo de 658 cajas transferidas al archivo central en vigencias anteriores, 
No se encontraro modificaciones o alteraciones en la documentación verificada.
Como evidencia se carga una muestra de los inventarios cotejados.
En el marco del mismo proyecto de PINAR 6 "Intervención archivística a los archivos de gestión y central mediante la implementación y aplicación de las Tablas de Retención Documental - TRD" actividad 3 Intervención archivística en el Archivo  Central aplicando valoración y disposiciones finales se adelantaron las actividades de Atención de prestamos y consultas Archivo central.
Como evidencia se cargan las solicitudes de consultas y prestamos</t>
  </si>
  <si>
    <t xml:space="preserve">De acuerdo al diligenciamiento del autocontrol y los soportes aportados por la Subdirección de Gestión Corporativa se presentaron los formato PA03-PR16-F01 Formato único de inventario documental, como muestra de la implmentación del autocontrol con el archivo transferido al archivo central por las áreas de 2021. En lo que respecta, específicamente a "verificaciones previas y posteriores aleatorias del contenido de los documentos  en préstamo para identificar posibles alteraciones" el área no aporta soporte del control. 
El proceso remite solicitud del programa de esterilizaciones del 2 de mayo de 2025, soporte que no corresponde a la fecha del reporte del primer cuatrimestre. </t>
  </si>
  <si>
    <t xml:space="preserve">El proceso aporta como evidencia el formato único de inventario documental - FUID de la transferencia documental primaria realizada en 2021 de los procesos asociados a atención a la fauna y gestión corporativa, con esto, no se evidencia la realización de verificaciones previas y posteriores semestrales del contenido de información de los soportes documentales, se recomienda adjuntar evidencias que soporten la realización de dicho plan de acción.  
El proceso aporta como evidencia una solicitud de búsqueda asociada a la historia clínica de un microchip realizada el 2 de mayo de 2025, se recomienda cargar una evidencia que corresponda al periodo de seguimiento (enero - abril). </t>
  </si>
  <si>
    <t xml:space="preserve">
En el desarrollo del proyecto No. 6 PINAR, se adelantó la revisión, cotejo y punteo de 658 cajas transferidas al archivo central en vigencias anteriores, sin encontrar modificaciones o alteraciones en la documentación verificada, en el primer semestre del año 
EVIDENCIA
Se carga una muestra de los inventarios cotejados, en el reporte del primer cuatrimestre.
En el marco del desarrollo de las actividades relacionadas con las solicitudes de préstamo documental, desde el equipo de Gestión Documental se ha  privilegiando el acceso digital a la documentación
de los expedientes requeridos en calidad de préstamo. 
En el cuatrimestre se recibieron 3 solicitudes de préstamos de expientes documentales, a los cuales se les permitió el acceso digital cumpliendo con el punto de control y el plan de acción. 
EVIDENCIA:
Se remiten solicitudes de prestamos junto con las respuestas en donde se envidencia la respuesta privilegiando el acceso digital. 
</t>
  </si>
  <si>
    <t xml:space="preserve">De conformidad con el autocontrol y las evidencias que lo soportan, se encontró que el proceso cumplio con el acceso digital a la documentación del archivo central de las solicitudes de prestamos documentales, cumpliendo con el 100% de acceso digital frente a las solicitudes realizadas en el cuatrimestre. En lo que respecta a la verificaciones previas y posteriores aleatorias del contenido de información de los soportes documentales para identificar posibles alteraciones, el proceso cumplió con la actividad en el cuatrimestre anterior, teniendo en cuenta que la actividad se realiza de manera semestral. Riesgo conttrolado. </t>
  </si>
  <si>
    <t xml:space="preserve">El proceso cumplió con la actividad en el cuatrimestre anterior, teniendo en cuenta que la actividad se realiza de manera semestral.
En cuanto al segundo control, el proceso aportó como evidencias 3 solicitudes de préstamo documental, las cuales corresponden a una carpeta del Comité de Convivencia 2022, el contrato CTO-136-2018, y una copia de la Resolución 280 de 2021, por lo que se puede concluir que el proceso cumplió con la totalidad del plan de acción.  
</t>
  </si>
  <si>
    <t>El profesional o técnico administrativo de la Subdirección corporativa – Gestión Documental recibe las solicitudes de préstamo documental y privilegia el acceso digital a la documentación del archivo central.</t>
  </si>
  <si>
    <t>Recibir las solicitudes de préstamo documental privilegiando el acceso digital a la documentación del archivo central en mínimo el 60% de las solicitudes.</t>
  </si>
  <si>
    <t>Protección ante la crueldad animal / Subdirección de Atención a la Fauna</t>
  </si>
  <si>
    <t>Adopción de Animales Domésticos</t>
  </si>
  <si>
    <t>Inicia con la recepción de la solicitud de adopción de los ciudadanos interesados y finaliza con la entrega de los animales adoptados y el archivo de las solicitudes negadas y aceptadas generada en el presente procedimiento, realizando un seguimiento posterior a la entrega de animales de compañía</t>
  </si>
  <si>
    <t>Posibilidad de solicitar o recibir dádivas  para entregar en adopción a un animal que está bajo custodia del IDPYBA sin el cumplimiento de los requisitos establecidos</t>
  </si>
  <si>
    <t>*Perdida de la Imagen institucional
* Apertura de procesos disciplinarios y administrativos.</t>
  </si>
  <si>
    <t>Entregar en adopción a un animal que está bajo custodia del IDPYBA sin el cumplimiento de algún requisito establecidos.</t>
  </si>
  <si>
    <t>Entregar en adopción a un animal que está bajo custodia del IDPYBA  sin el cumplimiento de los requisitos establecidos  para la recepción o solicitud de dádivas</t>
  </si>
  <si>
    <t>El profesional de la Subdirección de Atención a la Fauna -Adopciones diseña jornadas de capacitación sobre el procedimiento de adopciones.</t>
  </si>
  <si>
    <t>El profesional de la Subdirección de Atención a la Fauna -Adopciones diseña y desarrolla semestralmente una jornada de capacitación sobre el procedimiento de adopciones de caninos y felinos y los riesgos de corrupción asociados e identifica su alcance.</t>
  </si>
  <si>
    <t>Subdirección de Atención a la Fauna-Profesional especializado de los programas y estrategias</t>
  </si>
  <si>
    <t xml:space="preserve">Durante el primer semestre del año se llevó a cabo la capacitación y socialización del procedimiento PM05-PR02 “Adopciones de Caninos y Felinos” y todos sus anexos con el equipo técnico vinculado al proceso el día 22 de marzo de 2025, con el propósito de garantizar la adherencia a lo establecido en el procedimiento, fortalecer la comprensión de sus lineamientos y asegurar la calidad en la prestación del servicio de adopciones, en concordancia con los principios de bienestar animal y transparencia institucional.
EVIDENCIA:
Acta de reunión y Listado de Asitencia
Durante el primer cuatrimestre del año se realizó la verificación aleatoria de adoptantes, como parte del seguimiento posterior a la entrega en adopción, con el fin de evaluar el cumplimiento de los compromisos adquiridos, verificar el estado de bienestar de los animales adoptados y fortalecer los mecanismos de trazabilidad y control del proceso.
EVIDENCIA:
Base de datos seguimiento a Adoptantes Primer Cuatrimestre de 2025"
</t>
  </si>
  <si>
    <t xml:space="preserve">En el soporte aportado por el proceso se evidencia el acta de la capacitación realzada el día 22 de marzo, con la participación de 4 integrantes del programa de adopciones. 
La Subdirección entrega como soporte del cumplimiento el formato PM05-PR02-F05 diligenciado, en los meses de enero, febrero, marzo y abril. 
</t>
  </si>
  <si>
    <t xml:space="preserve">La evidencia aportada por el proceso corresponde a un acta de reunión de la socialización de los procedimientos de adopciones de caninos y felinos (PM05-PR02) y del procedimiento de hogares de paso (PM05-PR05). En dicha reunión participaron cuatro (4) integrantes del equipo de contratistas que participan en este proceso. 
"El proceso establece como evidencia la ""Base de Datos de Seguimiento a Adoptantes"". Sin embargo, la evidencia cargada corresponde a la"" base de datos Adopciones y Territorialización""  (PM05-PR02-F05). En esta última no es posible observar el seguimiento realizado por la/el profesional a los adoptantes para prevenir la materialización del riesgo. 
Se recomienda cargar la evidencia apropiada"
</t>
  </si>
  <si>
    <t xml:space="preserve">Durante el segundo cuatrimestre se realizó la socialización de l PM05-PR05 - Procedimiento Hogar de Paso y PM05-PR02 - Procedimiento de Adopciones de Caninos y Felinos con los contratistas adscritos al programa de hogar de paso y adopciones. En estas jornadas se llevó a cabo la exposición detallada de los lineamientos establecidos en cada procedimiento, así como la resolución de inquietudes presentadas por los participantes, con el fin de garantizar una adecuada comprensión e implementación de los mismos.
EVIDENCIA:
Acta de reunión y Listado de Asitencia
Durante el segundo cuatrimestre del año se realizó la verificación aleatoria de adoptantes, como parte del seguimiento posterior a la entrega en adopción, con el fin de evaluar el cumplimiento de los compromisos adquiridos, verificar el estado de bienestar de los animales adoptados y fortalecer los mecanismos de trazabilidad y control del proceso.
EVIDENCIA:
Base de datos seguimiento a Adoptantes Segundo Cuatrimestre de 2025"
</t>
  </si>
  <si>
    <t xml:space="preserve">El proceso aportó el acta de socialización del procedimiento el 29 de agosto de 2025, donde se socializaron los lineamientos establecidos en los 
documentos PM05-PR05 (hogar de paso) y PM05-PR02 (procedimientos de adopciones de 
caninos y felinos). 
En lo que respecta al segundo control se verificó la base elaborada en el formato PM05-PR02-F05 "BASE DE DATOS ADOPCIONES Y TERRITORIALIZACIÓN", sin embargo, en la base de datos no se identifica los usuarios del programa a los que se les realizó la verificación aleatoria. </t>
  </si>
  <si>
    <t>El proceso aporta como evidencia el acta de reunión para realizar la reinducción del equipo encargado del procedimiento de adopciones de caninos y felinos, y del procedimiento de hogares de paso.
En cuanto el segundo control el proceso aporta la base de datos adopciones y territorialización PM05-PR02-F05. No obstante, esta base de datos no permite identificar a que animales que fueron adoptados se les hizo una verificación aleatoría como establece el plan de acción. Por ende, se recomienda cargar una evidencia que pruebe que se realizó el seguimiento aleatorío establecido.</t>
  </si>
  <si>
    <t>El profesional de la Subdirección de Atención a la Fauna -Adopciones realiza verificaciones aleatorio con adoptantes sobre la solicitud de dádivas, conductas antiéticas e inconsistencias en el cumplimiento de requisitos.</t>
  </si>
  <si>
    <t>El profesional de la Subdirección de Atención a la Fauna -Adopciones realiza verificaciones aleatorias con adoptantes sobre la solicitud de dádivas, conductas antiéticas e inconsistencias en el cumplimiento de requisitos.</t>
  </si>
  <si>
    <t>Salud Integral a la Fauna / Subdirección de Atención a la Fauna</t>
  </si>
  <si>
    <t>Esterilización canina y felina</t>
  </si>
  <si>
    <t>Inicia con la recepción de solicitudes de esterilización de acuerdo con peticiones allegadas, el desarrollo de las jornadas y finaliza con la validación y verificación y archivo de los soportes de los operadores</t>
  </si>
  <si>
    <t>Posibilidad de aceptar o pedir dinero, utilidad, beneficio o recompensa para  priorizar sin el cumplimiento de requisitos, procedimientos y/o lineamientos la ejecución de actividades de esterilización, así como la omisión del derecho a turno  para el beneficio de un tercero.</t>
  </si>
  <si>
    <t>*Pérdida de la Imagen institucional
*Apertura de procesos disciplinarios y administrativos.</t>
  </si>
  <si>
    <t>Realización de esterilizaciones omitiendo requisitos y/o el derecho a turno.</t>
  </si>
  <si>
    <t>Falta de comportamiento íntegro por parte de los servidores de la entidad y/o existencia de tramitadores que prometen facilitar los servicios gratuitos a los ciudadanos en el desarrollo de jornadas de esterilización privilegiando a terceros.</t>
  </si>
  <si>
    <t xml:space="preserve">El profesional de la Subdirección de Atención a la Fauna  - líder de esterilizaciones solicita y acompaña el diseño de una estrategia de comunicación para divulgar la información del trámite y los requisitos  y desincentivar </t>
  </si>
  <si>
    <t>Solicitar y acompaña el diseño de una estrategia de comunicación para divulgar la información del trámite y los requisitos  y desincentivar la comercialización de los turnos</t>
  </si>
  <si>
    <t>Subdirección de Atención a la Fauna-Profesional especializado esterilizaciones</t>
  </si>
  <si>
    <t>Semestral</t>
  </si>
  <si>
    <t xml:space="preserve">
Durante el primer cuatrimestre de 2025 se realizó la publicación de piezas publicitarias relacionadas con las jornadas de esterilización, con el objetivo de socializar el trámite de acceso al servicio y recordar a la ciudadanía que este es gratuito para animales en condición de calle y para aquellos bajo el cuidado de residentes de Bogotá pertenecientes a los estratos 1, 2 y 3. Esta estrategia de difusión buscó ampliar el alcance de la información y promover la participación ciudadana en las jornadas, como medida fundamental de control poblacional y bienestar animal.
EVIDENCIA:
Documento con evidencia de divulgación de piezas comunicativas"
Durante el primer cuatrimestre de 2025 se aplicaron encuestas de satisfacción a los ciudadanos participantes en las jornadas de esterilización, con el propósito de evaluar la calidad del servicio prestado y recoger apreciaciones sobre el proceso. Posteriormente, se realizó la debida tabulación y análisis de los resultados, insumo que permite identificar oportunidades de mejora y fortalecer la experiencia de los usuarios en futuras jornadas.
EVIDENCIA:
Base de datos de encuestas tabuladas enero- febrero- marzo y abril de 2025"
</t>
  </si>
  <si>
    <t xml:space="preserve">
La Subdirección de Atención a la Fauna entrega como soporte de las campañas las piezas divulgadas a través de las redes sociales del Instituto, en las cuales se socializan los requisitos y fechas para acceder al servicio de esteriliozaciones. 
La Subdirección de Atención a la Fauna presenta como soporte el formato PM01-PR02-F16 tabulación encuesta de satisfacción de los meses de enero, febrero, marzo y abril. 
</t>
  </si>
  <si>
    <t xml:space="preserve">
Se observa como evidencia aportada por el proceso, un archivo PDF con  catorce (14)  piezas publicitarias compartidas a través de la red social instagram. En estas piezas publicitarias se dan a conocer las fechas de los turnos, los requerimentos y cómo solicitar los turnos.
"La Subdirección de Atención a la Fauna, aporta como evidencia los resultados de las encuentas realizadas en los meses de: enero, febrero marzo y abril. Estos resultados fueron ilustrados a través del formato PM01-PR02-F16 ""Tabulación encuesta de satisfacción"".
"
</t>
  </si>
  <si>
    <t xml:space="preserve">
Durante el segundo cuatrimestre de 2025 se realizó la publicación de piezas publicitarias relacionadas con las jornadas de esterilización, con el objetivo de socializar el trámite de acceso al servicio y recordar a la ciudadanía que este es gratuito para animales en condición de calle y para aquellos bajo el cuidado de residentes de Bogotá pertenecientes a los estratos 1, 2 y 3. Esta estrategia de difusión buscó ampliar el alcance de la información y promover la participación ciudadana en las jornadas, como medida fundamental de control poblacional y bienestar animal.
EVIDENCIA:
Documento con evidencia de divulgación de piezas comunicativas"
Durante el segundocuatrimestre de 2025 se aplicaron encuestas de satisfacción a los ciudadanos participantes en las jornadas de esterilización, con el propósito de evaluar la calidad del servicio prestado y recoger apreciaciones sobre el proceso. Posteriormente, se realizó la debida tabulación y análisis de los resultados, insumo que permite identificar oportunidades de mejora y fortalecer la experiencia de los usuarios en futuras jornadas.
EVIDENCIA:
Base de datos de encuestas tabuladas mayo- junio- julio y agosto de 2025"
</t>
  </si>
  <si>
    <t xml:space="preserve">El proceso presenta como evidencia las piezas de comunicación digitales, difundidas por medio de las redes sociales del Instituto, realizadas para el trámite de esterilizaciones, en el marco de la estrategia de comunicación para divulgar la información del trámite y los requisitos y desincentivar la comercialización de los turnos. 
También se apotó la matriz con la tabulación de las encuestas aplicadas en el trámite, se recomienda facilitar la selección de la fecha de la jornada para evitar errores en la digitación por el usuario que responde la encuesta. </t>
  </si>
  <si>
    <t>El proceso carga como evidencia un documento word con los enlaces de las piezas comunicativas publicadas en la red social "Instagram", correspondientes a información de las jornadas de esterilización, noticias sobre el trámite, y forografías de las jornadas de esterilización.
Con relación al control dos, el proceso aporta como evidencia un documento excel con los resultados de la encuents de satisfacción. Sin embargo, no es posible determinar con exactitud la fecha de las jornadas que fueron evaluadas, ya que, en la columna de fecha de la jornada se encuentran fechas como 3/12/2025, 3/18/2025.
Se recomienda revisar que está pasando con las fechas de las jornadas en las encuestas.</t>
  </si>
  <si>
    <t>Los profesionales de la Subdirección de Atención a la Fauna - (líderes de punto fijo y servicio tercerizado) realizan la verificación aleatoria de la tabulación de las encuestas del formato PM01-PR02-F13 para identificar anomalías.</t>
  </si>
  <si>
    <t>Realizar verificación aleatoria cuatrimestral de la tabulación de las encuestas de satisfacción para identificar anomalías y presentar informe.</t>
  </si>
  <si>
    <t>El profesional de la Subdirección de Atención a la Fauna - (líder de la estrategia CES) diligencia el formato PM01-PR10-F01.</t>
  </si>
  <si>
    <t>Apropiaciónj de la cultura ciudadana / Subdirección de Cultura Ciudadana y Gestión del Conocimiento</t>
  </si>
  <si>
    <t>Servicio Social Estudiantil Obligatorio en protección y bienestar animal</t>
  </si>
  <si>
    <t>Inicia con la elaboración del cronograma anual para servicio social estudiantil obligatorio y termina con la entrega de la certificación del servicio social estudiantil obligatorio al estudiante conforme a la normatividad vigente.</t>
  </si>
  <si>
    <t>Posibilidad de aceptar o pedir dinero, utilidad, beneficio o recompensa a cambio de omitir la verificación de requisitos, plazos de acceso al servicio social obligatorio en protección y bienestar animal o las condiciones definidas para la obtención del certificado</t>
  </si>
  <si>
    <t xml:space="preserve">*Pérdida de la Imagen institucional.
*Investigaciones administrativas y disciplinarias.
*Afectación en las relaciones interinstitucionales por pérdida de credibilidad </t>
  </si>
  <si>
    <t>Aceptar o certificar a un estudiante sin el cumplimiento de los requisitos.</t>
  </si>
  <si>
    <t>Se omite por parte de la Subdirección Cultura Ciudadana y Gestión del Conocimiento/Cultura Ciudadana  de los requisitos para acceder  al servicio social obligatorio en protección y bienestar animal o para  la obtención del certificado para la recepción de dinero, utilidad, beneficio o recompensa.</t>
  </si>
  <si>
    <t>La profesional especializada de forma conjunta con la profesional líder del servicio social obligatorio de la Subdirección de Cultura Ciudadana y Gestión del Conocimiento -Cultura Ciudadana verifican los documentos recibidos y el cumplimiento de los requisitos para la formalización de la inscripción y dejan constancia en acta.</t>
  </si>
  <si>
    <t>Verificar los documentos recibidos y el cumplimiento de los requisitos para la formalización de la inscripción y dejan constancia en acta.</t>
  </si>
  <si>
    <t>Profesional de apoyo Subdirección de Cultura Ciudadana y Gestión del Conocimiento</t>
  </si>
  <si>
    <t>Anual</t>
  </si>
  <si>
    <t xml:space="preserve">
"Convocatoria: para 2025 se realizaron tres (3) sesiones informativas virtuales para toda la ciudadanía interesada a través de la plataforma TEAMS. Una se llevó a cabo el 06 de febrero, la otra el 13 de febrero y la última el 15 de febrero.
En cuanto a la revisión de los documentos de los estudiantes de servicio social estudiantil inscritos en 2025, esta se hizo teniendo en cuenta que inicialmente se recibieron las propuestas en protección y bienestar animal del 17 al 18 de febrero, estas fueron evaluadas del 19 al 21 de febrero y luego de comunicación vía email con los resultados de las evaluaciones, se procedió del 26 al 28 de marzo a recibir los documentos restantes para formalizar la inscripción. El mismo día de la recepción se verificaron los documentos recibidos y en caso de faltantes se informó al colegio y estudiantes sobre la importancia de la pronta entrega para completar el proceso. El día 07 mayo la profesional líder del servicio social realizó la última revisión de todos los documentos recibidos concluyendo que de los 162 estudiantes que se postularon al servicio social, únicamente 150 formalizaron su inscripción. (ver acta 07/05/2024)"
En el primer cuatrimestre del año se logró vincular a 150 estudiantes de secundaria de 31 colegios públicos y privados al servicio social estudiantil. En marzo los estudiantes iniciaron sus actividades de formación en territorio y virtualmente. Cada uno de los tutores hace seguimiento al avance de cada estudiante y diligencia el avance en el cumplimiento de horas mediante el formato de seguimiento y control al servicio social (PM-PR05-F03). La profesional líder del servicio social verifica el diligenciamiento periódico de este formato y el 7 de mayo, monitoreo el correcto diligenciamiento luego de cumplido el primer cuatrimestre del año (ver acta 06/05/2024). Con la revisión se confirmó que finalizado el primer cuatrimestre de 150 estudiantes inscritos inicialmente 147 permanecen vinculados y participando activamente. 
</t>
  </si>
  <si>
    <t xml:space="preserve">En el soporte aportado por la Subdirección evidenciamos el acta de seguimiento al proceso de formalización de inscripción de los estudiantes registrados para el servicio social estudiantil, de acuerdo al control establecido. 
"En el acta aportada por la Subdirección se evidencia el seguimiento a las estrategias implementadas en el 
ámbito educativo, donde se revisó el formato PM02-PR05- F03 ""Seguimiento y control al servicio social"", asociado al 
proceso de servicio social estudiantil obligatorio.
 "
</t>
  </si>
  <si>
    <t xml:space="preserve">La SCCGC carga como evidencia un acta de reunión con fecha de 7 mayo del 2025. En esta, se sintetiza la cantidad de estudiantes que formalizaron su inscripición, y también se dan a conocer por colegio cuantos estudiantes no pudieron formalizar debido a  documentación incompleta.
"La SCCGC suministra como evidencia un acta de reunión con fecha del  6 de mayo de 2025. En esta se sintetizan las horas promedio gastadas en actividades virtuales o presenciales para cumplir con el servicio social. Esta información es extraída del formato PM02-PR05-F03 ""Seguimiento y control al sevicio social"".
Se recomienda que para el próximo cuatrimestre se adjunten los formatos mencionados anteriormente para tener una trazabilidad completa de la información
"
</t>
  </si>
  <si>
    <t>Durante el segundo cuatrimestre del año cada uno de los tutores hizo seguimiento al avance de cada estudiante y diligenció el cumplimiento de horas mediante el formato de seguimiento y control al Servicio Social (PM-PR05-F03). La profesional líder del Servicio Social Estudiantil verificó también de forma permanente el diligenciamiento periódico de este formato y el 27 de julio, hizo una verificación final  para el segundo cuatrimestre, lo que permitió ver el avance en el cumplimiento de horas por parte de los estudiantes vinculados por cada colegio en conjunto con la profesional especializada del área (ver acta 27/08/2025). Con la revisión se confirmó que finalizado el segundo cuatrimestre, de 150 estudiantes inscritos inicialmente, 121 permanecen vinculados y participando activamente.</t>
  </si>
  <si>
    <t xml:space="preserve">En el autocontrol y soportes aportados por el proceso se encuentra el acta de reunión de seguimiento a la implementación del programa de servicio social estudiantil en PYBA, así como el diligenciamiento del formato PM02-PR05-F03, con la información de las 32 instituciones educativas que participan en el programa. Se evidencia el control del riesgo. </t>
  </si>
  <si>
    <t xml:space="preserve">El proceso aportá la evidencia enunciada en la columna de auntocontrol, en la que se encuentra el acta de reunión con fecha del 27/08/2025, en donde se realiza un balance general de los estudiantes activos en cada institución con el número de horas cumpidas.
Adicionalmente, y teniendo en cuenta la recomendación efectuada en el seguimiento del primer cuatrimestre, el proceso aporta el formato PM02-PR05-F03 para cada una de las instituciones educativas vinculadas al servicio social. 
El riesgo se encuentra controlado.
</t>
  </si>
  <si>
    <t>a profesional de la Subdirección Subdirección de Cultura Ciudadana y Gestión del Conocimiento -Cultura Ciudadana verifica la información del cumplimiento de las horas a través del formato PM-PR05-F03 para identificar cualquier anomalía y cotejar la información</t>
  </si>
  <si>
    <t>La profesional de la Subdirección Subdirección de Cultura Ciudadana y Gestión del Conocimiento -Cultura Ciudadana verifica la información del cumplimiento de las horas a través del formato PM-PR05-F03 para identificar cualquier anomalía.</t>
  </si>
  <si>
    <t>El profesional de la Subdirección Subdirección de Cultura Ciudadana y Gestión del Conocimiento -Cultura Ciudadana</t>
  </si>
  <si>
    <t>Gestión Jurídica</t>
  </si>
  <si>
    <t>Procedimiento disciplinario</t>
  </si>
  <si>
    <t>Inicia con la recepción de la noticia disciplinaria, de oficio y/o informe proveniente de servidor/a
público/a. Surte las etapas de instrucción, juzgamiento y segunda instancia; y culmina con la decisión 
de fondo debidamente notificada.</t>
  </si>
  <si>
    <t>Posibilidad de solicitar o recibir dádivas o beneficios a nombre propio o de terceros por adoptar decisiones disciplinarias que beneficien un interés particular</t>
  </si>
  <si>
    <t>Prescripción, auto de terminación y archivo, auto de Formulación de 
cargos</t>
  </si>
  <si>
    <t>Conducta no etica en la acción u omisión en las decisiones disciplinarias</t>
  </si>
  <si>
    <t>El jefe de la Oficina de control disciplinario interno, evalúa cada vez que se requiera en la etapa de instrucción, el mérito de las pruebas recaudadas y determina la procedencia de las decisiones disciplinarias, a través de la suscripción de los autos respectivos, de acuerdo al procedimiento disciplinario.</t>
  </si>
  <si>
    <t>Reducir: Despues de realizar un analissi y cosiderar que el nivel de riesgo es alto, se determina tratarlo mediante transferencia o mitigacion del mismo</t>
  </si>
  <si>
    <t xml:space="preserve">1. Participar en las sesiones de capacitación por parte de la Secretaria  Jurídica Distrital - Dirección Distrital de Asuntos Disciplinarios
</t>
  </si>
  <si>
    <t>Jefe Oficina Control Disciplinario Interno</t>
  </si>
  <si>
    <t>15-05-2025
31-12-2025</t>
  </si>
  <si>
    <t>No aplica</t>
  </si>
  <si>
    <t>En desarrollo de la actividad de control, la jefe de la Oficina de control disciplinario interno, evaluó  el mérito de las pruebas recaudadas en cada proceso y determinó la procedencia de las decisiones disciplinarias tomada a través de la suscripción de lprovidencias de acuerdo al procedimiento disciplinario. Como evidencia se anexa la base de datos de providencias emitidas con corte al 31 de agoto de 2025, ya que por la reserva sumarial no es posible adjuntar copia de los autos.
En cumplimiento de las actividades del plan de accion, durante el periodo a reportar, el equipo de la OCDI participó en las sesiones de capacitación y charlas brindadas por parte de la Secretaria  Jurídica Distrital - Dirección Distrital de Asuntos Disciplinarios.
Así como tambien en el IX Encuentro de Oficinas de Control Disciplinario Interno a nivel distrital.
A traves de la Circular 008 de 2025 la OCDI estableció Lineamientos para la presentación de quejas disciplinarias en el IDPYBA, la cual fue socializada a traves de la pagina web del Instituto y por el correo electronico institucional con destino a todos los funcionarios y colaboradores.</t>
  </si>
  <si>
    <t>Riesgo controlado</t>
  </si>
  <si>
    <t xml:space="preserve">Desde el proceso se aportó la base de datos de providencias proferidas en el cuatrimestre, evidenciando el cumplimiento del punto de control. En lo que respecta al plan de acción, desde la Oficina de Control Interno Disciplinario se aportaron las invitaciones a las capacitaciones de la Secretaría Jurídica Distrital, auque no se evidencia la participación en las mismas. En cuanto a la actividad de "Socializar internamente a través de diferentes medios, orientaciones relacionadas con temas anticorrupción ligados a la gestión disciplinaria", el proceso divulgó los lineamientos para la presentación de quejas disciplinarias a través de la Circular 008 de 2025 del mes de junio.  </t>
  </si>
  <si>
    <t xml:space="preserve">La eviencia aportada da cuenta de que se evaluó el mérito de las pruebas y se determinó la procedencia de las pruebas. Sin embargo, esta actividad no hace parte del plan de acción, de cuyo cumplimiento no se remitieron pruebas para verificación de su cumplimiento. Por lo tanto, se recominda para el próximo seguimiento adjuntar soporte de la asistencia a las capacitaciones y de la socialización de lineamientos. De igual manera, se recomienda revisar la pertinencia de las acciones de forma que den cuenta de lo que se estableció en el control. </t>
  </si>
  <si>
    <t xml:space="preserve">
2. Socializar internamente a través de diferentes medios, orientaciones relacionadas con temas anticorrupción ligados a la gestión disciplinaria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</si>
</sst>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font>
      <sz val="11"/>
      <color theme="1"/>
      <name val="Calibri"/>
      <family val="2"/>
      <scheme val="minor"/>
    </font>
    <font>
      <b/>
      <sz val="11"/>
      <color theme="1"/>
      <name val="Calibri"/>
      <family val="2"/>
      <scheme val="minor"/>
    </font>
    <font>
      <b/>
      <sz val="11"/>
      <name val="Calibri"/>
      <family val="2"/>
      <scheme val="minor"/>
    </font>
    <font>
      <b/>
      <sz val="11"/>
      <name val="Arial"/>
      <family val="2"/>
    </font>
    <font>
      <b/>
      <sz val="11"/>
      <color rgb="FF000000"/>
      <name val="Arial"/>
      <family val="2"/>
    </font>
    <font>
      <sz val="11"/>
      <name val="Arial"/>
      <family val="2"/>
    </font>
    <font>
      <sz val="11"/>
      <color rgb="FF000000"/>
      <name val="Arial"/>
      <family val="2"/>
    </font>
    <font>
      <sz val="11"/>
      <color theme="1"/>
      <name val="Calibri"/>
      <family val="2"/>
      <scheme val="minor"/>
    </font>
    <font>
      <sz val="8"/>
      <name val="Arial"/>
      <family val="2"/>
    </font>
    <font>
      <sz val="8"/>
      <color rgb="FF000000"/>
      <name val="Arial"/>
      <family val="2"/>
    </font>
    <font>
      <sz val="9"/>
      <color rgb="FF000000"/>
      <name val="Arial"/>
      <family val="2"/>
    </font>
    <font>
      <b/>
      <sz val="8"/>
      <name val="Arial"/>
      <family val="2"/>
    </font>
    <font>
      <sz val="8"/>
      <color theme="1"/>
      <name val="Calibri"/>
      <family val="2"/>
      <scheme val="minor"/>
    </font>
    <font>
      <b/>
      <sz val="8"/>
      <color theme="1"/>
      <name val="Calibri"/>
      <family val="2"/>
      <scheme val="minor"/>
    </font>
    <font>
      <sz val="8"/>
      <color theme="1"/>
      <name val="Arial"/>
      <family val="2"/>
    </font>
    <font>
      <b/>
      <sz val="14"/>
      <color theme="1"/>
      <name val="Calibri"/>
      <family val="2"/>
      <scheme val="minor"/>
    </font>
    <font>
      <sz val="14"/>
      <color theme="1"/>
      <name val="Calibri"/>
      <family val="2"/>
      <scheme val="minor"/>
    </font>
    <font>
      <b/>
      <sz val="14"/>
      <name val="Arial"/>
      <family val="2"/>
    </font>
    <font>
      <sz val="14"/>
      <name val="Arial"/>
      <family val="2"/>
    </font>
    <font>
      <sz val="10"/>
      <name val="Arial"/>
      <family val="2"/>
    </font>
    <font>
      <b/>
      <sz val="14"/>
      <name val="Arial Narrow"/>
      <family val="2"/>
    </font>
    <font>
      <sz val="10"/>
      <name val="Arial Narrow"/>
      <family val="2"/>
    </font>
    <font>
      <b/>
      <u/>
      <sz val="11"/>
      <name val="Arial Narrow"/>
      <family val="2"/>
    </font>
    <font>
      <b/>
      <sz val="11"/>
      <name val="Arial Narrow"/>
      <family val="2"/>
    </font>
    <font>
      <sz val="11"/>
      <name val="Arial Narrow"/>
      <family val="2"/>
    </font>
    <font>
      <sz val="12"/>
      <name val="Times New Roman"/>
      <family val="1"/>
    </font>
    <font>
      <b/>
      <sz val="9"/>
      <name val="Arial Narrow"/>
      <family val="2"/>
    </font>
    <font>
      <b/>
      <sz val="10"/>
      <name val="Arial Narrow"/>
      <family val="2"/>
    </font>
    <font>
      <sz val="9"/>
      <name val="Arial Narrow"/>
      <family val="2"/>
    </font>
    <font>
      <sz val="11"/>
      <color rgb="FF000000"/>
      <name val="Arial"/>
    </font>
  </fonts>
  <fills count="13">
    <fill>
      <patternFill patternType="none"/>
    </fill>
    <fill>
      <patternFill patternType="gray125"/>
    </fill>
    <fill>
      <patternFill patternType="solid">
        <fgColor rgb="FF92D050"/>
        <bgColor indexed="64"/>
      </patternFill>
    </fill>
    <fill>
      <patternFill patternType="solid">
        <fgColor rgb="FFFA9706"/>
        <bgColor indexed="64"/>
      </patternFill>
    </fill>
    <fill>
      <patternFill patternType="solid">
        <fgColor rgb="FFFFFF00"/>
        <bgColor indexed="64"/>
      </patternFill>
    </fill>
    <fill>
      <patternFill patternType="solid">
        <fgColor theme="9" tint="0.59999389629810485"/>
        <bgColor indexed="64"/>
      </patternFill>
    </fill>
    <fill>
      <patternFill patternType="solid">
        <fgColor rgb="FFD9D9D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bgColor indexed="64"/>
      </patternFill>
    </fill>
    <fill>
      <patternFill patternType="solid">
        <fgColor theme="6"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style="thin">
        <color auto="1"/>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7" fillId="0" borderId="0" applyFont="0" applyFill="0" applyBorder="0" applyAlignment="0" applyProtection="0"/>
    <xf numFmtId="0" fontId="19" fillId="0" borderId="0"/>
    <xf numFmtId="0" fontId="25" fillId="0" borderId="0"/>
  </cellStyleXfs>
  <cellXfs count="219">
    <xf numFmtId="0" fontId="0" fillId="0" borderId="0" xfId="0"/>
    <xf numFmtId="0" fontId="1"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center"/>
    </xf>
    <xf numFmtId="0" fontId="2" fillId="3" borderId="1" xfId="0" applyFont="1" applyFill="1" applyBorder="1" applyAlignment="1">
      <alignment horizontal="center"/>
    </xf>
    <xf numFmtId="0" fontId="0" fillId="2" borderId="2" xfId="0" applyFill="1" applyBorder="1" applyAlignment="1">
      <alignment horizontal="center" vertical="center"/>
    </xf>
    <xf numFmtId="0" fontId="0" fillId="4" borderId="2" xfId="0" applyFill="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wrapText="1"/>
    </xf>
    <xf numFmtId="0" fontId="0" fillId="0" borderId="0" xfId="0" applyAlignment="1">
      <alignment wrapText="1"/>
    </xf>
    <xf numFmtId="0" fontId="1" fillId="4" borderId="1" xfId="0" applyFont="1" applyFill="1" applyBorder="1" applyAlignment="1">
      <alignment horizontal="center"/>
    </xf>
    <xf numFmtId="0" fontId="5"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hidden="1"/>
    </xf>
    <xf numFmtId="0" fontId="3" fillId="5" borderId="1" xfId="0" applyFont="1" applyFill="1" applyBorder="1" applyAlignment="1" applyProtection="1">
      <alignment horizontal="center" vertical="center" wrapText="1"/>
      <protection hidden="1"/>
    </xf>
    <xf numFmtId="0" fontId="3" fillId="8" borderId="1" xfId="0" applyFont="1" applyFill="1" applyBorder="1" applyAlignment="1" applyProtection="1">
      <alignment horizontal="center" vertical="center" wrapText="1"/>
      <protection hidden="1"/>
    </xf>
    <xf numFmtId="0" fontId="3" fillId="9" borderId="1" xfId="0" applyFont="1" applyFill="1" applyBorder="1" applyAlignment="1" applyProtection="1">
      <alignment horizontal="center" vertical="center" wrapText="1"/>
      <protection hidden="1"/>
    </xf>
    <xf numFmtId="0" fontId="4" fillId="0" borderId="1" xfId="0" applyFont="1" applyBorder="1" applyAlignment="1">
      <alignment vertical="center" wrapText="1"/>
    </xf>
    <xf numFmtId="0" fontId="0" fillId="0" borderId="0" xfId="0" applyAlignment="1">
      <alignment horizontal="left"/>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0" xfId="0" applyFont="1" applyAlignment="1">
      <alignment vertical="center" wrapText="1"/>
    </xf>
    <xf numFmtId="0" fontId="4" fillId="6" borderId="1" xfId="0" applyFont="1" applyFill="1" applyBorder="1" applyAlignment="1">
      <alignment horizontal="center" vertical="center" wrapText="1"/>
    </xf>
    <xf numFmtId="0" fontId="10" fillId="0" borderId="1" xfId="0" applyFont="1" applyBorder="1" applyAlignment="1">
      <alignment vertical="center" wrapText="1"/>
    </xf>
    <xf numFmtId="9" fontId="3" fillId="0" borderId="0" xfId="1" applyFont="1" applyFill="1" applyBorder="1" applyAlignment="1" applyProtection="1">
      <alignment horizontal="center" vertical="center" wrapText="1"/>
      <protection locked="0"/>
    </xf>
    <xf numFmtId="9" fontId="3" fillId="0" borderId="0" xfId="1" applyFont="1" applyFill="1" applyAlignment="1" applyProtection="1">
      <alignment horizontal="center" vertical="center" wrapText="1"/>
      <protection locked="0"/>
    </xf>
    <xf numFmtId="0" fontId="12" fillId="0" borderId="0" xfId="0" applyFont="1"/>
    <xf numFmtId="0" fontId="11" fillId="0" borderId="1" xfId="0" applyFont="1" applyBorder="1" applyAlignment="1" applyProtection="1">
      <alignment vertical="center" wrapText="1"/>
      <protection hidden="1"/>
    </xf>
    <xf numFmtId="0" fontId="0" fillId="0" borderId="1" xfId="0" applyBorder="1" applyAlignment="1">
      <alignment wrapText="1"/>
    </xf>
    <xf numFmtId="0" fontId="12" fillId="0" borderId="1" xfId="0" applyFont="1" applyBorder="1" applyAlignment="1">
      <alignment wrapText="1"/>
    </xf>
    <xf numFmtId="0" fontId="12" fillId="0" borderId="1" xfId="0" applyFont="1" applyBorder="1" applyAlignment="1">
      <alignment vertical="top" wrapText="1"/>
    </xf>
    <xf numFmtId="164" fontId="5" fillId="0" borderId="0" xfId="0" applyNumberFormat="1"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 fillId="0" borderId="0" xfId="0" applyFont="1"/>
    <xf numFmtId="9" fontId="0" fillId="0" borderId="0" xfId="0" applyNumberFormat="1"/>
    <xf numFmtId="0" fontId="16" fillId="0" borderId="0" xfId="0" applyFont="1" applyAlignment="1">
      <alignment vertical="center"/>
    </xf>
    <xf numFmtId="0" fontId="1" fillId="0" borderId="0" xfId="0" applyFont="1" applyAlignment="1">
      <alignment horizontal="center"/>
    </xf>
    <xf numFmtId="9" fontId="0" fillId="0" borderId="0" xfId="0" applyNumberFormat="1" applyAlignment="1">
      <alignment horizontal="center"/>
    </xf>
    <xf numFmtId="0" fontId="1" fillId="0" borderId="0" xfId="0" applyFont="1" applyAlignment="1">
      <alignment horizontal="left"/>
    </xf>
    <xf numFmtId="0" fontId="18" fillId="0" borderId="0" xfId="0" applyFont="1" applyAlignment="1" applyProtection="1">
      <alignment horizontal="center" vertical="center" wrapText="1"/>
      <protection locked="0"/>
    </xf>
    <xf numFmtId="0" fontId="14" fillId="0" borderId="1" xfId="0" applyFont="1" applyBorder="1" applyAlignment="1">
      <alignment horizontal="left" vertical="center"/>
    </xf>
    <xf numFmtId="0" fontId="8" fillId="0" borderId="1" xfId="0" applyFont="1" applyBorder="1" applyAlignment="1" applyProtection="1">
      <alignment horizontal="left" vertical="center" wrapText="1"/>
      <protection locked="0"/>
    </xf>
    <xf numFmtId="9" fontId="0" fillId="0" borderId="0" xfId="0" applyNumberFormat="1" applyAlignment="1">
      <alignment horizontal="left"/>
    </xf>
    <xf numFmtId="9" fontId="3" fillId="0" borderId="0" xfId="1" applyFont="1" applyAlignment="1" applyProtection="1">
      <alignment horizontal="center" vertical="center" wrapText="1"/>
      <protection locked="0"/>
    </xf>
    <xf numFmtId="9" fontId="5" fillId="0" borderId="2" xfId="1" applyFont="1" applyFill="1" applyBorder="1" applyAlignment="1" applyProtection="1">
      <alignment horizontal="center" vertical="top" wrapText="1"/>
      <protection locked="0"/>
    </xf>
    <xf numFmtId="9" fontId="5" fillId="0" borderId="3" xfId="1" applyFont="1" applyFill="1" applyBorder="1" applyAlignment="1" applyProtection="1">
      <alignment horizontal="center" vertical="top" wrapText="1"/>
      <protection locked="0"/>
    </xf>
    <xf numFmtId="9" fontId="5" fillId="0" borderId="4" xfId="1" applyFont="1" applyFill="1" applyBorder="1" applyAlignment="1" applyProtection="1">
      <alignment horizontal="center" vertical="top" wrapText="1"/>
      <protection locked="0"/>
    </xf>
    <xf numFmtId="0" fontId="3" fillId="0" borderId="0" xfId="0" applyFont="1" applyAlignment="1" applyProtection="1">
      <alignment vertical="center" wrapText="1"/>
      <protection locked="0"/>
    </xf>
    <xf numFmtId="9" fontId="3" fillId="0" borderId="0" xfId="1" applyFont="1" applyBorder="1" applyAlignment="1" applyProtection="1">
      <alignment vertical="center" wrapText="1"/>
      <protection locked="0"/>
    </xf>
    <xf numFmtId="9" fontId="3" fillId="0" borderId="0" xfId="1"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textRotation="90"/>
      <protection locked="0"/>
    </xf>
    <xf numFmtId="9" fontId="3" fillId="7" borderId="2" xfId="1" applyFont="1" applyFill="1" applyBorder="1" applyAlignment="1" applyProtection="1">
      <alignment horizontal="center" vertical="center" textRotation="90"/>
      <protection locked="0"/>
    </xf>
    <xf numFmtId="0" fontId="3" fillId="8" borderId="2" xfId="0" applyFont="1" applyFill="1" applyBorder="1" applyAlignment="1" applyProtection="1">
      <alignment horizontal="center" vertical="center" wrapText="1"/>
      <protection locked="0"/>
    </xf>
    <xf numFmtId="164" fontId="3" fillId="8" borderId="2" xfId="0" applyNumberFormat="1" applyFont="1" applyFill="1" applyBorder="1" applyAlignment="1" applyProtection="1">
      <alignment horizontal="center" vertical="center" wrapText="1"/>
      <protection locked="0"/>
    </xf>
    <xf numFmtId="0" fontId="3" fillId="9" borderId="2" xfId="0" applyFont="1" applyFill="1" applyBorder="1" applyAlignment="1" applyProtection="1">
      <alignment horizontal="center" vertical="center" wrapText="1"/>
      <protection locked="0"/>
    </xf>
    <xf numFmtId="9" fontId="3" fillId="7" borderId="2" xfId="1"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textRotation="90" wrapText="1"/>
      <protection locked="0"/>
    </xf>
    <xf numFmtId="0" fontId="17" fillId="5" borderId="2" xfId="0" applyFont="1" applyFill="1" applyBorder="1" applyAlignment="1" applyProtection="1">
      <alignment horizontal="center" vertical="center" wrapText="1"/>
      <protection locked="0"/>
    </xf>
    <xf numFmtId="9" fontId="3" fillId="7" borderId="3" xfId="1" applyFont="1" applyFill="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4" fillId="11" borderId="17" xfId="2" quotePrefix="1" applyFont="1" applyFill="1" applyBorder="1" applyAlignment="1">
      <alignment horizontal="left" vertical="top" wrapText="1"/>
    </xf>
    <xf numFmtId="0" fontId="24" fillId="11" borderId="10" xfId="2" quotePrefix="1" applyFont="1" applyFill="1" applyBorder="1" applyAlignment="1">
      <alignment horizontal="left" vertical="top" wrapText="1"/>
    </xf>
    <xf numFmtId="0" fontId="24" fillId="11" borderId="21" xfId="2" quotePrefix="1" applyFont="1" applyFill="1" applyBorder="1" applyAlignment="1">
      <alignment horizontal="left" vertical="top" wrapText="1"/>
    </xf>
    <xf numFmtId="0" fontId="22" fillId="11" borderId="22" xfId="2" quotePrefix="1" applyFont="1" applyFill="1" applyBorder="1" applyAlignment="1">
      <alignment horizontal="left" vertical="top" wrapText="1"/>
    </xf>
    <xf numFmtId="0" fontId="22" fillId="11" borderId="0" xfId="2" quotePrefix="1" applyFont="1" applyFill="1" applyAlignment="1">
      <alignment horizontal="left" vertical="top" wrapText="1"/>
    </xf>
    <xf numFmtId="0" fontId="22" fillId="11" borderId="23" xfId="2" quotePrefix="1" applyFont="1" applyFill="1" applyBorder="1" applyAlignment="1">
      <alignment horizontal="left" vertical="top" wrapText="1"/>
    </xf>
    <xf numFmtId="0" fontId="21" fillId="11" borderId="17" xfId="2" applyFont="1" applyFill="1" applyBorder="1" applyAlignment="1">
      <alignment vertical="top" wrapText="1"/>
    </xf>
    <xf numFmtId="0" fontId="21" fillId="11" borderId="10" xfId="2" applyFont="1" applyFill="1" applyBorder="1" applyAlignment="1">
      <alignment vertical="top" wrapText="1"/>
    </xf>
    <xf numFmtId="0" fontId="21" fillId="11" borderId="21" xfId="2" applyFont="1" applyFill="1" applyBorder="1" applyAlignment="1">
      <alignment vertical="top" wrapText="1"/>
    </xf>
    <xf numFmtId="0" fontId="24" fillId="11" borderId="22" xfId="2" quotePrefix="1" applyFont="1" applyFill="1" applyBorder="1" applyAlignment="1">
      <alignment horizontal="justify" vertical="top" wrapText="1"/>
    </xf>
    <xf numFmtId="0" fontId="24" fillId="11" borderId="0" xfId="2" quotePrefix="1" applyFont="1" applyFill="1" applyAlignment="1">
      <alignment horizontal="justify" vertical="top" wrapText="1"/>
    </xf>
    <xf numFmtId="0" fontId="24" fillId="11" borderId="23" xfId="2" quotePrefix="1" applyFont="1" applyFill="1" applyBorder="1" applyAlignment="1">
      <alignment horizontal="justify" vertical="top" wrapText="1"/>
    </xf>
    <xf numFmtId="0" fontId="21" fillId="11" borderId="22" xfId="2" applyFont="1" applyFill="1" applyBorder="1" applyAlignment="1">
      <alignment vertical="top" wrapText="1"/>
    </xf>
    <xf numFmtId="0" fontId="21" fillId="11" borderId="23" xfId="2" applyFont="1" applyFill="1" applyBorder="1" applyAlignment="1">
      <alignment vertical="top" wrapText="1"/>
    </xf>
    <xf numFmtId="0" fontId="27" fillId="11" borderId="1" xfId="2" applyFont="1" applyFill="1" applyBorder="1" applyAlignment="1">
      <alignment vertical="top" wrapText="1"/>
    </xf>
    <xf numFmtId="0" fontId="27" fillId="11" borderId="0" xfId="2" applyFont="1" applyFill="1" applyAlignment="1">
      <alignment horizontal="center" vertical="top" wrapText="1"/>
    </xf>
    <xf numFmtId="0" fontId="28" fillId="11" borderId="0" xfId="2" applyFont="1" applyFill="1" applyAlignment="1">
      <alignment horizontal="center" vertical="top" wrapText="1"/>
    </xf>
    <xf numFmtId="0" fontId="21" fillId="11" borderId="18" xfId="2" applyFont="1" applyFill="1" applyBorder="1" applyAlignment="1">
      <alignment vertical="top" wrapText="1"/>
    </xf>
    <xf numFmtId="0" fontId="27" fillId="11" borderId="29" xfId="2" applyFont="1" applyFill="1" applyBorder="1" applyAlignment="1">
      <alignment horizontal="center" vertical="top" wrapText="1"/>
    </xf>
    <xf numFmtId="0" fontId="28" fillId="11" borderId="29" xfId="2" applyFont="1" applyFill="1" applyBorder="1" applyAlignment="1">
      <alignment horizontal="center" vertical="top" wrapText="1"/>
    </xf>
    <xf numFmtId="0" fontId="21" fillId="11" borderId="30" xfId="2" applyFont="1" applyFill="1" applyBorder="1" applyAlignment="1">
      <alignment vertical="top" wrapText="1"/>
    </xf>
    <xf numFmtId="0" fontId="0" fillId="0" borderId="0" xfId="0" applyAlignment="1">
      <alignment vertical="top"/>
    </xf>
    <xf numFmtId="0" fontId="27" fillId="11" borderId="1" xfId="2" applyFont="1" applyFill="1" applyBorder="1" applyAlignment="1">
      <alignment horizontal="center" vertical="top" wrapText="1"/>
    </xf>
    <xf numFmtId="0" fontId="3" fillId="0" borderId="1" xfId="0" applyFont="1" applyBorder="1" applyAlignment="1" applyProtection="1">
      <alignment vertical="center" wrapText="1"/>
      <protection locked="0"/>
    </xf>
    <xf numFmtId="0" fontId="22" fillId="11" borderId="17" xfId="2" quotePrefix="1" applyFont="1" applyFill="1" applyBorder="1" applyAlignment="1">
      <alignment horizontal="left" vertical="top" wrapText="1"/>
    </xf>
    <xf numFmtId="0" fontId="22" fillId="11" borderId="10" xfId="2" quotePrefix="1" applyFont="1" applyFill="1" applyBorder="1" applyAlignment="1">
      <alignment horizontal="left" vertical="top" wrapText="1"/>
    </xf>
    <xf numFmtId="0" fontId="22" fillId="11" borderId="21" xfId="2" quotePrefix="1" applyFont="1" applyFill="1" applyBorder="1" applyAlignment="1">
      <alignment horizontal="left" vertical="top" wrapText="1"/>
    </xf>
    <xf numFmtId="0" fontId="20" fillId="10" borderId="19" xfId="2" applyFont="1" applyFill="1" applyBorder="1" applyAlignment="1">
      <alignment horizontal="center" vertical="top" wrapText="1"/>
    </xf>
    <xf numFmtId="0" fontId="20" fillId="10" borderId="16" xfId="2" applyFont="1" applyFill="1" applyBorder="1" applyAlignment="1">
      <alignment horizontal="center" vertical="top" wrapText="1"/>
    </xf>
    <xf numFmtId="0" fontId="20" fillId="10" borderId="20" xfId="2" applyFont="1" applyFill="1" applyBorder="1" applyAlignment="1">
      <alignment horizontal="center" vertical="top" wrapText="1"/>
    </xf>
    <xf numFmtId="0" fontId="21" fillId="0" borderId="22" xfId="2" quotePrefix="1" applyFont="1" applyBorder="1" applyAlignment="1">
      <alignment horizontal="left" vertical="top" wrapText="1"/>
    </xf>
    <xf numFmtId="0" fontId="21" fillId="0" borderId="0" xfId="2" quotePrefix="1" applyFont="1" applyAlignment="1">
      <alignment horizontal="left" vertical="top" wrapText="1"/>
    </xf>
    <xf numFmtId="0" fontId="21" fillId="0" borderId="23" xfId="2" quotePrefix="1" applyFont="1" applyBorder="1" applyAlignment="1">
      <alignment horizontal="left" vertical="top" wrapText="1"/>
    </xf>
    <xf numFmtId="0" fontId="21" fillId="0" borderId="24" xfId="2" quotePrefix="1" applyFont="1" applyBorder="1" applyAlignment="1">
      <alignment horizontal="left" vertical="top" wrapText="1"/>
    </xf>
    <xf numFmtId="0" fontId="21" fillId="0" borderId="13" xfId="2" quotePrefix="1" applyFont="1" applyBorder="1" applyAlignment="1">
      <alignment horizontal="left" vertical="top" wrapText="1"/>
    </xf>
    <xf numFmtId="0" fontId="21" fillId="0" borderId="25" xfId="2" quotePrefix="1" applyFont="1" applyBorder="1" applyAlignment="1">
      <alignment horizontal="left" vertical="top" wrapText="1"/>
    </xf>
    <xf numFmtId="0" fontId="23" fillId="11" borderId="10" xfId="2" quotePrefix="1" applyFont="1" applyFill="1" applyBorder="1" applyAlignment="1">
      <alignment horizontal="left" vertical="top" wrapText="1"/>
    </xf>
    <xf numFmtId="0" fontId="23" fillId="11" borderId="21" xfId="2" quotePrefix="1" applyFont="1" applyFill="1" applyBorder="1" applyAlignment="1">
      <alignment horizontal="left" vertical="top" wrapText="1"/>
    </xf>
    <xf numFmtId="0" fontId="26" fillId="12" borderId="1" xfId="3" applyFont="1" applyFill="1" applyBorder="1" applyAlignment="1">
      <alignment horizontal="center" vertical="top" wrapText="1"/>
    </xf>
    <xf numFmtId="0" fontId="26" fillId="12" borderId="1" xfId="2" applyFont="1" applyFill="1" applyBorder="1" applyAlignment="1">
      <alignment horizontal="center" vertical="top" wrapText="1"/>
    </xf>
    <xf numFmtId="0" fontId="27" fillId="11" borderId="1" xfId="2" applyFont="1" applyFill="1" applyBorder="1" applyAlignment="1">
      <alignment horizontal="center" vertical="top" wrapText="1"/>
    </xf>
    <xf numFmtId="0" fontId="26" fillId="11" borderId="1" xfId="3" applyFont="1" applyFill="1" applyBorder="1" applyAlignment="1">
      <alignment horizontal="center" vertical="center" wrapText="1" readingOrder="1"/>
    </xf>
    <xf numFmtId="0" fontId="28" fillId="11" borderId="26" xfId="2" applyFont="1" applyFill="1" applyBorder="1" applyAlignment="1">
      <alignment horizontal="justify" vertical="center" wrapText="1"/>
    </xf>
    <xf numFmtId="0" fontId="28" fillId="11" borderId="27" xfId="2" applyFont="1" applyFill="1" applyBorder="1" applyAlignment="1">
      <alignment horizontal="justify" vertical="center" wrapText="1"/>
    </xf>
    <xf numFmtId="0" fontId="28" fillId="11" borderId="6" xfId="2" applyFont="1" applyFill="1" applyBorder="1" applyAlignment="1">
      <alignment horizontal="center" vertical="top" wrapText="1"/>
    </xf>
    <xf numFmtId="0" fontId="28" fillId="11" borderId="28" xfId="2" applyFont="1" applyFill="1" applyBorder="1" applyAlignment="1">
      <alignment horizontal="center" vertical="top" wrapText="1"/>
    </xf>
    <xf numFmtId="0" fontId="28" fillId="11" borderId="7" xfId="2" applyFont="1" applyFill="1" applyBorder="1" applyAlignment="1">
      <alignment horizontal="center" vertical="top" wrapText="1"/>
    </xf>
    <xf numFmtId="0" fontId="28" fillId="11" borderId="1" xfId="2" applyFont="1" applyFill="1" applyBorder="1" applyAlignment="1">
      <alignment horizontal="center" vertical="top" wrapText="1"/>
    </xf>
    <xf numFmtId="0" fontId="28" fillId="11" borderId="1" xfId="2" applyFont="1" applyFill="1" applyBorder="1" applyAlignment="1">
      <alignment horizontal="center" vertical="center" wrapText="1"/>
    </xf>
    <xf numFmtId="0" fontId="27" fillId="11" borderId="1" xfId="2" applyFont="1" applyFill="1" applyBorder="1" applyAlignment="1">
      <alignment horizontal="center" vertical="center" wrapText="1"/>
    </xf>
    <xf numFmtId="0" fontId="28" fillId="11" borderId="1" xfId="2" applyFont="1" applyFill="1" applyBorder="1" applyAlignment="1">
      <alignment horizontal="justify" vertical="top" wrapText="1"/>
    </xf>
    <xf numFmtId="0" fontId="27" fillId="11" borderId="6" xfId="2" applyFont="1" applyFill="1" applyBorder="1" applyAlignment="1">
      <alignment horizontal="center" vertical="top" wrapText="1"/>
    </xf>
    <xf numFmtId="0" fontId="27" fillId="11" borderId="7" xfId="2" applyFont="1" applyFill="1" applyBorder="1" applyAlignment="1">
      <alignment horizontal="center" vertical="top" wrapText="1"/>
    </xf>
    <xf numFmtId="0" fontId="3" fillId="5" borderId="1" xfId="0" applyFont="1" applyFill="1" applyBorder="1" applyAlignment="1" applyProtection="1">
      <alignment horizontal="center" vertical="center" wrapText="1"/>
      <protection hidden="1"/>
    </xf>
    <xf numFmtId="0" fontId="3" fillId="7" borderId="1" xfId="0" applyFont="1" applyFill="1" applyBorder="1" applyAlignment="1" applyProtection="1">
      <alignment horizontal="center" vertical="center" wrapText="1"/>
      <protection hidden="1"/>
    </xf>
    <xf numFmtId="0" fontId="15" fillId="0" borderId="0" xfId="0" applyFont="1" applyAlignment="1">
      <alignment horizontal="center" vertical="center"/>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top" wrapText="1"/>
    </xf>
    <xf numFmtId="9" fontId="5" fillId="0" borderId="2" xfId="1" applyFont="1" applyFill="1" applyBorder="1" applyAlignment="1" applyProtection="1">
      <alignment horizontal="center" vertical="top" wrapText="1"/>
    </xf>
    <xf numFmtId="9" fontId="5" fillId="0" borderId="3" xfId="1" applyFont="1" applyFill="1" applyBorder="1" applyAlignment="1" applyProtection="1">
      <alignment horizontal="center" vertical="top" wrapText="1"/>
    </xf>
    <xf numFmtId="9" fontId="5" fillId="0" borderId="4" xfId="1" applyFont="1" applyFill="1" applyBorder="1" applyAlignment="1" applyProtection="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2"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164" fontId="5" fillId="0" borderId="2" xfId="0" applyNumberFormat="1" applyFont="1" applyBorder="1" applyAlignment="1" applyProtection="1">
      <alignment horizontal="center" vertical="top" wrapText="1"/>
      <protection locked="0"/>
    </xf>
    <xf numFmtId="164" fontId="5" fillId="0" borderId="3" xfId="0" applyNumberFormat="1" applyFont="1" applyBorder="1" applyAlignment="1" applyProtection="1">
      <alignment horizontal="center" vertical="top" wrapText="1"/>
      <protection locked="0"/>
    </xf>
    <xf numFmtId="164" fontId="5" fillId="0" borderId="4" xfId="0" applyNumberFormat="1" applyFont="1" applyBorder="1" applyAlignment="1" applyProtection="1">
      <alignment horizontal="center" vertical="top" wrapText="1"/>
      <protection locked="0"/>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9" fontId="3" fillId="0" borderId="2" xfId="1" applyFont="1" applyFill="1" applyBorder="1" applyAlignment="1" applyProtection="1">
      <alignment horizontal="center" vertical="top" wrapText="1"/>
    </xf>
    <xf numFmtId="9" fontId="3" fillId="0" borderId="3" xfId="1" applyFont="1" applyFill="1" applyBorder="1" applyAlignment="1" applyProtection="1">
      <alignment horizontal="center" vertical="top" wrapText="1"/>
    </xf>
    <xf numFmtId="9" fontId="3" fillId="0" borderId="4" xfId="1" applyFont="1" applyFill="1" applyBorder="1" applyAlignment="1" applyProtection="1">
      <alignment horizontal="center"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5" fillId="11" borderId="2" xfId="0" applyFont="1" applyFill="1" applyBorder="1" applyAlignment="1" applyProtection="1">
      <alignment horizontal="center" vertical="top" wrapText="1"/>
      <protection locked="0"/>
    </xf>
    <xf numFmtId="0" fontId="5" fillId="11" borderId="3" xfId="0" applyFont="1" applyFill="1" applyBorder="1" applyAlignment="1" applyProtection="1">
      <alignment horizontal="center" vertical="top" wrapText="1"/>
      <protection locked="0"/>
    </xf>
    <xf numFmtId="0" fontId="5" fillId="11" borderId="4" xfId="0" applyFont="1" applyFill="1" applyBorder="1" applyAlignment="1" applyProtection="1">
      <alignment horizontal="center" vertical="top" wrapText="1"/>
      <protection locked="0"/>
    </xf>
    <xf numFmtId="0" fontId="29" fillId="0" borderId="2" xfId="0" applyFont="1" applyBorder="1" applyAlignment="1" applyProtection="1">
      <alignment horizontal="center" vertical="top" wrapText="1"/>
      <protection locked="0"/>
    </xf>
    <xf numFmtId="0" fontId="5" fillId="0" borderId="2" xfId="0" applyFont="1" applyBorder="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1" xfId="0" applyFont="1"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164"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textRotation="90" wrapText="1"/>
      <protection locked="0"/>
    </xf>
    <xf numFmtId="0" fontId="0" fillId="0" borderId="1" xfId="0" applyBorder="1" applyAlignment="1" applyProtection="1">
      <alignment horizontal="center" vertical="top" textRotation="90" wrapText="1"/>
      <protection locked="0"/>
    </xf>
    <xf numFmtId="9" fontId="3" fillId="0" borderId="1" xfId="1" applyFont="1" applyFill="1" applyBorder="1" applyAlignment="1" applyProtection="1">
      <alignment horizontal="center" vertical="top" wrapText="1"/>
    </xf>
    <xf numFmtId="0" fontId="5" fillId="0" borderId="1" xfId="0" applyFont="1" applyBorder="1" applyAlignment="1">
      <alignment horizontal="center" vertical="top" wrapText="1"/>
    </xf>
    <xf numFmtId="0" fontId="18" fillId="0" borderId="1" xfId="0" applyFont="1" applyBorder="1" applyAlignment="1">
      <alignment horizontal="center" vertical="top" wrapText="1"/>
    </xf>
    <xf numFmtId="0" fontId="5" fillId="0" borderId="2" xfId="0" applyFont="1" applyBorder="1" applyAlignment="1" applyProtection="1">
      <alignment horizontal="center" vertical="top" textRotation="90" wrapText="1"/>
      <protection locked="0"/>
    </xf>
    <xf numFmtId="0" fontId="5" fillId="0" borderId="3" xfId="0" applyFont="1" applyBorder="1" applyAlignment="1" applyProtection="1">
      <alignment horizontal="center" vertical="top" textRotation="90" wrapText="1"/>
      <protection locked="0"/>
    </xf>
    <xf numFmtId="0" fontId="5" fillId="0" borderId="4" xfId="0" applyFont="1" applyBorder="1" applyAlignment="1" applyProtection="1">
      <alignment horizontal="center" vertical="top" textRotation="90" wrapText="1"/>
      <protection locked="0"/>
    </xf>
    <xf numFmtId="0" fontId="0" fillId="0" borderId="1" xfId="0" applyBorder="1" applyAlignment="1">
      <alignment horizontal="center" vertical="top"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8" fillId="0" borderId="1"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0" fontId="3" fillId="8" borderId="9" xfId="0" applyFont="1" applyFill="1" applyBorder="1" applyAlignment="1" applyProtection="1">
      <alignment horizontal="center" vertical="center" wrapText="1"/>
      <protection locked="0"/>
    </xf>
    <xf numFmtId="0" fontId="3" fillId="8" borderId="10" xfId="0" applyFont="1" applyFill="1" applyBorder="1" applyAlignment="1" applyProtection="1">
      <alignment horizontal="center" vertical="center" wrapText="1"/>
      <protection locked="0"/>
    </xf>
    <xf numFmtId="0" fontId="3" fillId="8" borderId="12" xfId="0" applyFont="1" applyFill="1" applyBorder="1" applyAlignment="1" applyProtection="1">
      <alignment horizontal="center" vertical="center" wrapText="1"/>
      <protection locked="0"/>
    </xf>
    <xf numFmtId="0" fontId="3" fillId="8" borderId="13"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xf numFmtId="9" fontId="3" fillId="7" borderId="1" xfId="1" applyFont="1" applyFill="1" applyBorder="1" applyAlignment="1" applyProtection="1">
      <alignment horizontal="center" vertical="center" wrapText="1"/>
      <protection locked="0"/>
    </xf>
    <xf numFmtId="9" fontId="3" fillId="7" borderId="2" xfId="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7" fillId="7" borderId="1" xfId="0" applyFont="1" applyFill="1" applyBorder="1" applyAlignment="1" applyProtection="1">
      <alignment horizontal="center" vertical="center" wrapText="1"/>
      <protection locked="0"/>
    </xf>
    <xf numFmtId="0" fontId="17" fillId="7" borderId="2" xfId="0" applyFont="1" applyFill="1" applyBorder="1" applyAlignment="1" applyProtection="1">
      <alignment horizontal="center" vertical="center" wrapText="1"/>
      <protection locked="0"/>
    </xf>
    <xf numFmtId="9" fontId="3" fillId="7" borderId="4" xfId="1"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0" borderId="2" xfId="0" applyFont="1" applyBorder="1" applyAlignment="1" applyProtection="1">
      <alignment horizontal="center" vertical="top" wrapText="1"/>
      <protection locked="0"/>
    </xf>
    <xf numFmtId="0" fontId="8" fillId="0" borderId="3" xfId="0" applyFont="1" applyBorder="1" applyAlignment="1" applyProtection="1">
      <alignment horizontal="center" vertical="top" wrapText="1"/>
      <protection locked="0"/>
    </xf>
    <xf numFmtId="0" fontId="8" fillId="0" borderId="4" xfId="0" applyFont="1" applyBorder="1" applyAlignment="1" applyProtection="1">
      <alignment horizontal="center" vertical="top" wrapText="1"/>
      <protection locked="0"/>
    </xf>
    <xf numFmtId="0" fontId="5"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0" fillId="0" borderId="3" xfId="0" applyBorder="1" applyAlignment="1" applyProtection="1">
      <alignment horizontal="center" vertical="top" textRotation="90" wrapText="1"/>
      <protection locked="0"/>
    </xf>
    <xf numFmtId="0" fontId="0" fillId="0" borderId="4" xfId="0" applyBorder="1" applyAlignment="1" applyProtection="1">
      <alignment horizontal="center" vertical="top" textRotation="90" wrapText="1"/>
      <protection locked="0"/>
    </xf>
    <xf numFmtId="9" fontId="0" fillId="0" borderId="3" xfId="0" applyNumberFormat="1" applyBorder="1" applyAlignment="1">
      <alignment horizontal="center" vertical="top" wrapText="1"/>
    </xf>
    <xf numFmtId="0" fontId="3"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cellXfs>
  <cellStyles count="4">
    <cellStyle name="Normal" xfId="0" builtinId="0"/>
    <cellStyle name="Normal - Style1 2" xfId="2" xr:uid="{3258399B-D9A0-4203-B78B-63FCC141275E}"/>
    <cellStyle name="Normal 2 2" xfId="3" xr:uid="{A50E3FCC-2D39-42BE-B961-8936C049AFA8}"/>
    <cellStyle name="Porcentaje" xfId="1" builtinId="5"/>
  </cellStyles>
  <dxfs count="60">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theme="9" tint="0.59996337778862885"/>
        </patternFill>
      </fill>
    </dxf>
    <dxf>
      <fill>
        <patternFill>
          <bgColor rgb="FFFF0000"/>
        </patternFill>
      </fill>
    </dxf>
    <dxf>
      <fill>
        <patternFill>
          <bgColor rgb="FFFFC000"/>
        </patternFill>
      </fill>
    </dxf>
    <dxf>
      <fill>
        <patternFill>
          <bgColor theme="7" tint="0.39994506668294322"/>
        </patternFill>
      </fill>
    </dxf>
    <dxf>
      <fill>
        <patternFill>
          <bgColor theme="9" tint="0.59996337778862885"/>
        </patternFill>
      </fill>
    </dxf>
    <dxf>
      <fill>
        <patternFill>
          <bgColor rgb="FF00B050"/>
        </patternFill>
      </fill>
    </dxf>
    <dxf>
      <fill>
        <patternFill>
          <bgColor rgb="FF00B050"/>
        </patternFill>
      </fill>
    </dxf>
    <dxf>
      <fill>
        <patternFill>
          <bgColor theme="7" tint="0.39994506668294322"/>
        </patternFill>
      </fill>
    </dxf>
    <dxf>
      <fill>
        <patternFill>
          <bgColor rgb="FFFFC000"/>
        </patternFill>
      </fill>
    </dxf>
    <dxf>
      <fill>
        <patternFill>
          <bgColor rgb="FFFF0000"/>
        </patternFill>
      </fill>
    </dxf>
    <dxf>
      <fill>
        <patternFill>
          <bgColor theme="9" tint="0.59996337778862885"/>
        </patternFill>
      </fill>
    </dxf>
    <dxf>
      <fill>
        <patternFill>
          <bgColor theme="7" tint="0.39994506668294322"/>
        </patternFill>
      </fill>
    </dxf>
    <dxf>
      <fill>
        <patternFill>
          <bgColor rgb="FFFF0000"/>
        </patternFill>
      </fill>
    </dxf>
    <dxf>
      <fill>
        <patternFill>
          <bgColor rgb="FF00B050"/>
        </patternFill>
      </fill>
    </dxf>
    <dxf>
      <fill>
        <patternFill>
          <bgColor theme="9" tint="0.59996337778862885"/>
        </patternFill>
      </fill>
    </dxf>
    <dxf>
      <fill>
        <patternFill>
          <bgColor rgb="FFFFC000"/>
        </patternFill>
      </fill>
    </dxf>
    <dxf>
      <fill>
        <patternFill>
          <bgColor rgb="FFFF000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rgb="FFFFC000"/>
        </patternFill>
      </fill>
    </dxf>
    <dxf>
      <fill>
        <patternFill>
          <bgColor rgb="FFFF0000"/>
        </patternFill>
      </fill>
    </dxf>
    <dxf>
      <fill>
        <patternFill>
          <bgColor theme="7" tint="0.39994506668294322"/>
        </patternFill>
      </fill>
    </dxf>
    <dxf>
      <fill>
        <patternFill>
          <bgColor theme="9" tint="0.59996337778862885"/>
        </patternFill>
      </fill>
    </dxf>
    <dxf>
      <fill>
        <patternFill>
          <bgColor rgb="FF00B050"/>
        </patternFill>
      </fill>
    </dxf>
    <dxf>
      <fill>
        <patternFill>
          <bgColor rgb="FFFF0000"/>
        </patternFill>
      </fill>
    </dxf>
    <dxf>
      <fill>
        <patternFill>
          <bgColor rgb="FFFFC000"/>
        </patternFill>
      </fill>
    </dxf>
    <dxf>
      <fill>
        <patternFill>
          <bgColor theme="7" tint="0.39994506668294322"/>
        </patternFill>
      </fill>
    </dxf>
    <dxf>
      <fill>
        <patternFill>
          <bgColor rgb="FF00B050"/>
        </patternFill>
      </fill>
    </dxf>
    <dxf>
      <fill>
        <patternFill>
          <bgColor theme="9" tint="0.59996337778862885"/>
        </patternFill>
      </fill>
    </dxf>
    <dxf>
      <fill>
        <patternFill>
          <bgColor rgb="FF00B050"/>
        </patternFill>
      </fill>
    </dxf>
    <dxf>
      <fill>
        <patternFill>
          <bgColor theme="7" tint="0.39994506668294322"/>
        </patternFill>
      </fill>
    </dxf>
    <dxf>
      <fill>
        <patternFill>
          <bgColor rgb="FFFFC000"/>
        </patternFill>
      </fill>
    </dxf>
    <dxf>
      <fill>
        <patternFill>
          <bgColor theme="9" tint="0.59996337778862885"/>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theme="9"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7" tint="0.39994506668294322"/>
        </patternFill>
      </fill>
    </dxf>
    <dxf>
      <fill>
        <patternFill>
          <bgColor rgb="FF00B050"/>
        </patternFill>
      </fill>
    </dxf>
    <dxf>
      <fill>
        <patternFill>
          <bgColor theme="9" tint="0.59996337778862885"/>
        </patternFill>
      </fill>
    </dxf>
    <dxf>
      <fill>
        <patternFill>
          <bgColor rgb="FF92D050"/>
        </patternFill>
      </fill>
    </dxf>
    <dxf>
      <fill>
        <patternFill>
          <bgColor rgb="FFFA9706"/>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A9706"/>
        </patternFill>
      </fill>
    </dxf>
    <dxf>
      <fill>
        <patternFill>
          <bgColor rgb="FFFF0000"/>
        </patternFill>
      </fill>
    </dxf>
  </dxfs>
  <tableStyles count="0" defaultTableStyle="TableStyleMedium2" defaultPivotStyle="PivotStyleLight16"/>
  <colors>
    <mruColors>
      <color rgb="FFFA97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0</xdr:row>
      <xdr:rowOff>590549</xdr:rowOff>
    </xdr:from>
    <xdr:to>
      <xdr:col>19</xdr:col>
      <xdr:colOff>895350</xdr:colOff>
      <xdr:row>19</xdr:row>
      <xdr:rowOff>103145</xdr:rowOff>
    </xdr:to>
    <xdr:pic>
      <xdr:nvPicPr>
        <xdr:cNvPr id="3" name="Imagen 2">
          <a:extLst>
            <a:ext uri="{FF2B5EF4-FFF2-40B4-BE49-F238E27FC236}">
              <a16:creationId xmlns:a16="http://schemas.microsoft.com/office/drawing/2014/main" id="{2CAE7639-DFDD-4886-BFA5-888E371C74B6}"/>
            </a:ext>
          </a:extLst>
        </xdr:cNvPr>
        <xdr:cNvPicPr>
          <a:picLocks noChangeAspect="1"/>
        </xdr:cNvPicPr>
      </xdr:nvPicPr>
      <xdr:blipFill>
        <a:blip xmlns:r="http://schemas.openxmlformats.org/officeDocument/2006/relationships" r:embed="rId1"/>
        <a:stretch>
          <a:fillRect/>
        </a:stretch>
      </xdr:blipFill>
      <xdr:spPr>
        <a:xfrm>
          <a:off x="3305175" y="590549"/>
          <a:ext cx="5486400" cy="3560721"/>
        </a:xfrm>
        <a:prstGeom prst="rect">
          <a:avLst/>
        </a:prstGeom>
      </xdr:spPr>
    </xdr:pic>
    <xdr:clientData/>
  </xdr:twoCellAnchor>
  <xdr:twoCellAnchor editAs="oneCell">
    <xdr:from>
      <xdr:col>8</xdr:col>
      <xdr:colOff>38100</xdr:colOff>
      <xdr:row>20</xdr:row>
      <xdr:rowOff>0</xdr:rowOff>
    </xdr:from>
    <xdr:to>
      <xdr:col>19</xdr:col>
      <xdr:colOff>1171575</xdr:colOff>
      <xdr:row>39</xdr:row>
      <xdr:rowOff>93974</xdr:rowOff>
    </xdr:to>
    <xdr:pic>
      <xdr:nvPicPr>
        <xdr:cNvPr id="4" name="Imagen 3">
          <a:extLst>
            <a:ext uri="{FF2B5EF4-FFF2-40B4-BE49-F238E27FC236}">
              <a16:creationId xmlns:a16="http://schemas.microsoft.com/office/drawing/2014/main" id="{314119DC-FDDA-4447-B5CE-9C428604F336}"/>
            </a:ext>
          </a:extLst>
        </xdr:cNvPr>
        <xdr:cNvPicPr>
          <a:picLocks noChangeAspect="1"/>
        </xdr:cNvPicPr>
      </xdr:nvPicPr>
      <xdr:blipFill>
        <a:blip xmlns:r="http://schemas.openxmlformats.org/officeDocument/2006/relationships" r:embed="rId2"/>
        <a:stretch>
          <a:fillRect/>
        </a:stretch>
      </xdr:blipFill>
      <xdr:spPr>
        <a:xfrm>
          <a:off x="3333750" y="4238625"/>
          <a:ext cx="5734050" cy="3713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416220</xdr:colOff>
      <xdr:row>0</xdr:row>
      <xdr:rowOff>80842</xdr:rowOff>
    </xdr:from>
    <xdr:to>
      <xdr:col>1</xdr:col>
      <xdr:colOff>315368</xdr:colOff>
      <xdr:row>3</xdr:row>
      <xdr:rowOff>153680</xdr:rowOff>
    </xdr:to>
    <xdr:pic>
      <xdr:nvPicPr>
        <xdr:cNvPr id="3" name="image5.png" descr="escudo_negro">
          <a:extLst>
            <a:ext uri="{FF2B5EF4-FFF2-40B4-BE49-F238E27FC236}">
              <a16:creationId xmlns:a16="http://schemas.microsoft.com/office/drawing/2014/main" id="{31E403B7-9807-4A2E-BB30-EE8F92715178}"/>
            </a:ext>
          </a:extLst>
        </xdr:cNvPr>
        <xdr:cNvPicPr/>
      </xdr:nvPicPr>
      <xdr:blipFill>
        <a:blip xmlns:r="http://schemas.openxmlformats.org/officeDocument/2006/relationships" r:embed="rId1"/>
        <a:srcRect/>
        <a:stretch>
          <a:fillRect/>
        </a:stretch>
      </xdr:blipFill>
      <xdr:spPr>
        <a:xfrm>
          <a:off x="416220" y="80842"/>
          <a:ext cx="620327" cy="766802"/>
        </a:xfrm>
        <a:prstGeom prst="rect">
          <a:avLst/>
        </a:prstGeom>
        <a:ln/>
      </xdr:spPr>
    </xdr:pic>
    <xdr:clientData/>
  </xdr:twoCellAnchor>
  <xdr:twoCellAnchor editAs="oneCell">
    <xdr:from>
      <xdr:col>13</xdr:col>
      <xdr:colOff>470646</xdr:colOff>
      <xdr:row>0</xdr:row>
      <xdr:rowOff>100852</xdr:rowOff>
    </xdr:from>
    <xdr:to>
      <xdr:col>14</xdr:col>
      <xdr:colOff>257736</xdr:colOff>
      <xdr:row>3</xdr:row>
      <xdr:rowOff>50426</xdr:rowOff>
    </xdr:to>
    <xdr:pic>
      <xdr:nvPicPr>
        <xdr:cNvPr id="4" name="image3.png">
          <a:extLst>
            <a:ext uri="{FF2B5EF4-FFF2-40B4-BE49-F238E27FC236}">
              <a16:creationId xmlns:a16="http://schemas.microsoft.com/office/drawing/2014/main" id="{3069BD01-33C5-454F-82A0-B741E5640955}"/>
            </a:ext>
          </a:extLst>
        </xdr:cNvPr>
        <xdr:cNvPicPr/>
      </xdr:nvPicPr>
      <xdr:blipFill>
        <a:blip xmlns:r="http://schemas.openxmlformats.org/officeDocument/2006/relationships" r:embed="rId2"/>
        <a:srcRect l="21724" t="27673" r="31431" b="37148"/>
        <a:stretch>
          <a:fillRect/>
        </a:stretch>
      </xdr:blipFill>
      <xdr:spPr>
        <a:xfrm>
          <a:off x="12510246" y="100852"/>
          <a:ext cx="2254065" cy="635374"/>
        </a:xfrm>
        <a:prstGeom prst="rect">
          <a:avLst/>
        </a:prstGeom>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12BC3-2B08-41B8-99FF-F3F395CBC81E}">
  <dimension ref="A1:G52"/>
  <sheetViews>
    <sheetView topLeftCell="A38" workbookViewId="0">
      <selection activeCell="A3" sqref="A3:G4"/>
    </sheetView>
  </sheetViews>
  <sheetFormatPr defaultColWidth="11.42578125" defaultRowHeight="14.45"/>
  <cols>
    <col min="1" max="7" width="27.5703125" style="89" customWidth="1"/>
  </cols>
  <sheetData>
    <row r="1" spans="1:7" ht="18">
      <c r="A1" s="95" t="s">
        <v>0</v>
      </c>
      <c r="B1" s="96"/>
      <c r="C1" s="96"/>
      <c r="D1" s="96"/>
      <c r="E1" s="96"/>
      <c r="F1" s="96"/>
      <c r="G1" s="97"/>
    </row>
    <row r="2" spans="1:7">
      <c r="A2" s="74"/>
      <c r="B2" s="75"/>
      <c r="C2" s="75"/>
      <c r="D2" s="75"/>
      <c r="E2" s="75"/>
      <c r="F2" s="75"/>
      <c r="G2" s="76"/>
    </row>
    <row r="3" spans="1:7" ht="87.75" customHeight="1">
      <c r="A3" s="98" t="s">
        <v>1</v>
      </c>
      <c r="B3" s="99"/>
      <c r="C3" s="99"/>
      <c r="D3" s="99"/>
      <c r="E3" s="99"/>
      <c r="F3" s="99"/>
      <c r="G3" s="100"/>
    </row>
    <row r="4" spans="1:7" ht="12.75" customHeight="1">
      <c r="A4" s="101"/>
      <c r="B4" s="102"/>
      <c r="C4" s="102"/>
      <c r="D4" s="102"/>
      <c r="E4" s="102"/>
      <c r="F4" s="102"/>
      <c r="G4" s="103"/>
    </row>
    <row r="5" spans="1:7">
      <c r="A5" s="92" t="s">
        <v>2</v>
      </c>
      <c r="B5" s="93"/>
      <c r="C5" s="104"/>
      <c r="D5" s="104"/>
      <c r="E5" s="104"/>
      <c r="F5" s="104"/>
      <c r="G5" s="105"/>
    </row>
    <row r="6" spans="1:7">
      <c r="A6" s="98" t="s">
        <v>3</v>
      </c>
      <c r="B6" s="99"/>
      <c r="C6" s="99"/>
      <c r="D6" s="99"/>
      <c r="E6" s="99"/>
      <c r="F6" s="99"/>
      <c r="G6" s="100"/>
    </row>
    <row r="7" spans="1:7" ht="8.25" customHeight="1">
      <c r="A7" s="77"/>
      <c r="B7" s="78"/>
      <c r="C7" s="78"/>
      <c r="D7" s="78"/>
      <c r="E7" s="78"/>
      <c r="F7" s="78"/>
      <c r="G7" s="79"/>
    </row>
    <row r="8" spans="1:7">
      <c r="A8" s="98" t="s">
        <v>4</v>
      </c>
      <c r="B8" s="99"/>
      <c r="C8" s="99"/>
      <c r="D8" s="99"/>
      <c r="E8" s="99"/>
      <c r="F8" s="99"/>
      <c r="G8" s="100"/>
    </row>
    <row r="9" spans="1:7">
      <c r="A9" s="68"/>
      <c r="B9" s="69"/>
      <c r="C9" s="69"/>
      <c r="D9" s="69"/>
      <c r="E9" s="69"/>
      <c r="F9" s="69"/>
      <c r="G9" s="70"/>
    </row>
    <row r="10" spans="1:7">
      <c r="A10" s="92" t="s">
        <v>5</v>
      </c>
      <c r="B10" s="93"/>
      <c r="C10" s="93"/>
      <c r="D10" s="93"/>
      <c r="E10" s="93"/>
      <c r="F10" s="93"/>
      <c r="G10" s="94"/>
    </row>
    <row r="11" spans="1:7">
      <c r="A11" s="71"/>
      <c r="B11" s="72"/>
      <c r="C11" s="72"/>
      <c r="D11" s="72"/>
      <c r="E11" s="72"/>
      <c r="F11" s="72"/>
      <c r="G11" s="73"/>
    </row>
    <row r="12" spans="1:7">
      <c r="A12" s="80"/>
      <c r="B12" s="106" t="s">
        <v>6</v>
      </c>
      <c r="C12" s="106"/>
      <c r="D12" s="106"/>
      <c r="E12" s="107" t="s">
        <v>7</v>
      </c>
      <c r="F12" s="107"/>
      <c r="G12" s="81"/>
    </row>
    <row r="13" spans="1:7" ht="64.5" customHeight="1">
      <c r="A13" s="80"/>
      <c r="B13" s="108" t="s">
        <v>8</v>
      </c>
      <c r="C13" s="109" t="s">
        <v>9</v>
      </c>
      <c r="D13" s="109"/>
      <c r="E13" s="110" t="s">
        <v>10</v>
      </c>
      <c r="F13" s="111"/>
      <c r="G13" s="81"/>
    </row>
    <row r="14" spans="1:7" ht="46.5" customHeight="1">
      <c r="A14" s="80"/>
      <c r="B14" s="108"/>
      <c r="C14" s="109" t="s">
        <v>11</v>
      </c>
      <c r="D14" s="109"/>
      <c r="E14" s="112" t="s">
        <v>12</v>
      </c>
      <c r="F14" s="113"/>
      <c r="G14" s="81"/>
    </row>
    <row r="15" spans="1:7" ht="30.75" customHeight="1">
      <c r="A15" s="80"/>
      <c r="B15" s="108" t="s">
        <v>13</v>
      </c>
      <c r="C15" s="108"/>
      <c r="D15" s="108"/>
      <c r="E15" s="112" t="s">
        <v>14</v>
      </c>
      <c r="F15" s="113"/>
      <c r="G15" s="81"/>
    </row>
    <row r="16" spans="1:7" ht="30.75" customHeight="1">
      <c r="A16" s="80"/>
      <c r="B16" s="108" t="s">
        <v>15</v>
      </c>
      <c r="C16" s="108"/>
      <c r="D16" s="108"/>
      <c r="E16" s="112" t="s">
        <v>16</v>
      </c>
      <c r="F16" s="113"/>
      <c r="G16" s="81"/>
    </row>
    <row r="17" spans="1:7" ht="30.75" customHeight="1">
      <c r="A17" s="80"/>
      <c r="B17" s="108" t="s">
        <v>17</v>
      </c>
      <c r="C17" s="108"/>
      <c r="D17" s="108"/>
      <c r="E17" s="112" t="s">
        <v>18</v>
      </c>
      <c r="F17" s="113"/>
      <c r="G17" s="81"/>
    </row>
    <row r="18" spans="1:7" ht="110.25" customHeight="1">
      <c r="A18" s="80"/>
      <c r="B18" s="117" t="s">
        <v>19</v>
      </c>
      <c r="C18" s="108" t="s">
        <v>20</v>
      </c>
      <c r="D18" s="108"/>
      <c r="E18" s="115" t="s">
        <v>21</v>
      </c>
      <c r="F18" s="115"/>
      <c r="G18" s="81"/>
    </row>
    <row r="19" spans="1:7">
      <c r="A19" s="80"/>
      <c r="B19" s="117"/>
      <c r="C19" s="108" t="s">
        <v>22</v>
      </c>
      <c r="D19" s="108"/>
      <c r="E19" s="116" t="s">
        <v>23</v>
      </c>
      <c r="F19" s="116"/>
      <c r="G19" s="81"/>
    </row>
    <row r="20" spans="1:7">
      <c r="A20" s="80"/>
      <c r="B20" s="117"/>
      <c r="C20" s="108" t="s">
        <v>24</v>
      </c>
      <c r="D20" s="108"/>
      <c r="E20" s="116"/>
      <c r="F20" s="116"/>
      <c r="G20" s="81"/>
    </row>
    <row r="21" spans="1:7">
      <c r="A21" s="80"/>
      <c r="B21" s="117"/>
      <c r="C21" s="108" t="s">
        <v>25</v>
      </c>
      <c r="D21" s="108"/>
      <c r="E21" s="116"/>
      <c r="F21" s="116"/>
      <c r="G21" s="81"/>
    </row>
    <row r="22" spans="1:7">
      <c r="A22" s="80"/>
      <c r="B22" s="117"/>
      <c r="C22" s="108" t="s">
        <v>26</v>
      </c>
      <c r="D22" s="108"/>
      <c r="E22" s="116"/>
      <c r="F22" s="116"/>
      <c r="G22" s="81"/>
    </row>
    <row r="23" spans="1:7" ht="42" customHeight="1">
      <c r="A23" s="80"/>
      <c r="B23" s="117" t="s">
        <v>27</v>
      </c>
      <c r="C23" s="108" t="s">
        <v>28</v>
      </c>
      <c r="D23" s="108"/>
      <c r="E23" s="112" t="s">
        <v>29</v>
      </c>
      <c r="F23" s="114"/>
      <c r="G23" s="81"/>
    </row>
    <row r="24" spans="1:7">
      <c r="A24" s="80"/>
      <c r="B24" s="117"/>
      <c r="C24" s="108" t="s">
        <v>30</v>
      </c>
      <c r="D24" s="108"/>
      <c r="E24" s="112" t="s">
        <v>31</v>
      </c>
      <c r="F24" s="114"/>
      <c r="G24" s="81"/>
    </row>
    <row r="25" spans="1:7" ht="84" customHeight="1">
      <c r="A25" s="80"/>
      <c r="B25" s="117"/>
      <c r="C25" s="108" t="s">
        <v>32</v>
      </c>
      <c r="D25" s="108"/>
      <c r="E25" s="112" t="s">
        <v>33</v>
      </c>
      <c r="F25" s="114"/>
      <c r="G25" s="81"/>
    </row>
    <row r="26" spans="1:7" ht="56.25" customHeight="1">
      <c r="A26" s="80"/>
      <c r="B26" s="117"/>
      <c r="C26" s="108" t="s">
        <v>34</v>
      </c>
      <c r="D26" s="108"/>
      <c r="E26" s="112" t="s">
        <v>35</v>
      </c>
      <c r="F26" s="114"/>
      <c r="G26" s="81"/>
    </row>
    <row r="27" spans="1:7">
      <c r="A27" s="80"/>
      <c r="B27" s="117"/>
      <c r="C27" s="108" t="s">
        <v>36</v>
      </c>
      <c r="D27" s="108"/>
      <c r="E27" s="112" t="s">
        <v>37</v>
      </c>
      <c r="F27" s="114"/>
      <c r="G27" s="81"/>
    </row>
    <row r="28" spans="1:7" ht="17.25" customHeight="1">
      <c r="A28" s="80"/>
      <c r="B28" s="117"/>
      <c r="C28" s="108" t="s">
        <v>38</v>
      </c>
      <c r="D28" s="108"/>
      <c r="E28" s="112" t="s">
        <v>39</v>
      </c>
      <c r="F28" s="114"/>
      <c r="G28" s="81"/>
    </row>
    <row r="29" spans="1:7" ht="17.25" customHeight="1">
      <c r="A29" s="80"/>
      <c r="B29" s="117"/>
      <c r="C29" s="119" t="s">
        <v>40</v>
      </c>
      <c r="D29" s="120"/>
      <c r="E29" s="112" t="s">
        <v>41</v>
      </c>
      <c r="F29" s="114"/>
      <c r="G29" s="81"/>
    </row>
    <row r="30" spans="1:7" ht="52.5" customHeight="1">
      <c r="A30" s="80"/>
      <c r="B30" s="117"/>
      <c r="C30" s="119" t="s">
        <v>42</v>
      </c>
      <c r="D30" s="120"/>
      <c r="E30" s="112" t="s">
        <v>43</v>
      </c>
      <c r="F30" s="114"/>
      <c r="G30" s="81"/>
    </row>
    <row r="31" spans="1:7" ht="36.75" customHeight="1">
      <c r="A31" s="80"/>
      <c r="B31" s="117"/>
      <c r="C31" s="108" t="s">
        <v>44</v>
      </c>
      <c r="D31" s="108"/>
      <c r="E31" s="112" t="s">
        <v>45</v>
      </c>
      <c r="F31" s="114"/>
      <c r="G31" s="81"/>
    </row>
    <row r="32" spans="1:7" ht="58.5" customHeight="1">
      <c r="A32" s="80"/>
      <c r="B32" s="117" t="s">
        <v>46</v>
      </c>
      <c r="C32" s="108" t="s">
        <v>47</v>
      </c>
      <c r="D32" s="108"/>
      <c r="E32" s="115" t="s">
        <v>48</v>
      </c>
      <c r="F32" s="115"/>
      <c r="G32" s="81"/>
    </row>
    <row r="33" spans="1:7" ht="28.5" customHeight="1">
      <c r="A33" s="80"/>
      <c r="B33" s="117"/>
      <c r="C33" s="90" t="s">
        <v>49</v>
      </c>
      <c r="D33" s="82" t="s">
        <v>50</v>
      </c>
      <c r="E33" s="118" t="s">
        <v>51</v>
      </c>
      <c r="F33" s="118"/>
      <c r="G33" s="81"/>
    </row>
    <row r="34" spans="1:7" ht="84" customHeight="1">
      <c r="A34" s="80"/>
      <c r="B34" s="117"/>
      <c r="C34" s="108" t="s">
        <v>52</v>
      </c>
      <c r="D34" s="82" t="s">
        <v>53</v>
      </c>
      <c r="E34" s="115" t="s">
        <v>54</v>
      </c>
      <c r="F34" s="115"/>
      <c r="G34" s="81"/>
    </row>
    <row r="35" spans="1:7" ht="73.5" customHeight="1">
      <c r="A35" s="80"/>
      <c r="B35" s="117"/>
      <c r="C35" s="108"/>
      <c r="D35" s="82" t="s">
        <v>55</v>
      </c>
      <c r="E35" s="115" t="s">
        <v>56</v>
      </c>
      <c r="F35" s="115"/>
      <c r="G35" s="81"/>
    </row>
    <row r="36" spans="1:7" ht="69" customHeight="1">
      <c r="A36" s="80"/>
      <c r="B36" s="117"/>
      <c r="C36" s="108"/>
      <c r="D36" s="82" t="s">
        <v>57</v>
      </c>
      <c r="E36" s="115" t="s">
        <v>58</v>
      </c>
      <c r="F36" s="115"/>
      <c r="G36" s="81"/>
    </row>
    <row r="37" spans="1:7" ht="69" customHeight="1">
      <c r="A37" s="80"/>
      <c r="B37" s="117"/>
      <c r="C37" s="108"/>
      <c r="D37" s="82" t="s">
        <v>59</v>
      </c>
      <c r="E37" s="115" t="s">
        <v>60</v>
      </c>
      <c r="F37" s="115"/>
      <c r="G37" s="81"/>
    </row>
    <row r="38" spans="1:7" ht="69" customHeight="1">
      <c r="A38" s="80"/>
      <c r="B38" s="117"/>
      <c r="C38" s="108"/>
      <c r="D38" s="82" t="s">
        <v>36</v>
      </c>
      <c r="E38" s="115" t="s">
        <v>61</v>
      </c>
      <c r="F38" s="115"/>
      <c r="G38" s="81"/>
    </row>
    <row r="39" spans="1:7" ht="69" customHeight="1">
      <c r="A39" s="80"/>
      <c r="B39" s="117"/>
      <c r="C39" s="108"/>
      <c r="D39" s="82" t="s">
        <v>62</v>
      </c>
      <c r="E39" s="112" t="s">
        <v>63</v>
      </c>
      <c r="F39" s="114"/>
      <c r="G39" s="81"/>
    </row>
    <row r="40" spans="1:7" ht="68.25" customHeight="1">
      <c r="A40" s="80"/>
      <c r="B40" s="117"/>
      <c r="C40" s="108" t="s">
        <v>64</v>
      </c>
      <c r="D40" s="108"/>
      <c r="E40" s="115" t="s">
        <v>65</v>
      </c>
      <c r="F40" s="115"/>
      <c r="G40" s="81"/>
    </row>
    <row r="41" spans="1:7">
      <c r="A41" s="80"/>
      <c r="B41" s="117"/>
      <c r="C41" s="108" t="s">
        <v>66</v>
      </c>
      <c r="D41" s="108"/>
      <c r="E41" s="112" t="s">
        <v>67</v>
      </c>
      <c r="F41" s="114"/>
      <c r="G41" s="81"/>
    </row>
    <row r="42" spans="1:7">
      <c r="A42" s="80"/>
      <c r="B42" s="117"/>
      <c r="C42" s="108" t="s">
        <v>68</v>
      </c>
      <c r="D42" s="108"/>
      <c r="E42" s="112" t="s">
        <v>69</v>
      </c>
      <c r="F42" s="114"/>
      <c r="G42" s="81"/>
    </row>
    <row r="43" spans="1:7">
      <c r="A43" s="80"/>
      <c r="B43" s="117"/>
      <c r="C43" s="108" t="s">
        <v>70</v>
      </c>
      <c r="D43" s="108"/>
      <c r="E43" s="112" t="s">
        <v>71</v>
      </c>
      <c r="F43" s="114"/>
      <c r="G43" s="81"/>
    </row>
    <row r="44" spans="1:7">
      <c r="A44" s="80"/>
      <c r="B44" s="117"/>
      <c r="C44" s="108" t="s">
        <v>72</v>
      </c>
      <c r="D44" s="108"/>
      <c r="E44" s="112" t="s">
        <v>73</v>
      </c>
      <c r="F44" s="114"/>
      <c r="G44" s="81"/>
    </row>
    <row r="45" spans="1:7">
      <c r="A45" s="80"/>
      <c r="B45" s="108" t="s">
        <v>74</v>
      </c>
      <c r="C45" s="108" t="s">
        <v>75</v>
      </c>
      <c r="D45" s="108"/>
      <c r="E45" s="112" t="s">
        <v>76</v>
      </c>
      <c r="F45" s="114"/>
      <c r="G45" s="81"/>
    </row>
    <row r="46" spans="1:7">
      <c r="A46" s="80"/>
      <c r="B46" s="108"/>
      <c r="C46" s="108" t="s">
        <v>77</v>
      </c>
      <c r="D46" s="108"/>
      <c r="E46" s="112" t="s">
        <v>78</v>
      </c>
      <c r="F46" s="114"/>
      <c r="G46" s="81"/>
    </row>
    <row r="47" spans="1:7">
      <c r="A47" s="80"/>
      <c r="B47" s="108"/>
      <c r="C47" s="108" t="s">
        <v>79</v>
      </c>
      <c r="D47" s="108"/>
      <c r="E47" s="112" t="s">
        <v>80</v>
      </c>
      <c r="F47" s="114"/>
      <c r="G47" s="81"/>
    </row>
    <row r="48" spans="1:7">
      <c r="A48" s="80"/>
      <c r="B48" s="108"/>
      <c r="C48" s="108" t="s">
        <v>81</v>
      </c>
      <c r="D48" s="108"/>
      <c r="E48" s="112" t="s">
        <v>82</v>
      </c>
      <c r="F48" s="114"/>
      <c r="G48" s="81"/>
    </row>
    <row r="49" spans="1:7">
      <c r="A49" s="80"/>
      <c r="B49" s="108"/>
      <c r="C49" s="108" t="s">
        <v>83</v>
      </c>
      <c r="D49" s="108"/>
      <c r="E49" s="112" t="s">
        <v>84</v>
      </c>
      <c r="F49" s="114"/>
      <c r="G49" s="81"/>
    </row>
    <row r="50" spans="1:7">
      <c r="A50" s="80"/>
      <c r="B50" s="108"/>
      <c r="C50" s="108" t="s">
        <v>85</v>
      </c>
      <c r="D50" s="108"/>
      <c r="E50" s="112" t="s">
        <v>86</v>
      </c>
      <c r="F50" s="114"/>
      <c r="G50" s="81"/>
    </row>
    <row r="51" spans="1:7">
      <c r="A51" s="80"/>
      <c r="B51" s="83"/>
      <c r="C51" s="83"/>
      <c r="D51" s="83"/>
      <c r="E51" s="84"/>
      <c r="F51" s="84"/>
      <c r="G51" s="81"/>
    </row>
    <row r="52" spans="1:7" ht="15" thickBot="1">
      <c r="A52" s="85"/>
      <c r="B52" s="86"/>
      <c r="C52" s="86"/>
      <c r="D52" s="86"/>
      <c r="E52" s="87"/>
      <c r="F52" s="87"/>
      <c r="G52" s="88"/>
    </row>
  </sheetData>
  <mergeCells count="80">
    <mergeCell ref="B18:B22"/>
    <mergeCell ref="C29:D29"/>
    <mergeCell ref="E29:F29"/>
    <mergeCell ref="B23:B31"/>
    <mergeCell ref="C23:D23"/>
    <mergeCell ref="E23:F23"/>
    <mergeCell ref="C24:D24"/>
    <mergeCell ref="E24:F24"/>
    <mergeCell ref="C20:D20"/>
    <mergeCell ref="C21:D21"/>
    <mergeCell ref="C22:D22"/>
    <mergeCell ref="E28:F28"/>
    <mergeCell ref="C30:D30"/>
    <mergeCell ref="C31:D31"/>
    <mergeCell ref="E31:F31"/>
    <mergeCell ref="E30:F30"/>
    <mergeCell ref="B45:B50"/>
    <mergeCell ref="C45:D45"/>
    <mergeCell ref="E45:F45"/>
    <mergeCell ref="C46:D46"/>
    <mergeCell ref="E46:F46"/>
    <mergeCell ref="C47:D47"/>
    <mergeCell ref="E47:F47"/>
    <mergeCell ref="C48:D48"/>
    <mergeCell ref="E48:F48"/>
    <mergeCell ref="C49:D49"/>
    <mergeCell ref="E49:F49"/>
    <mergeCell ref="C50:D50"/>
    <mergeCell ref="E50:F50"/>
    <mergeCell ref="E42:F42"/>
    <mergeCell ref="C43:D43"/>
    <mergeCell ref="E43:F43"/>
    <mergeCell ref="C44:D44"/>
    <mergeCell ref="E44:F44"/>
    <mergeCell ref="B32:B44"/>
    <mergeCell ref="C32:D32"/>
    <mergeCell ref="E32:F32"/>
    <mergeCell ref="E33:F33"/>
    <mergeCell ref="C34:C39"/>
    <mergeCell ref="E34:F34"/>
    <mergeCell ref="E35:F35"/>
    <mergeCell ref="E36:F36"/>
    <mergeCell ref="E37:F37"/>
    <mergeCell ref="E38:F38"/>
    <mergeCell ref="E39:F39"/>
    <mergeCell ref="C41:D41"/>
    <mergeCell ref="E41:F41"/>
    <mergeCell ref="C42:D42"/>
    <mergeCell ref="C40:D40"/>
    <mergeCell ref="E40:F40"/>
    <mergeCell ref="C18:D18"/>
    <mergeCell ref="E18:F18"/>
    <mergeCell ref="C19:D19"/>
    <mergeCell ref="C25:D25"/>
    <mergeCell ref="E25:F25"/>
    <mergeCell ref="E19:F22"/>
    <mergeCell ref="C26:D26"/>
    <mergeCell ref="E26:F26"/>
    <mergeCell ref="C27:D27"/>
    <mergeCell ref="E27:F27"/>
    <mergeCell ref="C28:D28"/>
    <mergeCell ref="B15:D15"/>
    <mergeCell ref="E15:F15"/>
    <mergeCell ref="B16:D16"/>
    <mergeCell ref="E16:F16"/>
    <mergeCell ref="B17:D17"/>
    <mergeCell ref="E17:F17"/>
    <mergeCell ref="B12:D12"/>
    <mergeCell ref="E12:F12"/>
    <mergeCell ref="B13:B14"/>
    <mergeCell ref="C13:D13"/>
    <mergeCell ref="E13:F13"/>
    <mergeCell ref="C14:D14"/>
    <mergeCell ref="E14:F14"/>
    <mergeCell ref="A10:G10"/>
    <mergeCell ref="A1:G1"/>
    <mergeCell ref="A3:G4"/>
    <mergeCell ref="A5:G5"/>
    <mergeCell ref="A6:G6"/>
    <mergeCell ref="A8: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B8B90-83EF-463B-AEBD-76689DA0F472}">
  <dimension ref="A1:W40"/>
  <sheetViews>
    <sheetView topLeftCell="F1" workbookViewId="0">
      <selection activeCell="J4" sqref="J4"/>
    </sheetView>
  </sheetViews>
  <sheetFormatPr defaultColWidth="11.42578125" defaultRowHeight="14.45"/>
  <cols>
    <col min="1" max="1" width="68.7109375" style="11" customWidth="1"/>
    <col min="2" max="2" width="1.5703125" customWidth="1"/>
    <col min="3" max="3" width="27.5703125" customWidth="1"/>
    <col min="4" max="4" width="1.42578125" customWidth="1"/>
    <col min="5" max="6" width="28.140625" customWidth="1"/>
    <col min="7" max="7" width="1.42578125" customWidth="1"/>
    <col min="13" max="13" width="1" customWidth="1"/>
    <col min="14" max="14" width="34.28515625" customWidth="1"/>
    <col min="15" max="15" width="1.5703125" customWidth="1"/>
    <col min="17" max="17" width="2.28515625" customWidth="1"/>
    <col min="19" max="19" width="2" customWidth="1"/>
    <col min="22" max="23" width="8.7109375" customWidth="1"/>
    <col min="24" max="24" width="15.5703125" customWidth="1"/>
  </cols>
  <sheetData>
    <row r="1" spans="1:23" ht="45" customHeight="1">
      <c r="A1" s="16" t="s">
        <v>34</v>
      </c>
      <c r="C1" s="16" t="s">
        <v>87</v>
      </c>
      <c r="E1" s="121" t="s">
        <v>42</v>
      </c>
      <c r="F1" s="121"/>
      <c r="H1" s="122" t="s">
        <v>52</v>
      </c>
      <c r="I1" s="122"/>
      <c r="J1" s="122"/>
      <c r="K1" s="122"/>
      <c r="L1" s="122"/>
      <c r="N1" s="15" t="s">
        <v>72</v>
      </c>
      <c r="P1" s="17" t="s">
        <v>83</v>
      </c>
      <c r="R1" s="17" t="s">
        <v>88</v>
      </c>
      <c r="T1" s="18" t="s">
        <v>89</v>
      </c>
    </row>
    <row r="2" spans="1:23" ht="49.5" customHeight="1">
      <c r="A2" s="19" t="s">
        <v>90</v>
      </c>
      <c r="C2" s="21" t="s">
        <v>91</v>
      </c>
      <c r="E2" s="24" t="s">
        <v>92</v>
      </c>
      <c r="F2" s="24" t="s">
        <v>93</v>
      </c>
      <c r="H2" s="30" t="s">
        <v>94</v>
      </c>
      <c r="I2" s="30" t="s">
        <v>95</v>
      </c>
      <c r="J2" s="30" t="s">
        <v>96</v>
      </c>
      <c r="K2" s="30" t="s">
        <v>97</v>
      </c>
      <c r="L2" s="30" t="s">
        <v>98</v>
      </c>
      <c r="N2" s="29" t="s">
        <v>99</v>
      </c>
      <c r="P2" s="42" t="s">
        <v>100</v>
      </c>
      <c r="R2" s="30" t="s">
        <v>101</v>
      </c>
      <c r="T2" s="34" t="s">
        <v>102</v>
      </c>
    </row>
    <row r="3" spans="1:23" ht="49.5" customHeight="1">
      <c r="A3" s="19" t="s">
        <v>103</v>
      </c>
      <c r="C3" s="21" t="s">
        <v>104</v>
      </c>
      <c r="E3" s="25" t="s">
        <v>105</v>
      </c>
      <c r="F3" s="25" t="s">
        <v>106</v>
      </c>
      <c r="H3" s="30" t="s">
        <v>107</v>
      </c>
      <c r="I3" s="30" t="s">
        <v>108</v>
      </c>
      <c r="J3" s="30" t="s">
        <v>109</v>
      </c>
      <c r="K3" s="30" t="s">
        <v>110</v>
      </c>
      <c r="L3" s="30" t="s">
        <v>111</v>
      </c>
      <c r="N3" s="31" t="s">
        <v>112</v>
      </c>
      <c r="P3" s="43" t="s">
        <v>113</v>
      </c>
      <c r="R3" s="30" t="s">
        <v>114</v>
      </c>
      <c r="T3" s="34" t="s">
        <v>115</v>
      </c>
    </row>
    <row r="4" spans="1:23" ht="96" customHeight="1">
      <c r="A4" s="19" t="s">
        <v>116</v>
      </c>
      <c r="C4" s="21" t="s">
        <v>117</v>
      </c>
      <c r="E4" s="25" t="s">
        <v>118</v>
      </c>
      <c r="F4" s="25" t="s">
        <v>119</v>
      </c>
      <c r="H4" s="30" t="s">
        <v>120</v>
      </c>
      <c r="I4" s="11"/>
      <c r="J4" s="11"/>
      <c r="K4" s="11"/>
      <c r="L4" s="11"/>
      <c r="N4" s="32" t="s">
        <v>121</v>
      </c>
      <c r="P4" s="42" t="s">
        <v>122</v>
      </c>
    </row>
    <row r="5" spans="1:23" ht="49.5" customHeight="1">
      <c r="A5" s="19" t="s">
        <v>123</v>
      </c>
      <c r="C5" s="21" t="s">
        <v>124</v>
      </c>
      <c r="E5" s="25" t="s">
        <v>125</v>
      </c>
      <c r="F5" s="25" t="s">
        <v>126</v>
      </c>
      <c r="N5" s="32" t="s">
        <v>127</v>
      </c>
    </row>
    <row r="6" spans="1:23" ht="49.5" customHeight="1">
      <c r="A6" s="19" t="s">
        <v>128</v>
      </c>
      <c r="C6" s="22" t="s">
        <v>129</v>
      </c>
      <c r="E6" s="25" t="s">
        <v>130</v>
      </c>
      <c r="F6" s="25" t="s">
        <v>131</v>
      </c>
      <c r="N6" s="28"/>
    </row>
    <row r="7" spans="1:23" ht="49.5" customHeight="1">
      <c r="A7" s="19" t="s">
        <v>132</v>
      </c>
      <c r="E7" s="25" t="s">
        <v>133</v>
      </c>
      <c r="F7" s="25" t="s">
        <v>134</v>
      </c>
    </row>
    <row r="8" spans="1:23" ht="49.5" customHeight="1">
      <c r="A8" s="19" t="s">
        <v>135</v>
      </c>
      <c r="C8" s="16" t="s">
        <v>136</v>
      </c>
      <c r="E8" s="23"/>
      <c r="F8" s="23"/>
    </row>
    <row r="9" spans="1:23" ht="51.75" customHeight="1">
      <c r="A9" s="19" t="s">
        <v>137</v>
      </c>
      <c r="C9" s="30" t="s">
        <v>138</v>
      </c>
    </row>
    <row r="10" spans="1:23" ht="55.5" customHeight="1">
      <c r="A10" s="19" t="s">
        <v>139</v>
      </c>
      <c r="C10" s="30" t="s">
        <v>140</v>
      </c>
      <c r="E10" s="23"/>
      <c r="F10" s="23"/>
    </row>
    <row r="11" spans="1:23" ht="40.5" customHeight="1">
      <c r="A11" s="19" t="s">
        <v>141</v>
      </c>
      <c r="C11" s="30" t="s">
        <v>142</v>
      </c>
    </row>
    <row r="12" spans="1:23" ht="40.5" customHeight="1">
      <c r="C12" s="30" t="s">
        <v>143</v>
      </c>
    </row>
    <row r="13" spans="1:23" ht="40.5" customHeight="1">
      <c r="C13" s="30" t="s">
        <v>144</v>
      </c>
    </row>
    <row r="14" spans="1:23" ht="40.5" customHeight="1"/>
    <row r="15" spans="1:23" ht="40.5" customHeight="1">
      <c r="V15" s="35"/>
    </row>
    <row r="16" spans="1:23">
      <c r="V16" s="36"/>
      <c r="W16" s="36"/>
    </row>
    <row r="17" spans="22:23">
      <c r="V17" s="36"/>
      <c r="W17" s="36"/>
    </row>
    <row r="18" spans="22:23">
      <c r="V18" s="36"/>
      <c r="W18" s="36"/>
    </row>
    <row r="19" spans="22:23">
      <c r="V19" s="36"/>
      <c r="W19" s="36"/>
    </row>
    <row r="20" spans="22:23">
      <c r="V20" s="36"/>
      <c r="W20" s="36"/>
    </row>
    <row r="21" spans="22:23">
      <c r="V21" s="36"/>
      <c r="W21" s="36"/>
    </row>
    <row r="22" spans="22:23">
      <c r="V22" s="36"/>
      <c r="W22" s="36"/>
    </row>
    <row r="23" spans="22:23">
      <c r="V23" s="36"/>
      <c r="W23" s="36"/>
    </row>
    <row r="24" spans="22:23">
      <c r="V24" s="36"/>
      <c r="W24" s="36"/>
    </row>
    <row r="25" spans="22:23">
      <c r="V25" s="36"/>
      <c r="W25" s="36"/>
    </row>
    <row r="26" spans="22:23">
      <c r="V26" s="36"/>
      <c r="W26" s="36"/>
    </row>
    <row r="27" spans="22:23">
      <c r="V27" s="36"/>
      <c r="W27" s="36"/>
    </row>
    <row r="28" spans="22:23">
      <c r="V28" s="36"/>
      <c r="W28" s="36"/>
    </row>
    <row r="29" spans="22:23">
      <c r="V29" s="36"/>
      <c r="W29" s="36"/>
    </row>
    <row r="30" spans="22:23">
      <c r="V30" s="36"/>
      <c r="W30" s="36"/>
    </row>
    <row r="31" spans="22:23">
      <c r="V31" s="36"/>
      <c r="W31" s="36"/>
    </row>
    <row r="32" spans="22:23">
      <c r="V32" s="36"/>
      <c r="W32" s="36"/>
    </row>
    <row r="33" spans="22:23">
      <c r="V33" s="36"/>
      <c r="W33" s="36"/>
    </row>
    <row r="34" spans="22:23">
      <c r="V34" s="36"/>
      <c r="W34" s="36"/>
    </row>
    <row r="35" spans="22:23">
      <c r="V35" s="36"/>
      <c r="W35" s="36"/>
    </row>
    <row r="36" spans="22:23">
      <c r="V36" s="36"/>
      <c r="W36" s="36"/>
    </row>
    <row r="37" spans="22:23">
      <c r="V37" s="36"/>
      <c r="W37" s="36"/>
    </row>
    <row r="38" spans="22:23">
      <c r="V38" s="36"/>
      <c r="W38" s="36"/>
    </row>
    <row r="39" spans="22:23">
      <c r="V39" s="36"/>
      <c r="W39" s="36"/>
    </row>
    <row r="40" spans="22:23">
      <c r="V40" s="36"/>
      <c r="W40" s="36"/>
    </row>
  </sheetData>
  <mergeCells count="2">
    <mergeCell ref="E1:F1"/>
    <mergeCell ref="H1:L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B677E-BDFE-4435-ACA7-0A84503A736A}">
  <dimension ref="A1:AA28"/>
  <sheetViews>
    <sheetView workbookViewId="0">
      <selection activeCell="C23" sqref="C23:G23"/>
    </sheetView>
  </sheetViews>
  <sheetFormatPr defaultColWidth="11.42578125" defaultRowHeight="14.45"/>
  <cols>
    <col min="1" max="1" width="14.7109375" customWidth="1"/>
    <col min="2" max="4" width="14.7109375" style="3" customWidth="1"/>
    <col min="5" max="9" width="14.7109375" customWidth="1"/>
    <col min="10" max="19" width="5.42578125" customWidth="1"/>
    <col min="20" max="20" width="65.5703125" customWidth="1"/>
    <col min="21" max="27" width="5.42578125" customWidth="1"/>
    <col min="28" max="30" width="5.7109375" customWidth="1"/>
  </cols>
  <sheetData>
    <row r="1" spans="1:27" s="37" customFormat="1" ht="48.75" customHeight="1">
      <c r="B1" s="123" t="s">
        <v>145</v>
      </c>
      <c r="C1" s="123"/>
      <c r="D1" s="123"/>
      <c r="E1" s="123"/>
      <c r="F1" s="123"/>
      <c r="G1" s="123"/>
      <c r="H1" s="123"/>
      <c r="I1" s="123"/>
      <c r="J1" s="123"/>
      <c r="K1" s="123"/>
    </row>
    <row r="2" spans="1:27">
      <c r="C2" s="40" t="s">
        <v>28</v>
      </c>
      <c r="D2" s="38"/>
    </row>
    <row r="3" spans="1:27">
      <c r="C3" s="39">
        <v>0.2</v>
      </c>
      <c r="D3" s="39">
        <v>0.4</v>
      </c>
      <c r="E3" s="39">
        <v>0.6</v>
      </c>
      <c r="F3" s="39">
        <v>0.8</v>
      </c>
      <c r="G3" s="39">
        <v>1</v>
      </c>
      <c r="H3" s="39"/>
      <c r="I3" s="39"/>
      <c r="J3" s="39"/>
      <c r="K3" s="39"/>
      <c r="L3" s="39"/>
      <c r="M3" s="39"/>
      <c r="N3" s="39"/>
      <c r="O3" s="39"/>
      <c r="P3" s="39"/>
      <c r="Q3" s="39"/>
      <c r="R3" s="39"/>
      <c r="S3" s="39"/>
      <c r="T3" s="39"/>
      <c r="U3" s="39"/>
      <c r="V3" s="39"/>
      <c r="W3" s="39"/>
      <c r="X3" s="39"/>
      <c r="Y3" s="39"/>
      <c r="Z3" s="39"/>
      <c r="AA3" s="39"/>
    </row>
    <row r="4" spans="1:27">
      <c r="A4" s="38" t="s">
        <v>50</v>
      </c>
      <c r="B4" s="39">
        <v>0.2</v>
      </c>
      <c r="C4" s="20" t="s">
        <v>146</v>
      </c>
      <c r="D4" s="20" t="s">
        <v>146</v>
      </c>
      <c r="E4" s="20" t="s">
        <v>147</v>
      </c>
      <c r="F4" s="20" t="s">
        <v>148</v>
      </c>
      <c r="G4" s="20" t="s">
        <v>149</v>
      </c>
    </row>
    <row r="5" spans="1:27">
      <c r="B5" s="39">
        <v>0.4</v>
      </c>
      <c r="C5" s="20" t="s">
        <v>146</v>
      </c>
      <c r="D5" s="20" t="s">
        <v>147</v>
      </c>
      <c r="E5" s="20" t="s">
        <v>147</v>
      </c>
      <c r="F5" s="20" t="s">
        <v>148</v>
      </c>
      <c r="G5" s="20" t="s">
        <v>149</v>
      </c>
    </row>
    <row r="6" spans="1:27">
      <c r="B6" s="39">
        <v>0.6</v>
      </c>
      <c r="C6" s="20" t="s">
        <v>147</v>
      </c>
      <c r="D6" s="20" t="s">
        <v>147</v>
      </c>
      <c r="E6" s="20" t="s">
        <v>147</v>
      </c>
      <c r="F6" s="20" t="s">
        <v>148</v>
      </c>
      <c r="G6" s="20" t="s">
        <v>149</v>
      </c>
    </row>
    <row r="7" spans="1:27">
      <c r="B7" s="39">
        <v>0.8</v>
      </c>
      <c r="C7" s="20" t="s">
        <v>147</v>
      </c>
      <c r="D7" s="20" t="s">
        <v>147</v>
      </c>
      <c r="E7" s="20" t="s">
        <v>148</v>
      </c>
      <c r="F7" s="20" t="s">
        <v>148</v>
      </c>
      <c r="G7" s="20" t="s">
        <v>149</v>
      </c>
    </row>
    <row r="8" spans="1:27">
      <c r="B8" s="39">
        <v>1</v>
      </c>
      <c r="C8" s="20" t="s">
        <v>148</v>
      </c>
      <c r="D8" s="20" t="s">
        <v>148</v>
      </c>
      <c r="E8" s="20" t="s">
        <v>148</v>
      </c>
      <c r="F8" s="20" t="s">
        <v>148</v>
      </c>
      <c r="G8" s="20" t="s">
        <v>149</v>
      </c>
    </row>
    <row r="9" spans="1:27">
      <c r="B9" s="39"/>
    </row>
    <row r="10" spans="1:27">
      <c r="B10" s="39"/>
    </row>
    <row r="20" spans="1:10" ht="29.25" customHeight="1">
      <c r="A20" s="123" t="s">
        <v>150</v>
      </c>
      <c r="B20" s="123"/>
      <c r="C20" s="123"/>
      <c r="D20" s="123"/>
      <c r="E20" s="123"/>
      <c r="F20" s="123"/>
      <c r="G20" s="123"/>
      <c r="H20" s="123"/>
      <c r="I20" s="123"/>
      <c r="J20" s="123"/>
    </row>
    <row r="22" spans="1:10">
      <c r="C22" s="40" t="s">
        <v>28</v>
      </c>
      <c r="D22" s="38"/>
    </row>
    <row r="23" spans="1:10">
      <c r="B23" s="20"/>
      <c r="C23" s="44" t="s">
        <v>151</v>
      </c>
      <c r="D23" s="44" t="s">
        <v>152</v>
      </c>
      <c r="E23" s="44" t="s">
        <v>147</v>
      </c>
      <c r="F23" s="44" t="s">
        <v>153</v>
      </c>
      <c r="G23" s="44" t="s">
        <v>154</v>
      </c>
    </row>
    <row r="24" spans="1:10">
      <c r="A24" s="38" t="s">
        <v>50</v>
      </c>
      <c r="B24" s="44" t="s">
        <v>155</v>
      </c>
      <c r="C24" s="20" t="s">
        <v>156</v>
      </c>
      <c r="D24" s="20" t="s">
        <v>156</v>
      </c>
      <c r="E24" s="20" t="s">
        <v>149</v>
      </c>
      <c r="F24" s="20" t="s">
        <v>149</v>
      </c>
      <c r="G24" s="20" t="s">
        <v>149</v>
      </c>
    </row>
    <row r="25" spans="1:10">
      <c r="B25" s="44" t="s">
        <v>157</v>
      </c>
      <c r="C25" s="20" t="s">
        <v>156</v>
      </c>
      <c r="D25" s="20" t="s">
        <v>156</v>
      </c>
      <c r="E25" s="20" t="s">
        <v>148</v>
      </c>
      <c r="F25" s="20" t="s">
        <v>149</v>
      </c>
      <c r="G25" s="20" t="s">
        <v>149</v>
      </c>
    </row>
    <row r="26" spans="1:10">
      <c r="B26" s="44" t="s">
        <v>158</v>
      </c>
      <c r="C26" s="20" t="s">
        <v>156</v>
      </c>
      <c r="D26" s="20" t="s">
        <v>156</v>
      </c>
      <c r="E26" s="20" t="s">
        <v>148</v>
      </c>
      <c r="F26" s="20" t="s">
        <v>149</v>
      </c>
      <c r="G26" s="20" t="s">
        <v>149</v>
      </c>
    </row>
    <row r="27" spans="1:10">
      <c r="B27" s="44" t="s">
        <v>159</v>
      </c>
      <c r="C27" s="20" t="s">
        <v>156</v>
      </c>
      <c r="D27" s="20" t="s">
        <v>156</v>
      </c>
      <c r="E27" s="20" t="s">
        <v>147</v>
      </c>
      <c r="F27" s="20" t="s">
        <v>148</v>
      </c>
      <c r="G27" s="20" t="s">
        <v>149</v>
      </c>
    </row>
    <row r="28" spans="1:10">
      <c r="B28" s="44" t="s">
        <v>160</v>
      </c>
      <c r="C28" s="20" t="s">
        <v>156</v>
      </c>
      <c r="D28" s="20" t="s">
        <v>156</v>
      </c>
      <c r="E28" s="20" t="s">
        <v>147</v>
      </c>
      <c r="F28" s="20" t="s">
        <v>148</v>
      </c>
      <c r="G28" s="20" t="s">
        <v>149</v>
      </c>
    </row>
  </sheetData>
  <mergeCells count="2">
    <mergeCell ref="B1:K1"/>
    <mergeCell ref="A20:J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3"/>
  <sheetViews>
    <sheetView topLeftCell="A177" workbookViewId="0">
      <selection activeCell="C215" sqref="C215:C219"/>
    </sheetView>
  </sheetViews>
  <sheetFormatPr defaultColWidth="11.42578125" defaultRowHeight="14.45"/>
  <cols>
    <col min="1" max="1" width="26.28515625" customWidth="1"/>
    <col min="2" max="2" width="27.5703125" bestFit="1" customWidth="1"/>
    <col min="3" max="3" width="42.42578125" style="3" bestFit="1" customWidth="1"/>
    <col min="4" max="4" width="31.140625" bestFit="1" customWidth="1"/>
    <col min="5" max="5" width="26.42578125" bestFit="1" customWidth="1"/>
  </cols>
  <sheetData>
    <row r="1" spans="1:3">
      <c r="A1" s="127" t="s">
        <v>161</v>
      </c>
      <c r="B1" s="127"/>
      <c r="C1" s="127"/>
    </row>
    <row r="2" spans="1:3">
      <c r="A2" s="1" t="s">
        <v>162</v>
      </c>
      <c r="B2" s="1" t="s">
        <v>163</v>
      </c>
      <c r="C2" s="1" t="s">
        <v>164</v>
      </c>
    </row>
    <row r="3" spans="1:3">
      <c r="A3" s="2" t="s">
        <v>165</v>
      </c>
      <c r="B3" s="2" t="s">
        <v>166</v>
      </c>
      <c r="C3" s="2" t="s">
        <v>167</v>
      </c>
    </row>
    <row r="4" spans="1:3">
      <c r="A4" s="2" t="s">
        <v>168</v>
      </c>
      <c r="B4" s="2" t="s">
        <v>169</v>
      </c>
      <c r="C4" s="2" t="s">
        <v>170</v>
      </c>
    </row>
    <row r="5" spans="1:3">
      <c r="A5" s="2" t="s">
        <v>171</v>
      </c>
      <c r="B5" s="2" t="s">
        <v>172</v>
      </c>
      <c r="C5" s="2" t="s">
        <v>173</v>
      </c>
    </row>
    <row r="6" spans="1:3">
      <c r="A6" s="2" t="s">
        <v>174</v>
      </c>
      <c r="B6" s="2" t="s">
        <v>175</v>
      </c>
      <c r="C6" s="2" t="s">
        <v>176</v>
      </c>
    </row>
    <row r="7" spans="1:3">
      <c r="A7" s="2" t="s">
        <v>177</v>
      </c>
      <c r="B7" s="2" t="s">
        <v>178</v>
      </c>
      <c r="C7" s="2" t="s">
        <v>179</v>
      </c>
    </row>
    <row r="8" spans="1:3">
      <c r="A8" s="2" t="s">
        <v>180</v>
      </c>
      <c r="B8" s="2" t="s">
        <v>181</v>
      </c>
      <c r="C8" s="2" t="s">
        <v>182</v>
      </c>
    </row>
    <row r="9" spans="1:3">
      <c r="A9" s="2"/>
      <c r="B9" s="2"/>
      <c r="C9" s="2" t="s">
        <v>183</v>
      </c>
    </row>
    <row r="11" spans="1:3">
      <c r="A11" s="1" t="s">
        <v>184</v>
      </c>
    </row>
    <row r="12" spans="1:3">
      <c r="A12" s="2" t="s">
        <v>177</v>
      </c>
    </row>
    <row r="13" spans="1:3">
      <c r="A13" s="2" t="s">
        <v>185</v>
      </c>
    </row>
    <row r="14" spans="1:3">
      <c r="A14" s="2" t="s">
        <v>186</v>
      </c>
    </row>
    <row r="15" spans="1:3">
      <c r="A15" s="2" t="s">
        <v>187</v>
      </c>
    </row>
    <row r="16" spans="1:3">
      <c r="A16" s="2" t="s">
        <v>175</v>
      </c>
    </row>
    <row r="17" spans="1:3">
      <c r="A17" s="2" t="s">
        <v>188</v>
      </c>
    </row>
    <row r="18" spans="1:3">
      <c r="A18" s="2" t="s">
        <v>189</v>
      </c>
    </row>
    <row r="19" spans="1:3">
      <c r="A19" s="2" t="s">
        <v>190</v>
      </c>
    </row>
    <row r="20" spans="1:3">
      <c r="A20" s="2" t="s">
        <v>191</v>
      </c>
    </row>
    <row r="22" spans="1:3">
      <c r="A22" s="127" t="s">
        <v>192</v>
      </c>
      <c r="B22" s="127"/>
    </row>
    <row r="23" spans="1:3">
      <c r="A23" s="1" t="s">
        <v>193</v>
      </c>
      <c r="B23" s="1" t="s">
        <v>194</v>
      </c>
    </row>
    <row r="24" spans="1:3">
      <c r="A24" s="2" t="s">
        <v>195</v>
      </c>
      <c r="B24" s="2" t="s">
        <v>196</v>
      </c>
    </row>
    <row r="25" spans="1:3">
      <c r="A25" s="2" t="s">
        <v>197</v>
      </c>
      <c r="B25" s="2" t="s">
        <v>198</v>
      </c>
    </row>
    <row r="26" spans="1:3">
      <c r="A26" s="2" t="s">
        <v>199</v>
      </c>
      <c r="B26" s="2" t="s">
        <v>200</v>
      </c>
    </row>
    <row r="27" spans="1:3">
      <c r="A27" s="2" t="s">
        <v>201</v>
      </c>
      <c r="B27" s="2" t="s">
        <v>202</v>
      </c>
    </row>
    <row r="28" spans="1:3">
      <c r="A28" s="2" t="s">
        <v>203</v>
      </c>
      <c r="B28" s="2" t="s">
        <v>204</v>
      </c>
    </row>
    <row r="30" spans="1:3">
      <c r="A30" s="127" t="s">
        <v>205</v>
      </c>
      <c r="B30" s="127"/>
      <c r="C30" s="127"/>
    </row>
    <row r="31" spans="1:3">
      <c r="A31" s="1" t="s">
        <v>193</v>
      </c>
      <c r="B31" s="1" t="s">
        <v>194</v>
      </c>
      <c r="C31" s="4" t="s">
        <v>205</v>
      </c>
    </row>
    <row r="32" spans="1:3">
      <c r="A32" s="5" t="s">
        <v>203</v>
      </c>
      <c r="B32" s="2" t="s">
        <v>196</v>
      </c>
      <c r="C32" s="2" t="s">
        <v>206</v>
      </c>
    </row>
    <row r="33" spans="1:3">
      <c r="A33" s="5" t="s">
        <v>203</v>
      </c>
      <c r="B33" s="2" t="s">
        <v>198</v>
      </c>
      <c r="C33" s="2" t="s">
        <v>206</v>
      </c>
    </row>
    <row r="34" spans="1:3">
      <c r="A34" s="5" t="s">
        <v>203</v>
      </c>
      <c r="B34" s="2" t="s">
        <v>200</v>
      </c>
      <c r="C34" s="2" t="s">
        <v>200</v>
      </c>
    </row>
    <row r="35" spans="1:3">
      <c r="A35" s="5" t="s">
        <v>203</v>
      </c>
      <c r="B35" s="2" t="s">
        <v>202</v>
      </c>
      <c r="C35" s="2" t="s">
        <v>207</v>
      </c>
    </row>
    <row r="36" spans="1:3">
      <c r="A36" s="5" t="s">
        <v>203</v>
      </c>
      <c r="B36" s="2" t="s">
        <v>204</v>
      </c>
      <c r="C36" s="2" t="s">
        <v>208</v>
      </c>
    </row>
    <row r="37" spans="1:3">
      <c r="A37" s="5" t="s">
        <v>201</v>
      </c>
      <c r="B37" s="2" t="s">
        <v>196</v>
      </c>
      <c r="C37" s="2" t="s">
        <v>206</v>
      </c>
    </row>
    <row r="38" spans="1:3">
      <c r="A38" s="5" t="s">
        <v>201</v>
      </c>
      <c r="B38" s="2" t="s">
        <v>198</v>
      </c>
      <c r="C38" s="2" t="s">
        <v>206</v>
      </c>
    </row>
    <row r="39" spans="1:3">
      <c r="A39" s="5" t="s">
        <v>201</v>
      </c>
      <c r="B39" s="2" t="s">
        <v>200</v>
      </c>
      <c r="C39" s="2" t="s">
        <v>200</v>
      </c>
    </row>
    <row r="40" spans="1:3">
      <c r="A40" s="5" t="s">
        <v>201</v>
      </c>
      <c r="B40" s="2" t="s">
        <v>202</v>
      </c>
      <c r="C40" s="2" t="s">
        <v>207</v>
      </c>
    </row>
    <row r="41" spans="1:3">
      <c r="A41" s="5" t="s">
        <v>201</v>
      </c>
      <c r="B41" s="2" t="s">
        <v>204</v>
      </c>
      <c r="C41" s="2" t="s">
        <v>208</v>
      </c>
    </row>
    <row r="42" spans="1:3">
      <c r="A42" s="5" t="s">
        <v>199</v>
      </c>
      <c r="B42" s="2" t="s">
        <v>196</v>
      </c>
      <c r="C42" s="2" t="s">
        <v>206</v>
      </c>
    </row>
    <row r="43" spans="1:3">
      <c r="A43" s="5" t="s">
        <v>199</v>
      </c>
      <c r="B43" s="2" t="s">
        <v>198</v>
      </c>
      <c r="C43" s="2" t="s">
        <v>200</v>
      </c>
    </row>
    <row r="44" spans="1:3">
      <c r="A44" s="5" t="s">
        <v>199</v>
      </c>
      <c r="B44" s="2" t="s">
        <v>200</v>
      </c>
      <c r="C44" s="2" t="s">
        <v>207</v>
      </c>
    </row>
    <row r="45" spans="1:3">
      <c r="A45" s="5" t="s">
        <v>199</v>
      </c>
      <c r="B45" s="2" t="s">
        <v>202</v>
      </c>
      <c r="C45" s="2" t="s">
        <v>208</v>
      </c>
    </row>
    <row r="46" spans="1:3">
      <c r="A46" s="5" t="s">
        <v>199</v>
      </c>
      <c r="B46" s="2" t="s">
        <v>204</v>
      </c>
      <c r="C46" s="2" t="s">
        <v>208</v>
      </c>
    </row>
    <row r="47" spans="1:3">
      <c r="A47" s="6" t="s">
        <v>197</v>
      </c>
      <c r="B47" s="2" t="s">
        <v>196</v>
      </c>
      <c r="C47" s="2" t="s">
        <v>200</v>
      </c>
    </row>
    <row r="48" spans="1:3">
      <c r="A48" s="6" t="s">
        <v>197</v>
      </c>
      <c r="B48" s="2" t="s">
        <v>198</v>
      </c>
      <c r="C48" s="2" t="s">
        <v>207</v>
      </c>
    </row>
    <row r="49" spans="1:3">
      <c r="A49" s="6" t="s">
        <v>197</v>
      </c>
      <c r="B49" s="2" t="s">
        <v>200</v>
      </c>
      <c r="C49" s="2" t="s">
        <v>207</v>
      </c>
    </row>
    <row r="50" spans="1:3">
      <c r="A50" s="6" t="s">
        <v>197</v>
      </c>
      <c r="B50" s="2" t="s">
        <v>202</v>
      </c>
      <c r="C50" s="2" t="s">
        <v>208</v>
      </c>
    </row>
    <row r="51" spans="1:3">
      <c r="A51" s="6" t="s">
        <v>197</v>
      </c>
      <c r="B51" s="2" t="s">
        <v>204</v>
      </c>
      <c r="C51" s="2" t="s">
        <v>208</v>
      </c>
    </row>
    <row r="52" spans="1:3">
      <c r="A52" s="7" t="s">
        <v>195</v>
      </c>
      <c r="B52" s="2" t="s">
        <v>196</v>
      </c>
      <c r="C52" s="2" t="s">
        <v>207</v>
      </c>
    </row>
    <row r="53" spans="1:3">
      <c r="A53" s="7" t="s">
        <v>195</v>
      </c>
      <c r="B53" s="2" t="s">
        <v>198</v>
      </c>
      <c r="C53" s="2" t="s">
        <v>207</v>
      </c>
    </row>
    <row r="54" spans="1:3">
      <c r="A54" s="7" t="s">
        <v>195</v>
      </c>
      <c r="B54" s="2" t="s">
        <v>200</v>
      </c>
      <c r="C54" s="2" t="s">
        <v>208</v>
      </c>
    </row>
    <row r="55" spans="1:3">
      <c r="A55" s="7" t="s">
        <v>195</v>
      </c>
      <c r="B55" s="2" t="s">
        <v>202</v>
      </c>
      <c r="C55" s="2" t="s">
        <v>208</v>
      </c>
    </row>
    <row r="56" spans="1:3">
      <c r="A56" s="7" t="s">
        <v>195</v>
      </c>
      <c r="B56" s="2" t="s">
        <v>204</v>
      </c>
      <c r="C56" s="2" t="s">
        <v>208</v>
      </c>
    </row>
    <row r="59" spans="1:3">
      <c r="A59" s="9" t="s">
        <v>209</v>
      </c>
    </row>
    <row r="60" spans="1:3">
      <c r="A60" s="8" t="s">
        <v>210</v>
      </c>
    </row>
    <row r="61" spans="1:3">
      <c r="A61" s="8" t="s">
        <v>211</v>
      </c>
    </row>
    <row r="64" spans="1:3">
      <c r="A64" s="127" t="s">
        <v>212</v>
      </c>
      <c r="B64" s="127"/>
    </row>
    <row r="65" spans="1:2">
      <c r="A65" s="126" t="s">
        <v>213</v>
      </c>
      <c r="B65" s="2">
        <v>0</v>
      </c>
    </row>
    <row r="66" spans="1:2">
      <c r="A66" s="126"/>
      <c r="B66" s="2">
        <v>15</v>
      </c>
    </row>
    <row r="67" spans="1:2">
      <c r="A67" s="126" t="s">
        <v>214</v>
      </c>
      <c r="B67" s="2">
        <v>0</v>
      </c>
    </row>
    <row r="68" spans="1:2">
      <c r="A68" s="126"/>
      <c r="B68" s="2">
        <v>15</v>
      </c>
    </row>
    <row r="69" spans="1:2">
      <c r="A69" s="126" t="s">
        <v>215</v>
      </c>
      <c r="B69" s="2">
        <v>0</v>
      </c>
    </row>
    <row r="70" spans="1:2">
      <c r="A70" s="126"/>
      <c r="B70" s="2">
        <v>10</v>
      </c>
    </row>
    <row r="71" spans="1:2">
      <c r="A71" s="126"/>
      <c r="B71" s="2">
        <v>15</v>
      </c>
    </row>
    <row r="72" spans="1:2">
      <c r="A72" s="124" t="s">
        <v>216</v>
      </c>
      <c r="B72" s="2">
        <v>0</v>
      </c>
    </row>
    <row r="73" spans="1:2">
      <c r="A73" s="124"/>
      <c r="B73" s="2">
        <v>15</v>
      </c>
    </row>
    <row r="74" spans="1:2">
      <c r="A74" s="125" t="s">
        <v>217</v>
      </c>
      <c r="B74" s="2">
        <v>0</v>
      </c>
    </row>
    <row r="75" spans="1:2">
      <c r="A75" s="125"/>
      <c r="B75" s="2">
        <v>15</v>
      </c>
    </row>
    <row r="76" spans="1:2">
      <c r="A76" s="125" t="s">
        <v>218</v>
      </c>
      <c r="B76" s="2">
        <v>0</v>
      </c>
    </row>
    <row r="77" spans="1:2">
      <c r="A77" s="125"/>
      <c r="B77" s="2">
        <v>5</v>
      </c>
    </row>
    <row r="78" spans="1:2">
      <c r="A78" s="125"/>
      <c r="B78" s="2">
        <v>10</v>
      </c>
    </row>
    <row r="82" spans="1:3">
      <c r="A82" s="128" t="s">
        <v>219</v>
      </c>
      <c r="B82" s="2" t="s">
        <v>220</v>
      </c>
    </row>
    <row r="83" spans="1:3">
      <c r="A83" s="128"/>
      <c r="B83" s="2" t="s">
        <v>200</v>
      </c>
    </row>
    <row r="84" spans="1:3">
      <c r="A84" s="128"/>
      <c r="B84" s="3" t="s">
        <v>221</v>
      </c>
    </row>
    <row r="86" spans="1:3">
      <c r="A86" s="127" t="s">
        <v>222</v>
      </c>
      <c r="B86" s="127"/>
      <c r="C86" s="127"/>
    </row>
    <row r="87" spans="1:3">
      <c r="A87" s="1" t="s">
        <v>223</v>
      </c>
      <c r="B87" s="1" t="s">
        <v>224</v>
      </c>
      <c r="C87" s="1" t="s">
        <v>225</v>
      </c>
    </row>
    <row r="88" spans="1:3">
      <c r="A88" s="2" t="s">
        <v>220</v>
      </c>
      <c r="B88" s="2" t="s">
        <v>220</v>
      </c>
      <c r="C88" s="2" t="s">
        <v>220</v>
      </c>
    </row>
    <row r="89" spans="1:3">
      <c r="A89" s="2" t="s">
        <v>220</v>
      </c>
      <c r="B89" s="2" t="s">
        <v>200</v>
      </c>
      <c r="C89" s="2" t="s">
        <v>200</v>
      </c>
    </row>
    <row r="90" spans="1:3">
      <c r="A90" s="2" t="s">
        <v>220</v>
      </c>
      <c r="B90" s="2" t="s">
        <v>221</v>
      </c>
      <c r="C90" s="2" t="s">
        <v>221</v>
      </c>
    </row>
    <row r="91" spans="1:3">
      <c r="A91" s="2" t="s">
        <v>200</v>
      </c>
      <c r="B91" s="2" t="s">
        <v>220</v>
      </c>
      <c r="C91" s="2" t="s">
        <v>200</v>
      </c>
    </row>
    <row r="92" spans="1:3">
      <c r="A92" s="2" t="s">
        <v>200</v>
      </c>
      <c r="B92" s="2" t="s">
        <v>200</v>
      </c>
      <c r="C92" s="2" t="s">
        <v>200</v>
      </c>
    </row>
    <row r="93" spans="1:3">
      <c r="A93" s="2" t="s">
        <v>200</v>
      </c>
      <c r="B93" s="2" t="s">
        <v>221</v>
      </c>
      <c r="C93" s="2" t="s">
        <v>221</v>
      </c>
    </row>
    <row r="94" spans="1:3">
      <c r="A94" s="2" t="s">
        <v>221</v>
      </c>
      <c r="B94" s="2" t="s">
        <v>220</v>
      </c>
      <c r="C94" s="2" t="s">
        <v>221</v>
      </c>
    </row>
    <row r="95" spans="1:3">
      <c r="A95" s="2" t="s">
        <v>221</v>
      </c>
      <c r="B95" s="2" t="s">
        <v>200</v>
      </c>
      <c r="C95" s="2" t="s">
        <v>221</v>
      </c>
    </row>
    <row r="96" spans="1:3">
      <c r="A96" s="2" t="s">
        <v>221</v>
      </c>
      <c r="B96" s="2" t="s">
        <v>221</v>
      </c>
      <c r="C96" s="2" t="s">
        <v>221</v>
      </c>
    </row>
    <row r="99" spans="1:3" ht="15" customHeight="1">
      <c r="A99" s="124" t="s">
        <v>226</v>
      </c>
      <c r="B99" s="124"/>
      <c r="C99" s="11"/>
    </row>
    <row r="100" spans="1:3">
      <c r="A100" s="2">
        <v>1</v>
      </c>
      <c r="B100" s="2" t="s">
        <v>221</v>
      </c>
    </row>
    <row r="101" spans="1:3">
      <c r="A101" s="2">
        <v>2</v>
      </c>
      <c r="B101" s="2" t="s">
        <v>221</v>
      </c>
    </row>
    <row r="102" spans="1:3">
      <c r="A102" s="2">
        <v>3</v>
      </c>
      <c r="B102" s="2" t="s">
        <v>221</v>
      </c>
    </row>
    <row r="103" spans="1:3">
      <c r="A103" s="2">
        <v>4</v>
      </c>
      <c r="B103" s="2" t="s">
        <v>221</v>
      </c>
    </row>
    <row r="104" spans="1:3">
      <c r="A104" s="2">
        <v>5</v>
      </c>
      <c r="B104" s="2" t="s">
        <v>221</v>
      </c>
    </row>
    <row r="105" spans="1:3">
      <c r="A105" s="2">
        <v>6</v>
      </c>
      <c r="B105" s="2" t="s">
        <v>221</v>
      </c>
    </row>
    <row r="106" spans="1:3">
      <c r="A106" s="2">
        <v>7</v>
      </c>
      <c r="B106" s="2" t="s">
        <v>221</v>
      </c>
    </row>
    <row r="107" spans="1:3">
      <c r="A107" s="2">
        <v>8</v>
      </c>
      <c r="B107" s="2" t="s">
        <v>221</v>
      </c>
    </row>
    <row r="108" spans="1:3">
      <c r="A108" s="2">
        <v>9</v>
      </c>
      <c r="B108" s="2" t="s">
        <v>221</v>
      </c>
    </row>
    <row r="109" spans="1:3">
      <c r="A109" s="2">
        <v>10</v>
      </c>
      <c r="B109" s="2" t="s">
        <v>221</v>
      </c>
    </row>
    <row r="110" spans="1:3">
      <c r="A110" s="2">
        <v>11</v>
      </c>
      <c r="B110" s="2" t="s">
        <v>221</v>
      </c>
    </row>
    <row r="111" spans="1:3">
      <c r="A111" s="2">
        <v>12</v>
      </c>
      <c r="B111" s="2" t="s">
        <v>221</v>
      </c>
    </row>
    <row r="112" spans="1:3">
      <c r="A112" s="2">
        <v>13</v>
      </c>
      <c r="B112" s="2" t="s">
        <v>221</v>
      </c>
    </row>
    <row r="113" spans="1:2">
      <c r="A113" s="2">
        <v>14</v>
      </c>
      <c r="B113" s="2" t="s">
        <v>221</v>
      </c>
    </row>
    <row r="114" spans="1:2">
      <c r="A114" s="2">
        <v>15</v>
      </c>
      <c r="B114" s="2" t="s">
        <v>221</v>
      </c>
    </row>
    <row r="115" spans="1:2">
      <c r="A115" s="2">
        <v>16</v>
      </c>
      <c r="B115" s="2" t="s">
        <v>221</v>
      </c>
    </row>
    <row r="116" spans="1:2">
      <c r="A116" s="2">
        <v>17</v>
      </c>
      <c r="B116" s="2" t="s">
        <v>221</v>
      </c>
    </row>
    <row r="117" spans="1:2">
      <c r="A117" s="2">
        <v>18</v>
      </c>
      <c r="B117" s="2" t="s">
        <v>221</v>
      </c>
    </row>
    <row r="118" spans="1:2">
      <c r="A118" s="2">
        <v>19</v>
      </c>
      <c r="B118" s="2" t="s">
        <v>221</v>
      </c>
    </row>
    <row r="119" spans="1:2">
      <c r="A119" s="2">
        <v>20</v>
      </c>
      <c r="B119" s="2" t="s">
        <v>221</v>
      </c>
    </row>
    <row r="120" spans="1:2">
      <c r="A120" s="2">
        <v>21</v>
      </c>
      <c r="B120" s="2" t="s">
        <v>221</v>
      </c>
    </row>
    <row r="121" spans="1:2">
      <c r="A121" s="2">
        <v>22</v>
      </c>
      <c r="B121" s="2" t="s">
        <v>221</v>
      </c>
    </row>
    <row r="122" spans="1:2">
      <c r="A122" s="2">
        <v>23</v>
      </c>
      <c r="B122" s="2" t="s">
        <v>221</v>
      </c>
    </row>
    <row r="123" spans="1:2">
      <c r="A123" s="2">
        <v>24</v>
      </c>
      <c r="B123" s="2" t="s">
        <v>221</v>
      </c>
    </row>
    <row r="124" spans="1:2">
      <c r="A124" s="2">
        <v>25</v>
      </c>
      <c r="B124" s="2" t="s">
        <v>221</v>
      </c>
    </row>
    <row r="125" spans="1:2">
      <c r="A125" s="2">
        <v>26</v>
      </c>
      <c r="B125" s="2" t="s">
        <v>221</v>
      </c>
    </row>
    <row r="126" spans="1:2">
      <c r="A126" s="2">
        <v>27</v>
      </c>
      <c r="B126" s="2" t="s">
        <v>221</v>
      </c>
    </row>
    <row r="127" spans="1:2">
      <c r="A127" s="2">
        <v>28</v>
      </c>
      <c r="B127" s="2" t="s">
        <v>221</v>
      </c>
    </row>
    <row r="128" spans="1:2">
      <c r="A128" s="2">
        <v>29</v>
      </c>
      <c r="B128" s="2" t="s">
        <v>221</v>
      </c>
    </row>
    <row r="129" spans="1:2">
      <c r="A129" s="2">
        <v>30</v>
      </c>
      <c r="B129" s="2" t="s">
        <v>221</v>
      </c>
    </row>
    <row r="130" spans="1:2">
      <c r="A130" s="2">
        <v>31</v>
      </c>
      <c r="B130" s="2" t="s">
        <v>221</v>
      </c>
    </row>
    <row r="131" spans="1:2">
      <c r="A131" s="2">
        <v>32</v>
      </c>
      <c r="B131" s="2" t="s">
        <v>221</v>
      </c>
    </row>
    <row r="132" spans="1:2">
      <c r="A132" s="2">
        <v>33</v>
      </c>
      <c r="B132" s="2" t="s">
        <v>221</v>
      </c>
    </row>
    <row r="133" spans="1:2">
      <c r="A133" s="2">
        <v>34</v>
      </c>
      <c r="B133" s="2" t="s">
        <v>221</v>
      </c>
    </row>
    <row r="134" spans="1:2">
      <c r="A134" s="2">
        <v>35</v>
      </c>
      <c r="B134" s="2" t="s">
        <v>221</v>
      </c>
    </row>
    <row r="135" spans="1:2">
      <c r="A135" s="2">
        <v>36</v>
      </c>
      <c r="B135" s="2" t="s">
        <v>221</v>
      </c>
    </row>
    <row r="136" spans="1:2">
      <c r="A136" s="2">
        <v>37</v>
      </c>
      <c r="B136" s="2" t="s">
        <v>221</v>
      </c>
    </row>
    <row r="137" spans="1:2">
      <c r="A137" s="2">
        <v>38</v>
      </c>
      <c r="B137" s="2" t="s">
        <v>221</v>
      </c>
    </row>
    <row r="138" spans="1:2">
      <c r="A138" s="2">
        <v>39</v>
      </c>
      <c r="B138" s="2" t="s">
        <v>221</v>
      </c>
    </row>
    <row r="139" spans="1:2">
      <c r="A139" s="2">
        <v>40</v>
      </c>
      <c r="B139" s="2" t="s">
        <v>221</v>
      </c>
    </row>
    <row r="140" spans="1:2">
      <c r="A140" s="2">
        <v>41</v>
      </c>
      <c r="B140" s="2" t="s">
        <v>221</v>
      </c>
    </row>
    <row r="141" spans="1:2">
      <c r="A141" s="2">
        <v>42</v>
      </c>
      <c r="B141" s="2" t="s">
        <v>221</v>
      </c>
    </row>
    <row r="142" spans="1:2">
      <c r="A142" s="2">
        <v>43</v>
      </c>
      <c r="B142" s="2" t="s">
        <v>221</v>
      </c>
    </row>
    <row r="143" spans="1:2">
      <c r="A143" s="2">
        <v>44</v>
      </c>
      <c r="B143" s="2" t="s">
        <v>221</v>
      </c>
    </row>
    <row r="144" spans="1:2">
      <c r="A144" s="2">
        <v>45</v>
      </c>
      <c r="B144" s="2" t="s">
        <v>221</v>
      </c>
    </row>
    <row r="145" spans="1:2">
      <c r="A145" s="2">
        <v>46</v>
      </c>
      <c r="B145" s="2" t="s">
        <v>221</v>
      </c>
    </row>
    <row r="146" spans="1:2">
      <c r="A146" s="2">
        <v>47</v>
      </c>
      <c r="B146" s="2" t="s">
        <v>221</v>
      </c>
    </row>
    <row r="147" spans="1:2">
      <c r="A147" s="2">
        <v>48</v>
      </c>
      <c r="B147" s="2" t="s">
        <v>221</v>
      </c>
    </row>
    <row r="148" spans="1:2">
      <c r="A148" s="2">
        <v>49</v>
      </c>
      <c r="B148" s="2" t="s">
        <v>221</v>
      </c>
    </row>
    <row r="149" spans="1:2">
      <c r="A149" s="2">
        <v>50</v>
      </c>
      <c r="B149" s="2" t="s">
        <v>200</v>
      </c>
    </row>
    <row r="150" spans="1:2">
      <c r="A150" s="2">
        <v>51</v>
      </c>
      <c r="B150" s="2" t="s">
        <v>200</v>
      </c>
    </row>
    <row r="151" spans="1:2">
      <c r="A151" s="2">
        <v>52</v>
      </c>
      <c r="B151" s="2" t="s">
        <v>200</v>
      </c>
    </row>
    <row r="152" spans="1:2">
      <c r="A152" s="2">
        <v>53</v>
      </c>
      <c r="B152" s="2" t="s">
        <v>200</v>
      </c>
    </row>
    <row r="153" spans="1:2">
      <c r="A153" s="2">
        <v>54</v>
      </c>
      <c r="B153" s="2" t="s">
        <v>200</v>
      </c>
    </row>
    <row r="154" spans="1:2">
      <c r="A154" s="2">
        <v>55</v>
      </c>
      <c r="B154" s="2" t="s">
        <v>200</v>
      </c>
    </row>
    <row r="155" spans="1:2">
      <c r="A155" s="2">
        <v>56</v>
      </c>
      <c r="B155" s="2" t="s">
        <v>200</v>
      </c>
    </row>
    <row r="156" spans="1:2">
      <c r="A156" s="2">
        <v>57</v>
      </c>
      <c r="B156" s="2" t="s">
        <v>200</v>
      </c>
    </row>
    <row r="157" spans="1:2">
      <c r="A157" s="2">
        <v>58</v>
      </c>
      <c r="B157" s="2" t="s">
        <v>200</v>
      </c>
    </row>
    <row r="158" spans="1:2">
      <c r="A158" s="2">
        <v>59</v>
      </c>
      <c r="B158" s="2" t="s">
        <v>200</v>
      </c>
    </row>
    <row r="159" spans="1:2">
      <c r="A159" s="2">
        <v>60</v>
      </c>
      <c r="B159" s="2" t="s">
        <v>200</v>
      </c>
    </row>
    <row r="160" spans="1:2">
      <c r="A160" s="2">
        <v>61</v>
      </c>
      <c r="B160" s="2" t="s">
        <v>200</v>
      </c>
    </row>
    <row r="161" spans="1:2">
      <c r="A161" s="2">
        <v>62</v>
      </c>
      <c r="B161" s="2" t="s">
        <v>200</v>
      </c>
    </row>
    <row r="162" spans="1:2">
      <c r="A162" s="2">
        <v>63</v>
      </c>
      <c r="B162" s="2" t="s">
        <v>200</v>
      </c>
    </row>
    <row r="163" spans="1:2">
      <c r="A163" s="2">
        <v>64</v>
      </c>
      <c r="B163" s="2" t="s">
        <v>200</v>
      </c>
    </row>
    <row r="164" spans="1:2">
      <c r="A164" s="2">
        <v>65</v>
      </c>
      <c r="B164" s="2" t="s">
        <v>200</v>
      </c>
    </row>
    <row r="165" spans="1:2">
      <c r="A165" s="2">
        <v>66</v>
      </c>
      <c r="B165" s="2" t="s">
        <v>200</v>
      </c>
    </row>
    <row r="166" spans="1:2">
      <c r="A166" s="2">
        <v>67</v>
      </c>
      <c r="B166" s="2" t="s">
        <v>200</v>
      </c>
    </row>
    <row r="167" spans="1:2">
      <c r="A167" s="2">
        <v>68</v>
      </c>
      <c r="B167" s="2" t="s">
        <v>200</v>
      </c>
    </row>
    <row r="168" spans="1:2">
      <c r="A168" s="2">
        <v>69</v>
      </c>
      <c r="B168" s="2" t="s">
        <v>200</v>
      </c>
    </row>
    <row r="169" spans="1:2">
      <c r="A169" s="2">
        <v>70</v>
      </c>
      <c r="B169" s="2" t="s">
        <v>200</v>
      </c>
    </row>
    <row r="170" spans="1:2">
      <c r="A170" s="2">
        <v>71</v>
      </c>
      <c r="B170" s="2" t="s">
        <v>200</v>
      </c>
    </row>
    <row r="171" spans="1:2">
      <c r="A171" s="2">
        <v>72</v>
      </c>
      <c r="B171" s="2" t="s">
        <v>200</v>
      </c>
    </row>
    <row r="172" spans="1:2">
      <c r="A172" s="2">
        <v>73</v>
      </c>
      <c r="B172" s="2" t="s">
        <v>200</v>
      </c>
    </row>
    <row r="173" spans="1:2">
      <c r="A173" s="2">
        <v>74</v>
      </c>
      <c r="B173" s="2" t="s">
        <v>200</v>
      </c>
    </row>
    <row r="174" spans="1:2">
      <c r="A174" s="2">
        <v>75</v>
      </c>
      <c r="B174" s="2" t="s">
        <v>200</v>
      </c>
    </row>
    <row r="175" spans="1:2">
      <c r="A175" s="2">
        <v>76</v>
      </c>
      <c r="B175" s="2" t="s">
        <v>200</v>
      </c>
    </row>
    <row r="176" spans="1:2">
      <c r="A176" s="2">
        <v>77</v>
      </c>
      <c r="B176" s="2" t="s">
        <v>200</v>
      </c>
    </row>
    <row r="177" spans="1:2">
      <c r="A177" s="2">
        <v>78</v>
      </c>
      <c r="B177" s="2" t="s">
        <v>200</v>
      </c>
    </row>
    <row r="178" spans="1:2">
      <c r="A178" s="2">
        <v>79</v>
      </c>
      <c r="B178" s="2" t="s">
        <v>200</v>
      </c>
    </row>
    <row r="179" spans="1:2">
      <c r="A179" s="2">
        <v>80</v>
      </c>
      <c r="B179" s="2" t="s">
        <v>200</v>
      </c>
    </row>
    <row r="180" spans="1:2">
      <c r="A180" s="2">
        <v>81</v>
      </c>
      <c r="B180" s="2" t="s">
        <v>200</v>
      </c>
    </row>
    <row r="181" spans="1:2">
      <c r="A181" s="2">
        <v>82</v>
      </c>
      <c r="B181" s="2" t="s">
        <v>200</v>
      </c>
    </row>
    <row r="182" spans="1:2">
      <c r="A182" s="2">
        <v>83</v>
      </c>
      <c r="B182" s="2" t="s">
        <v>200</v>
      </c>
    </row>
    <row r="183" spans="1:2">
      <c r="A183" s="2">
        <v>84</v>
      </c>
      <c r="B183" s="2" t="s">
        <v>200</v>
      </c>
    </row>
    <row r="184" spans="1:2">
      <c r="A184" s="2">
        <v>85</v>
      </c>
      <c r="B184" s="2" t="s">
        <v>200</v>
      </c>
    </row>
    <row r="185" spans="1:2">
      <c r="A185" s="2">
        <v>86</v>
      </c>
      <c r="B185" s="2" t="s">
        <v>200</v>
      </c>
    </row>
    <row r="186" spans="1:2">
      <c r="A186" s="2">
        <v>87</v>
      </c>
      <c r="B186" s="2" t="s">
        <v>200</v>
      </c>
    </row>
    <row r="187" spans="1:2">
      <c r="A187" s="2">
        <v>88</v>
      </c>
      <c r="B187" s="2" t="s">
        <v>200</v>
      </c>
    </row>
    <row r="188" spans="1:2">
      <c r="A188" s="2">
        <v>89</v>
      </c>
      <c r="B188" s="2" t="s">
        <v>200</v>
      </c>
    </row>
    <row r="189" spans="1:2">
      <c r="A189" s="2">
        <v>90</v>
      </c>
      <c r="B189" s="2" t="s">
        <v>200</v>
      </c>
    </row>
    <row r="190" spans="1:2">
      <c r="A190" s="2">
        <v>91</v>
      </c>
      <c r="B190" s="2" t="s">
        <v>200</v>
      </c>
    </row>
    <row r="191" spans="1:2">
      <c r="A191" s="2">
        <v>92</v>
      </c>
      <c r="B191" s="2" t="s">
        <v>200</v>
      </c>
    </row>
    <row r="192" spans="1:2">
      <c r="A192" s="2">
        <v>93</v>
      </c>
      <c r="B192" s="2" t="s">
        <v>200</v>
      </c>
    </row>
    <row r="193" spans="1:2">
      <c r="A193" s="2">
        <v>94</v>
      </c>
      <c r="B193" s="2" t="s">
        <v>200</v>
      </c>
    </row>
    <row r="194" spans="1:2">
      <c r="A194" s="2">
        <v>95</v>
      </c>
      <c r="B194" s="2" t="s">
        <v>200</v>
      </c>
    </row>
    <row r="195" spans="1:2">
      <c r="A195" s="2">
        <v>96</v>
      </c>
      <c r="B195" s="2" t="s">
        <v>200</v>
      </c>
    </row>
    <row r="196" spans="1:2">
      <c r="A196" s="2">
        <v>97</v>
      </c>
      <c r="B196" s="2" t="s">
        <v>200</v>
      </c>
    </row>
    <row r="197" spans="1:2">
      <c r="A197" s="2">
        <v>98</v>
      </c>
      <c r="B197" s="2" t="s">
        <v>200</v>
      </c>
    </row>
    <row r="198" spans="1:2">
      <c r="A198" s="2">
        <v>99</v>
      </c>
      <c r="B198" s="2" t="s">
        <v>200</v>
      </c>
    </row>
    <row r="199" spans="1:2">
      <c r="A199" s="2">
        <v>100</v>
      </c>
      <c r="B199" s="2" t="s">
        <v>220</v>
      </c>
    </row>
    <row r="201" spans="1:2" ht="69.75" customHeight="1">
      <c r="A201" s="125" t="s">
        <v>227</v>
      </c>
      <c r="B201" s="125" t="s">
        <v>228</v>
      </c>
    </row>
    <row r="202" spans="1:2">
      <c r="A202" s="126"/>
      <c r="B202" s="126"/>
    </row>
    <row r="203" spans="1:2">
      <c r="A203" s="2" t="s">
        <v>229</v>
      </c>
      <c r="B203" s="2" t="s">
        <v>229</v>
      </c>
    </row>
    <row r="204" spans="1:2">
      <c r="A204" s="2" t="s">
        <v>230</v>
      </c>
      <c r="B204" s="2" t="s">
        <v>231</v>
      </c>
    </row>
    <row r="205" spans="1:2">
      <c r="A205" s="2"/>
      <c r="B205" s="2" t="s">
        <v>230</v>
      </c>
    </row>
    <row r="207" spans="1:2" ht="15" customHeight="1">
      <c r="A207" s="124" t="s">
        <v>232</v>
      </c>
      <c r="B207" s="124"/>
    </row>
    <row r="208" spans="1:2">
      <c r="A208" s="1" t="s">
        <v>229</v>
      </c>
      <c r="B208" s="2">
        <v>2</v>
      </c>
    </row>
    <row r="209" spans="1:3">
      <c r="A209" s="1" t="s">
        <v>231</v>
      </c>
      <c r="B209" s="2">
        <v>1</v>
      </c>
    </row>
    <row r="210" spans="1:3">
      <c r="A210" s="1" t="s">
        <v>230</v>
      </c>
      <c r="B210" s="2">
        <v>0</v>
      </c>
    </row>
    <row r="214" spans="1:3">
      <c r="A214" s="1" t="s">
        <v>233</v>
      </c>
      <c r="B214" s="1" t="s">
        <v>234</v>
      </c>
      <c r="C214" s="1" t="s">
        <v>235</v>
      </c>
    </row>
    <row r="215" spans="1:3">
      <c r="A215" s="2" t="s">
        <v>220</v>
      </c>
      <c r="B215" s="2" t="s">
        <v>229</v>
      </c>
      <c r="C215" s="2">
        <v>2</v>
      </c>
    </row>
    <row r="216" spans="1:3">
      <c r="A216" s="2" t="s">
        <v>220</v>
      </c>
      <c r="B216" s="2" t="s">
        <v>230</v>
      </c>
      <c r="C216" s="2">
        <v>0</v>
      </c>
    </row>
    <row r="217" spans="1:3">
      <c r="A217" s="2" t="s">
        <v>200</v>
      </c>
      <c r="B217" s="2" t="s">
        <v>229</v>
      </c>
      <c r="C217" s="2">
        <v>1</v>
      </c>
    </row>
    <row r="218" spans="1:3">
      <c r="A218" s="2" t="s">
        <v>200</v>
      </c>
      <c r="B218" s="2" t="s">
        <v>230</v>
      </c>
      <c r="C218" s="2">
        <v>0</v>
      </c>
    </row>
    <row r="219" spans="1:3">
      <c r="A219" s="2" t="s">
        <v>221</v>
      </c>
      <c r="B219" s="2" t="s">
        <v>229</v>
      </c>
      <c r="C219" s="2">
        <v>0</v>
      </c>
    </row>
    <row r="220" spans="1:3">
      <c r="A220" s="2" t="s">
        <v>221</v>
      </c>
      <c r="B220" s="2" t="s">
        <v>230</v>
      </c>
      <c r="C220" s="2">
        <v>0</v>
      </c>
    </row>
    <row r="222" spans="1:3">
      <c r="A222" s="1" t="s">
        <v>236</v>
      </c>
      <c r="B222" s="1" t="s">
        <v>237</v>
      </c>
      <c r="C222" s="1" t="s">
        <v>238</v>
      </c>
    </row>
    <row r="223" spans="1:3">
      <c r="A223" s="2" t="s">
        <v>220</v>
      </c>
      <c r="B223" s="2" t="s">
        <v>229</v>
      </c>
      <c r="C223" s="2">
        <v>2</v>
      </c>
    </row>
    <row r="224" spans="1:3">
      <c r="A224" s="2" t="s">
        <v>220</v>
      </c>
      <c r="B224" s="2" t="s">
        <v>231</v>
      </c>
      <c r="C224" s="2">
        <v>1</v>
      </c>
    </row>
    <row r="225" spans="1:5">
      <c r="A225" s="2" t="s">
        <v>220</v>
      </c>
      <c r="B225" s="2" t="s">
        <v>230</v>
      </c>
      <c r="C225" s="2">
        <v>0</v>
      </c>
    </row>
    <row r="226" spans="1:5">
      <c r="A226" s="2" t="s">
        <v>200</v>
      </c>
      <c r="B226" s="2" t="s">
        <v>229</v>
      </c>
      <c r="C226" s="2">
        <v>1</v>
      </c>
    </row>
    <row r="227" spans="1:5">
      <c r="A227" s="2" t="s">
        <v>200</v>
      </c>
      <c r="B227" s="2" t="s">
        <v>231</v>
      </c>
      <c r="C227" s="2">
        <v>0</v>
      </c>
      <c r="E227" s="3"/>
    </row>
    <row r="228" spans="1:5">
      <c r="A228" s="2" t="s">
        <v>200</v>
      </c>
      <c r="B228" s="2" t="s">
        <v>230</v>
      </c>
      <c r="C228" s="2">
        <v>0</v>
      </c>
    </row>
    <row r="229" spans="1:5">
      <c r="A229" s="2" t="s">
        <v>221</v>
      </c>
      <c r="B229" s="2" t="s">
        <v>229</v>
      </c>
      <c r="C229" s="2">
        <v>0</v>
      </c>
    </row>
    <row r="230" spans="1:5">
      <c r="A230" s="2" t="s">
        <v>221</v>
      </c>
      <c r="B230" s="2" t="s">
        <v>231</v>
      </c>
      <c r="C230" s="2">
        <v>0</v>
      </c>
      <c r="E230" s="3"/>
    </row>
    <row r="231" spans="1:5">
      <c r="A231" s="2" t="s">
        <v>221</v>
      </c>
      <c r="B231" s="2" t="s">
        <v>230</v>
      </c>
      <c r="C231" s="2">
        <v>0</v>
      </c>
    </row>
    <row r="233" spans="1:5">
      <c r="A233" s="12" t="s">
        <v>239</v>
      </c>
      <c r="B233" s="1" t="s">
        <v>193</v>
      </c>
      <c r="C233" s="1" t="s">
        <v>194</v>
      </c>
      <c r="E233" s="3"/>
    </row>
    <row r="234" spans="1:5">
      <c r="A234" s="12">
        <v>1</v>
      </c>
      <c r="B234" s="2" t="s">
        <v>203</v>
      </c>
      <c r="C234" s="2" t="s">
        <v>196</v>
      </c>
    </row>
    <row r="235" spans="1:5">
      <c r="A235" s="12">
        <v>2</v>
      </c>
      <c r="B235" s="2" t="s">
        <v>201</v>
      </c>
      <c r="C235" s="2" t="s">
        <v>198</v>
      </c>
    </row>
    <row r="236" spans="1:5">
      <c r="A236" s="12">
        <v>3</v>
      </c>
      <c r="B236" s="2" t="s">
        <v>240</v>
      </c>
      <c r="C236" s="2" t="s">
        <v>200</v>
      </c>
    </row>
    <row r="237" spans="1:5">
      <c r="A237" s="12">
        <v>4</v>
      </c>
      <c r="B237" s="2" t="s">
        <v>197</v>
      </c>
      <c r="C237" s="2" t="s">
        <v>202</v>
      </c>
    </row>
    <row r="238" spans="1:5">
      <c r="A238" s="12">
        <v>5</v>
      </c>
      <c r="B238" s="2" t="s">
        <v>195</v>
      </c>
      <c r="C238" s="2" t="s">
        <v>204</v>
      </c>
    </row>
    <row r="240" spans="1:5">
      <c r="A240" s="1" t="s">
        <v>241</v>
      </c>
    </row>
    <row r="241" spans="1:1">
      <c r="A241" s="2" t="s">
        <v>242</v>
      </c>
    </row>
    <row r="242" spans="1:1">
      <c r="A242" s="2" t="s">
        <v>243</v>
      </c>
    </row>
    <row r="243" spans="1:1">
      <c r="A243" s="2" t="s">
        <v>244</v>
      </c>
    </row>
    <row r="244" spans="1:1">
      <c r="A244" s="2" t="s">
        <v>245</v>
      </c>
    </row>
    <row r="246" spans="1:1">
      <c r="A246" s="1" t="s">
        <v>246</v>
      </c>
    </row>
    <row r="247" spans="1:1">
      <c r="A247" s="2" t="s">
        <v>211</v>
      </c>
    </row>
    <row r="248" spans="1:1">
      <c r="A248" s="2" t="s">
        <v>210</v>
      </c>
    </row>
    <row r="250" spans="1:1" ht="28.5" customHeight="1">
      <c r="A250" s="10" t="s">
        <v>247</v>
      </c>
    </row>
    <row r="251" spans="1:1">
      <c r="A251" s="2" t="s">
        <v>248</v>
      </c>
    </row>
    <row r="252" spans="1:1">
      <c r="A252" s="2" t="s">
        <v>249</v>
      </c>
    </row>
    <row r="253" spans="1:1">
      <c r="A253" s="2" t="s">
        <v>250</v>
      </c>
    </row>
  </sheetData>
  <mergeCells count="16">
    <mergeCell ref="A99:B99"/>
    <mergeCell ref="A201:A202"/>
    <mergeCell ref="B201:B202"/>
    <mergeCell ref="A207:B207"/>
    <mergeCell ref="A1:C1"/>
    <mergeCell ref="A22:B22"/>
    <mergeCell ref="A30:C30"/>
    <mergeCell ref="A65:A66"/>
    <mergeCell ref="A64:B64"/>
    <mergeCell ref="A82:A84"/>
    <mergeCell ref="A86:C86"/>
    <mergeCell ref="A67:A68"/>
    <mergeCell ref="A69:A71"/>
    <mergeCell ref="A72:A73"/>
    <mergeCell ref="A74:A75"/>
    <mergeCell ref="A76:A78"/>
  </mergeCells>
  <conditionalFormatting sqref="B32:B56">
    <cfRule type="cellIs" dxfId="59" priority="5" operator="equal">
      <formula>"CATASTROFICO"</formula>
    </cfRule>
    <cfRule type="cellIs" dxfId="58" priority="6" operator="equal">
      <formula>"MAYOR"</formula>
    </cfRule>
    <cfRule type="cellIs" dxfId="57" priority="8" operator="equal">
      <formula>"MENOR"</formula>
    </cfRule>
    <cfRule type="cellIs" dxfId="56" priority="9" operator="equal">
      <formula>"INSIGNIFICANTE"</formula>
    </cfRule>
  </conditionalFormatting>
  <conditionalFormatting sqref="B32:C56">
    <cfRule type="cellIs" dxfId="55" priority="3" operator="equal">
      <formula>"MODERADO"</formula>
    </cfRule>
  </conditionalFormatting>
  <conditionalFormatting sqref="C32:C56">
    <cfRule type="cellIs" dxfId="54" priority="1" operator="equal">
      <formula>"EXTREMO"</formula>
    </cfRule>
    <cfRule type="cellIs" dxfId="53" priority="2" operator="equal">
      <formula>"ALTO"</formula>
    </cfRule>
    <cfRule type="cellIs" dxfId="52" priority="4" operator="equal">
      <formula>"BAJO"</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4F2BC-52B3-4B24-8D26-2AF6ADFAAD26}">
  <dimension ref="A1:DK143"/>
  <sheetViews>
    <sheetView tabSelected="1" topLeftCell="AZ6" zoomScale="60" zoomScaleNormal="60" workbookViewId="0">
      <selection activeCell="BD7" sqref="BD7:BD26"/>
    </sheetView>
  </sheetViews>
  <sheetFormatPr defaultColWidth="0" defaultRowHeight="15" customHeight="1"/>
  <cols>
    <col min="1" max="2" width="10.7109375" style="13" customWidth="1"/>
    <col min="3" max="5" width="30.7109375" style="13" customWidth="1"/>
    <col min="6" max="6" width="34" style="13" customWidth="1"/>
    <col min="7" max="10" width="8.7109375" style="13" customWidth="1"/>
    <col min="11" max="13" width="19.42578125" style="13" customWidth="1"/>
    <col min="14" max="14" width="37" style="13" customWidth="1"/>
    <col min="15" max="15" width="11.85546875" style="13" customWidth="1"/>
    <col min="16" max="16" width="15.7109375" style="13" customWidth="1"/>
    <col min="17" max="17" width="8.42578125" style="45" customWidth="1"/>
    <col min="18" max="18" width="46.42578125" style="13" customWidth="1"/>
    <col min="19" max="20" width="5.85546875" style="13" customWidth="1"/>
    <col min="21" max="21" width="8.5703125" style="13" hidden="1" customWidth="1"/>
    <col min="22" max="22" width="15.7109375" style="13" customWidth="1"/>
    <col min="23" max="23" width="8.28515625" style="45" customWidth="1"/>
    <col min="24" max="24" width="15.7109375" style="41" customWidth="1"/>
    <col min="25" max="25" width="33.7109375" style="13" customWidth="1"/>
    <col min="26" max="26" width="12.140625" style="13" customWidth="1"/>
    <col min="27" max="27" width="7.140625" style="13" customWidth="1"/>
    <col min="28" max="28" width="3" style="13" customWidth="1"/>
    <col min="29" max="29" width="5.140625" style="13" customWidth="1"/>
    <col min="30" max="30" width="9.42578125" style="13" customWidth="1"/>
    <col min="31" max="31" width="12.7109375" style="27" customWidth="1"/>
    <col min="32" max="32" width="7.7109375" style="13" customWidth="1"/>
    <col min="33" max="34" width="7.140625" style="13" customWidth="1"/>
    <col min="35" max="35" width="15.5703125" style="27" customWidth="1"/>
    <col min="36" max="36" width="19.7109375" style="27" customWidth="1"/>
    <col min="37" max="37" width="6.7109375" style="27" customWidth="1"/>
    <col min="38" max="38" width="6.7109375" style="27" hidden="1" customWidth="1"/>
    <col min="39" max="39" width="19.7109375" style="13" customWidth="1"/>
    <col min="40" max="40" width="6.42578125" style="13" customWidth="1"/>
    <col min="41" max="41" width="19.7109375" style="41" customWidth="1"/>
    <col min="42" max="42" width="25.5703125" style="13" customWidth="1"/>
    <col min="43" max="43" width="25.28515625" style="13" customWidth="1"/>
    <col min="44" max="44" width="19.7109375" style="13" customWidth="1"/>
    <col min="45" max="46" width="19.7109375" style="33" customWidth="1"/>
    <col min="47" max="47" width="19.7109375" style="13" customWidth="1"/>
    <col min="48" max="48" width="71.5703125" style="13" customWidth="1"/>
    <col min="49" max="49" width="15.42578125" style="13" customWidth="1"/>
    <col min="50" max="50" width="44" style="13" customWidth="1"/>
    <col min="51" max="51" width="33.7109375" style="13" customWidth="1"/>
    <col min="52" max="52" width="65.5703125" style="13" customWidth="1"/>
    <col min="53" max="53" width="15.42578125" style="13" customWidth="1"/>
    <col min="54" max="54" width="45.5703125" style="13" customWidth="1"/>
    <col min="55" max="56" width="28.140625" style="13" customWidth="1"/>
    <col min="57" max="57" width="15.42578125" style="13" customWidth="1"/>
    <col min="58" max="59" width="28.140625" style="13" customWidth="1"/>
    <col min="60" max="115" width="0" style="13" hidden="1" customWidth="1"/>
    <col min="116" max="16384" width="11.42578125" style="13" hidden="1"/>
  </cols>
  <sheetData>
    <row r="1" spans="1:59" ht="19.5" customHeight="1">
      <c r="A1" s="176"/>
      <c r="B1" s="177"/>
      <c r="C1" s="203" t="s">
        <v>251</v>
      </c>
      <c r="D1" s="204"/>
      <c r="E1" s="204"/>
      <c r="F1" s="204"/>
      <c r="G1" s="204"/>
      <c r="H1" s="204"/>
      <c r="I1" s="204"/>
      <c r="J1" s="204"/>
      <c r="K1" s="204"/>
      <c r="L1" s="204"/>
      <c r="M1" s="205"/>
      <c r="N1" s="191"/>
      <c r="O1" s="191"/>
      <c r="P1" s="191"/>
      <c r="Q1" s="50"/>
      <c r="R1" s="14"/>
      <c r="S1" s="14"/>
      <c r="T1" s="14"/>
      <c r="U1" s="14"/>
      <c r="V1" s="14"/>
      <c r="W1" s="51"/>
      <c r="X1" s="52"/>
      <c r="Y1" s="49"/>
      <c r="AE1" s="26"/>
      <c r="AI1" s="26"/>
      <c r="AJ1" s="26"/>
      <c r="AK1" s="26"/>
      <c r="AL1" s="26"/>
    </row>
    <row r="2" spans="1:59" ht="15" customHeight="1">
      <c r="A2" s="178"/>
      <c r="B2" s="179"/>
      <c r="C2" s="203" t="s">
        <v>252</v>
      </c>
      <c r="D2" s="204"/>
      <c r="E2" s="204"/>
      <c r="F2" s="204"/>
      <c r="G2" s="204"/>
      <c r="H2" s="204"/>
      <c r="I2" s="204"/>
      <c r="J2" s="204"/>
      <c r="K2" s="204"/>
      <c r="L2" s="204"/>
      <c r="M2" s="205"/>
      <c r="N2" s="191"/>
      <c r="O2" s="191"/>
      <c r="P2" s="191"/>
      <c r="Q2" s="50"/>
      <c r="R2" s="14"/>
      <c r="S2" s="14"/>
      <c r="T2" s="14"/>
      <c r="U2" s="14"/>
      <c r="V2" s="14"/>
      <c r="W2" s="51"/>
      <c r="X2" s="52"/>
      <c r="Y2" s="49"/>
      <c r="AE2" s="26"/>
      <c r="AI2" s="26"/>
      <c r="AJ2" s="26"/>
      <c r="AK2" s="26"/>
      <c r="AL2" s="26"/>
    </row>
    <row r="3" spans="1:59" ht="19.5" customHeight="1">
      <c r="A3" s="180"/>
      <c r="B3" s="181"/>
      <c r="C3" s="203" t="s">
        <v>253</v>
      </c>
      <c r="D3" s="204"/>
      <c r="E3" s="204"/>
      <c r="F3" s="204"/>
      <c r="G3" s="204" t="s">
        <v>254</v>
      </c>
      <c r="H3" s="204"/>
      <c r="I3" s="204"/>
      <c r="J3" s="204"/>
      <c r="K3" s="204"/>
      <c r="L3" s="204"/>
      <c r="M3" s="205"/>
      <c r="N3" s="191"/>
      <c r="O3" s="191"/>
      <c r="P3" s="191"/>
      <c r="Q3" s="50"/>
      <c r="R3" s="49"/>
      <c r="S3" s="49"/>
      <c r="T3" s="49"/>
      <c r="U3" s="49"/>
      <c r="V3" s="49"/>
      <c r="W3" s="50"/>
      <c r="X3" s="52"/>
      <c r="Y3" s="49"/>
      <c r="AE3" s="26"/>
      <c r="AI3" s="26"/>
      <c r="AJ3" s="26"/>
      <c r="AK3" s="26"/>
      <c r="AL3" s="26"/>
    </row>
    <row r="4" spans="1:59" s="14" customFormat="1" ht="16.5" customHeight="1">
      <c r="A4" s="215" t="s">
        <v>8</v>
      </c>
      <c r="B4" s="216"/>
      <c r="C4" s="191" t="s">
        <v>13</v>
      </c>
      <c r="D4" s="191" t="s">
        <v>255</v>
      </c>
      <c r="E4" s="191" t="s">
        <v>17</v>
      </c>
      <c r="F4" s="197" t="s">
        <v>256</v>
      </c>
      <c r="G4" s="198"/>
      <c r="H4" s="198"/>
      <c r="I4" s="198"/>
      <c r="J4" s="199"/>
      <c r="K4" s="193" t="s">
        <v>27</v>
      </c>
      <c r="L4" s="193"/>
      <c r="M4" s="193"/>
      <c r="N4" s="193"/>
      <c r="O4" s="193"/>
      <c r="P4" s="193"/>
      <c r="Q4" s="193"/>
      <c r="R4" s="193"/>
      <c r="S4" s="193"/>
      <c r="T4" s="193"/>
      <c r="U4" s="193"/>
      <c r="V4" s="193"/>
      <c r="W4" s="193"/>
      <c r="X4" s="193"/>
      <c r="Y4" s="187" t="s">
        <v>46</v>
      </c>
      <c r="Z4" s="187"/>
      <c r="AA4" s="187"/>
      <c r="AB4" s="187"/>
      <c r="AC4" s="187"/>
      <c r="AD4" s="187"/>
      <c r="AE4" s="187"/>
      <c r="AF4" s="187"/>
      <c r="AG4" s="187"/>
      <c r="AH4" s="187"/>
      <c r="AI4" s="187"/>
      <c r="AJ4" s="187"/>
      <c r="AK4" s="187"/>
      <c r="AL4" s="187"/>
      <c r="AM4" s="187"/>
      <c r="AN4" s="187"/>
      <c r="AO4" s="187"/>
      <c r="AP4" s="187"/>
      <c r="AQ4" s="182" t="s">
        <v>74</v>
      </c>
      <c r="AR4" s="183"/>
      <c r="AS4" s="183"/>
      <c r="AT4" s="183"/>
      <c r="AU4" s="183"/>
      <c r="AV4" s="186" t="s">
        <v>257</v>
      </c>
      <c r="AW4" s="186"/>
      <c r="AX4" s="186"/>
      <c r="AY4" s="186"/>
      <c r="AZ4" s="186" t="s">
        <v>258</v>
      </c>
      <c r="BA4" s="186"/>
      <c r="BB4" s="186"/>
      <c r="BC4" s="186"/>
      <c r="BD4" s="186" t="s">
        <v>259</v>
      </c>
      <c r="BE4" s="186"/>
      <c r="BF4" s="186"/>
      <c r="BG4" s="186"/>
    </row>
    <row r="5" spans="1:59" s="14" customFormat="1" ht="42" customHeight="1">
      <c r="A5" s="217"/>
      <c r="B5" s="218"/>
      <c r="C5" s="191"/>
      <c r="D5" s="191"/>
      <c r="E5" s="191"/>
      <c r="F5" s="200"/>
      <c r="G5" s="201"/>
      <c r="H5" s="201"/>
      <c r="I5" s="201"/>
      <c r="J5" s="202"/>
      <c r="K5" s="193"/>
      <c r="L5" s="193"/>
      <c r="M5" s="193"/>
      <c r="N5" s="193"/>
      <c r="O5" s="193"/>
      <c r="P5" s="193"/>
      <c r="Q5" s="193"/>
      <c r="R5" s="193"/>
      <c r="S5" s="193"/>
      <c r="T5" s="193"/>
      <c r="U5" s="193"/>
      <c r="V5" s="193"/>
      <c r="W5" s="193"/>
      <c r="X5" s="193"/>
      <c r="Y5" s="187" t="s">
        <v>47</v>
      </c>
      <c r="Z5" s="53" t="s">
        <v>49</v>
      </c>
      <c r="AA5" s="187" t="s">
        <v>52</v>
      </c>
      <c r="AB5" s="187"/>
      <c r="AC5" s="187"/>
      <c r="AD5" s="187"/>
      <c r="AE5" s="187"/>
      <c r="AF5" s="187"/>
      <c r="AG5" s="187"/>
      <c r="AH5" s="187"/>
      <c r="AI5" s="189" t="s">
        <v>64</v>
      </c>
      <c r="AJ5" s="187" t="s">
        <v>66</v>
      </c>
      <c r="AK5" s="190" t="s">
        <v>260</v>
      </c>
      <c r="AL5" s="62"/>
      <c r="AM5" s="187" t="s">
        <v>68</v>
      </c>
      <c r="AN5" s="187" t="s">
        <v>260</v>
      </c>
      <c r="AO5" s="194" t="s">
        <v>70</v>
      </c>
      <c r="AP5" s="187" t="s">
        <v>72</v>
      </c>
      <c r="AQ5" s="184"/>
      <c r="AR5" s="185"/>
      <c r="AS5" s="185"/>
      <c r="AT5" s="185"/>
      <c r="AU5" s="185"/>
      <c r="AV5" s="186"/>
      <c r="AW5" s="186"/>
      <c r="AX5" s="186"/>
      <c r="AY5" s="186"/>
      <c r="AZ5" s="186"/>
      <c r="BA5" s="186"/>
      <c r="BB5" s="186"/>
      <c r="BC5" s="186"/>
      <c r="BD5" s="186"/>
      <c r="BE5" s="186"/>
      <c r="BF5" s="186"/>
      <c r="BG5" s="186"/>
    </row>
    <row r="6" spans="1:59" s="14" customFormat="1" ht="129" customHeight="1">
      <c r="A6" s="91" t="s">
        <v>261</v>
      </c>
      <c r="B6" s="91" t="s">
        <v>83</v>
      </c>
      <c r="C6" s="192"/>
      <c r="D6" s="192"/>
      <c r="E6" s="192"/>
      <c r="F6" s="54" t="s">
        <v>20</v>
      </c>
      <c r="G6" s="63" t="s">
        <v>22</v>
      </c>
      <c r="H6" s="63" t="s">
        <v>24</v>
      </c>
      <c r="I6" s="63" t="s">
        <v>25</v>
      </c>
      <c r="J6" s="63" t="s">
        <v>26</v>
      </c>
      <c r="K6" s="54" t="s">
        <v>28</v>
      </c>
      <c r="L6" s="54" t="s">
        <v>30</v>
      </c>
      <c r="M6" s="54" t="s">
        <v>32</v>
      </c>
      <c r="N6" s="54" t="s">
        <v>34</v>
      </c>
      <c r="O6" s="54" t="s">
        <v>36</v>
      </c>
      <c r="P6" s="54" t="s">
        <v>38</v>
      </c>
      <c r="Q6" s="54" t="s">
        <v>260</v>
      </c>
      <c r="R6" s="55" t="s">
        <v>40</v>
      </c>
      <c r="S6" s="54" t="s">
        <v>262</v>
      </c>
      <c r="T6" s="54" t="s">
        <v>263</v>
      </c>
      <c r="U6" s="56"/>
      <c r="V6" s="54" t="s">
        <v>42</v>
      </c>
      <c r="W6" s="54" t="s">
        <v>260</v>
      </c>
      <c r="X6" s="64" t="s">
        <v>44</v>
      </c>
      <c r="Y6" s="188"/>
      <c r="Z6" s="57" t="s">
        <v>50</v>
      </c>
      <c r="AA6" s="57" t="s">
        <v>53</v>
      </c>
      <c r="AB6" s="57"/>
      <c r="AC6" s="57" t="s">
        <v>264</v>
      </c>
      <c r="AD6" s="57"/>
      <c r="AE6" s="58" t="s">
        <v>57</v>
      </c>
      <c r="AF6" s="57" t="s">
        <v>59</v>
      </c>
      <c r="AG6" s="57" t="s">
        <v>36</v>
      </c>
      <c r="AH6" s="57" t="s">
        <v>62</v>
      </c>
      <c r="AI6" s="190"/>
      <c r="AJ6" s="188"/>
      <c r="AK6" s="196"/>
      <c r="AL6" s="65"/>
      <c r="AM6" s="188"/>
      <c r="AN6" s="188"/>
      <c r="AO6" s="195"/>
      <c r="AP6" s="188"/>
      <c r="AQ6" s="59" t="s">
        <v>75</v>
      </c>
      <c r="AR6" s="59" t="s">
        <v>77</v>
      </c>
      <c r="AS6" s="60" t="s">
        <v>79</v>
      </c>
      <c r="AT6" s="60" t="s">
        <v>265</v>
      </c>
      <c r="AU6" s="59" t="s">
        <v>83</v>
      </c>
      <c r="AV6" s="61" t="s">
        <v>266</v>
      </c>
      <c r="AW6" s="61" t="s">
        <v>89</v>
      </c>
      <c r="AX6" s="61" t="s">
        <v>267</v>
      </c>
      <c r="AY6" s="61" t="s">
        <v>268</v>
      </c>
      <c r="AZ6" s="61" t="s">
        <v>266</v>
      </c>
      <c r="BA6" s="61" t="s">
        <v>89</v>
      </c>
      <c r="BB6" s="61" t="s">
        <v>267</v>
      </c>
      <c r="BC6" s="61" t="s">
        <v>268</v>
      </c>
      <c r="BD6" s="61" t="s">
        <v>266</v>
      </c>
      <c r="BE6" s="61" t="s">
        <v>89</v>
      </c>
      <c r="BF6" s="61" t="s">
        <v>267</v>
      </c>
      <c r="BG6" s="61" t="s">
        <v>268</v>
      </c>
    </row>
    <row r="7" spans="1:59" ht="29.25" customHeight="1">
      <c r="A7" s="160">
        <v>3</v>
      </c>
      <c r="B7" s="160" t="s">
        <v>101</v>
      </c>
      <c r="C7" s="160" t="s">
        <v>269</v>
      </c>
      <c r="D7" s="160" t="s">
        <v>270</v>
      </c>
      <c r="E7" s="160" t="s">
        <v>271</v>
      </c>
      <c r="F7" s="160" t="s">
        <v>272</v>
      </c>
      <c r="G7" s="160" t="s">
        <v>273</v>
      </c>
      <c r="H7" s="160" t="s">
        <v>273</v>
      </c>
      <c r="I7" s="160" t="s">
        <v>273</v>
      </c>
      <c r="J7" s="160" t="s">
        <v>273</v>
      </c>
      <c r="K7" s="160" t="s">
        <v>274</v>
      </c>
      <c r="L7" s="160" t="s">
        <v>275</v>
      </c>
      <c r="M7" s="160" t="s">
        <v>276</v>
      </c>
      <c r="N7" s="175" t="s">
        <v>277</v>
      </c>
      <c r="O7" s="160" t="s">
        <v>144</v>
      </c>
      <c r="P7" s="132" t="str">
        <f>IF(O7=0,"Defina la frecuencia",IF(O7="Se espera que el evento ocurra en la mayoria de las circunstancias
Mas de 1 vez en el año","Casi seguro",IF(O7="Es viable que el evento ocurra en la mayoria de las circunstancias.
Al menos 1 vez en el ultimo año","Probable",IF(O7="El Evento podrá ocurrir en algun momento.
Al menos 1 vez en los ultimos 2 años","Posible",IF(O7="El Evento podrá ocurrir en algun momento.
Al menos 1 vez en los ultimos 5 años","Improbable","Rara vez")))))</f>
        <v>Rara vez</v>
      </c>
      <c r="Q7" s="147">
        <f>IF(P7="Casi seguro",100%,IF(P7="Probable",80%,IF(P7="Posible",60%,IF(P7="Improbable",40%,IF(P7="Rara vez",20%,0)))))</f>
        <v>0.2</v>
      </c>
      <c r="R7" s="66" t="s">
        <v>278</v>
      </c>
      <c r="S7" s="34" t="s">
        <v>279</v>
      </c>
      <c r="T7" s="34"/>
      <c r="U7" s="34" t="e">
        <f>IF(R7=0,0,IF(#REF!="Leve 20%",20%,IF(#REF!="Menor 40%",40%,IF(#REF!="Moderado 60%",60%,IF(#REF!="Mayor 80%",80%,100%)))))</f>
        <v>#REF!</v>
      </c>
      <c r="V7" s="166" t="str">
        <f>IF(S26&lt;=5,"Moderado",IF(S26&lt;=11,"Mayor","Catastrofico"))</f>
        <v>Mayor</v>
      </c>
      <c r="W7" s="165">
        <f>IF(V7=0,0,IF(V7="Moderado",60%,IF(V7="Mayor",80%,100%)))</f>
        <v>0.8</v>
      </c>
      <c r="X7" s="167" t="str">
        <f>VLOOKUP(P7,Matriz!B23:G28,MATCH(V7,Matriz!B23:G23,0),FALSE)</f>
        <v>Alto</v>
      </c>
      <c r="Y7" s="209" t="s">
        <v>280</v>
      </c>
      <c r="Z7" s="166" t="str">
        <f>IF(AA7="Preventivo","X",IF(AA7="Detectivo","X","X "))</f>
        <v>X</v>
      </c>
      <c r="AA7" s="163" t="s">
        <v>94</v>
      </c>
      <c r="AB7" s="168">
        <f>IF(AA7="","",IF(AA7="Preventivo",25%,15%))</f>
        <v>0.25</v>
      </c>
      <c r="AC7" s="163" t="s">
        <v>108</v>
      </c>
      <c r="AD7" s="168">
        <f>IF(AC7="Automatico",25%,15%)</f>
        <v>0.15</v>
      </c>
      <c r="AE7" s="165">
        <f>AB7+AD7</f>
        <v>0.4</v>
      </c>
      <c r="AF7" s="163" t="s">
        <v>96</v>
      </c>
      <c r="AG7" s="163" t="s">
        <v>97</v>
      </c>
      <c r="AH7" s="163" t="s">
        <v>98</v>
      </c>
      <c r="AI7" s="165">
        <f>Q7-(Q7*AE7)</f>
        <v>0.12</v>
      </c>
      <c r="AJ7" s="129" t="str">
        <f>IF(AK7=0,"Defina la frecuencia",IF(AK7=20%,"Rara vez",IF(AK7=40%,"Improbable",IF(AK7=60%,"Posible",IF(AK7=80%,"Probable","Casi seguro")))))</f>
        <v>Rara vez</v>
      </c>
      <c r="AK7" s="129">
        <f>IF(AI14&lt;20%,20%,IF(AI14&lt;40%,40%,IF(AI14&lt;60%,60%,IF(AI14&lt;80%,80%,100%))))</f>
        <v>0.2</v>
      </c>
      <c r="AL7" s="46">
        <f>VALUE(AK7)</f>
        <v>0.2</v>
      </c>
      <c r="AM7" s="166" t="str">
        <f>V7</f>
        <v>Mayor</v>
      </c>
      <c r="AN7" s="165">
        <f>W7</f>
        <v>0.8</v>
      </c>
      <c r="AO7" s="167" t="str">
        <f>VLOOKUP(AJ7,Matriz!B23:G28,MATCH(AM7,Matriz!B23:G23,0),FALSE)</f>
        <v>Alto</v>
      </c>
      <c r="AP7" s="160" t="s">
        <v>281</v>
      </c>
      <c r="AQ7" s="160" t="s">
        <v>282</v>
      </c>
      <c r="AR7" s="160" t="s">
        <v>283</v>
      </c>
      <c r="AS7" s="162" t="s">
        <v>284</v>
      </c>
      <c r="AT7" s="162" t="s">
        <v>285</v>
      </c>
      <c r="AU7" s="160" t="s">
        <v>113</v>
      </c>
      <c r="AV7" s="135" t="s">
        <v>286</v>
      </c>
      <c r="AW7" s="135" t="s">
        <v>102</v>
      </c>
      <c r="AX7" s="135" t="s">
        <v>287</v>
      </c>
      <c r="AY7" s="135" t="s">
        <v>288</v>
      </c>
      <c r="AZ7" s="157" t="s">
        <v>289</v>
      </c>
      <c r="BA7" s="153" t="s">
        <v>102</v>
      </c>
      <c r="BB7" s="138" t="s">
        <v>290</v>
      </c>
      <c r="BC7" s="138" t="s">
        <v>291</v>
      </c>
      <c r="BD7" s="138"/>
      <c r="BE7" s="138"/>
      <c r="BF7" s="138"/>
      <c r="BG7" s="138"/>
    </row>
    <row r="8" spans="1:59" ht="29.25" customHeight="1">
      <c r="A8" s="160"/>
      <c r="B8" s="160"/>
      <c r="C8" s="160"/>
      <c r="D8" s="160"/>
      <c r="E8" s="160"/>
      <c r="F8" s="160"/>
      <c r="G8" s="160"/>
      <c r="H8" s="160"/>
      <c r="I8" s="160"/>
      <c r="J8" s="160"/>
      <c r="K8" s="160"/>
      <c r="L8" s="160"/>
      <c r="M8" s="160"/>
      <c r="N8" s="175"/>
      <c r="O8" s="160"/>
      <c r="P8" s="133"/>
      <c r="Q8" s="148"/>
      <c r="R8" s="66" t="s">
        <v>292</v>
      </c>
      <c r="S8" s="34" t="s">
        <v>279</v>
      </c>
      <c r="T8" s="34"/>
      <c r="U8" s="34" t="e">
        <f>IF(R8=0,0,IF(#REF!="Leve 20%",20%,IF(#REF!="Menor 40%",40%,IF(#REF!="Moderado 60%",60%,IF(#REF!="Mayor 80%",80%,100%)))))</f>
        <v>#REF!</v>
      </c>
      <c r="V8" s="166"/>
      <c r="W8" s="165"/>
      <c r="X8" s="167"/>
      <c r="Y8" s="209"/>
      <c r="Z8" s="166"/>
      <c r="AA8" s="164"/>
      <c r="AB8" s="169"/>
      <c r="AC8" s="164"/>
      <c r="AD8" s="169"/>
      <c r="AE8" s="171"/>
      <c r="AF8" s="164"/>
      <c r="AG8" s="164"/>
      <c r="AH8" s="164"/>
      <c r="AI8" s="165"/>
      <c r="AJ8" s="130"/>
      <c r="AK8" s="130"/>
      <c r="AL8" s="47"/>
      <c r="AM8" s="166"/>
      <c r="AN8" s="165"/>
      <c r="AO8" s="167"/>
      <c r="AP8" s="160"/>
      <c r="AQ8" s="160"/>
      <c r="AR8" s="161"/>
      <c r="AS8" s="161"/>
      <c r="AT8" s="161"/>
      <c r="AU8" s="161"/>
      <c r="AV8" s="136"/>
      <c r="AW8" s="136"/>
      <c r="AX8" s="136"/>
      <c r="AY8" s="136"/>
      <c r="AZ8" s="158"/>
      <c r="BA8" s="154"/>
      <c r="BB8" s="139"/>
      <c r="BC8" s="139"/>
      <c r="BD8" s="139"/>
      <c r="BE8" s="139"/>
      <c r="BF8" s="139"/>
      <c r="BG8" s="139"/>
    </row>
    <row r="9" spans="1:59" ht="29.25" customHeight="1">
      <c r="A9" s="160"/>
      <c r="B9" s="160"/>
      <c r="C9" s="160"/>
      <c r="D9" s="160"/>
      <c r="E9" s="160"/>
      <c r="F9" s="160"/>
      <c r="G9" s="160"/>
      <c r="H9" s="160"/>
      <c r="I9" s="160"/>
      <c r="J9" s="160"/>
      <c r="K9" s="160"/>
      <c r="L9" s="160"/>
      <c r="M9" s="160"/>
      <c r="N9" s="175"/>
      <c r="O9" s="160"/>
      <c r="P9" s="133"/>
      <c r="Q9" s="148"/>
      <c r="R9" s="66" t="s">
        <v>293</v>
      </c>
      <c r="S9" s="34"/>
      <c r="T9" s="34" t="s">
        <v>279</v>
      </c>
      <c r="U9" s="34" t="e">
        <f>IF(R9=0,0,IF(#REF!="Leve 20%",20%,IF(#REF!="Menor 40%",40%,IF(#REF!="Moderado 60%",60%,IF(#REF!="Mayor 80%",80%,100%)))))</f>
        <v>#REF!</v>
      </c>
      <c r="V9" s="166"/>
      <c r="W9" s="165"/>
      <c r="X9" s="167"/>
      <c r="Y9" s="209"/>
      <c r="Z9" s="166"/>
      <c r="AA9" s="164"/>
      <c r="AB9" s="169"/>
      <c r="AC9" s="164"/>
      <c r="AD9" s="169"/>
      <c r="AE9" s="171"/>
      <c r="AF9" s="164"/>
      <c r="AG9" s="164"/>
      <c r="AH9" s="164"/>
      <c r="AI9" s="165"/>
      <c r="AJ9" s="130"/>
      <c r="AK9" s="130"/>
      <c r="AL9" s="47"/>
      <c r="AM9" s="166"/>
      <c r="AN9" s="165"/>
      <c r="AO9" s="167"/>
      <c r="AP9" s="160"/>
      <c r="AQ9" s="160"/>
      <c r="AR9" s="161"/>
      <c r="AS9" s="161"/>
      <c r="AT9" s="161"/>
      <c r="AU9" s="161"/>
      <c r="AV9" s="136"/>
      <c r="AW9" s="136"/>
      <c r="AX9" s="136"/>
      <c r="AY9" s="136"/>
      <c r="AZ9" s="158"/>
      <c r="BA9" s="154"/>
      <c r="BB9" s="139"/>
      <c r="BC9" s="139"/>
      <c r="BD9" s="139"/>
      <c r="BE9" s="139"/>
      <c r="BF9" s="139"/>
      <c r="BG9" s="139"/>
    </row>
    <row r="10" spans="1:59" ht="29.25" customHeight="1">
      <c r="A10" s="160"/>
      <c r="B10" s="160"/>
      <c r="C10" s="160"/>
      <c r="D10" s="160"/>
      <c r="E10" s="160"/>
      <c r="F10" s="160"/>
      <c r="G10" s="160"/>
      <c r="H10" s="160"/>
      <c r="I10" s="160"/>
      <c r="J10" s="160"/>
      <c r="K10" s="160"/>
      <c r="L10" s="160"/>
      <c r="M10" s="160"/>
      <c r="N10" s="175"/>
      <c r="O10" s="160"/>
      <c r="P10" s="133"/>
      <c r="Q10" s="148"/>
      <c r="R10" s="66" t="s">
        <v>294</v>
      </c>
      <c r="S10" s="34"/>
      <c r="T10" s="34" t="s">
        <v>279</v>
      </c>
      <c r="U10" s="34" t="e">
        <f>IF(R10=0,0,IF(#REF!="Leve 20%",20%,IF(#REF!="Menor 40%",40%,IF(#REF!="Moderado 60%",60%,IF(#REF!="Mayor 80%",80%,100%)))))</f>
        <v>#REF!</v>
      </c>
      <c r="V10" s="166"/>
      <c r="W10" s="165"/>
      <c r="X10" s="167"/>
      <c r="Y10" s="209"/>
      <c r="Z10" s="166"/>
      <c r="AA10" s="164"/>
      <c r="AB10" s="169"/>
      <c r="AC10" s="164"/>
      <c r="AD10" s="169"/>
      <c r="AE10" s="171"/>
      <c r="AF10" s="164"/>
      <c r="AG10" s="164"/>
      <c r="AH10" s="164"/>
      <c r="AI10" s="165"/>
      <c r="AJ10" s="130"/>
      <c r="AK10" s="130"/>
      <c r="AL10" s="47"/>
      <c r="AM10" s="166"/>
      <c r="AN10" s="165"/>
      <c r="AO10" s="167"/>
      <c r="AP10" s="160"/>
      <c r="AQ10" s="160"/>
      <c r="AR10" s="161"/>
      <c r="AS10" s="161"/>
      <c r="AT10" s="161"/>
      <c r="AU10" s="161"/>
      <c r="AV10" s="136"/>
      <c r="AW10" s="136"/>
      <c r="AX10" s="136"/>
      <c r="AY10" s="136"/>
      <c r="AZ10" s="158"/>
      <c r="BA10" s="154"/>
      <c r="BB10" s="139"/>
      <c r="BC10" s="139"/>
      <c r="BD10" s="139"/>
      <c r="BE10" s="139"/>
      <c r="BF10" s="139"/>
      <c r="BG10" s="139"/>
    </row>
    <row r="11" spans="1:59" ht="29.25" customHeight="1">
      <c r="A11" s="160"/>
      <c r="B11" s="160"/>
      <c r="C11" s="160"/>
      <c r="D11" s="160"/>
      <c r="E11" s="160"/>
      <c r="F11" s="160"/>
      <c r="G11" s="160"/>
      <c r="H11" s="160"/>
      <c r="I11" s="160"/>
      <c r="J11" s="160"/>
      <c r="K11" s="160"/>
      <c r="L11" s="160"/>
      <c r="M11" s="160"/>
      <c r="N11" s="175"/>
      <c r="O11" s="160"/>
      <c r="P11" s="133"/>
      <c r="Q11" s="148"/>
      <c r="R11" s="66" t="s">
        <v>295</v>
      </c>
      <c r="S11" s="34" t="s">
        <v>279</v>
      </c>
      <c r="T11" s="34"/>
      <c r="U11" s="34" t="e">
        <f>IF(R11=0,0,IF(#REF!="Leve 20%",20%,IF(#REF!="Menor 40%",40%,IF(#REF!="Moderado 60%",60%,IF(#REF!="Mayor 80%",80%,100%)))))</f>
        <v>#REF!</v>
      </c>
      <c r="V11" s="166"/>
      <c r="W11" s="165"/>
      <c r="X11" s="167"/>
      <c r="Y11" s="209"/>
      <c r="Z11" s="166"/>
      <c r="AA11" s="164"/>
      <c r="AB11" s="169"/>
      <c r="AC11" s="164"/>
      <c r="AD11" s="169"/>
      <c r="AE11" s="171"/>
      <c r="AF11" s="164"/>
      <c r="AG11" s="164"/>
      <c r="AH11" s="164"/>
      <c r="AI11" s="165"/>
      <c r="AJ11" s="130"/>
      <c r="AK11" s="130"/>
      <c r="AL11" s="47"/>
      <c r="AM11" s="166"/>
      <c r="AN11" s="165"/>
      <c r="AO11" s="167"/>
      <c r="AP11" s="160"/>
      <c r="AQ11" s="160"/>
      <c r="AR11" s="161"/>
      <c r="AS11" s="161"/>
      <c r="AT11" s="161"/>
      <c r="AU11" s="161"/>
      <c r="AV11" s="136"/>
      <c r="AW11" s="136"/>
      <c r="AX11" s="136"/>
      <c r="AY11" s="136"/>
      <c r="AZ11" s="158"/>
      <c r="BA11" s="154"/>
      <c r="BB11" s="139"/>
      <c r="BC11" s="139"/>
      <c r="BD11" s="139"/>
      <c r="BE11" s="139"/>
      <c r="BF11" s="139"/>
      <c r="BG11" s="139"/>
    </row>
    <row r="12" spans="1:59" ht="29.25" customHeight="1">
      <c r="A12" s="160"/>
      <c r="B12" s="160"/>
      <c r="C12" s="160"/>
      <c r="D12" s="160"/>
      <c r="E12" s="160"/>
      <c r="F12" s="160"/>
      <c r="G12" s="160"/>
      <c r="H12" s="160"/>
      <c r="I12" s="160"/>
      <c r="J12" s="160"/>
      <c r="K12" s="160"/>
      <c r="L12" s="160"/>
      <c r="M12" s="160"/>
      <c r="N12" s="175"/>
      <c r="O12" s="160"/>
      <c r="P12" s="133"/>
      <c r="Q12" s="148"/>
      <c r="R12" s="66" t="s">
        <v>296</v>
      </c>
      <c r="S12" s="34"/>
      <c r="T12" s="34" t="s">
        <v>279</v>
      </c>
      <c r="U12" s="34" t="e">
        <f>IF(R12=0,0,IF(#REF!="Leve 20%",20%,IF(#REF!="Menor 40%",40%,IF(#REF!="Moderado 60%",60%,IF(#REF!="Mayor 80%",80%,100%)))))</f>
        <v>#REF!</v>
      </c>
      <c r="V12" s="166"/>
      <c r="W12" s="165"/>
      <c r="X12" s="167"/>
      <c r="Y12" s="209"/>
      <c r="Z12" s="166"/>
      <c r="AA12" s="164"/>
      <c r="AB12" s="169"/>
      <c r="AC12" s="164"/>
      <c r="AD12" s="169"/>
      <c r="AE12" s="171"/>
      <c r="AF12" s="164"/>
      <c r="AG12" s="164"/>
      <c r="AH12" s="164"/>
      <c r="AI12" s="165"/>
      <c r="AJ12" s="130"/>
      <c r="AK12" s="130"/>
      <c r="AL12" s="47"/>
      <c r="AM12" s="166"/>
      <c r="AN12" s="165"/>
      <c r="AO12" s="167"/>
      <c r="AP12" s="160"/>
      <c r="AQ12" s="160"/>
      <c r="AR12" s="161"/>
      <c r="AS12" s="161"/>
      <c r="AT12" s="161"/>
      <c r="AU12" s="161"/>
      <c r="AV12" s="136"/>
      <c r="AW12" s="136"/>
      <c r="AX12" s="136"/>
      <c r="AY12" s="136"/>
      <c r="AZ12" s="158"/>
      <c r="BA12" s="154"/>
      <c r="BB12" s="139"/>
      <c r="BC12" s="139"/>
      <c r="BD12" s="139"/>
      <c r="BE12" s="139"/>
      <c r="BF12" s="139"/>
      <c r="BG12" s="139"/>
    </row>
    <row r="13" spans="1:59" ht="29.25" customHeight="1">
      <c r="A13" s="160"/>
      <c r="B13" s="160"/>
      <c r="C13" s="160"/>
      <c r="D13" s="160"/>
      <c r="E13" s="160"/>
      <c r="F13" s="160"/>
      <c r="G13" s="160"/>
      <c r="H13" s="160"/>
      <c r="I13" s="160"/>
      <c r="J13" s="160"/>
      <c r="K13" s="160"/>
      <c r="L13" s="160"/>
      <c r="M13" s="160"/>
      <c r="N13" s="175"/>
      <c r="O13" s="160"/>
      <c r="P13" s="133"/>
      <c r="Q13" s="148"/>
      <c r="R13" s="66" t="s">
        <v>297</v>
      </c>
      <c r="S13" s="34" t="s">
        <v>279</v>
      </c>
      <c r="T13" s="34"/>
      <c r="U13" s="34" t="e">
        <f>IF(R13=0,0,IF(#REF!="Leve 20%",20%,IF(#REF!="Menor 40%",40%,IF(#REF!="Moderado 60%",60%,IF(#REF!="Mayor 80%",80%,100%)))))</f>
        <v>#REF!</v>
      </c>
      <c r="V13" s="166"/>
      <c r="W13" s="165"/>
      <c r="X13" s="167"/>
      <c r="Y13" s="209"/>
      <c r="Z13" s="166"/>
      <c r="AA13" s="164"/>
      <c r="AB13" s="170"/>
      <c r="AC13" s="164"/>
      <c r="AD13" s="170"/>
      <c r="AE13" s="171"/>
      <c r="AF13" s="164"/>
      <c r="AG13" s="164"/>
      <c r="AH13" s="164"/>
      <c r="AI13" s="165"/>
      <c r="AJ13" s="130"/>
      <c r="AK13" s="130"/>
      <c r="AL13" s="47"/>
      <c r="AM13" s="166"/>
      <c r="AN13" s="165"/>
      <c r="AO13" s="167"/>
      <c r="AP13" s="160"/>
      <c r="AQ13" s="160"/>
      <c r="AR13" s="161"/>
      <c r="AS13" s="161"/>
      <c r="AT13" s="161"/>
      <c r="AU13" s="161"/>
      <c r="AV13" s="136"/>
      <c r="AW13" s="136"/>
      <c r="AX13" s="136"/>
      <c r="AY13" s="136"/>
      <c r="AZ13" s="158"/>
      <c r="BA13" s="154"/>
      <c r="BB13" s="139"/>
      <c r="BC13" s="139"/>
      <c r="BD13" s="139"/>
      <c r="BE13" s="139"/>
      <c r="BF13" s="139"/>
      <c r="BG13" s="139"/>
    </row>
    <row r="14" spans="1:59" ht="29.25" customHeight="1">
      <c r="A14" s="160"/>
      <c r="B14" s="160"/>
      <c r="C14" s="160"/>
      <c r="D14" s="160"/>
      <c r="E14" s="160"/>
      <c r="F14" s="160"/>
      <c r="G14" s="160"/>
      <c r="H14" s="160"/>
      <c r="I14" s="160"/>
      <c r="J14" s="160"/>
      <c r="K14" s="160"/>
      <c r="L14" s="160"/>
      <c r="M14" s="160"/>
      <c r="N14" s="175"/>
      <c r="O14" s="160"/>
      <c r="P14" s="133"/>
      <c r="Q14" s="148"/>
      <c r="R14" s="66" t="s">
        <v>298</v>
      </c>
      <c r="S14" s="34"/>
      <c r="T14" s="34" t="s">
        <v>279</v>
      </c>
      <c r="U14" s="34" t="e">
        <f>IF(R14=0,0,IF(#REF!="Leve 20%",20%,IF(#REF!="Menor 40%",40%,IF(#REF!="Moderado 60%",60%,IF(#REF!="Mayor 80%",80%,100%)))))</f>
        <v>#REF!</v>
      </c>
      <c r="V14" s="166"/>
      <c r="W14" s="165"/>
      <c r="X14" s="167"/>
      <c r="Y14" s="209" t="s">
        <v>299</v>
      </c>
      <c r="Z14" s="166" t="str">
        <f>IF(AA14="Preventivo","X",IF(AA7="Detectivo","X","X "))</f>
        <v>X</v>
      </c>
      <c r="AA14" s="163" t="s">
        <v>94</v>
      </c>
      <c r="AB14" s="168">
        <f>IF(AA14="","",IF(AA14="Preventivo",25%,15%))</f>
        <v>0.25</v>
      </c>
      <c r="AC14" s="163" t="s">
        <v>108</v>
      </c>
      <c r="AD14" s="138">
        <f t="shared" ref="AD14" si="0">IF(AC14="Automatico",25%,15%)</f>
        <v>0.15</v>
      </c>
      <c r="AE14" s="165">
        <f>AB14+AD14</f>
        <v>0.4</v>
      </c>
      <c r="AF14" s="163" t="s">
        <v>96</v>
      </c>
      <c r="AG14" s="163" t="s">
        <v>97</v>
      </c>
      <c r="AH14" s="163" t="s">
        <v>98</v>
      </c>
      <c r="AI14" s="165">
        <f>Q7-(Q7*AE14)</f>
        <v>0.12</v>
      </c>
      <c r="AJ14" s="130"/>
      <c r="AK14" s="130"/>
      <c r="AL14" s="47"/>
      <c r="AM14" s="166"/>
      <c r="AN14" s="165"/>
      <c r="AO14" s="167"/>
      <c r="AP14" s="160"/>
      <c r="AQ14" s="160" t="s">
        <v>300</v>
      </c>
      <c r="AR14" s="160" t="s">
        <v>301</v>
      </c>
      <c r="AS14" s="162" t="s">
        <v>284</v>
      </c>
      <c r="AT14" s="162" t="s">
        <v>285</v>
      </c>
      <c r="AU14" s="160" t="s">
        <v>113</v>
      </c>
      <c r="AV14" s="136"/>
      <c r="AW14" s="136"/>
      <c r="AX14" s="136"/>
      <c r="AY14" s="136"/>
      <c r="AZ14" s="158"/>
      <c r="BA14" s="154"/>
      <c r="BB14" s="139"/>
      <c r="BC14" s="139"/>
      <c r="BD14" s="139"/>
      <c r="BE14" s="139"/>
      <c r="BF14" s="139"/>
      <c r="BG14" s="139"/>
    </row>
    <row r="15" spans="1:59" ht="29.25" customHeight="1">
      <c r="A15" s="160"/>
      <c r="B15" s="160"/>
      <c r="C15" s="160"/>
      <c r="D15" s="160"/>
      <c r="E15" s="160"/>
      <c r="F15" s="160"/>
      <c r="G15" s="160"/>
      <c r="H15" s="160"/>
      <c r="I15" s="160"/>
      <c r="J15" s="160"/>
      <c r="K15" s="160"/>
      <c r="L15" s="160"/>
      <c r="M15" s="160"/>
      <c r="N15" s="175"/>
      <c r="O15" s="160"/>
      <c r="P15" s="133"/>
      <c r="Q15" s="148"/>
      <c r="R15" s="66" t="s">
        <v>302</v>
      </c>
      <c r="S15" s="34" t="s">
        <v>279</v>
      </c>
      <c r="T15" s="34"/>
      <c r="U15" s="34" t="e">
        <f>IF(R15=0,0,IF(#REF!="Leve 20%",20%,IF(#REF!="Menor 40%",40%,IF(#REF!="Moderado 60%",60%,IF(#REF!="Mayor 80%",80%,100%)))))</f>
        <v>#REF!</v>
      </c>
      <c r="V15" s="166"/>
      <c r="W15" s="165"/>
      <c r="X15" s="167"/>
      <c r="Y15" s="209"/>
      <c r="Z15" s="171"/>
      <c r="AA15" s="164"/>
      <c r="AB15" s="169"/>
      <c r="AC15" s="164"/>
      <c r="AD15" s="139"/>
      <c r="AE15" s="171"/>
      <c r="AF15" s="163"/>
      <c r="AG15" s="164"/>
      <c r="AH15" s="164"/>
      <c r="AI15" s="165"/>
      <c r="AJ15" s="130"/>
      <c r="AK15" s="130"/>
      <c r="AL15" s="47"/>
      <c r="AM15" s="166"/>
      <c r="AN15" s="165"/>
      <c r="AO15" s="167"/>
      <c r="AP15" s="160"/>
      <c r="AQ15" s="161"/>
      <c r="AR15" s="161"/>
      <c r="AS15" s="161"/>
      <c r="AT15" s="161"/>
      <c r="AU15" s="161"/>
      <c r="AV15" s="136"/>
      <c r="AW15" s="136"/>
      <c r="AX15" s="136"/>
      <c r="AY15" s="136"/>
      <c r="AZ15" s="158"/>
      <c r="BA15" s="154"/>
      <c r="BB15" s="139"/>
      <c r="BC15" s="139"/>
      <c r="BD15" s="139"/>
      <c r="BE15" s="139"/>
      <c r="BF15" s="139"/>
      <c r="BG15" s="139"/>
    </row>
    <row r="16" spans="1:59" ht="29.25" customHeight="1">
      <c r="A16" s="160"/>
      <c r="B16" s="160"/>
      <c r="C16" s="160"/>
      <c r="D16" s="160"/>
      <c r="E16" s="160"/>
      <c r="F16" s="160"/>
      <c r="G16" s="160"/>
      <c r="H16" s="160"/>
      <c r="I16" s="160"/>
      <c r="J16" s="160"/>
      <c r="K16" s="160"/>
      <c r="L16" s="160"/>
      <c r="M16" s="160"/>
      <c r="N16" s="175"/>
      <c r="O16" s="160"/>
      <c r="P16" s="133"/>
      <c r="Q16" s="148"/>
      <c r="R16" s="66" t="s">
        <v>303</v>
      </c>
      <c r="S16" s="34" t="s">
        <v>279</v>
      </c>
      <c r="T16" s="34"/>
      <c r="U16" s="34" t="e">
        <f>IF(R16=0,0,IF(#REF!="Leve 20%",20%,IF(#REF!="Menor 40%",40%,IF(#REF!="Moderado 60%",60%,IF(#REF!="Mayor 80%",80%,100%)))))</f>
        <v>#REF!</v>
      </c>
      <c r="V16" s="166"/>
      <c r="W16" s="165"/>
      <c r="X16" s="167"/>
      <c r="Y16" s="209"/>
      <c r="Z16" s="171"/>
      <c r="AA16" s="164"/>
      <c r="AB16" s="169"/>
      <c r="AC16" s="164"/>
      <c r="AD16" s="139"/>
      <c r="AE16" s="171"/>
      <c r="AF16" s="163"/>
      <c r="AG16" s="164"/>
      <c r="AH16" s="164"/>
      <c r="AI16" s="165"/>
      <c r="AJ16" s="130"/>
      <c r="AK16" s="130"/>
      <c r="AL16" s="47"/>
      <c r="AM16" s="166"/>
      <c r="AN16" s="165"/>
      <c r="AO16" s="167"/>
      <c r="AP16" s="160"/>
      <c r="AQ16" s="161"/>
      <c r="AR16" s="161"/>
      <c r="AS16" s="161"/>
      <c r="AT16" s="161"/>
      <c r="AU16" s="161"/>
      <c r="AV16" s="136"/>
      <c r="AW16" s="136"/>
      <c r="AX16" s="136"/>
      <c r="AY16" s="136"/>
      <c r="AZ16" s="158"/>
      <c r="BA16" s="154"/>
      <c r="BB16" s="139"/>
      <c r="BC16" s="139"/>
      <c r="BD16" s="139"/>
      <c r="BE16" s="139"/>
      <c r="BF16" s="139"/>
      <c r="BG16" s="139"/>
    </row>
    <row r="17" spans="1:59" ht="29.25" customHeight="1">
      <c r="A17" s="160"/>
      <c r="B17" s="160"/>
      <c r="C17" s="160"/>
      <c r="D17" s="160"/>
      <c r="E17" s="160"/>
      <c r="F17" s="160"/>
      <c r="G17" s="160"/>
      <c r="H17" s="160"/>
      <c r="I17" s="160"/>
      <c r="J17" s="160"/>
      <c r="K17" s="160"/>
      <c r="L17" s="160"/>
      <c r="M17" s="160"/>
      <c r="N17" s="175"/>
      <c r="O17" s="160"/>
      <c r="P17" s="133"/>
      <c r="Q17" s="148"/>
      <c r="R17" s="66" t="s">
        <v>304</v>
      </c>
      <c r="S17" s="34" t="s">
        <v>279</v>
      </c>
      <c r="T17" s="34"/>
      <c r="U17" s="34" t="e">
        <f>IF(R17=0,0,IF(#REF!="Leve 20%",20%,IF(#REF!="Menor 40%",40%,IF(#REF!="Moderado 60%",60%,IF(#REF!="Mayor 80%",80%,100%)))))</f>
        <v>#REF!</v>
      </c>
      <c r="V17" s="166"/>
      <c r="W17" s="165"/>
      <c r="X17" s="167"/>
      <c r="Y17" s="209"/>
      <c r="Z17" s="171"/>
      <c r="AA17" s="164"/>
      <c r="AB17" s="169"/>
      <c r="AC17" s="164"/>
      <c r="AD17" s="139"/>
      <c r="AE17" s="171"/>
      <c r="AF17" s="163"/>
      <c r="AG17" s="164"/>
      <c r="AH17" s="164"/>
      <c r="AI17" s="165"/>
      <c r="AJ17" s="130"/>
      <c r="AK17" s="130"/>
      <c r="AL17" s="47"/>
      <c r="AM17" s="166"/>
      <c r="AN17" s="165"/>
      <c r="AO17" s="167"/>
      <c r="AP17" s="160"/>
      <c r="AQ17" s="161"/>
      <c r="AR17" s="161"/>
      <c r="AS17" s="161"/>
      <c r="AT17" s="161"/>
      <c r="AU17" s="161"/>
      <c r="AV17" s="136"/>
      <c r="AW17" s="136"/>
      <c r="AX17" s="136"/>
      <c r="AY17" s="136"/>
      <c r="AZ17" s="158"/>
      <c r="BA17" s="154"/>
      <c r="BB17" s="139"/>
      <c r="BC17" s="139"/>
      <c r="BD17" s="139"/>
      <c r="BE17" s="139"/>
      <c r="BF17" s="139"/>
      <c r="BG17" s="139"/>
    </row>
    <row r="18" spans="1:59" ht="29.25" customHeight="1">
      <c r="A18" s="160"/>
      <c r="B18" s="160"/>
      <c r="C18" s="160"/>
      <c r="D18" s="160"/>
      <c r="E18" s="160"/>
      <c r="F18" s="160"/>
      <c r="G18" s="160"/>
      <c r="H18" s="160"/>
      <c r="I18" s="160"/>
      <c r="J18" s="160"/>
      <c r="K18" s="160"/>
      <c r="L18" s="160"/>
      <c r="M18" s="160"/>
      <c r="N18" s="175"/>
      <c r="O18" s="160"/>
      <c r="P18" s="133"/>
      <c r="Q18" s="148"/>
      <c r="R18" s="66" t="s">
        <v>305</v>
      </c>
      <c r="S18" s="34" t="s">
        <v>279</v>
      </c>
      <c r="T18" s="34"/>
      <c r="U18" s="34" t="e">
        <f>IF(R18=0,0,IF(#REF!="Leve 20%",20%,IF(#REF!="Menor 40%",40%,IF(#REF!="Moderado 60%",60%,IF(#REF!="Mayor 80%",80%,100%)))))</f>
        <v>#REF!</v>
      </c>
      <c r="V18" s="166"/>
      <c r="W18" s="165"/>
      <c r="X18" s="167"/>
      <c r="Y18" s="209"/>
      <c r="Z18" s="171"/>
      <c r="AA18" s="164"/>
      <c r="AB18" s="169"/>
      <c r="AC18" s="164"/>
      <c r="AD18" s="139"/>
      <c r="AE18" s="171"/>
      <c r="AF18" s="163"/>
      <c r="AG18" s="164"/>
      <c r="AH18" s="164"/>
      <c r="AI18" s="165"/>
      <c r="AJ18" s="130"/>
      <c r="AK18" s="130"/>
      <c r="AL18" s="47"/>
      <c r="AM18" s="166"/>
      <c r="AN18" s="165"/>
      <c r="AO18" s="167"/>
      <c r="AP18" s="160"/>
      <c r="AQ18" s="161"/>
      <c r="AR18" s="161"/>
      <c r="AS18" s="161"/>
      <c r="AT18" s="161"/>
      <c r="AU18" s="161"/>
      <c r="AV18" s="136"/>
      <c r="AW18" s="136"/>
      <c r="AX18" s="136"/>
      <c r="AY18" s="136"/>
      <c r="AZ18" s="158"/>
      <c r="BA18" s="154"/>
      <c r="BB18" s="139"/>
      <c r="BC18" s="139"/>
      <c r="BD18" s="139"/>
      <c r="BE18" s="139"/>
      <c r="BF18" s="139"/>
      <c r="BG18" s="139"/>
    </row>
    <row r="19" spans="1:59" ht="29.25" customHeight="1">
      <c r="A19" s="160"/>
      <c r="B19" s="160"/>
      <c r="C19" s="160"/>
      <c r="D19" s="160"/>
      <c r="E19" s="160"/>
      <c r="F19" s="160"/>
      <c r="G19" s="160"/>
      <c r="H19" s="160"/>
      <c r="I19" s="160"/>
      <c r="J19" s="160"/>
      <c r="K19" s="160"/>
      <c r="L19" s="160"/>
      <c r="M19" s="160"/>
      <c r="N19" s="175"/>
      <c r="O19" s="160"/>
      <c r="P19" s="133"/>
      <c r="Q19" s="148"/>
      <c r="R19" s="66" t="s">
        <v>306</v>
      </c>
      <c r="S19" s="34" t="s">
        <v>279</v>
      </c>
      <c r="T19" s="34"/>
      <c r="U19" s="34" t="e">
        <f>IF(R19=0,0,IF(#REF!="Leve 20%",20%,IF(#REF!="Menor 40%",40%,IF(#REF!="Moderado 60%",60%,IF(#REF!="Mayor 80%",80%,100%)))))</f>
        <v>#REF!</v>
      </c>
      <c r="V19" s="166"/>
      <c r="W19" s="165"/>
      <c r="X19" s="167"/>
      <c r="Y19" s="209"/>
      <c r="Z19" s="171"/>
      <c r="AA19" s="164"/>
      <c r="AB19" s="169"/>
      <c r="AC19" s="164"/>
      <c r="AD19" s="139"/>
      <c r="AE19" s="171"/>
      <c r="AF19" s="163"/>
      <c r="AG19" s="164"/>
      <c r="AH19" s="164"/>
      <c r="AI19" s="165"/>
      <c r="AJ19" s="130"/>
      <c r="AK19" s="130"/>
      <c r="AL19" s="47"/>
      <c r="AM19" s="166"/>
      <c r="AN19" s="165"/>
      <c r="AO19" s="167"/>
      <c r="AP19" s="160"/>
      <c r="AQ19" s="161"/>
      <c r="AR19" s="161"/>
      <c r="AS19" s="161"/>
      <c r="AT19" s="161"/>
      <c r="AU19" s="161"/>
      <c r="AV19" s="136"/>
      <c r="AW19" s="136"/>
      <c r="AX19" s="136"/>
      <c r="AY19" s="136"/>
      <c r="AZ19" s="158"/>
      <c r="BA19" s="154"/>
      <c r="BB19" s="139"/>
      <c r="BC19" s="139"/>
      <c r="BD19" s="139"/>
      <c r="BE19" s="139"/>
      <c r="BF19" s="139"/>
      <c r="BG19" s="139"/>
    </row>
    <row r="20" spans="1:59" ht="29.25" customHeight="1">
      <c r="A20" s="160"/>
      <c r="B20" s="160"/>
      <c r="C20" s="160"/>
      <c r="D20" s="160"/>
      <c r="E20" s="160"/>
      <c r="F20" s="160"/>
      <c r="G20" s="160"/>
      <c r="H20" s="160"/>
      <c r="I20" s="160"/>
      <c r="J20" s="160"/>
      <c r="K20" s="160"/>
      <c r="L20" s="160"/>
      <c r="M20" s="160"/>
      <c r="N20" s="175"/>
      <c r="O20" s="160"/>
      <c r="P20" s="133"/>
      <c r="Q20" s="148"/>
      <c r="R20" s="66" t="s">
        <v>307</v>
      </c>
      <c r="S20" s="34" t="s">
        <v>279</v>
      </c>
      <c r="T20" s="34"/>
      <c r="U20" s="34"/>
      <c r="V20" s="166"/>
      <c r="W20" s="165"/>
      <c r="X20" s="167"/>
      <c r="Y20" s="209"/>
      <c r="Z20" s="171"/>
      <c r="AA20" s="164"/>
      <c r="AB20" s="169"/>
      <c r="AC20" s="164"/>
      <c r="AD20" s="139"/>
      <c r="AE20" s="171"/>
      <c r="AF20" s="163"/>
      <c r="AG20" s="164"/>
      <c r="AH20" s="164"/>
      <c r="AI20" s="165"/>
      <c r="AJ20" s="130"/>
      <c r="AK20" s="130"/>
      <c r="AL20" s="47"/>
      <c r="AM20" s="166"/>
      <c r="AN20" s="165"/>
      <c r="AO20" s="167"/>
      <c r="AP20" s="160"/>
      <c r="AQ20" s="161"/>
      <c r="AR20" s="161"/>
      <c r="AS20" s="161"/>
      <c r="AT20" s="161"/>
      <c r="AU20" s="161"/>
      <c r="AV20" s="136"/>
      <c r="AW20" s="136"/>
      <c r="AX20" s="136"/>
      <c r="AY20" s="136"/>
      <c r="AZ20" s="158"/>
      <c r="BA20" s="154"/>
      <c r="BB20" s="139"/>
      <c r="BC20" s="139"/>
      <c r="BD20" s="139"/>
      <c r="BE20" s="139"/>
      <c r="BF20" s="139"/>
      <c r="BG20" s="139"/>
    </row>
    <row r="21" spans="1:59" ht="29.25" customHeight="1">
      <c r="A21" s="160"/>
      <c r="B21" s="160"/>
      <c r="C21" s="160"/>
      <c r="D21" s="160"/>
      <c r="E21" s="160"/>
      <c r="F21" s="160"/>
      <c r="G21" s="160"/>
      <c r="H21" s="160"/>
      <c r="I21" s="160"/>
      <c r="J21" s="160"/>
      <c r="K21" s="160"/>
      <c r="L21" s="160"/>
      <c r="M21" s="160"/>
      <c r="N21" s="175"/>
      <c r="O21" s="160"/>
      <c r="P21" s="133"/>
      <c r="Q21" s="148"/>
      <c r="R21" s="66" t="s">
        <v>308</v>
      </c>
      <c r="S21" s="34"/>
      <c r="T21" s="34" t="s">
        <v>279</v>
      </c>
      <c r="U21" s="34"/>
      <c r="V21" s="166"/>
      <c r="W21" s="165"/>
      <c r="X21" s="167"/>
      <c r="Y21" s="209"/>
      <c r="Z21" s="171"/>
      <c r="AA21" s="164"/>
      <c r="AB21" s="169"/>
      <c r="AC21" s="164"/>
      <c r="AD21" s="139"/>
      <c r="AE21" s="171"/>
      <c r="AF21" s="163"/>
      <c r="AG21" s="164"/>
      <c r="AH21" s="164"/>
      <c r="AI21" s="165"/>
      <c r="AJ21" s="130"/>
      <c r="AK21" s="130"/>
      <c r="AL21" s="47"/>
      <c r="AM21" s="166"/>
      <c r="AN21" s="165"/>
      <c r="AO21" s="167"/>
      <c r="AP21" s="160"/>
      <c r="AQ21" s="161"/>
      <c r="AR21" s="161"/>
      <c r="AS21" s="161"/>
      <c r="AT21" s="161"/>
      <c r="AU21" s="161"/>
      <c r="AV21" s="136"/>
      <c r="AW21" s="136"/>
      <c r="AX21" s="136"/>
      <c r="AY21" s="136"/>
      <c r="AZ21" s="158"/>
      <c r="BA21" s="154"/>
      <c r="BB21" s="139"/>
      <c r="BC21" s="139"/>
      <c r="BD21" s="139"/>
      <c r="BE21" s="139"/>
      <c r="BF21" s="139"/>
      <c r="BG21" s="139"/>
    </row>
    <row r="22" spans="1:59" ht="29.25" customHeight="1">
      <c r="A22" s="160"/>
      <c r="B22" s="160"/>
      <c r="C22" s="160"/>
      <c r="D22" s="160"/>
      <c r="E22" s="160"/>
      <c r="F22" s="160"/>
      <c r="G22" s="160"/>
      <c r="H22" s="160"/>
      <c r="I22" s="160"/>
      <c r="J22" s="160"/>
      <c r="K22" s="160"/>
      <c r="L22" s="160"/>
      <c r="M22" s="160"/>
      <c r="N22" s="175"/>
      <c r="O22" s="160"/>
      <c r="P22" s="133"/>
      <c r="Q22" s="148"/>
      <c r="R22" s="66" t="s">
        <v>309</v>
      </c>
      <c r="S22" s="34"/>
      <c r="T22" s="34" t="s">
        <v>279</v>
      </c>
      <c r="U22" s="34"/>
      <c r="V22" s="166"/>
      <c r="W22" s="165"/>
      <c r="X22" s="167"/>
      <c r="Y22" s="209"/>
      <c r="Z22" s="171"/>
      <c r="AA22" s="164"/>
      <c r="AB22" s="169"/>
      <c r="AC22" s="164"/>
      <c r="AD22" s="139"/>
      <c r="AE22" s="171"/>
      <c r="AF22" s="163"/>
      <c r="AG22" s="164"/>
      <c r="AH22" s="164"/>
      <c r="AI22" s="165"/>
      <c r="AJ22" s="130"/>
      <c r="AK22" s="130"/>
      <c r="AL22" s="47"/>
      <c r="AM22" s="166"/>
      <c r="AN22" s="165"/>
      <c r="AO22" s="167"/>
      <c r="AP22" s="160"/>
      <c r="AQ22" s="161"/>
      <c r="AR22" s="161"/>
      <c r="AS22" s="161"/>
      <c r="AT22" s="161"/>
      <c r="AU22" s="161"/>
      <c r="AV22" s="136"/>
      <c r="AW22" s="136"/>
      <c r="AX22" s="136"/>
      <c r="AY22" s="136"/>
      <c r="AZ22" s="158"/>
      <c r="BA22" s="154"/>
      <c r="BB22" s="139"/>
      <c r="BC22" s="139"/>
      <c r="BD22" s="139"/>
      <c r="BE22" s="139"/>
      <c r="BF22" s="139"/>
      <c r="BG22" s="139"/>
    </row>
    <row r="23" spans="1:59" ht="29.25" customHeight="1">
      <c r="A23" s="160"/>
      <c r="B23" s="160"/>
      <c r="C23" s="160"/>
      <c r="D23" s="160"/>
      <c r="E23" s="160"/>
      <c r="F23" s="160"/>
      <c r="G23" s="160"/>
      <c r="H23" s="160"/>
      <c r="I23" s="160"/>
      <c r="J23" s="160"/>
      <c r="K23" s="160"/>
      <c r="L23" s="160"/>
      <c r="M23" s="160"/>
      <c r="N23" s="175"/>
      <c r="O23" s="160"/>
      <c r="P23" s="133"/>
      <c r="Q23" s="148"/>
      <c r="R23" s="66" t="s">
        <v>310</v>
      </c>
      <c r="S23" s="34"/>
      <c r="T23" s="34" t="s">
        <v>279</v>
      </c>
      <c r="U23" s="34"/>
      <c r="V23" s="166"/>
      <c r="W23" s="165"/>
      <c r="X23" s="167"/>
      <c r="Y23" s="209"/>
      <c r="Z23" s="171"/>
      <c r="AA23" s="164"/>
      <c r="AB23" s="169"/>
      <c r="AC23" s="164"/>
      <c r="AD23" s="139"/>
      <c r="AE23" s="171"/>
      <c r="AF23" s="163"/>
      <c r="AG23" s="164"/>
      <c r="AH23" s="164"/>
      <c r="AI23" s="165"/>
      <c r="AJ23" s="130"/>
      <c r="AK23" s="130"/>
      <c r="AL23" s="47"/>
      <c r="AM23" s="166"/>
      <c r="AN23" s="165"/>
      <c r="AO23" s="167"/>
      <c r="AP23" s="160"/>
      <c r="AQ23" s="161"/>
      <c r="AR23" s="161"/>
      <c r="AS23" s="161"/>
      <c r="AT23" s="161"/>
      <c r="AU23" s="161"/>
      <c r="AV23" s="136"/>
      <c r="AW23" s="136"/>
      <c r="AX23" s="136"/>
      <c r="AY23" s="136"/>
      <c r="AZ23" s="158"/>
      <c r="BA23" s="154"/>
      <c r="BB23" s="139"/>
      <c r="BC23" s="139"/>
      <c r="BD23" s="139"/>
      <c r="BE23" s="139"/>
      <c r="BF23" s="139"/>
      <c r="BG23" s="139"/>
    </row>
    <row r="24" spans="1:59" ht="29.25" customHeight="1">
      <c r="A24" s="160"/>
      <c r="B24" s="160"/>
      <c r="C24" s="160"/>
      <c r="D24" s="160"/>
      <c r="E24" s="160"/>
      <c r="F24" s="160"/>
      <c r="G24" s="160"/>
      <c r="H24" s="160"/>
      <c r="I24" s="160"/>
      <c r="J24" s="160"/>
      <c r="K24" s="160"/>
      <c r="L24" s="160"/>
      <c r="M24" s="160"/>
      <c r="N24" s="175"/>
      <c r="O24" s="160"/>
      <c r="P24" s="133"/>
      <c r="Q24" s="148"/>
      <c r="R24" s="66" t="s">
        <v>311</v>
      </c>
      <c r="S24" s="34"/>
      <c r="T24" s="34" t="s">
        <v>279</v>
      </c>
      <c r="U24" s="34"/>
      <c r="V24" s="166"/>
      <c r="W24" s="165"/>
      <c r="X24" s="167"/>
      <c r="Y24" s="209"/>
      <c r="Z24" s="171"/>
      <c r="AA24" s="164"/>
      <c r="AB24" s="169"/>
      <c r="AC24" s="164"/>
      <c r="AD24" s="139"/>
      <c r="AE24" s="171"/>
      <c r="AF24" s="163"/>
      <c r="AG24" s="164"/>
      <c r="AH24" s="164"/>
      <c r="AI24" s="165"/>
      <c r="AJ24" s="130"/>
      <c r="AK24" s="130"/>
      <c r="AL24" s="47"/>
      <c r="AM24" s="166"/>
      <c r="AN24" s="165"/>
      <c r="AO24" s="167"/>
      <c r="AP24" s="160"/>
      <c r="AQ24" s="161"/>
      <c r="AR24" s="161"/>
      <c r="AS24" s="161"/>
      <c r="AT24" s="161"/>
      <c r="AU24" s="161"/>
      <c r="AV24" s="136"/>
      <c r="AW24" s="136"/>
      <c r="AX24" s="136"/>
      <c r="AY24" s="136"/>
      <c r="AZ24" s="158"/>
      <c r="BA24" s="154"/>
      <c r="BB24" s="139"/>
      <c r="BC24" s="139"/>
      <c r="BD24" s="139"/>
      <c r="BE24" s="139"/>
      <c r="BF24" s="139"/>
      <c r="BG24" s="139"/>
    </row>
    <row r="25" spans="1:59" ht="29.25" customHeight="1">
      <c r="A25" s="160"/>
      <c r="B25" s="160"/>
      <c r="C25" s="160"/>
      <c r="D25" s="160"/>
      <c r="E25" s="160"/>
      <c r="F25" s="160"/>
      <c r="G25" s="160"/>
      <c r="H25" s="160"/>
      <c r="I25" s="160"/>
      <c r="J25" s="160"/>
      <c r="K25" s="160"/>
      <c r="L25" s="160"/>
      <c r="M25" s="160"/>
      <c r="N25" s="175"/>
      <c r="O25" s="160"/>
      <c r="P25" s="133"/>
      <c r="Q25" s="148"/>
      <c r="R25" s="66" t="s">
        <v>312</v>
      </c>
      <c r="S25" s="34"/>
      <c r="T25" s="34" t="s">
        <v>279</v>
      </c>
      <c r="U25" s="34"/>
      <c r="V25" s="166"/>
      <c r="W25" s="165"/>
      <c r="X25" s="167"/>
      <c r="Y25" s="209"/>
      <c r="Z25" s="171"/>
      <c r="AA25" s="164"/>
      <c r="AB25" s="169"/>
      <c r="AC25" s="164"/>
      <c r="AD25" s="139"/>
      <c r="AE25" s="171"/>
      <c r="AF25" s="163"/>
      <c r="AG25" s="164"/>
      <c r="AH25" s="164"/>
      <c r="AI25" s="165"/>
      <c r="AJ25" s="130"/>
      <c r="AK25" s="130"/>
      <c r="AL25" s="47"/>
      <c r="AM25" s="166"/>
      <c r="AN25" s="165"/>
      <c r="AO25" s="167"/>
      <c r="AP25" s="160"/>
      <c r="AQ25" s="161"/>
      <c r="AR25" s="161"/>
      <c r="AS25" s="161"/>
      <c r="AT25" s="161"/>
      <c r="AU25" s="161"/>
      <c r="AV25" s="136"/>
      <c r="AW25" s="136"/>
      <c r="AX25" s="136"/>
      <c r="AY25" s="136"/>
      <c r="AZ25" s="158"/>
      <c r="BA25" s="154"/>
      <c r="BB25" s="139"/>
      <c r="BC25" s="139"/>
      <c r="BD25" s="139"/>
      <c r="BE25" s="139"/>
      <c r="BF25" s="139"/>
      <c r="BG25" s="139"/>
    </row>
    <row r="26" spans="1:59" ht="29.25" customHeight="1">
      <c r="A26" s="160"/>
      <c r="B26" s="160"/>
      <c r="C26" s="160"/>
      <c r="D26" s="160"/>
      <c r="E26" s="160"/>
      <c r="F26" s="160"/>
      <c r="G26" s="160"/>
      <c r="H26" s="160"/>
      <c r="I26" s="160"/>
      <c r="J26" s="160"/>
      <c r="K26" s="160"/>
      <c r="L26" s="160"/>
      <c r="M26" s="160"/>
      <c r="N26" s="175"/>
      <c r="O26" s="160"/>
      <c r="P26" s="134"/>
      <c r="Q26" s="149"/>
      <c r="R26" s="67" t="s">
        <v>313</v>
      </c>
      <c r="S26" s="34">
        <f>COUNTA(S7:S25)</f>
        <v>10</v>
      </c>
      <c r="T26" s="34">
        <f>COUNTA(T7:T25)</f>
        <v>9</v>
      </c>
      <c r="U26" s="34"/>
      <c r="V26" s="166"/>
      <c r="W26" s="165"/>
      <c r="X26" s="167"/>
      <c r="Y26" s="209"/>
      <c r="Z26" s="171"/>
      <c r="AA26" s="164"/>
      <c r="AB26" s="170"/>
      <c r="AC26" s="164"/>
      <c r="AD26" s="140"/>
      <c r="AE26" s="171"/>
      <c r="AF26" s="163"/>
      <c r="AG26" s="164"/>
      <c r="AH26" s="164"/>
      <c r="AI26" s="165"/>
      <c r="AJ26" s="131"/>
      <c r="AK26" s="131"/>
      <c r="AL26" s="48"/>
      <c r="AM26" s="166"/>
      <c r="AN26" s="165"/>
      <c r="AO26" s="167"/>
      <c r="AP26" s="160"/>
      <c r="AQ26" s="161"/>
      <c r="AR26" s="161"/>
      <c r="AS26" s="161"/>
      <c r="AT26" s="161"/>
      <c r="AU26" s="161"/>
      <c r="AV26" s="137"/>
      <c r="AW26" s="137"/>
      <c r="AX26" s="137"/>
      <c r="AY26" s="137"/>
      <c r="AZ26" s="159"/>
      <c r="BA26" s="155"/>
      <c r="BB26" s="140"/>
      <c r="BC26" s="140"/>
      <c r="BD26" s="140"/>
      <c r="BE26" s="140"/>
      <c r="BF26" s="140"/>
      <c r="BG26" s="140"/>
    </row>
    <row r="27" spans="1:59" ht="29.25" customHeight="1">
      <c r="A27" s="138">
        <v>4</v>
      </c>
      <c r="B27" s="138" t="s">
        <v>101</v>
      </c>
      <c r="C27" s="138" t="s">
        <v>269</v>
      </c>
      <c r="D27" s="138" t="s">
        <v>270</v>
      </c>
      <c r="E27" s="138" t="s">
        <v>271</v>
      </c>
      <c r="F27" s="138" t="s">
        <v>314</v>
      </c>
      <c r="G27" s="138" t="s">
        <v>279</v>
      </c>
      <c r="H27" s="138" t="s">
        <v>279</v>
      </c>
      <c r="I27" s="138" t="s">
        <v>279</v>
      </c>
      <c r="J27" s="138" t="s">
        <v>279</v>
      </c>
      <c r="K27" s="138" t="s">
        <v>274</v>
      </c>
      <c r="L27" s="138" t="s">
        <v>315</v>
      </c>
      <c r="M27" s="138" t="s">
        <v>316</v>
      </c>
      <c r="N27" s="206" t="s">
        <v>277</v>
      </c>
      <c r="O27" s="138" t="s">
        <v>144</v>
      </c>
      <c r="P27" s="132" t="str">
        <f>IF(O27=0,"Defina la frecuencia",IF(O27="Se espera que el evento ocurra en la mayoria de las circunstancias
Mas de 1 vez en el año","Casi seguro",IF(O27="Es viable que el evento ocurra en la mayoria de las circunstancias.
Al menos 1 vez en el ultimo año","Probable",IF(O27="El Evento podrá ocurrir en algun momento.
Al menos 1 vez en los ultimos 2 años","Posible",IF(O27="El Evento podrá ocurrir en algun momento.
Al menos 1 vez en los ultimos 5 años","Improbable","Rara vez")))))</f>
        <v>Rara vez</v>
      </c>
      <c r="Q27" s="147">
        <f>IF(P27="Casi seguro",100%,IF(P27="Probable",80%,IF(P27="Posible",60%,IF(P27="Improbable",40%,IF(P27="Rara vez",20%,0)))))</f>
        <v>0.2</v>
      </c>
      <c r="R27" s="66" t="s">
        <v>278</v>
      </c>
      <c r="S27" s="34" t="s">
        <v>279</v>
      </c>
      <c r="T27" s="34"/>
      <c r="U27" s="34" t="e">
        <f>IF(R27=0,0,IF(#REF!="Leve 20%",20%,IF(#REF!="Menor 40%",40%,IF(#REF!="Moderado 60%",60%,IF(#REF!="Mayor 80%",80%,100%)))))</f>
        <v>#REF!</v>
      </c>
      <c r="V27" s="132" t="e">
        <f>IF(#REF!&lt;=5,"Moderado",IF(#REF!&lt;=11,"Mayor","Catastrofico"))</f>
        <v>#REF!</v>
      </c>
      <c r="W27" s="147" t="e">
        <f>IF(V27=0,0,IF(V27="Moderado",60%,IF(V27="Mayor",80%,100%)))</f>
        <v>#REF!</v>
      </c>
      <c r="X27" s="144" t="e">
        <f>VLOOKUP(P27,Matriz!B23:G28,MATCH(V27,Matriz!B23:G23,0),FALSE)</f>
        <v>#REF!</v>
      </c>
      <c r="Y27" s="172" t="s">
        <v>317</v>
      </c>
      <c r="Z27" s="132" t="str">
        <f>IF(AA27="Preventivo","X",IF(AA27="Detectivo","X","X "))</f>
        <v>X</v>
      </c>
      <c r="AA27" s="168" t="s">
        <v>94</v>
      </c>
      <c r="AB27" s="168">
        <f>IF(AA27="","",IF(AA27="Preventivo",25%,15%))</f>
        <v>0.25</v>
      </c>
      <c r="AC27" s="168" t="s">
        <v>108</v>
      </c>
      <c r="AD27" s="168">
        <f>IF(AC27="Automatico",25%,15%)</f>
        <v>0.15</v>
      </c>
      <c r="AE27" s="147">
        <f>AB27+AD27</f>
        <v>0.4</v>
      </c>
      <c r="AF27" s="168" t="s">
        <v>96</v>
      </c>
      <c r="AG27" s="168" t="s">
        <v>97</v>
      </c>
      <c r="AH27" s="168" t="s">
        <v>98</v>
      </c>
      <c r="AI27" s="147">
        <f>Q27-(Q27*AE27)</f>
        <v>0.12</v>
      </c>
      <c r="AJ27" s="129" t="str">
        <f>IF(AK27=0,"Defina la frecuencia",IF(AK27=20%,"Rara vez",IF(AK27=40%,"Improbable",IF(AK27=60%,"Posible",IF(AK27=80%,"Probable","Casi seguro")))))</f>
        <v>Rara vez</v>
      </c>
      <c r="AK27" s="129">
        <f>IF(AI34&lt;20%,20%,IF(AI34&lt;40%,40%,IF(AI34&lt;60%,60%,IF(AI34&lt;80%,80%,100%))))</f>
        <v>0.2</v>
      </c>
      <c r="AL27" s="46">
        <f>VALUE(AK27)</f>
        <v>0.2</v>
      </c>
      <c r="AM27" s="132" t="e">
        <f>V27</f>
        <v>#REF!</v>
      </c>
      <c r="AN27" s="147" t="e">
        <f>W27</f>
        <v>#REF!</v>
      </c>
      <c r="AO27" s="144" t="e">
        <f>VLOOKUP(AJ27,Matriz!B23:G28,MATCH(AM27,Matriz!B23:G23,0),FALSE)</f>
        <v>#REF!</v>
      </c>
      <c r="AP27" s="138" t="s">
        <v>281</v>
      </c>
      <c r="AQ27" s="138" t="s">
        <v>318</v>
      </c>
      <c r="AR27" s="138" t="s">
        <v>301</v>
      </c>
      <c r="AS27" s="141" t="s">
        <v>284</v>
      </c>
      <c r="AT27" s="141" t="s">
        <v>285</v>
      </c>
      <c r="AU27" s="138" t="s">
        <v>113</v>
      </c>
      <c r="AV27" s="135" t="s">
        <v>319</v>
      </c>
      <c r="AW27" s="135" t="s">
        <v>102</v>
      </c>
      <c r="AX27" s="135" t="s">
        <v>320</v>
      </c>
      <c r="AY27" s="135" t="s">
        <v>321</v>
      </c>
      <c r="AZ27" s="150" t="s">
        <v>322</v>
      </c>
      <c r="BA27" s="153" t="s">
        <v>102</v>
      </c>
      <c r="BB27" s="138" t="s">
        <v>323</v>
      </c>
      <c r="BC27" s="138" t="s">
        <v>324</v>
      </c>
      <c r="BD27" s="138"/>
      <c r="BE27" s="138"/>
      <c r="BF27" s="138"/>
      <c r="BG27" s="138"/>
    </row>
    <row r="28" spans="1:59" ht="29.25" customHeight="1">
      <c r="A28" s="139"/>
      <c r="B28" s="139"/>
      <c r="C28" s="139"/>
      <c r="D28" s="139"/>
      <c r="E28" s="139"/>
      <c r="F28" s="139"/>
      <c r="G28" s="139"/>
      <c r="H28" s="139"/>
      <c r="I28" s="139"/>
      <c r="J28" s="139"/>
      <c r="K28" s="139"/>
      <c r="L28" s="139"/>
      <c r="M28" s="139"/>
      <c r="N28" s="207"/>
      <c r="O28" s="139"/>
      <c r="P28" s="133"/>
      <c r="Q28" s="148"/>
      <c r="R28" s="66" t="s">
        <v>292</v>
      </c>
      <c r="S28" s="34" t="s">
        <v>279</v>
      </c>
      <c r="T28" s="34"/>
      <c r="U28" s="34" t="e">
        <f>IF(R28=0,0,IF(#REF!="Leve 20%",20%,IF(#REF!="Menor 40%",40%,IF(#REF!="Moderado 60%",60%,IF(#REF!="Mayor 80%",80%,100%)))))</f>
        <v>#REF!</v>
      </c>
      <c r="V28" s="133"/>
      <c r="W28" s="148"/>
      <c r="X28" s="145"/>
      <c r="Y28" s="173"/>
      <c r="Z28" s="133"/>
      <c r="AA28" s="169"/>
      <c r="AB28" s="169"/>
      <c r="AC28" s="169"/>
      <c r="AD28" s="169"/>
      <c r="AE28" s="148"/>
      <c r="AF28" s="169"/>
      <c r="AG28" s="169"/>
      <c r="AH28" s="169"/>
      <c r="AI28" s="148"/>
      <c r="AJ28" s="130"/>
      <c r="AK28" s="130"/>
      <c r="AL28" s="47"/>
      <c r="AM28" s="133"/>
      <c r="AN28" s="148"/>
      <c r="AO28" s="145"/>
      <c r="AP28" s="139"/>
      <c r="AQ28" s="139"/>
      <c r="AR28" s="139"/>
      <c r="AS28" s="142"/>
      <c r="AT28" s="142"/>
      <c r="AU28" s="139"/>
      <c r="AV28" s="136"/>
      <c r="AW28" s="136"/>
      <c r="AX28" s="136"/>
      <c r="AY28" s="136"/>
      <c r="AZ28" s="151"/>
      <c r="BA28" s="154"/>
      <c r="BB28" s="139"/>
      <c r="BC28" s="139"/>
      <c r="BD28" s="139"/>
      <c r="BE28" s="139"/>
      <c r="BF28" s="139"/>
      <c r="BG28" s="139"/>
    </row>
    <row r="29" spans="1:59" ht="29.25" customHeight="1">
      <c r="A29" s="139"/>
      <c r="B29" s="139"/>
      <c r="C29" s="139"/>
      <c r="D29" s="139"/>
      <c r="E29" s="139"/>
      <c r="F29" s="139"/>
      <c r="G29" s="139"/>
      <c r="H29" s="139"/>
      <c r="I29" s="139"/>
      <c r="J29" s="139"/>
      <c r="K29" s="139"/>
      <c r="L29" s="139"/>
      <c r="M29" s="139"/>
      <c r="N29" s="207"/>
      <c r="O29" s="139"/>
      <c r="P29" s="133"/>
      <c r="Q29" s="148"/>
      <c r="R29" s="66" t="s">
        <v>293</v>
      </c>
      <c r="S29" s="34"/>
      <c r="T29" s="34" t="s">
        <v>279</v>
      </c>
      <c r="U29" s="34" t="e">
        <f>IF(R29=0,0,IF(#REF!="Leve 20%",20%,IF(#REF!="Menor 40%",40%,IF(#REF!="Moderado 60%",60%,IF(#REF!="Mayor 80%",80%,100%)))))</f>
        <v>#REF!</v>
      </c>
      <c r="V29" s="133"/>
      <c r="W29" s="148"/>
      <c r="X29" s="145"/>
      <c r="Y29" s="173"/>
      <c r="Z29" s="133"/>
      <c r="AA29" s="169"/>
      <c r="AB29" s="169"/>
      <c r="AC29" s="169"/>
      <c r="AD29" s="169"/>
      <c r="AE29" s="148"/>
      <c r="AF29" s="169"/>
      <c r="AG29" s="169"/>
      <c r="AH29" s="169"/>
      <c r="AI29" s="148"/>
      <c r="AJ29" s="130"/>
      <c r="AK29" s="130"/>
      <c r="AL29" s="47"/>
      <c r="AM29" s="133"/>
      <c r="AN29" s="148"/>
      <c r="AO29" s="145"/>
      <c r="AP29" s="139"/>
      <c r="AQ29" s="139"/>
      <c r="AR29" s="139"/>
      <c r="AS29" s="142"/>
      <c r="AT29" s="142"/>
      <c r="AU29" s="139"/>
      <c r="AV29" s="136"/>
      <c r="AW29" s="136"/>
      <c r="AX29" s="136"/>
      <c r="AY29" s="136"/>
      <c r="AZ29" s="151"/>
      <c r="BA29" s="154"/>
      <c r="BB29" s="139"/>
      <c r="BC29" s="139"/>
      <c r="BD29" s="139"/>
      <c r="BE29" s="139"/>
      <c r="BF29" s="139"/>
      <c r="BG29" s="139"/>
    </row>
    <row r="30" spans="1:59" ht="29.25" customHeight="1">
      <c r="A30" s="139"/>
      <c r="B30" s="139"/>
      <c r="C30" s="139"/>
      <c r="D30" s="139"/>
      <c r="E30" s="139"/>
      <c r="F30" s="139"/>
      <c r="G30" s="139"/>
      <c r="H30" s="139"/>
      <c r="I30" s="139"/>
      <c r="J30" s="139"/>
      <c r="K30" s="139"/>
      <c r="L30" s="139"/>
      <c r="M30" s="139"/>
      <c r="N30" s="207"/>
      <c r="O30" s="139"/>
      <c r="P30" s="133"/>
      <c r="Q30" s="148"/>
      <c r="R30" s="66" t="s">
        <v>294</v>
      </c>
      <c r="S30" s="34"/>
      <c r="T30" s="34" t="s">
        <v>279</v>
      </c>
      <c r="U30" s="34" t="e">
        <f>IF(R30=0,0,IF(#REF!="Leve 20%",20%,IF(#REF!="Menor 40%",40%,IF(#REF!="Moderado 60%",60%,IF(#REF!="Mayor 80%",80%,100%)))))</f>
        <v>#REF!</v>
      </c>
      <c r="V30" s="133"/>
      <c r="W30" s="148"/>
      <c r="X30" s="145"/>
      <c r="Y30" s="173"/>
      <c r="Z30" s="133"/>
      <c r="AA30" s="169"/>
      <c r="AB30" s="169"/>
      <c r="AC30" s="169"/>
      <c r="AD30" s="169"/>
      <c r="AE30" s="148"/>
      <c r="AF30" s="169"/>
      <c r="AG30" s="169"/>
      <c r="AH30" s="169"/>
      <c r="AI30" s="148"/>
      <c r="AJ30" s="130"/>
      <c r="AK30" s="130"/>
      <c r="AL30" s="47"/>
      <c r="AM30" s="133"/>
      <c r="AN30" s="148"/>
      <c r="AO30" s="145"/>
      <c r="AP30" s="139"/>
      <c r="AQ30" s="139"/>
      <c r="AR30" s="139"/>
      <c r="AS30" s="142"/>
      <c r="AT30" s="142"/>
      <c r="AU30" s="139"/>
      <c r="AV30" s="136"/>
      <c r="AW30" s="136"/>
      <c r="AX30" s="136"/>
      <c r="AY30" s="136"/>
      <c r="AZ30" s="151"/>
      <c r="BA30" s="154"/>
      <c r="BB30" s="139"/>
      <c r="BC30" s="139"/>
      <c r="BD30" s="139"/>
      <c r="BE30" s="139"/>
      <c r="BF30" s="139"/>
      <c r="BG30" s="139"/>
    </row>
    <row r="31" spans="1:59" ht="29.25" customHeight="1">
      <c r="A31" s="139"/>
      <c r="B31" s="139"/>
      <c r="C31" s="139"/>
      <c r="D31" s="139"/>
      <c r="E31" s="139"/>
      <c r="F31" s="139"/>
      <c r="G31" s="139"/>
      <c r="H31" s="139"/>
      <c r="I31" s="139"/>
      <c r="J31" s="139"/>
      <c r="K31" s="139"/>
      <c r="L31" s="139"/>
      <c r="M31" s="139"/>
      <c r="N31" s="207"/>
      <c r="O31" s="139"/>
      <c r="P31" s="133"/>
      <c r="Q31" s="148"/>
      <c r="R31" s="66" t="s">
        <v>295</v>
      </c>
      <c r="S31" s="34" t="s">
        <v>279</v>
      </c>
      <c r="T31" s="34"/>
      <c r="U31" s="34" t="e">
        <f>IF(R31=0,0,IF(#REF!="Leve 20%",20%,IF(#REF!="Menor 40%",40%,IF(#REF!="Moderado 60%",60%,IF(#REF!="Mayor 80%",80%,100%)))))</f>
        <v>#REF!</v>
      </c>
      <c r="V31" s="133"/>
      <c r="W31" s="148"/>
      <c r="X31" s="145"/>
      <c r="Y31" s="173"/>
      <c r="Z31" s="133"/>
      <c r="AA31" s="169"/>
      <c r="AB31" s="169"/>
      <c r="AC31" s="169"/>
      <c r="AD31" s="169"/>
      <c r="AE31" s="148"/>
      <c r="AF31" s="169"/>
      <c r="AG31" s="169"/>
      <c r="AH31" s="169"/>
      <c r="AI31" s="148"/>
      <c r="AJ31" s="130"/>
      <c r="AK31" s="130"/>
      <c r="AL31" s="47"/>
      <c r="AM31" s="133"/>
      <c r="AN31" s="148"/>
      <c r="AO31" s="145"/>
      <c r="AP31" s="139"/>
      <c r="AQ31" s="139"/>
      <c r="AR31" s="139"/>
      <c r="AS31" s="142"/>
      <c r="AT31" s="142"/>
      <c r="AU31" s="139"/>
      <c r="AV31" s="136"/>
      <c r="AW31" s="136"/>
      <c r="AX31" s="136"/>
      <c r="AY31" s="136"/>
      <c r="AZ31" s="151"/>
      <c r="BA31" s="154"/>
      <c r="BB31" s="139"/>
      <c r="BC31" s="139"/>
      <c r="BD31" s="139"/>
      <c r="BE31" s="139"/>
      <c r="BF31" s="139"/>
      <c r="BG31" s="139"/>
    </row>
    <row r="32" spans="1:59" ht="29.25" customHeight="1">
      <c r="A32" s="139"/>
      <c r="B32" s="139"/>
      <c r="C32" s="139"/>
      <c r="D32" s="139"/>
      <c r="E32" s="139"/>
      <c r="F32" s="139"/>
      <c r="G32" s="139"/>
      <c r="H32" s="139"/>
      <c r="I32" s="139"/>
      <c r="J32" s="139"/>
      <c r="K32" s="139"/>
      <c r="L32" s="139"/>
      <c r="M32" s="139"/>
      <c r="N32" s="207"/>
      <c r="O32" s="139"/>
      <c r="P32" s="133"/>
      <c r="Q32" s="148"/>
      <c r="R32" s="66" t="s">
        <v>296</v>
      </c>
      <c r="S32" s="34"/>
      <c r="T32" s="34" t="s">
        <v>279</v>
      </c>
      <c r="U32" s="34" t="e">
        <f>IF(R32=0,0,IF(#REF!="Leve 20%",20%,IF(#REF!="Menor 40%",40%,IF(#REF!="Moderado 60%",60%,IF(#REF!="Mayor 80%",80%,100%)))))</f>
        <v>#REF!</v>
      </c>
      <c r="V32" s="133"/>
      <c r="W32" s="148"/>
      <c r="X32" s="145"/>
      <c r="Y32" s="173"/>
      <c r="Z32" s="133"/>
      <c r="AA32" s="169"/>
      <c r="AB32" s="169"/>
      <c r="AC32" s="169"/>
      <c r="AD32" s="169"/>
      <c r="AE32" s="148"/>
      <c r="AF32" s="169"/>
      <c r="AG32" s="169"/>
      <c r="AH32" s="169"/>
      <c r="AI32" s="148"/>
      <c r="AJ32" s="130"/>
      <c r="AK32" s="130"/>
      <c r="AL32" s="47"/>
      <c r="AM32" s="133"/>
      <c r="AN32" s="148"/>
      <c r="AO32" s="145"/>
      <c r="AP32" s="139"/>
      <c r="AQ32" s="139"/>
      <c r="AR32" s="139"/>
      <c r="AS32" s="142"/>
      <c r="AT32" s="142"/>
      <c r="AU32" s="139"/>
      <c r="AV32" s="136"/>
      <c r="AW32" s="136"/>
      <c r="AX32" s="136"/>
      <c r="AY32" s="136"/>
      <c r="AZ32" s="151"/>
      <c r="BA32" s="154"/>
      <c r="BB32" s="139"/>
      <c r="BC32" s="139"/>
      <c r="BD32" s="139"/>
      <c r="BE32" s="139"/>
      <c r="BF32" s="139"/>
      <c r="BG32" s="139"/>
    </row>
    <row r="33" spans="1:59" ht="29.25" customHeight="1">
      <c r="A33" s="139"/>
      <c r="B33" s="139"/>
      <c r="C33" s="139"/>
      <c r="D33" s="139"/>
      <c r="E33" s="139"/>
      <c r="F33" s="139"/>
      <c r="G33" s="139"/>
      <c r="H33" s="139"/>
      <c r="I33" s="139"/>
      <c r="J33" s="139"/>
      <c r="K33" s="139"/>
      <c r="L33" s="139"/>
      <c r="M33" s="139"/>
      <c r="N33" s="207"/>
      <c r="O33" s="139"/>
      <c r="P33" s="133"/>
      <c r="Q33" s="148"/>
      <c r="R33" s="66" t="s">
        <v>297</v>
      </c>
      <c r="S33" s="34" t="s">
        <v>279</v>
      </c>
      <c r="T33" s="34"/>
      <c r="U33" s="34" t="e">
        <f>IF(R33=0,0,IF(#REF!="Leve 20%",20%,IF(#REF!="Menor 40%",40%,IF(#REF!="Moderado 60%",60%,IF(#REF!="Mayor 80%",80%,100%)))))</f>
        <v>#REF!</v>
      </c>
      <c r="V33" s="133"/>
      <c r="W33" s="148"/>
      <c r="X33" s="145"/>
      <c r="Y33" s="173"/>
      <c r="Z33" s="133"/>
      <c r="AA33" s="169"/>
      <c r="AB33" s="170"/>
      <c r="AC33" s="169"/>
      <c r="AD33" s="169"/>
      <c r="AE33" s="148"/>
      <c r="AF33" s="169"/>
      <c r="AG33" s="169"/>
      <c r="AH33" s="169"/>
      <c r="AI33" s="148"/>
      <c r="AJ33" s="130"/>
      <c r="AK33" s="130"/>
      <c r="AL33" s="47"/>
      <c r="AM33" s="133"/>
      <c r="AN33" s="148"/>
      <c r="AO33" s="145"/>
      <c r="AP33" s="139"/>
      <c r="AQ33" s="139"/>
      <c r="AR33" s="139"/>
      <c r="AS33" s="142"/>
      <c r="AT33" s="142"/>
      <c r="AU33" s="139"/>
      <c r="AV33" s="136"/>
      <c r="AW33" s="136"/>
      <c r="AX33" s="136"/>
      <c r="AY33" s="136"/>
      <c r="AZ33" s="151"/>
      <c r="BA33" s="154"/>
      <c r="BB33" s="139"/>
      <c r="BC33" s="139"/>
      <c r="BD33" s="139"/>
      <c r="BE33" s="139"/>
      <c r="BF33" s="139"/>
      <c r="BG33" s="139"/>
    </row>
    <row r="34" spans="1:59" ht="29.25" customHeight="1">
      <c r="A34" s="139"/>
      <c r="B34" s="139"/>
      <c r="C34" s="139"/>
      <c r="D34" s="139"/>
      <c r="E34" s="139"/>
      <c r="F34" s="139"/>
      <c r="G34" s="139"/>
      <c r="H34" s="139"/>
      <c r="I34" s="139"/>
      <c r="J34" s="139"/>
      <c r="K34" s="139"/>
      <c r="L34" s="139"/>
      <c r="M34" s="139"/>
      <c r="N34" s="207"/>
      <c r="O34" s="139"/>
      <c r="P34" s="133"/>
      <c r="Q34" s="148"/>
      <c r="R34" s="66" t="s">
        <v>298</v>
      </c>
      <c r="S34" s="34"/>
      <c r="T34" s="34" t="s">
        <v>279</v>
      </c>
      <c r="U34" s="34" t="e">
        <f>IF(R34=0,0,IF(#REF!="Leve 20%",20%,IF(#REF!="Menor 40%",40%,IF(#REF!="Moderado 60%",60%,IF(#REF!="Mayor 80%",80%,100%)))))</f>
        <v>#REF!</v>
      </c>
      <c r="V34" s="133"/>
      <c r="W34" s="148"/>
      <c r="X34" s="145"/>
      <c r="Y34" s="173"/>
      <c r="Z34" s="133"/>
      <c r="AA34" s="169"/>
      <c r="AB34" s="168" t="str">
        <f>IF(AA34="","",IF(AA34="Preventivo",25%,15%))</f>
        <v/>
      </c>
      <c r="AC34" s="169"/>
      <c r="AD34" s="169"/>
      <c r="AE34" s="148"/>
      <c r="AF34" s="169"/>
      <c r="AG34" s="169"/>
      <c r="AH34" s="169"/>
      <c r="AI34" s="148"/>
      <c r="AJ34" s="130"/>
      <c r="AK34" s="130"/>
      <c r="AL34" s="47"/>
      <c r="AM34" s="133"/>
      <c r="AN34" s="148"/>
      <c r="AO34" s="145"/>
      <c r="AP34" s="139"/>
      <c r="AQ34" s="139"/>
      <c r="AR34" s="139"/>
      <c r="AS34" s="142"/>
      <c r="AT34" s="142"/>
      <c r="AU34" s="139"/>
      <c r="AV34" s="136"/>
      <c r="AW34" s="136"/>
      <c r="AX34" s="136"/>
      <c r="AY34" s="136"/>
      <c r="AZ34" s="151"/>
      <c r="BA34" s="154"/>
      <c r="BB34" s="139"/>
      <c r="BC34" s="139"/>
      <c r="BD34" s="139"/>
      <c r="BE34" s="139"/>
      <c r="BF34" s="139"/>
      <c r="BG34" s="139"/>
    </row>
    <row r="35" spans="1:59" ht="29.25" customHeight="1">
      <c r="A35" s="139"/>
      <c r="B35" s="139"/>
      <c r="C35" s="139"/>
      <c r="D35" s="139"/>
      <c r="E35" s="139"/>
      <c r="F35" s="139"/>
      <c r="G35" s="139"/>
      <c r="H35" s="139"/>
      <c r="I35" s="139"/>
      <c r="J35" s="139"/>
      <c r="K35" s="139"/>
      <c r="L35" s="139"/>
      <c r="M35" s="139"/>
      <c r="N35" s="207"/>
      <c r="O35" s="139"/>
      <c r="P35" s="133"/>
      <c r="Q35" s="148"/>
      <c r="R35" s="66" t="s">
        <v>302</v>
      </c>
      <c r="S35" s="34"/>
      <c r="T35" s="34" t="s">
        <v>279</v>
      </c>
      <c r="U35" s="34" t="e">
        <f>IF(R35=0,0,IF(#REF!="Leve 20%",20%,IF(#REF!="Menor 40%",40%,IF(#REF!="Moderado 60%",60%,IF(#REF!="Mayor 80%",80%,100%)))))</f>
        <v>#REF!</v>
      </c>
      <c r="V35" s="133"/>
      <c r="W35" s="148"/>
      <c r="X35" s="145"/>
      <c r="Y35" s="173"/>
      <c r="Z35" s="133"/>
      <c r="AA35" s="169"/>
      <c r="AB35" s="169"/>
      <c r="AC35" s="169"/>
      <c r="AD35" s="169"/>
      <c r="AE35" s="148"/>
      <c r="AF35" s="169"/>
      <c r="AG35" s="169"/>
      <c r="AH35" s="169"/>
      <c r="AI35" s="148"/>
      <c r="AJ35" s="130"/>
      <c r="AK35" s="130"/>
      <c r="AL35" s="47"/>
      <c r="AM35" s="133"/>
      <c r="AN35" s="148"/>
      <c r="AO35" s="145"/>
      <c r="AP35" s="139"/>
      <c r="AQ35" s="139"/>
      <c r="AR35" s="139"/>
      <c r="AS35" s="142"/>
      <c r="AT35" s="142"/>
      <c r="AU35" s="139"/>
      <c r="AV35" s="136"/>
      <c r="AW35" s="136"/>
      <c r="AX35" s="136"/>
      <c r="AY35" s="136"/>
      <c r="AZ35" s="151"/>
      <c r="BA35" s="154"/>
      <c r="BB35" s="139"/>
      <c r="BC35" s="139"/>
      <c r="BD35" s="139"/>
      <c r="BE35" s="139"/>
      <c r="BF35" s="139"/>
      <c r="BG35" s="139"/>
    </row>
    <row r="36" spans="1:59" ht="29.25" customHeight="1">
      <c r="A36" s="139"/>
      <c r="B36" s="139"/>
      <c r="C36" s="139"/>
      <c r="D36" s="139"/>
      <c r="E36" s="139"/>
      <c r="F36" s="139"/>
      <c r="G36" s="139"/>
      <c r="H36" s="139"/>
      <c r="I36" s="139"/>
      <c r="J36" s="139"/>
      <c r="K36" s="139"/>
      <c r="L36" s="139"/>
      <c r="M36" s="139"/>
      <c r="N36" s="207"/>
      <c r="O36" s="139"/>
      <c r="P36" s="133"/>
      <c r="Q36" s="148"/>
      <c r="R36" s="66" t="s">
        <v>303</v>
      </c>
      <c r="S36" s="34" t="s">
        <v>279</v>
      </c>
      <c r="T36" s="34"/>
      <c r="U36" s="34" t="e">
        <f>IF(R36=0,0,IF(#REF!="Leve 20%",20%,IF(#REF!="Menor 40%",40%,IF(#REF!="Moderado 60%",60%,IF(#REF!="Mayor 80%",80%,100%)))))</f>
        <v>#REF!</v>
      </c>
      <c r="V36" s="133"/>
      <c r="W36" s="148"/>
      <c r="X36" s="145"/>
      <c r="Y36" s="173"/>
      <c r="Z36" s="133"/>
      <c r="AA36" s="169"/>
      <c r="AB36" s="169"/>
      <c r="AC36" s="169"/>
      <c r="AD36" s="169"/>
      <c r="AE36" s="148"/>
      <c r="AF36" s="169"/>
      <c r="AG36" s="169"/>
      <c r="AH36" s="169"/>
      <c r="AI36" s="148"/>
      <c r="AJ36" s="130"/>
      <c r="AK36" s="130"/>
      <c r="AL36" s="47"/>
      <c r="AM36" s="133"/>
      <c r="AN36" s="148"/>
      <c r="AO36" s="145"/>
      <c r="AP36" s="139"/>
      <c r="AQ36" s="139"/>
      <c r="AR36" s="139"/>
      <c r="AS36" s="142"/>
      <c r="AT36" s="142"/>
      <c r="AU36" s="139"/>
      <c r="AV36" s="136"/>
      <c r="AW36" s="136"/>
      <c r="AX36" s="136"/>
      <c r="AY36" s="136"/>
      <c r="AZ36" s="151"/>
      <c r="BA36" s="154"/>
      <c r="BB36" s="139"/>
      <c r="BC36" s="139"/>
      <c r="BD36" s="139"/>
      <c r="BE36" s="139"/>
      <c r="BF36" s="139"/>
      <c r="BG36" s="139"/>
    </row>
    <row r="37" spans="1:59" ht="29.25" customHeight="1">
      <c r="A37" s="139"/>
      <c r="B37" s="139"/>
      <c r="C37" s="139"/>
      <c r="D37" s="139"/>
      <c r="E37" s="139"/>
      <c r="F37" s="139"/>
      <c r="G37" s="139"/>
      <c r="H37" s="139"/>
      <c r="I37" s="139"/>
      <c r="J37" s="139"/>
      <c r="K37" s="139"/>
      <c r="L37" s="139"/>
      <c r="M37" s="139"/>
      <c r="N37" s="207"/>
      <c r="O37" s="139"/>
      <c r="P37" s="133"/>
      <c r="Q37" s="148"/>
      <c r="R37" s="66" t="s">
        <v>304</v>
      </c>
      <c r="S37" s="34" t="s">
        <v>279</v>
      </c>
      <c r="T37" s="34"/>
      <c r="U37" s="34" t="e">
        <f>IF(R37=0,0,IF(#REF!="Leve 20%",20%,IF(#REF!="Menor 40%",40%,IF(#REF!="Moderado 60%",60%,IF(#REF!="Mayor 80%",80%,100%)))))</f>
        <v>#REF!</v>
      </c>
      <c r="V37" s="133"/>
      <c r="W37" s="148"/>
      <c r="X37" s="145"/>
      <c r="Y37" s="173"/>
      <c r="Z37" s="133"/>
      <c r="AA37" s="169"/>
      <c r="AB37" s="169"/>
      <c r="AC37" s="169"/>
      <c r="AD37" s="169"/>
      <c r="AE37" s="148"/>
      <c r="AF37" s="169"/>
      <c r="AG37" s="169"/>
      <c r="AH37" s="169"/>
      <c r="AI37" s="148"/>
      <c r="AJ37" s="130"/>
      <c r="AK37" s="130"/>
      <c r="AL37" s="47"/>
      <c r="AM37" s="133"/>
      <c r="AN37" s="148"/>
      <c r="AO37" s="145"/>
      <c r="AP37" s="139"/>
      <c r="AQ37" s="139"/>
      <c r="AR37" s="139"/>
      <c r="AS37" s="142"/>
      <c r="AT37" s="142"/>
      <c r="AU37" s="139"/>
      <c r="AV37" s="136"/>
      <c r="AW37" s="136"/>
      <c r="AX37" s="136"/>
      <c r="AY37" s="136"/>
      <c r="AZ37" s="151"/>
      <c r="BA37" s="154"/>
      <c r="BB37" s="139"/>
      <c r="BC37" s="139"/>
      <c r="BD37" s="139"/>
      <c r="BE37" s="139"/>
      <c r="BF37" s="139"/>
      <c r="BG37" s="139"/>
    </row>
    <row r="38" spans="1:59" ht="29.25" hidden="1" customHeight="1">
      <c r="A38" s="139"/>
      <c r="B38" s="139"/>
      <c r="C38" s="139"/>
      <c r="D38" s="139"/>
      <c r="E38" s="139"/>
      <c r="F38" s="139"/>
      <c r="G38" s="139"/>
      <c r="H38" s="139"/>
      <c r="I38" s="139"/>
      <c r="J38" s="139"/>
      <c r="K38" s="139"/>
      <c r="L38" s="139"/>
      <c r="M38" s="139"/>
      <c r="N38" s="207"/>
      <c r="O38" s="139"/>
      <c r="P38" s="133"/>
      <c r="Q38" s="148"/>
      <c r="R38" s="66" t="s">
        <v>305</v>
      </c>
      <c r="S38" s="34" t="s">
        <v>279</v>
      </c>
      <c r="T38" s="34"/>
      <c r="U38" s="34" t="e">
        <f>IF(R38=0,0,IF(#REF!="Leve 20%",20%,IF(#REF!="Menor 40%",40%,IF(#REF!="Moderado 60%",60%,IF(#REF!="Mayor 80%",80%,100%)))))</f>
        <v>#REF!</v>
      </c>
      <c r="V38" s="133"/>
      <c r="W38" s="148"/>
      <c r="X38" s="145"/>
      <c r="Y38" s="173"/>
      <c r="Z38" s="133"/>
      <c r="AA38" s="169"/>
      <c r="AB38" s="169"/>
      <c r="AC38" s="169"/>
      <c r="AD38" s="169"/>
      <c r="AE38" s="148"/>
      <c r="AF38" s="169"/>
      <c r="AG38" s="169"/>
      <c r="AH38" s="169"/>
      <c r="AI38" s="148"/>
      <c r="AJ38" s="130"/>
      <c r="AK38" s="130"/>
      <c r="AL38" s="47"/>
      <c r="AM38" s="133"/>
      <c r="AN38" s="148"/>
      <c r="AO38" s="145"/>
      <c r="AP38" s="139"/>
      <c r="AQ38" s="139"/>
      <c r="AR38" s="139"/>
      <c r="AS38" s="142"/>
      <c r="AT38" s="142"/>
      <c r="AU38" s="139"/>
      <c r="AV38" s="136"/>
      <c r="AW38" s="136"/>
      <c r="AX38" s="136"/>
      <c r="AY38" s="136"/>
      <c r="AZ38" s="151"/>
      <c r="BA38" s="154"/>
      <c r="BB38" s="139"/>
      <c r="BC38" s="139"/>
      <c r="BD38" s="139"/>
      <c r="BE38" s="139"/>
      <c r="BF38" s="139"/>
      <c r="BG38" s="139"/>
    </row>
    <row r="39" spans="1:59" ht="29.25" hidden="1" customHeight="1">
      <c r="A39" s="139"/>
      <c r="B39" s="139"/>
      <c r="C39" s="139"/>
      <c r="D39" s="139"/>
      <c r="E39" s="139"/>
      <c r="F39" s="139"/>
      <c r="G39" s="139"/>
      <c r="H39" s="139"/>
      <c r="I39" s="139"/>
      <c r="J39" s="139"/>
      <c r="K39" s="139"/>
      <c r="L39" s="139"/>
      <c r="M39" s="139"/>
      <c r="N39" s="207"/>
      <c r="O39" s="139"/>
      <c r="P39" s="133"/>
      <c r="Q39" s="148"/>
      <c r="R39" s="66" t="s">
        <v>306</v>
      </c>
      <c r="S39" s="34" t="s">
        <v>279</v>
      </c>
      <c r="T39" s="34"/>
      <c r="U39" s="34" t="e">
        <f>IF(R39=0,0,IF(#REF!="Leve 20%",20%,IF(#REF!="Menor 40%",40%,IF(#REF!="Moderado 60%",60%,IF(#REF!="Mayor 80%",80%,100%)))))</f>
        <v>#REF!</v>
      </c>
      <c r="V39" s="133"/>
      <c r="W39" s="148"/>
      <c r="X39" s="145"/>
      <c r="Y39" s="173"/>
      <c r="Z39" s="133"/>
      <c r="AA39" s="169"/>
      <c r="AB39" s="169"/>
      <c r="AC39" s="169"/>
      <c r="AD39" s="169"/>
      <c r="AE39" s="148"/>
      <c r="AF39" s="169"/>
      <c r="AG39" s="169"/>
      <c r="AH39" s="169"/>
      <c r="AI39" s="148"/>
      <c r="AJ39" s="130"/>
      <c r="AK39" s="130"/>
      <c r="AL39" s="47"/>
      <c r="AM39" s="133"/>
      <c r="AN39" s="148"/>
      <c r="AO39" s="145"/>
      <c r="AP39" s="139"/>
      <c r="AQ39" s="139"/>
      <c r="AR39" s="139"/>
      <c r="AS39" s="142"/>
      <c r="AT39" s="142"/>
      <c r="AU39" s="139"/>
      <c r="AV39" s="136"/>
      <c r="AW39" s="136"/>
      <c r="AX39" s="136"/>
      <c r="AY39" s="136"/>
      <c r="AZ39" s="151"/>
      <c r="BA39" s="154"/>
      <c r="BB39" s="139"/>
      <c r="BC39" s="139"/>
      <c r="BD39" s="139"/>
      <c r="BE39" s="139"/>
      <c r="BF39" s="139"/>
      <c r="BG39" s="139"/>
    </row>
    <row r="40" spans="1:59" ht="29.25" customHeight="1">
      <c r="A40" s="139"/>
      <c r="B40" s="139"/>
      <c r="C40" s="139"/>
      <c r="D40" s="139"/>
      <c r="E40" s="139"/>
      <c r="F40" s="139"/>
      <c r="G40" s="139"/>
      <c r="H40" s="139"/>
      <c r="I40" s="139"/>
      <c r="J40" s="139"/>
      <c r="K40" s="139"/>
      <c r="L40" s="139"/>
      <c r="M40" s="139"/>
      <c r="N40" s="207"/>
      <c r="O40" s="139"/>
      <c r="P40" s="133"/>
      <c r="Q40" s="148"/>
      <c r="R40" s="66" t="s">
        <v>307</v>
      </c>
      <c r="S40" s="34" t="s">
        <v>279</v>
      </c>
      <c r="T40" s="34"/>
      <c r="U40" s="34"/>
      <c r="V40" s="133"/>
      <c r="W40" s="148"/>
      <c r="X40" s="145"/>
      <c r="Y40" s="173"/>
      <c r="Z40" s="133"/>
      <c r="AA40" s="169"/>
      <c r="AB40" s="169"/>
      <c r="AC40" s="169"/>
      <c r="AD40" s="169"/>
      <c r="AE40" s="148"/>
      <c r="AF40" s="169"/>
      <c r="AG40" s="169"/>
      <c r="AH40" s="169"/>
      <c r="AI40" s="148"/>
      <c r="AJ40" s="130"/>
      <c r="AK40" s="130"/>
      <c r="AL40" s="47"/>
      <c r="AM40" s="133"/>
      <c r="AN40" s="148"/>
      <c r="AO40" s="145"/>
      <c r="AP40" s="139"/>
      <c r="AQ40" s="139"/>
      <c r="AR40" s="139"/>
      <c r="AS40" s="142"/>
      <c r="AT40" s="142"/>
      <c r="AU40" s="139"/>
      <c r="AV40" s="136"/>
      <c r="AW40" s="136"/>
      <c r="AX40" s="136"/>
      <c r="AY40" s="136"/>
      <c r="AZ40" s="151"/>
      <c r="BA40" s="154"/>
      <c r="BB40" s="139"/>
      <c r="BC40" s="139"/>
      <c r="BD40" s="139"/>
      <c r="BE40" s="139"/>
      <c r="BF40" s="139"/>
      <c r="BG40" s="139"/>
    </row>
    <row r="41" spans="1:59" ht="29.25" hidden="1" customHeight="1">
      <c r="A41" s="139"/>
      <c r="B41" s="139"/>
      <c r="C41" s="139"/>
      <c r="D41" s="139"/>
      <c r="E41" s="139"/>
      <c r="F41" s="139"/>
      <c r="G41" s="139"/>
      <c r="H41" s="139"/>
      <c r="I41" s="139"/>
      <c r="J41" s="139"/>
      <c r="K41" s="139"/>
      <c r="L41" s="139"/>
      <c r="M41" s="139"/>
      <c r="N41" s="207"/>
      <c r="O41" s="139"/>
      <c r="P41" s="133"/>
      <c r="Q41" s="148"/>
      <c r="R41" s="66" t="s">
        <v>308</v>
      </c>
      <c r="S41" s="34"/>
      <c r="T41" s="34" t="s">
        <v>279</v>
      </c>
      <c r="U41" s="34"/>
      <c r="V41" s="133"/>
      <c r="W41" s="148"/>
      <c r="X41" s="145"/>
      <c r="Y41" s="173"/>
      <c r="Z41" s="133"/>
      <c r="AA41" s="169"/>
      <c r="AB41" s="169"/>
      <c r="AC41" s="169"/>
      <c r="AD41" s="169"/>
      <c r="AE41" s="148"/>
      <c r="AF41" s="169"/>
      <c r="AG41" s="169"/>
      <c r="AH41" s="169"/>
      <c r="AI41" s="148"/>
      <c r="AJ41" s="130"/>
      <c r="AK41" s="130"/>
      <c r="AL41" s="47"/>
      <c r="AM41" s="133"/>
      <c r="AN41" s="148"/>
      <c r="AO41" s="145"/>
      <c r="AP41" s="139"/>
      <c r="AQ41" s="139"/>
      <c r="AR41" s="139"/>
      <c r="AS41" s="142"/>
      <c r="AT41" s="142"/>
      <c r="AU41" s="139"/>
      <c r="AV41" s="136"/>
      <c r="AW41" s="136"/>
      <c r="AX41" s="136"/>
      <c r="AY41" s="136"/>
      <c r="AZ41" s="151"/>
      <c r="BA41" s="154"/>
      <c r="BB41" s="139"/>
      <c r="BC41" s="139"/>
      <c r="BD41" s="139"/>
      <c r="BE41" s="139"/>
      <c r="BF41" s="139"/>
      <c r="BG41" s="139"/>
    </row>
    <row r="42" spans="1:59" ht="29.25" customHeight="1">
      <c r="A42" s="139"/>
      <c r="B42" s="139"/>
      <c r="C42" s="139"/>
      <c r="D42" s="139"/>
      <c r="E42" s="139"/>
      <c r="F42" s="139"/>
      <c r="G42" s="139"/>
      <c r="H42" s="139"/>
      <c r="I42" s="139"/>
      <c r="J42" s="139"/>
      <c r="K42" s="139"/>
      <c r="L42" s="139"/>
      <c r="M42" s="139"/>
      <c r="N42" s="207"/>
      <c r="O42" s="139"/>
      <c r="P42" s="133"/>
      <c r="Q42" s="148"/>
      <c r="R42" s="66" t="s">
        <v>309</v>
      </c>
      <c r="S42" s="34"/>
      <c r="T42" s="34" t="s">
        <v>279</v>
      </c>
      <c r="U42" s="34"/>
      <c r="V42" s="133"/>
      <c r="W42" s="148"/>
      <c r="X42" s="145"/>
      <c r="Y42" s="173"/>
      <c r="Z42" s="133"/>
      <c r="AA42" s="169"/>
      <c r="AB42" s="169"/>
      <c r="AC42" s="169"/>
      <c r="AD42" s="169"/>
      <c r="AE42" s="148"/>
      <c r="AF42" s="169"/>
      <c r="AG42" s="169"/>
      <c r="AH42" s="169"/>
      <c r="AI42" s="148"/>
      <c r="AJ42" s="130"/>
      <c r="AK42" s="130"/>
      <c r="AL42" s="47"/>
      <c r="AM42" s="133"/>
      <c r="AN42" s="148"/>
      <c r="AO42" s="145"/>
      <c r="AP42" s="139"/>
      <c r="AQ42" s="139"/>
      <c r="AR42" s="139"/>
      <c r="AS42" s="142"/>
      <c r="AT42" s="142"/>
      <c r="AU42" s="139"/>
      <c r="AV42" s="136"/>
      <c r="AW42" s="136"/>
      <c r="AX42" s="136"/>
      <c r="AY42" s="136"/>
      <c r="AZ42" s="151"/>
      <c r="BA42" s="154"/>
      <c r="BB42" s="139"/>
      <c r="BC42" s="139"/>
      <c r="BD42" s="139"/>
      <c r="BE42" s="139"/>
      <c r="BF42" s="139"/>
      <c r="BG42" s="139"/>
    </row>
    <row r="43" spans="1:59" ht="29.25" hidden="1" customHeight="1">
      <c r="A43" s="140"/>
      <c r="B43" s="140"/>
      <c r="C43" s="140"/>
      <c r="D43" s="140"/>
      <c r="E43" s="140"/>
      <c r="F43" s="140"/>
      <c r="G43" s="140"/>
      <c r="H43" s="140"/>
      <c r="I43" s="140"/>
      <c r="J43" s="140"/>
      <c r="K43" s="140"/>
      <c r="L43" s="140"/>
      <c r="M43" s="140"/>
      <c r="N43" s="208"/>
      <c r="O43" s="140"/>
      <c r="P43" s="134"/>
      <c r="Q43" s="149"/>
      <c r="R43" s="66" t="s">
        <v>310</v>
      </c>
      <c r="S43" s="34"/>
      <c r="T43" s="34" t="s">
        <v>279</v>
      </c>
      <c r="U43" s="34"/>
      <c r="V43" s="134"/>
      <c r="W43" s="149"/>
      <c r="X43" s="146"/>
      <c r="Y43" s="174"/>
      <c r="Z43" s="134"/>
      <c r="AA43" s="170"/>
      <c r="AB43" s="170"/>
      <c r="AC43" s="170"/>
      <c r="AD43" s="170"/>
      <c r="AE43" s="149"/>
      <c r="AF43" s="170"/>
      <c r="AG43" s="170"/>
      <c r="AH43" s="170"/>
      <c r="AI43" s="149"/>
      <c r="AJ43" s="131"/>
      <c r="AK43" s="131"/>
      <c r="AL43" s="47"/>
      <c r="AM43" s="134"/>
      <c r="AN43" s="149"/>
      <c r="AO43" s="146"/>
      <c r="AP43" s="140"/>
      <c r="AQ43" s="140"/>
      <c r="AR43" s="140"/>
      <c r="AS43" s="143"/>
      <c r="AT43" s="143"/>
      <c r="AU43" s="140"/>
      <c r="AV43" s="137"/>
      <c r="AW43" s="137"/>
      <c r="AX43" s="137"/>
      <c r="AY43" s="137"/>
      <c r="AZ43" s="152"/>
      <c r="BA43" s="155"/>
      <c r="BB43" s="140"/>
      <c r="BC43" s="140"/>
      <c r="BD43" s="140"/>
      <c r="BE43" s="140"/>
      <c r="BF43" s="140"/>
      <c r="BG43" s="140"/>
    </row>
    <row r="44" spans="1:59" ht="29.25" customHeight="1">
      <c r="A44" s="160">
        <v>16</v>
      </c>
      <c r="B44" s="160" t="s">
        <v>101</v>
      </c>
      <c r="C44" s="138" t="s">
        <v>325</v>
      </c>
      <c r="D44" s="160" t="s">
        <v>326</v>
      </c>
      <c r="E44" s="160" t="s">
        <v>327</v>
      </c>
      <c r="F44" s="160" t="s">
        <v>328</v>
      </c>
      <c r="G44" s="160" t="s">
        <v>273</v>
      </c>
      <c r="H44" s="160" t="s">
        <v>273</v>
      </c>
      <c r="I44" s="160" t="s">
        <v>273</v>
      </c>
      <c r="J44" s="160" t="s">
        <v>273</v>
      </c>
      <c r="K44" s="160" t="s">
        <v>329</v>
      </c>
      <c r="L44" s="160" t="s">
        <v>330</v>
      </c>
      <c r="M44" s="160" t="s">
        <v>331</v>
      </c>
      <c r="N44" s="175" t="s">
        <v>277</v>
      </c>
      <c r="O44" s="160" t="s">
        <v>144</v>
      </c>
      <c r="P44" s="132" t="str">
        <f>IF(O44=0,"Defina la frecuencia",IF(O44="Se espera que el evento ocurra en la mayoria de las circunstancias
Mas de 1 vez en el año","Casi seguro",IF(O44="Es viable que el evento ocurra en la mayoria de las circunstancias.
Al menos 1 vez en el ultimo año","Probable",IF(O44="El Evento podrá ocurrir en algun momento.
Al menos 1 vez en los ultimos 2 años","Posible",IF(O44="El Evento podrá ocurrir en algun momento.
Al menos 1 vez en los ultimos 5 años","Improbable","Rara vez")))))</f>
        <v>Rara vez</v>
      </c>
      <c r="Q44" s="147">
        <f>IF(P44="Casi seguro",100%,IF(P44="Probable",80%,IF(P44="Posible",60%,IF(P44="Improbable",40%,IF(P44="Rara vez",20%,0)))))</f>
        <v>0.2</v>
      </c>
      <c r="R44" s="66" t="s">
        <v>278</v>
      </c>
      <c r="S44" s="34" t="s">
        <v>273</v>
      </c>
      <c r="T44" s="34"/>
      <c r="U44" s="34" t="e">
        <f>IF(R44=0,0,IF(#REF!="Leve 20%",20%,IF(#REF!="Menor 40%",40%,IF(#REF!="Moderado 60%",60%,IF(#REF!="Mayor 80%",80%,100%)))))</f>
        <v>#REF!</v>
      </c>
      <c r="V44" s="166" t="str">
        <f>IF(S63&lt;=5,"Moderado",IF(S63&lt;=11,"Mayor","Catastrofico"))</f>
        <v>Mayor</v>
      </c>
      <c r="W44" s="165">
        <f>IF(V44=0,0,IF(V44="Moderado",60%,IF(V44="Mayor",80%,100%)))</f>
        <v>0.8</v>
      </c>
      <c r="X44" s="167" t="str">
        <f>VLOOKUP(P44,Matriz!B23:G28,MATCH(V44,Matriz!B23:G23,0),FALSE)</f>
        <v>Alto</v>
      </c>
      <c r="Y44" s="209" t="s">
        <v>332</v>
      </c>
      <c r="Z44" s="166" t="str">
        <f>IF(AA44="Preventivo","X",IF(AA44="Detectivo","X","X "))</f>
        <v>X</v>
      </c>
      <c r="AA44" s="168" t="s">
        <v>94</v>
      </c>
      <c r="AB44" s="168">
        <f>IF(AA44="","",IF(AA44="Preventivo",25%,15%))</f>
        <v>0.25</v>
      </c>
      <c r="AC44" s="168" t="s">
        <v>108</v>
      </c>
      <c r="AD44" s="168">
        <f>IF(AC44="Automatico",25%,15%)</f>
        <v>0.15</v>
      </c>
      <c r="AE44" s="147">
        <f>AB44+AD44</f>
        <v>0.4</v>
      </c>
      <c r="AF44" s="168" t="s">
        <v>96</v>
      </c>
      <c r="AG44" s="168" t="s">
        <v>97</v>
      </c>
      <c r="AH44" s="168" t="s">
        <v>98</v>
      </c>
      <c r="AI44" s="147">
        <f>Q44-(Q44*AE44)</f>
        <v>0.12</v>
      </c>
      <c r="AJ44" s="129" t="str">
        <f>IF(AK44=0,"Defina la frecuencia",IF(AK44=20%,"Rara vez",IF(AK44=40%,"Improbable",IF(AK44=60%,"Posible",IF(AK44=80%,"Probable","Casi seguro")))))</f>
        <v>Rara vez</v>
      </c>
      <c r="AK44" s="129">
        <f>IF(AI51&lt;20%,20%,IF(AI51&lt;40%,40%,IF(AI51&lt;60%,60%,IF(AI51&lt;80%,80%,100%))))</f>
        <v>0.2</v>
      </c>
      <c r="AL44" s="46">
        <f>VALUE(AK44)</f>
        <v>0.2</v>
      </c>
      <c r="AM44" s="166" t="str">
        <f>V44</f>
        <v>Mayor</v>
      </c>
      <c r="AN44" s="165">
        <f>W44</f>
        <v>0.8</v>
      </c>
      <c r="AO44" s="167" t="str">
        <f>VLOOKUP(AJ44,Matriz!B23:G62,MATCH(AM44,Matriz!B23:G23,0),FALSE)</f>
        <v>Alto</v>
      </c>
      <c r="AP44" s="160" t="s">
        <v>281</v>
      </c>
      <c r="AQ44" s="160" t="s">
        <v>333</v>
      </c>
      <c r="AR44" s="160" t="s">
        <v>334</v>
      </c>
      <c r="AS44" s="162" t="s">
        <v>284</v>
      </c>
      <c r="AT44" s="162" t="s">
        <v>285</v>
      </c>
      <c r="AU44" s="160" t="s">
        <v>113</v>
      </c>
      <c r="AV44" s="135" t="s">
        <v>335</v>
      </c>
      <c r="AW44" s="135" t="s">
        <v>102</v>
      </c>
      <c r="AX44" s="135" t="s">
        <v>336</v>
      </c>
      <c r="AY44" s="135" t="s">
        <v>337</v>
      </c>
      <c r="AZ44" s="156" t="s">
        <v>338</v>
      </c>
      <c r="BA44" s="138" t="s">
        <v>102</v>
      </c>
      <c r="BB44" s="138" t="s">
        <v>339</v>
      </c>
      <c r="BC44" s="138" t="s">
        <v>340</v>
      </c>
      <c r="BD44" s="138"/>
      <c r="BE44" s="138"/>
      <c r="BF44" s="138"/>
      <c r="BG44" s="138"/>
    </row>
    <row r="45" spans="1:59" ht="29.25" customHeight="1">
      <c r="A45" s="160"/>
      <c r="B45" s="160"/>
      <c r="C45" s="139"/>
      <c r="D45" s="160"/>
      <c r="E45" s="160"/>
      <c r="F45" s="160"/>
      <c r="G45" s="160"/>
      <c r="H45" s="160"/>
      <c r="I45" s="160"/>
      <c r="J45" s="160"/>
      <c r="K45" s="160"/>
      <c r="L45" s="160"/>
      <c r="M45" s="160"/>
      <c r="N45" s="175"/>
      <c r="O45" s="160"/>
      <c r="P45" s="133"/>
      <c r="Q45" s="148"/>
      <c r="R45" s="66" t="s">
        <v>292</v>
      </c>
      <c r="S45" s="34" t="s">
        <v>273</v>
      </c>
      <c r="T45" s="34"/>
      <c r="U45" s="34" t="e">
        <f>IF(R45=0,0,IF(#REF!="Leve 20%",20%,IF(#REF!="Menor 40%",40%,IF(#REF!="Moderado 60%",60%,IF(#REF!="Mayor 80%",80%,100%)))))</f>
        <v>#REF!</v>
      </c>
      <c r="V45" s="166"/>
      <c r="W45" s="165"/>
      <c r="X45" s="167"/>
      <c r="Y45" s="209"/>
      <c r="Z45" s="166"/>
      <c r="AA45" s="169"/>
      <c r="AB45" s="169"/>
      <c r="AC45" s="169"/>
      <c r="AD45" s="169"/>
      <c r="AE45" s="148"/>
      <c r="AF45" s="169"/>
      <c r="AG45" s="169"/>
      <c r="AH45" s="169"/>
      <c r="AI45" s="148"/>
      <c r="AJ45" s="130"/>
      <c r="AK45" s="130"/>
      <c r="AL45" s="47"/>
      <c r="AM45" s="166"/>
      <c r="AN45" s="165"/>
      <c r="AO45" s="167"/>
      <c r="AP45" s="160"/>
      <c r="AQ45" s="160"/>
      <c r="AR45" s="161"/>
      <c r="AS45" s="161"/>
      <c r="AT45" s="161"/>
      <c r="AU45" s="161"/>
      <c r="AV45" s="136"/>
      <c r="AW45" s="136"/>
      <c r="AX45" s="136"/>
      <c r="AY45" s="136"/>
      <c r="AZ45" s="139"/>
      <c r="BA45" s="139"/>
      <c r="BB45" s="139"/>
      <c r="BC45" s="139"/>
      <c r="BD45" s="139"/>
      <c r="BE45" s="139"/>
      <c r="BF45" s="139"/>
      <c r="BG45" s="139"/>
    </row>
    <row r="46" spans="1:59" ht="29.25" customHeight="1">
      <c r="A46" s="160"/>
      <c r="B46" s="160"/>
      <c r="C46" s="139"/>
      <c r="D46" s="160"/>
      <c r="E46" s="160"/>
      <c r="F46" s="160"/>
      <c r="G46" s="160"/>
      <c r="H46" s="160"/>
      <c r="I46" s="160"/>
      <c r="J46" s="160"/>
      <c r="K46" s="160"/>
      <c r="L46" s="160"/>
      <c r="M46" s="160"/>
      <c r="N46" s="175"/>
      <c r="O46" s="160"/>
      <c r="P46" s="133"/>
      <c r="Q46" s="148"/>
      <c r="R46" s="66" t="s">
        <v>293</v>
      </c>
      <c r="S46" s="34"/>
      <c r="T46" s="34" t="s">
        <v>273</v>
      </c>
      <c r="U46" s="34" t="e">
        <f>IF(R46=0,0,IF(#REF!="Leve 20%",20%,IF(#REF!="Menor 40%",40%,IF(#REF!="Moderado 60%",60%,IF(#REF!="Mayor 80%",80%,100%)))))</f>
        <v>#REF!</v>
      </c>
      <c r="V46" s="166"/>
      <c r="W46" s="165"/>
      <c r="X46" s="167"/>
      <c r="Y46" s="209"/>
      <c r="Z46" s="166"/>
      <c r="AA46" s="169"/>
      <c r="AB46" s="169"/>
      <c r="AC46" s="169"/>
      <c r="AD46" s="169"/>
      <c r="AE46" s="148"/>
      <c r="AF46" s="169"/>
      <c r="AG46" s="169"/>
      <c r="AH46" s="169"/>
      <c r="AI46" s="148"/>
      <c r="AJ46" s="130"/>
      <c r="AK46" s="130"/>
      <c r="AL46" s="47"/>
      <c r="AM46" s="166"/>
      <c r="AN46" s="165"/>
      <c r="AO46" s="167"/>
      <c r="AP46" s="160"/>
      <c r="AQ46" s="160"/>
      <c r="AR46" s="161"/>
      <c r="AS46" s="161"/>
      <c r="AT46" s="161"/>
      <c r="AU46" s="161"/>
      <c r="AV46" s="136"/>
      <c r="AW46" s="136"/>
      <c r="AX46" s="136"/>
      <c r="AY46" s="136"/>
      <c r="AZ46" s="139"/>
      <c r="BA46" s="139"/>
      <c r="BB46" s="139"/>
      <c r="BC46" s="139"/>
      <c r="BD46" s="139"/>
      <c r="BE46" s="139"/>
      <c r="BF46" s="139"/>
      <c r="BG46" s="139"/>
    </row>
    <row r="47" spans="1:59" ht="29.25" customHeight="1">
      <c r="A47" s="160"/>
      <c r="B47" s="160"/>
      <c r="C47" s="139"/>
      <c r="D47" s="160"/>
      <c r="E47" s="160"/>
      <c r="F47" s="160"/>
      <c r="G47" s="160"/>
      <c r="H47" s="160"/>
      <c r="I47" s="160"/>
      <c r="J47" s="160"/>
      <c r="K47" s="160"/>
      <c r="L47" s="160"/>
      <c r="M47" s="160"/>
      <c r="N47" s="175"/>
      <c r="O47" s="160"/>
      <c r="P47" s="133"/>
      <c r="Q47" s="148"/>
      <c r="R47" s="66" t="s">
        <v>294</v>
      </c>
      <c r="S47" s="34" t="s">
        <v>273</v>
      </c>
      <c r="T47" s="34"/>
      <c r="U47" s="34" t="e">
        <f>IF(R47=0,0,IF(#REF!="Leve 20%",20%,IF(#REF!="Menor 40%",40%,IF(#REF!="Moderado 60%",60%,IF(#REF!="Mayor 80%",80%,100%)))))</f>
        <v>#REF!</v>
      </c>
      <c r="V47" s="166"/>
      <c r="W47" s="165"/>
      <c r="X47" s="167"/>
      <c r="Y47" s="209"/>
      <c r="Z47" s="166"/>
      <c r="AA47" s="169"/>
      <c r="AB47" s="169"/>
      <c r="AC47" s="169"/>
      <c r="AD47" s="169"/>
      <c r="AE47" s="148"/>
      <c r="AF47" s="169"/>
      <c r="AG47" s="169"/>
      <c r="AH47" s="169"/>
      <c r="AI47" s="148"/>
      <c r="AJ47" s="130"/>
      <c r="AK47" s="130"/>
      <c r="AL47" s="47"/>
      <c r="AM47" s="166"/>
      <c r="AN47" s="165"/>
      <c r="AO47" s="167"/>
      <c r="AP47" s="160"/>
      <c r="AQ47" s="160"/>
      <c r="AR47" s="161"/>
      <c r="AS47" s="161"/>
      <c r="AT47" s="161"/>
      <c r="AU47" s="161"/>
      <c r="AV47" s="136"/>
      <c r="AW47" s="136"/>
      <c r="AX47" s="136"/>
      <c r="AY47" s="136"/>
      <c r="AZ47" s="139"/>
      <c r="BA47" s="139"/>
      <c r="BB47" s="139"/>
      <c r="BC47" s="139"/>
      <c r="BD47" s="139"/>
      <c r="BE47" s="139"/>
      <c r="BF47" s="139"/>
      <c r="BG47" s="139"/>
    </row>
    <row r="48" spans="1:59" ht="29.25" customHeight="1">
      <c r="A48" s="160"/>
      <c r="B48" s="160"/>
      <c r="C48" s="139"/>
      <c r="D48" s="160"/>
      <c r="E48" s="160"/>
      <c r="F48" s="160"/>
      <c r="G48" s="160"/>
      <c r="H48" s="160"/>
      <c r="I48" s="160"/>
      <c r="J48" s="160"/>
      <c r="K48" s="160"/>
      <c r="L48" s="160"/>
      <c r="M48" s="160"/>
      <c r="N48" s="175"/>
      <c r="O48" s="160"/>
      <c r="P48" s="133"/>
      <c r="Q48" s="148"/>
      <c r="R48" s="66" t="s">
        <v>295</v>
      </c>
      <c r="S48" s="34" t="s">
        <v>273</v>
      </c>
      <c r="T48" s="34"/>
      <c r="U48" s="34" t="e">
        <f>IF(R48=0,0,IF(#REF!="Leve 20%",20%,IF(#REF!="Menor 40%",40%,IF(#REF!="Moderado 60%",60%,IF(#REF!="Mayor 80%",80%,100%)))))</f>
        <v>#REF!</v>
      </c>
      <c r="V48" s="166"/>
      <c r="W48" s="165"/>
      <c r="X48" s="167"/>
      <c r="Y48" s="209"/>
      <c r="Z48" s="166"/>
      <c r="AA48" s="169"/>
      <c r="AB48" s="169"/>
      <c r="AC48" s="169"/>
      <c r="AD48" s="169"/>
      <c r="AE48" s="148"/>
      <c r="AF48" s="169"/>
      <c r="AG48" s="169"/>
      <c r="AH48" s="169"/>
      <c r="AI48" s="148"/>
      <c r="AJ48" s="130"/>
      <c r="AK48" s="130"/>
      <c r="AL48" s="47"/>
      <c r="AM48" s="166"/>
      <c r="AN48" s="165"/>
      <c r="AO48" s="167"/>
      <c r="AP48" s="160"/>
      <c r="AQ48" s="160"/>
      <c r="AR48" s="161"/>
      <c r="AS48" s="161"/>
      <c r="AT48" s="161"/>
      <c r="AU48" s="161"/>
      <c r="AV48" s="136"/>
      <c r="AW48" s="136"/>
      <c r="AX48" s="136"/>
      <c r="AY48" s="136"/>
      <c r="AZ48" s="139"/>
      <c r="BA48" s="139"/>
      <c r="BB48" s="139"/>
      <c r="BC48" s="139"/>
      <c r="BD48" s="139"/>
      <c r="BE48" s="139"/>
      <c r="BF48" s="139"/>
      <c r="BG48" s="139"/>
    </row>
    <row r="49" spans="1:59" ht="29.25" customHeight="1">
      <c r="A49" s="160"/>
      <c r="B49" s="160"/>
      <c r="C49" s="139"/>
      <c r="D49" s="160"/>
      <c r="E49" s="160"/>
      <c r="F49" s="160"/>
      <c r="G49" s="160"/>
      <c r="H49" s="160"/>
      <c r="I49" s="160"/>
      <c r="J49" s="160"/>
      <c r="K49" s="160"/>
      <c r="L49" s="160"/>
      <c r="M49" s="160"/>
      <c r="N49" s="175"/>
      <c r="O49" s="160"/>
      <c r="P49" s="133"/>
      <c r="Q49" s="148"/>
      <c r="R49" s="66" t="s">
        <v>296</v>
      </c>
      <c r="S49" s="34" t="s">
        <v>273</v>
      </c>
      <c r="T49" s="34"/>
      <c r="U49" s="34" t="e">
        <f>IF(R49=0,0,IF(#REF!="Leve 20%",20%,IF(#REF!="Menor 40%",40%,IF(#REF!="Moderado 60%",60%,IF(#REF!="Mayor 80%",80%,100%)))))</f>
        <v>#REF!</v>
      </c>
      <c r="V49" s="166"/>
      <c r="W49" s="165"/>
      <c r="X49" s="167"/>
      <c r="Y49" s="209"/>
      <c r="Z49" s="166"/>
      <c r="AA49" s="169"/>
      <c r="AB49" s="169"/>
      <c r="AC49" s="169"/>
      <c r="AD49" s="169"/>
      <c r="AE49" s="148"/>
      <c r="AF49" s="169"/>
      <c r="AG49" s="169"/>
      <c r="AH49" s="169"/>
      <c r="AI49" s="148"/>
      <c r="AJ49" s="130"/>
      <c r="AK49" s="130"/>
      <c r="AL49" s="47"/>
      <c r="AM49" s="166"/>
      <c r="AN49" s="165"/>
      <c r="AO49" s="167"/>
      <c r="AP49" s="160"/>
      <c r="AQ49" s="160"/>
      <c r="AR49" s="161"/>
      <c r="AS49" s="161"/>
      <c r="AT49" s="161"/>
      <c r="AU49" s="161"/>
      <c r="AV49" s="136"/>
      <c r="AW49" s="136"/>
      <c r="AX49" s="136"/>
      <c r="AY49" s="136"/>
      <c r="AZ49" s="139"/>
      <c r="BA49" s="139"/>
      <c r="BB49" s="139"/>
      <c r="BC49" s="139"/>
      <c r="BD49" s="139"/>
      <c r="BE49" s="139"/>
      <c r="BF49" s="139"/>
      <c r="BG49" s="139"/>
    </row>
    <row r="50" spans="1:59" ht="29.25" customHeight="1">
      <c r="A50" s="160"/>
      <c r="B50" s="160"/>
      <c r="C50" s="139"/>
      <c r="D50" s="160"/>
      <c r="E50" s="160"/>
      <c r="F50" s="160"/>
      <c r="G50" s="160"/>
      <c r="H50" s="160"/>
      <c r="I50" s="160"/>
      <c r="J50" s="160"/>
      <c r="K50" s="160"/>
      <c r="L50" s="160"/>
      <c r="M50" s="160"/>
      <c r="N50" s="175"/>
      <c r="O50" s="160"/>
      <c r="P50" s="133"/>
      <c r="Q50" s="148"/>
      <c r="R50" s="66" t="s">
        <v>297</v>
      </c>
      <c r="S50" s="34"/>
      <c r="T50" s="34" t="s">
        <v>273</v>
      </c>
      <c r="U50" s="34" t="e">
        <f>IF(R50=0,0,IF(#REF!="Leve 20%",20%,IF(#REF!="Menor 40%",40%,IF(#REF!="Moderado 60%",60%,IF(#REF!="Mayor 80%",80%,100%)))))</f>
        <v>#REF!</v>
      </c>
      <c r="V50" s="166"/>
      <c r="W50" s="165"/>
      <c r="X50" s="167"/>
      <c r="Y50" s="209"/>
      <c r="Z50" s="166"/>
      <c r="AA50" s="169"/>
      <c r="AB50" s="170"/>
      <c r="AC50" s="169"/>
      <c r="AD50" s="169"/>
      <c r="AE50" s="148"/>
      <c r="AF50" s="169"/>
      <c r="AG50" s="169"/>
      <c r="AH50" s="169"/>
      <c r="AI50" s="148"/>
      <c r="AJ50" s="130"/>
      <c r="AK50" s="130"/>
      <c r="AL50" s="47"/>
      <c r="AM50" s="166"/>
      <c r="AN50" s="165"/>
      <c r="AO50" s="167"/>
      <c r="AP50" s="160"/>
      <c r="AQ50" s="160"/>
      <c r="AR50" s="161"/>
      <c r="AS50" s="161"/>
      <c r="AT50" s="161"/>
      <c r="AU50" s="161"/>
      <c r="AV50" s="136"/>
      <c r="AW50" s="136"/>
      <c r="AX50" s="136"/>
      <c r="AY50" s="136"/>
      <c r="AZ50" s="139"/>
      <c r="BA50" s="139"/>
      <c r="BB50" s="139"/>
      <c r="BC50" s="139"/>
      <c r="BD50" s="139"/>
      <c r="BE50" s="139"/>
      <c r="BF50" s="139"/>
      <c r="BG50" s="139"/>
    </row>
    <row r="51" spans="1:59" ht="29.25" customHeight="1">
      <c r="A51" s="160"/>
      <c r="B51" s="160"/>
      <c r="C51" s="139"/>
      <c r="D51" s="160"/>
      <c r="E51" s="160"/>
      <c r="F51" s="160"/>
      <c r="G51" s="160"/>
      <c r="H51" s="160"/>
      <c r="I51" s="160"/>
      <c r="J51" s="160"/>
      <c r="K51" s="160"/>
      <c r="L51" s="160"/>
      <c r="M51" s="160"/>
      <c r="N51" s="175"/>
      <c r="O51" s="160"/>
      <c r="P51" s="133"/>
      <c r="Q51" s="148"/>
      <c r="R51" s="66" t="s">
        <v>298</v>
      </c>
      <c r="S51" s="34" t="s">
        <v>273</v>
      </c>
      <c r="T51" s="34"/>
      <c r="U51" s="34" t="e">
        <f>IF(R51=0,0,IF(#REF!="Leve 20%",20%,IF(#REF!="Menor 40%",40%,IF(#REF!="Moderado 60%",60%,IF(#REF!="Mayor 80%",80%,100%)))))</f>
        <v>#REF!</v>
      </c>
      <c r="V51" s="166"/>
      <c r="W51" s="165"/>
      <c r="X51" s="167"/>
      <c r="Y51" s="209" t="s">
        <v>341</v>
      </c>
      <c r="Z51" s="166" t="str">
        <f>IF(AA51="Preventivo","X",IF(AA44="Detectivo","X","X "))</f>
        <v xml:space="preserve">X </v>
      </c>
      <c r="AA51" s="169"/>
      <c r="AB51" s="168" t="str">
        <f>IF(AA51="","",IF(AA51="Preventivo",25%,15%))</f>
        <v/>
      </c>
      <c r="AC51" s="169"/>
      <c r="AD51" s="169"/>
      <c r="AE51" s="148"/>
      <c r="AF51" s="169"/>
      <c r="AG51" s="169"/>
      <c r="AH51" s="169"/>
      <c r="AI51" s="148"/>
      <c r="AJ51" s="130"/>
      <c r="AK51" s="130"/>
      <c r="AL51" s="47"/>
      <c r="AM51" s="166"/>
      <c r="AN51" s="165"/>
      <c r="AO51" s="167"/>
      <c r="AP51" s="160"/>
      <c r="AQ51" s="160" t="s">
        <v>342</v>
      </c>
      <c r="AR51" s="160" t="s">
        <v>334</v>
      </c>
      <c r="AS51" s="162" t="s">
        <v>284</v>
      </c>
      <c r="AT51" s="162" t="s">
        <v>285</v>
      </c>
      <c r="AU51" s="160" t="s">
        <v>113</v>
      </c>
      <c r="AV51" s="136"/>
      <c r="AW51" s="136"/>
      <c r="AX51" s="136"/>
      <c r="AY51" s="136"/>
      <c r="AZ51" s="139"/>
      <c r="BA51" s="139"/>
      <c r="BB51" s="139"/>
      <c r="BC51" s="139"/>
      <c r="BD51" s="139"/>
      <c r="BE51" s="139"/>
      <c r="BF51" s="139"/>
      <c r="BG51" s="139"/>
    </row>
    <row r="52" spans="1:59" ht="29.25" customHeight="1">
      <c r="A52" s="160"/>
      <c r="B52" s="160"/>
      <c r="C52" s="139"/>
      <c r="D52" s="160"/>
      <c r="E52" s="160"/>
      <c r="F52" s="160"/>
      <c r="G52" s="160"/>
      <c r="H52" s="160"/>
      <c r="I52" s="160"/>
      <c r="J52" s="160"/>
      <c r="K52" s="160"/>
      <c r="L52" s="160"/>
      <c r="M52" s="160"/>
      <c r="N52" s="175"/>
      <c r="O52" s="160"/>
      <c r="P52" s="133"/>
      <c r="Q52" s="148"/>
      <c r="R52" s="66" t="s">
        <v>302</v>
      </c>
      <c r="S52" s="34" t="s">
        <v>273</v>
      </c>
      <c r="T52" s="34"/>
      <c r="U52" s="34" t="e">
        <f>IF(R52=0,0,IF(#REF!="Leve 20%",20%,IF(#REF!="Menor 40%",40%,IF(#REF!="Moderado 60%",60%,IF(#REF!="Mayor 80%",80%,100%)))))</f>
        <v>#REF!</v>
      </c>
      <c r="V52" s="166"/>
      <c r="W52" s="165"/>
      <c r="X52" s="167"/>
      <c r="Y52" s="209"/>
      <c r="Z52" s="171"/>
      <c r="AA52" s="169"/>
      <c r="AB52" s="169"/>
      <c r="AC52" s="169"/>
      <c r="AD52" s="169"/>
      <c r="AE52" s="148"/>
      <c r="AF52" s="169"/>
      <c r="AG52" s="169"/>
      <c r="AH52" s="169"/>
      <c r="AI52" s="148"/>
      <c r="AJ52" s="130"/>
      <c r="AK52" s="130"/>
      <c r="AL52" s="47"/>
      <c r="AM52" s="166"/>
      <c r="AN52" s="165"/>
      <c r="AO52" s="167"/>
      <c r="AP52" s="160"/>
      <c r="AQ52" s="161"/>
      <c r="AR52" s="161"/>
      <c r="AS52" s="161"/>
      <c r="AT52" s="161"/>
      <c r="AU52" s="161"/>
      <c r="AV52" s="136"/>
      <c r="AW52" s="136"/>
      <c r="AX52" s="136"/>
      <c r="AY52" s="136"/>
      <c r="AZ52" s="139"/>
      <c r="BA52" s="139"/>
      <c r="BB52" s="139"/>
      <c r="BC52" s="139"/>
      <c r="BD52" s="139"/>
      <c r="BE52" s="139"/>
      <c r="BF52" s="139"/>
      <c r="BG52" s="139"/>
    </row>
    <row r="53" spans="1:59" ht="29.25" customHeight="1">
      <c r="A53" s="160"/>
      <c r="B53" s="160"/>
      <c r="C53" s="139"/>
      <c r="D53" s="160"/>
      <c r="E53" s="160"/>
      <c r="F53" s="160"/>
      <c r="G53" s="160"/>
      <c r="H53" s="160"/>
      <c r="I53" s="160"/>
      <c r="J53" s="160"/>
      <c r="K53" s="160"/>
      <c r="L53" s="160"/>
      <c r="M53" s="160"/>
      <c r="N53" s="175"/>
      <c r="O53" s="160"/>
      <c r="P53" s="133"/>
      <c r="Q53" s="148"/>
      <c r="R53" s="66" t="s">
        <v>303</v>
      </c>
      <c r="S53" s="34" t="s">
        <v>273</v>
      </c>
      <c r="T53" s="34"/>
      <c r="U53" s="34" t="e">
        <f>IF(R53=0,0,IF(#REF!="Leve 20%",20%,IF(#REF!="Menor 40%",40%,IF(#REF!="Moderado 60%",60%,IF(#REF!="Mayor 80%",80%,100%)))))</f>
        <v>#REF!</v>
      </c>
      <c r="V53" s="166"/>
      <c r="W53" s="165"/>
      <c r="X53" s="167"/>
      <c r="Y53" s="209"/>
      <c r="Z53" s="171"/>
      <c r="AA53" s="169"/>
      <c r="AB53" s="169"/>
      <c r="AC53" s="169"/>
      <c r="AD53" s="169"/>
      <c r="AE53" s="148"/>
      <c r="AF53" s="169"/>
      <c r="AG53" s="169"/>
      <c r="AH53" s="169"/>
      <c r="AI53" s="148"/>
      <c r="AJ53" s="130"/>
      <c r="AK53" s="130"/>
      <c r="AL53" s="47"/>
      <c r="AM53" s="166"/>
      <c r="AN53" s="165"/>
      <c r="AO53" s="167"/>
      <c r="AP53" s="160"/>
      <c r="AQ53" s="161"/>
      <c r="AR53" s="161"/>
      <c r="AS53" s="161"/>
      <c r="AT53" s="161"/>
      <c r="AU53" s="161"/>
      <c r="AV53" s="136"/>
      <c r="AW53" s="136"/>
      <c r="AX53" s="136"/>
      <c r="AY53" s="136"/>
      <c r="AZ53" s="139"/>
      <c r="BA53" s="139"/>
      <c r="BB53" s="139"/>
      <c r="BC53" s="139"/>
      <c r="BD53" s="139"/>
      <c r="BE53" s="139"/>
      <c r="BF53" s="139"/>
      <c r="BG53" s="139"/>
    </row>
    <row r="54" spans="1:59" ht="29.25" customHeight="1">
      <c r="A54" s="160"/>
      <c r="B54" s="160"/>
      <c r="C54" s="139"/>
      <c r="D54" s="160"/>
      <c r="E54" s="160"/>
      <c r="F54" s="160"/>
      <c r="G54" s="160"/>
      <c r="H54" s="160"/>
      <c r="I54" s="160"/>
      <c r="J54" s="160"/>
      <c r="K54" s="160"/>
      <c r="L54" s="160"/>
      <c r="M54" s="160"/>
      <c r="N54" s="175"/>
      <c r="O54" s="160"/>
      <c r="P54" s="133"/>
      <c r="Q54" s="148"/>
      <c r="R54" s="66" t="s">
        <v>304</v>
      </c>
      <c r="S54" s="34" t="s">
        <v>273</v>
      </c>
      <c r="T54" s="34"/>
      <c r="U54" s="34" t="e">
        <f>IF(R54=0,0,IF(#REF!="Leve 20%",20%,IF(#REF!="Menor 40%",40%,IF(#REF!="Moderado 60%",60%,IF(#REF!="Mayor 80%",80%,100%)))))</f>
        <v>#REF!</v>
      </c>
      <c r="V54" s="166"/>
      <c r="W54" s="165"/>
      <c r="X54" s="167"/>
      <c r="Y54" s="209"/>
      <c r="Z54" s="171"/>
      <c r="AA54" s="169"/>
      <c r="AB54" s="169"/>
      <c r="AC54" s="169"/>
      <c r="AD54" s="169"/>
      <c r="AE54" s="148"/>
      <c r="AF54" s="169"/>
      <c r="AG54" s="169"/>
      <c r="AH54" s="169"/>
      <c r="AI54" s="148"/>
      <c r="AJ54" s="130"/>
      <c r="AK54" s="130"/>
      <c r="AL54" s="47"/>
      <c r="AM54" s="166"/>
      <c r="AN54" s="165"/>
      <c r="AO54" s="167"/>
      <c r="AP54" s="160"/>
      <c r="AQ54" s="161"/>
      <c r="AR54" s="161"/>
      <c r="AS54" s="161"/>
      <c r="AT54" s="161"/>
      <c r="AU54" s="161"/>
      <c r="AV54" s="136"/>
      <c r="AW54" s="136"/>
      <c r="AX54" s="136"/>
      <c r="AY54" s="136"/>
      <c r="AZ54" s="139"/>
      <c r="BA54" s="139"/>
      <c r="BB54" s="139"/>
      <c r="BC54" s="139"/>
      <c r="BD54" s="139"/>
      <c r="BE54" s="139"/>
      <c r="BF54" s="139"/>
      <c r="BG54" s="139"/>
    </row>
    <row r="55" spans="1:59" ht="29.25" customHeight="1">
      <c r="A55" s="160"/>
      <c r="B55" s="160"/>
      <c r="C55" s="139"/>
      <c r="D55" s="160"/>
      <c r="E55" s="160"/>
      <c r="F55" s="160"/>
      <c r="G55" s="160"/>
      <c r="H55" s="160"/>
      <c r="I55" s="160"/>
      <c r="J55" s="160"/>
      <c r="K55" s="160"/>
      <c r="L55" s="160"/>
      <c r="M55" s="160"/>
      <c r="N55" s="175"/>
      <c r="O55" s="160"/>
      <c r="P55" s="133"/>
      <c r="Q55" s="148"/>
      <c r="R55" s="66" t="s">
        <v>305</v>
      </c>
      <c r="S55" s="34"/>
      <c r="T55" s="34" t="s">
        <v>273</v>
      </c>
      <c r="U55" s="34" t="e">
        <f>IF(R55=0,0,IF(#REF!="Leve 20%",20%,IF(#REF!="Menor 40%",40%,IF(#REF!="Moderado 60%",60%,IF(#REF!="Mayor 80%",80%,100%)))))</f>
        <v>#REF!</v>
      </c>
      <c r="V55" s="166"/>
      <c r="W55" s="165"/>
      <c r="X55" s="167"/>
      <c r="Y55" s="209"/>
      <c r="Z55" s="171"/>
      <c r="AA55" s="169"/>
      <c r="AB55" s="169"/>
      <c r="AC55" s="169"/>
      <c r="AD55" s="169"/>
      <c r="AE55" s="148"/>
      <c r="AF55" s="169"/>
      <c r="AG55" s="169"/>
      <c r="AH55" s="169"/>
      <c r="AI55" s="148"/>
      <c r="AJ55" s="130"/>
      <c r="AK55" s="130"/>
      <c r="AL55" s="47"/>
      <c r="AM55" s="166"/>
      <c r="AN55" s="165"/>
      <c r="AO55" s="167"/>
      <c r="AP55" s="160"/>
      <c r="AQ55" s="161"/>
      <c r="AR55" s="161"/>
      <c r="AS55" s="161"/>
      <c r="AT55" s="161"/>
      <c r="AU55" s="161"/>
      <c r="AV55" s="136"/>
      <c r="AW55" s="136"/>
      <c r="AX55" s="136"/>
      <c r="AY55" s="136"/>
      <c r="AZ55" s="139"/>
      <c r="BA55" s="139"/>
      <c r="BB55" s="139"/>
      <c r="BC55" s="139"/>
      <c r="BD55" s="139"/>
      <c r="BE55" s="139"/>
      <c r="BF55" s="139"/>
      <c r="BG55" s="139"/>
    </row>
    <row r="56" spans="1:59" ht="29.25" customHeight="1">
      <c r="A56" s="160"/>
      <c r="B56" s="160"/>
      <c r="C56" s="139"/>
      <c r="D56" s="160"/>
      <c r="E56" s="160"/>
      <c r="F56" s="160"/>
      <c r="G56" s="160"/>
      <c r="H56" s="160"/>
      <c r="I56" s="160"/>
      <c r="J56" s="160"/>
      <c r="K56" s="160"/>
      <c r="L56" s="160"/>
      <c r="M56" s="160"/>
      <c r="N56" s="175"/>
      <c r="O56" s="160"/>
      <c r="P56" s="133"/>
      <c r="Q56" s="148"/>
      <c r="R56" s="66" t="s">
        <v>306</v>
      </c>
      <c r="S56" s="34"/>
      <c r="T56" s="34" t="s">
        <v>273</v>
      </c>
      <c r="U56" s="34" t="e">
        <f>IF(R56=0,0,IF(#REF!="Leve 20%",20%,IF(#REF!="Menor 40%",40%,IF(#REF!="Moderado 60%",60%,IF(#REF!="Mayor 80%",80%,100%)))))</f>
        <v>#REF!</v>
      </c>
      <c r="V56" s="166"/>
      <c r="W56" s="165"/>
      <c r="X56" s="167"/>
      <c r="Y56" s="209"/>
      <c r="Z56" s="171"/>
      <c r="AA56" s="169"/>
      <c r="AB56" s="169"/>
      <c r="AC56" s="169"/>
      <c r="AD56" s="169"/>
      <c r="AE56" s="148"/>
      <c r="AF56" s="169"/>
      <c r="AG56" s="169"/>
      <c r="AH56" s="169"/>
      <c r="AI56" s="148"/>
      <c r="AJ56" s="130"/>
      <c r="AK56" s="130"/>
      <c r="AL56" s="47"/>
      <c r="AM56" s="166"/>
      <c r="AN56" s="165"/>
      <c r="AO56" s="167"/>
      <c r="AP56" s="160"/>
      <c r="AQ56" s="161"/>
      <c r="AR56" s="161"/>
      <c r="AS56" s="161"/>
      <c r="AT56" s="161"/>
      <c r="AU56" s="161"/>
      <c r="AV56" s="136"/>
      <c r="AW56" s="136"/>
      <c r="AX56" s="136"/>
      <c r="AY56" s="136"/>
      <c r="AZ56" s="139"/>
      <c r="BA56" s="139"/>
      <c r="BB56" s="139"/>
      <c r="BC56" s="139"/>
      <c r="BD56" s="139"/>
      <c r="BE56" s="139"/>
      <c r="BF56" s="139"/>
      <c r="BG56" s="139"/>
    </row>
    <row r="57" spans="1:59" ht="29.25" customHeight="1">
      <c r="A57" s="160"/>
      <c r="B57" s="160"/>
      <c r="C57" s="139"/>
      <c r="D57" s="160"/>
      <c r="E57" s="160"/>
      <c r="F57" s="160"/>
      <c r="G57" s="160"/>
      <c r="H57" s="160"/>
      <c r="I57" s="160"/>
      <c r="J57" s="160"/>
      <c r="K57" s="160"/>
      <c r="L57" s="160"/>
      <c r="M57" s="160"/>
      <c r="N57" s="175"/>
      <c r="O57" s="160"/>
      <c r="P57" s="133"/>
      <c r="Q57" s="148"/>
      <c r="R57" s="66" t="s">
        <v>307</v>
      </c>
      <c r="S57" s="34"/>
      <c r="T57" s="34" t="s">
        <v>273</v>
      </c>
      <c r="U57" s="34"/>
      <c r="V57" s="166"/>
      <c r="W57" s="165"/>
      <c r="X57" s="167"/>
      <c r="Y57" s="209"/>
      <c r="Z57" s="171"/>
      <c r="AA57" s="169"/>
      <c r="AB57" s="169"/>
      <c r="AC57" s="169"/>
      <c r="AD57" s="169"/>
      <c r="AE57" s="148"/>
      <c r="AF57" s="169"/>
      <c r="AG57" s="169"/>
      <c r="AH57" s="169"/>
      <c r="AI57" s="148"/>
      <c r="AJ57" s="130"/>
      <c r="AK57" s="130"/>
      <c r="AL57" s="47"/>
      <c r="AM57" s="166"/>
      <c r="AN57" s="165"/>
      <c r="AO57" s="167"/>
      <c r="AP57" s="160"/>
      <c r="AQ57" s="161"/>
      <c r="AR57" s="161"/>
      <c r="AS57" s="161"/>
      <c r="AT57" s="161"/>
      <c r="AU57" s="161"/>
      <c r="AV57" s="136"/>
      <c r="AW57" s="136"/>
      <c r="AX57" s="136"/>
      <c r="AY57" s="136"/>
      <c r="AZ57" s="139"/>
      <c r="BA57" s="139"/>
      <c r="BB57" s="139"/>
      <c r="BC57" s="139"/>
      <c r="BD57" s="139"/>
      <c r="BE57" s="139"/>
      <c r="BF57" s="139"/>
      <c r="BG57" s="139"/>
    </row>
    <row r="58" spans="1:59" ht="29.25" customHeight="1">
      <c r="A58" s="160"/>
      <c r="B58" s="160"/>
      <c r="C58" s="139"/>
      <c r="D58" s="160"/>
      <c r="E58" s="160"/>
      <c r="F58" s="160"/>
      <c r="G58" s="160"/>
      <c r="H58" s="160"/>
      <c r="I58" s="160"/>
      <c r="J58" s="160"/>
      <c r="K58" s="160"/>
      <c r="L58" s="160"/>
      <c r="M58" s="160"/>
      <c r="N58" s="175"/>
      <c r="O58" s="160"/>
      <c r="P58" s="133"/>
      <c r="Q58" s="148"/>
      <c r="R58" s="66" t="s">
        <v>308</v>
      </c>
      <c r="S58" s="34"/>
      <c r="T58" s="34" t="s">
        <v>273</v>
      </c>
      <c r="U58" s="34"/>
      <c r="V58" s="166"/>
      <c r="W58" s="165"/>
      <c r="X58" s="167"/>
      <c r="Y58" s="209"/>
      <c r="Z58" s="171"/>
      <c r="AA58" s="169"/>
      <c r="AB58" s="169"/>
      <c r="AC58" s="169"/>
      <c r="AD58" s="169"/>
      <c r="AE58" s="148"/>
      <c r="AF58" s="169"/>
      <c r="AG58" s="169"/>
      <c r="AH58" s="169"/>
      <c r="AI58" s="148"/>
      <c r="AJ58" s="130"/>
      <c r="AK58" s="130"/>
      <c r="AL58" s="47"/>
      <c r="AM58" s="166"/>
      <c r="AN58" s="165"/>
      <c r="AO58" s="167"/>
      <c r="AP58" s="160"/>
      <c r="AQ58" s="161"/>
      <c r="AR58" s="161"/>
      <c r="AS58" s="161"/>
      <c r="AT58" s="161"/>
      <c r="AU58" s="161"/>
      <c r="AV58" s="136"/>
      <c r="AW58" s="136"/>
      <c r="AX58" s="136"/>
      <c r="AY58" s="136"/>
      <c r="AZ58" s="139"/>
      <c r="BA58" s="139"/>
      <c r="BB58" s="139"/>
      <c r="BC58" s="139"/>
      <c r="BD58" s="139"/>
      <c r="BE58" s="139"/>
      <c r="BF58" s="139"/>
      <c r="BG58" s="139"/>
    </row>
    <row r="59" spans="1:59" ht="29.25" customHeight="1">
      <c r="A59" s="160"/>
      <c r="B59" s="160"/>
      <c r="C59" s="139"/>
      <c r="D59" s="160"/>
      <c r="E59" s="160"/>
      <c r="F59" s="160"/>
      <c r="G59" s="160"/>
      <c r="H59" s="160"/>
      <c r="I59" s="160"/>
      <c r="J59" s="160"/>
      <c r="K59" s="160"/>
      <c r="L59" s="160"/>
      <c r="M59" s="160"/>
      <c r="N59" s="175"/>
      <c r="O59" s="160"/>
      <c r="P59" s="133"/>
      <c r="Q59" s="148"/>
      <c r="R59" s="66" t="s">
        <v>309</v>
      </c>
      <c r="S59" s="34"/>
      <c r="T59" s="34" t="s">
        <v>273</v>
      </c>
      <c r="U59" s="34"/>
      <c r="V59" s="166"/>
      <c r="W59" s="165"/>
      <c r="X59" s="167"/>
      <c r="Y59" s="209"/>
      <c r="Z59" s="171"/>
      <c r="AA59" s="169"/>
      <c r="AB59" s="169"/>
      <c r="AC59" s="169"/>
      <c r="AD59" s="169"/>
      <c r="AE59" s="148"/>
      <c r="AF59" s="169"/>
      <c r="AG59" s="169"/>
      <c r="AH59" s="169"/>
      <c r="AI59" s="148"/>
      <c r="AJ59" s="130"/>
      <c r="AK59" s="130"/>
      <c r="AL59" s="47"/>
      <c r="AM59" s="166"/>
      <c r="AN59" s="165"/>
      <c r="AO59" s="167"/>
      <c r="AP59" s="160"/>
      <c r="AQ59" s="161"/>
      <c r="AR59" s="161"/>
      <c r="AS59" s="161"/>
      <c r="AT59" s="161"/>
      <c r="AU59" s="161"/>
      <c r="AV59" s="136"/>
      <c r="AW59" s="136"/>
      <c r="AX59" s="136"/>
      <c r="AY59" s="136"/>
      <c r="AZ59" s="139"/>
      <c r="BA59" s="139"/>
      <c r="BB59" s="139"/>
      <c r="BC59" s="139"/>
      <c r="BD59" s="139"/>
      <c r="BE59" s="139"/>
      <c r="BF59" s="139"/>
      <c r="BG59" s="139"/>
    </row>
    <row r="60" spans="1:59" ht="29.25" customHeight="1">
      <c r="A60" s="160"/>
      <c r="B60" s="160"/>
      <c r="C60" s="139"/>
      <c r="D60" s="160"/>
      <c r="E60" s="160"/>
      <c r="F60" s="160"/>
      <c r="G60" s="160"/>
      <c r="H60" s="160"/>
      <c r="I60" s="160"/>
      <c r="J60" s="160"/>
      <c r="K60" s="160"/>
      <c r="L60" s="160"/>
      <c r="M60" s="160"/>
      <c r="N60" s="175"/>
      <c r="O60" s="160"/>
      <c r="P60" s="133"/>
      <c r="Q60" s="148"/>
      <c r="R60" s="66" t="s">
        <v>310</v>
      </c>
      <c r="S60" s="34"/>
      <c r="T60" s="34" t="s">
        <v>273</v>
      </c>
      <c r="U60" s="34"/>
      <c r="V60" s="166"/>
      <c r="W60" s="165"/>
      <c r="X60" s="167"/>
      <c r="Y60" s="209"/>
      <c r="Z60" s="171"/>
      <c r="AA60" s="169"/>
      <c r="AB60" s="169"/>
      <c r="AC60" s="169"/>
      <c r="AD60" s="169"/>
      <c r="AE60" s="148"/>
      <c r="AF60" s="169"/>
      <c r="AG60" s="169"/>
      <c r="AH60" s="169"/>
      <c r="AI60" s="148"/>
      <c r="AJ60" s="130"/>
      <c r="AK60" s="130"/>
      <c r="AL60" s="47"/>
      <c r="AM60" s="166"/>
      <c r="AN60" s="165"/>
      <c r="AO60" s="167"/>
      <c r="AP60" s="160"/>
      <c r="AQ60" s="161"/>
      <c r="AR60" s="161"/>
      <c r="AS60" s="161"/>
      <c r="AT60" s="161"/>
      <c r="AU60" s="161"/>
      <c r="AV60" s="136"/>
      <c r="AW60" s="136"/>
      <c r="AX60" s="136"/>
      <c r="AY60" s="136"/>
      <c r="AZ60" s="139"/>
      <c r="BA60" s="139"/>
      <c r="BB60" s="139"/>
      <c r="BC60" s="139"/>
      <c r="BD60" s="139"/>
      <c r="BE60" s="139"/>
      <c r="BF60" s="139"/>
      <c r="BG60" s="139"/>
    </row>
    <row r="61" spans="1:59" ht="29.25" customHeight="1">
      <c r="A61" s="160"/>
      <c r="B61" s="160"/>
      <c r="C61" s="139"/>
      <c r="D61" s="160"/>
      <c r="E61" s="160"/>
      <c r="F61" s="160"/>
      <c r="G61" s="160"/>
      <c r="H61" s="160"/>
      <c r="I61" s="160"/>
      <c r="J61" s="160"/>
      <c r="K61" s="160"/>
      <c r="L61" s="160"/>
      <c r="M61" s="160"/>
      <c r="N61" s="175"/>
      <c r="O61" s="160"/>
      <c r="P61" s="133"/>
      <c r="Q61" s="148"/>
      <c r="R61" s="66" t="s">
        <v>311</v>
      </c>
      <c r="S61" s="34"/>
      <c r="T61" s="34" t="s">
        <v>273</v>
      </c>
      <c r="U61" s="34"/>
      <c r="V61" s="166"/>
      <c r="W61" s="165"/>
      <c r="X61" s="167"/>
      <c r="Y61" s="209"/>
      <c r="Z61" s="171"/>
      <c r="AA61" s="169"/>
      <c r="AB61" s="169"/>
      <c r="AC61" s="169"/>
      <c r="AD61" s="169"/>
      <c r="AE61" s="148"/>
      <c r="AF61" s="169"/>
      <c r="AG61" s="169"/>
      <c r="AH61" s="169"/>
      <c r="AI61" s="148"/>
      <c r="AJ61" s="130"/>
      <c r="AK61" s="130"/>
      <c r="AL61" s="47"/>
      <c r="AM61" s="166"/>
      <c r="AN61" s="165"/>
      <c r="AO61" s="167"/>
      <c r="AP61" s="160"/>
      <c r="AQ61" s="161"/>
      <c r="AR61" s="161"/>
      <c r="AS61" s="161"/>
      <c r="AT61" s="161"/>
      <c r="AU61" s="161"/>
      <c r="AV61" s="136"/>
      <c r="AW61" s="136"/>
      <c r="AX61" s="136"/>
      <c r="AY61" s="136"/>
      <c r="AZ61" s="139"/>
      <c r="BA61" s="139"/>
      <c r="BB61" s="139"/>
      <c r="BC61" s="139"/>
      <c r="BD61" s="139"/>
      <c r="BE61" s="139"/>
      <c r="BF61" s="139"/>
      <c r="BG61" s="139"/>
    </row>
    <row r="62" spans="1:59" ht="29.25" customHeight="1">
      <c r="A62" s="160"/>
      <c r="B62" s="160"/>
      <c r="C62" s="139"/>
      <c r="D62" s="160"/>
      <c r="E62" s="160"/>
      <c r="F62" s="160"/>
      <c r="G62" s="160"/>
      <c r="H62" s="160"/>
      <c r="I62" s="160"/>
      <c r="J62" s="160"/>
      <c r="K62" s="160"/>
      <c r="L62" s="160"/>
      <c r="M62" s="160"/>
      <c r="N62" s="175"/>
      <c r="O62" s="160"/>
      <c r="P62" s="133"/>
      <c r="Q62" s="148"/>
      <c r="R62" s="66" t="s">
        <v>312</v>
      </c>
      <c r="S62" s="34"/>
      <c r="T62" s="34" t="s">
        <v>273</v>
      </c>
      <c r="U62" s="34"/>
      <c r="V62" s="166"/>
      <c r="W62" s="165"/>
      <c r="X62" s="167"/>
      <c r="Y62" s="209"/>
      <c r="Z62" s="171"/>
      <c r="AA62" s="169"/>
      <c r="AB62" s="169"/>
      <c r="AC62" s="169"/>
      <c r="AD62" s="169"/>
      <c r="AE62" s="148"/>
      <c r="AF62" s="169"/>
      <c r="AG62" s="169"/>
      <c r="AH62" s="169"/>
      <c r="AI62" s="148"/>
      <c r="AJ62" s="130"/>
      <c r="AK62" s="130"/>
      <c r="AL62" s="47"/>
      <c r="AM62" s="166"/>
      <c r="AN62" s="165"/>
      <c r="AO62" s="167"/>
      <c r="AP62" s="160"/>
      <c r="AQ62" s="161"/>
      <c r="AR62" s="161"/>
      <c r="AS62" s="161"/>
      <c r="AT62" s="161"/>
      <c r="AU62" s="161"/>
      <c r="AV62" s="136"/>
      <c r="AW62" s="136"/>
      <c r="AX62" s="136"/>
      <c r="AY62" s="136"/>
      <c r="AZ62" s="139"/>
      <c r="BA62" s="139"/>
      <c r="BB62" s="139"/>
      <c r="BC62" s="139"/>
      <c r="BD62" s="139"/>
      <c r="BE62" s="139"/>
      <c r="BF62" s="139"/>
      <c r="BG62" s="139"/>
    </row>
    <row r="63" spans="1:59" ht="29.25" customHeight="1">
      <c r="A63" s="160"/>
      <c r="B63" s="160"/>
      <c r="C63" s="140"/>
      <c r="D63" s="160"/>
      <c r="E63" s="160"/>
      <c r="F63" s="160"/>
      <c r="G63" s="160"/>
      <c r="H63" s="160"/>
      <c r="I63" s="160"/>
      <c r="J63" s="160"/>
      <c r="K63" s="160"/>
      <c r="L63" s="160"/>
      <c r="M63" s="160"/>
      <c r="N63" s="175"/>
      <c r="O63" s="160"/>
      <c r="P63" s="134"/>
      <c r="Q63" s="149"/>
      <c r="R63" s="67" t="s">
        <v>313</v>
      </c>
      <c r="S63" s="34">
        <f>COUNTA(S44:S62)</f>
        <v>9</v>
      </c>
      <c r="T63" s="34">
        <f>COUNTA(T44:T62)</f>
        <v>10</v>
      </c>
      <c r="U63" s="34"/>
      <c r="V63" s="166"/>
      <c r="W63" s="165"/>
      <c r="X63" s="167"/>
      <c r="Y63" s="209"/>
      <c r="Z63" s="171"/>
      <c r="AA63" s="170"/>
      <c r="AB63" s="170"/>
      <c r="AC63" s="170"/>
      <c r="AD63" s="170"/>
      <c r="AE63" s="149"/>
      <c r="AF63" s="170"/>
      <c r="AG63" s="170"/>
      <c r="AH63" s="170"/>
      <c r="AI63" s="149"/>
      <c r="AJ63" s="131"/>
      <c r="AK63" s="131"/>
      <c r="AL63" s="48"/>
      <c r="AM63" s="166"/>
      <c r="AN63" s="165"/>
      <c r="AO63" s="167"/>
      <c r="AP63" s="160"/>
      <c r="AQ63" s="161"/>
      <c r="AR63" s="161"/>
      <c r="AS63" s="161"/>
      <c r="AT63" s="161"/>
      <c r="AU63" s="161"/>
      <c r="AV63" s="137"/>
      <c r="AW63" s="137"/>
      <c r="AX63" s="137"/>
      <c r="AY63" s="137"/>
      <c r="AZ63" s="140"/>
      <c r="BA63" s="140"/>
      <c r="BB63" s="140"/>
      <c r="BC63" s="140"/>
      <c r="BD63" s="140"/>
      <c r="BE63" s="140"/>
      <c r="BF63" s="140"/>
      <c r="BG63" s="140"/>
    </row>
    <row r="64" spans="1:59" ht="29.25" customHeight="1">
      <c r="A64" s="160">
        <v>17</v>
      </c>
      <c r="B64" s="160" t="s">
        <v>101</v>
      </c>
      <c r="C64" s="160" t="s">
        <v>343</v>
      </c>
      <c r="D64" s="160" t="s">
        <v>344</v>
      </c>
      <c r="E64" s="160" t="s">
        <v>345</v>
      </c>
      <c r="F64" s="160" t="s">
        <v>346</v>
      </c>
      <c r="G64" s="160" t="s">
        <v>273</v>
      </c>
      <c r="H64" s="160" t="s">
        <v>273</v>
      </c>
      <c r="I64" s="160" t="s">
        <v>273</v>
      </c>
      <c r="J64" s="160" t="s">
        <v>273</v>
      </c>
      <c r="K64" s="160" t="s">
        <v>347</v>
      </c>
      <c r="L64" s="160" t="s">
        <v>348</v>
      </c>
      <c r="M64" s="160" t="s">
        <v>349</v>
      </c>
      <c r="N64" s="175" t="s">
        <v>277</v>
      </c>
      <c r="O64" s="160" t="s">
        <v>144</v>
      </c>
      <c r="P64" s="132" t="str">
        <f>IF(O64=0,"Defina la frecuencia",IF(O64="Se espera que el evento ocurra en la mayoria de las circunstancias
Mas de 1 vez en el año","Casi seguro",IF(O64="Es viable que el evento ocurra en la mayoria de las circunstancias.
Al menos 1 vez en el ultimo año","Probable",IF(O64="El Evento podrá ocurrir en algun momento.
Al menos 1 vez en los ultimos 2 años","Posible",IF(O64="El Evento podrá ocurrir en algun momento.
Al menos 1 vez en los ultimos 5 años","Improbable","Rara vez")))))</f>
        <v>Rara vez</v>
      </c>
      <c r="Q64" s="147">
        <f>IF(P64="Casi seguro",100%,IF(P64="Probable",80%,IF(P64="Posible",60%,IF(P64="Improbable",40%,IF(P64="Rara vez",20%,0)))))</f>
        <v>0.2</v>
      </c>
      <c r="R64" s="66" t="s">
        <v>278</v>
      </c>
      <c r="S64" s="34" t="s">
        <v>273</v>
      </c>
      <c r="T64" s="34"/>
      <c r="U64" s="34" t="e">
        <f>IF(R64=0,0,IF(#REF!="Leve 20%",20%,IF(#REF!="Menor 40%",40%,IF(#REF!="Moderado 60%",60%,IF(#REF!="Mayor 80%",80%,100%)))))</f>
        <v>#REF!</v>
      </c>
      <c r="V64" s="166" t="str">
        <f>IF(S83&lt;=5,"Moderado",IF(S83&lt;=11,"Mayor","Catastrofico"))</f>
        <v>Mayor</v>
      </c>
      <c r="W64" s="165">
        <f>IF(V64=0,0,IF(V64="Moderado",60%,IF(V64="Mayor",80%,100%)))</f>
        <v>0.8</v>
      </c>
      <c r="X64" s="167" t="str">
        <f>VLOOKUP(P64,Matriz!B23:G82,MATCH(V64,Matriz!B23:G23,0),FALSE)</f>
        <v>Alto</v>
      </c>
      <c r="Y64" s="209" t="s">
        <v>350</v>
      </c>
      <c r="Z64" s="166" t="str">
        <f>IF(AA64="Preventivo","X",IF(AA64="Detectivo","X","X "))</f>
        <v>X</v>
      </c>
      <c r="AA64" s="163" t="s">
        <v>94</v>
      </c>
      <c r="AB64" s="168">
        <f>IF(AA64="","",IF(AA64="Preventivo",25%,15%))</f>
        <v>0.25</v>
      </c>
      <c r="AC64" s="163" t="s">
        <v>108</v>
      </c>
      <c r="AD64" s="168">
        <f>IF(AC64="Automatico",25%,15%)</f>
        <v>0.15</v>
      </c>
      <c r="AE64" s="165">
        <f>AB64+AD64</f>
        <v>0.4</v>
      </c>
      <c r="AF64" s="163" t="s">
        <v>96</v>
      </c>
      <c r="AG64" s="163" t="s">
        <v>97</v>
      </c>
      <c r="AH64" s="163" t="s">
        <v>98</v>
      </c>
      <c r="AI64" s="165">
        <f>Q64-(Q64*AE64)</f>
        <v>0.12</v>
      </c>
      <c r="AJ64" s="129" t="str">
        <f>IF(AK64=0,"Defina la frecuencia",IF(AK64=20%,"Rara vez",IF(AK64=40%,"Improbable",IF(AK64=60%,"Posible",IF(AK64=80%,"Probable","Casi seguro")))))</f>
        <v>Rara vez</v>
      </c>
      <c r="AK64" s="129">
        <f>IF(AI71&lt;20%,20%,IF(AI71&lt;40%,40%,IF(AI71&lt;60%,60%,IF(AI71&lt;80%,80%,100%))))</f>
        <v>0.2</v>
      </c>
      <c r="AL64" s="46">
        <f>VALUE(AK64)</f>
        <v>0.2</v>
      </c>
      <c r="AM64" s="166" t="str">
        <f>V64</f>
        <v>Mayor</v>
      </c>
      <c r="AN64" s="165">
        <f>W64</f>
        <v>0.8</v>
      </c>
      <c r="AO64" s="167" t="str">
        <f>VLOOKUP(AJ64,Matriz!B23:G28,MATCH(AM64,Matriz!B23:G23,0),FALSE)</f>
        <v>Alto</v>
      </c>
      <c r="AP64" s="160" t="s">
        <v>281</v>
      </c>
      <c r="AQ64" s="160" t="s">
        <v>351</v>
      </c>
      <c r="AR64" s="160" t="s">
        <v>352</v>
      </c>
      <c r="AS64" s="162" t="s">
        <v>284</v>
      </c>
      <c r="AT64" s="162" t="s">
        <v>285</v>
      </c>
      <c r="AU64" s="160" t="s">
        <v>113</v>
      </c>
      <c r="AV64" s="138" t="s">
        <v>353</v>
      </c>
      <c r="AW64" s="138" t="s">
        <v>102</v>
      </c>
      <c r="AX64" s="138" t="s">
        <v>354</v>
      </c>
      <c r="AY64" s="138" t="s">
        <v>355</v>
      </c>
      <c r="AZ64" s="156" t="s">
        <v>356</v>
      </c>
      <c r="BA64" s="138" t="s">
        <v>102</v>
      </c>
      <c r="BB64" s="138" t="s">
        <v>357</v>
      </c>
      <c r="BC64" s="138" t="s">
        <v>358</v>
      </c>
      <c r="BD64" s="138"/>
      <c r="BE64" s="138"/>
      <c r="BF64" s="138"/>
      <c r="BG64" s="138"/>
    </row>
    <row r="65" spans="1:59" ht="29.25" customHeight="1">
      <c r="A65" s="160"/>
      <c r="B65" s="160"/>
      <c r="C65" s="160"/>
      <c r="D65" s="160"/>
      <c r="E65" s="160"/>
      <c r="F65" s="160"/>
      <c r="G65" s="160"/>
      <c r="H65" s="160"/>
      <c r="I65" s="160"/>
      <c r="J65" s="160"/>
      <c r="K65" s="160"/>
      <c r="L65" s="160"/>
      <c r="M65" s="160"/>
      <c r="N65" s="175"/>
      <c r="O65" s="160"/>
      <c r="P65" s="133"/>
      <c r="Q65" s="148"/>
      <c r="R65" s="66" t="s">
        <v>292</v>
      </c>
      <c r="S65" s="34" t="s">
        <v>273</v>
      </c>
      <c r="T65" s="34"/>
      <c r="U65" s="34" t="e">
        <f>IF(R65=0,0,IF(#REF!="Leve 20%",20%,IF(#REF!="Menor 40%",40%,IF(#REF!="Moderado 60%",60%,IF(#REF!="Mayor 80%",80%,100%)))))</f>
        <v>#REF!</v>
      </c>
      <c r="V65" s="166"/>
      <c r="W65" s="165"/>
      <c r="X65" s="167"/>
      <c r="Y65" s="209"/>
      <c r="Z65" s="166"/>
      <c r="AA65" s="164"/>
      <c r="AB65" s="169"/>
      <c r="AC65" s="164"/>
      <c r="AD65" s="169"/>
      <c r="AE65" s="171"/>
      <c r="AF65" s="164"/>
      <c r="AG65" s="164"/>
      <c r="AH65" s="164"/>
      <c r="AI65" s="165"/>
      <c r="AJ65" s="130"/>
      <c r="AK65" s="130"/>
      <c r="AL65" s="47"/>
      <c r="AM65" s="166"/>
      <c r="AN65" s="165"/>
      <c r="AO65" s="167"/>
      <c r="AP65" s="160"/>
      <c r="AQ65" s="160"/>
      <c r="AR65" s="161"/>
      <c r="AS65" s="161"/>
      <c r="AT65" s="161"/>
      <c r="AU65" s="161"/>
      <c r="AV65" s="139"/>
      <c r="AW65" s="139"/>
      <c r="AX65" s="139"/>
      <c r="AY65" s="139"/>
      <c r="AZ65" s="210"/>
      <c r="BA65" s="139"/>
      <c r="BB65" s="139"/>
      <c r="BC65" s="139"/>
      <c r="BD65" s="139"/>
      <c r="BE65" s="139"/>
      <c r="BF65" s="139"/>
      <c r="BG65" s="139"/>
    </row>
    <row r="66" spans="1:59" ht="29.25" customHeight="1">
      <c r="A66" s="160"/>
      <c r="B66" s="160"/>
      <c r="C66" s="160"/>
      <c r="D66" s="160"/>
      <c r="E66" s="160"/>
      <c r="F66" s="160"/>
      <c r="G66" s="160"/>
      <c r="H66" s="160"/>
      <c r="I66" s="160"/>
      <c r="J66" s="160"/>
      <c r="K66" s="160"/>
      <c r="L66" s="160"/>
      <c r="M66" s="160"/>
      <c r="N66" s="175"/>
      <c r="O66" s="160"/>
      <c r="P66" s="133"/>
      <c r="Q66" s="148"/>
      <c r="R66" s="66" t="s">
        <v>293</v>
      </c>
      <c r="S66" s="34" t="s">
        <v>273</v>
      </c>
      <c r="T66" s="34"/>
      <c r="U66" s="34" t="e">
        <f>IF(R66=0,0,IF(#REF!="Leve 20%",20%,IF(#REF!="Menor 40%",40%,IF(#REF!="Moderado 60%",60%,IF(#REF!="Mayor 80%",80%,100%)))))</f>
        <v>#REF!</v>
      </c>
      <c r="V66" s="166"/>
      <c r="W66" s="165"/>
      <c r="X66" s="167"/>
      <c r="Y66" s="209"/>
      <c r="Z66" s="166"/>
      <c r="AA66" s="164"/>
      <c r="AB66" s="169"/>
      <c r="AC66" s="164"/>
      <c r="AD66" s="169"/>
      <c r="AE66" s="171"/>
      <c r="AF66" s="164"/>
      <c r="AG66" s="164"/>
      <c r="AH66" s="164"/>
      <c r="AI66" s="165"/>
      <c r="AJ66" s="130"/>
      <c r="AK66" s="130"/>
      <c r="AL66" s="47"/>
      <c r="AM66" s="166"/>
      <c r="AN66" s="165"/>
      <c r="AO66" s="167"/>
      <c r="AP66" s="160"/>
      <c r="AQ66" s="160"/>
      <c r="AR66" s="161"/>
      <c r="AS66" s="161"/>
      <c r="AT66" s="161"/>
      <c r="AU66" s="161"/>
      <c r="AV66" s="139"/>
      <c r="AW66" s="139"/>
      <c r="AX66" s="139"/>
      <c r="AY66" s="139"/>
      <c r="AZ66" s="210"/>
      <c r="BA66" s="139"/>
      <c r="BB66" s="139"/>
      <c r="BC66" s="139"/>
      <c r="BD66" s="139"/>
      <c r="BE66" s="139"/>
      <c r="BF66" s="139"/>
      <c r="BG66" s="139"/>
    </row>
    <row r="67" spans="1:59" ht="29.25" customHeight="1">
      <c r="A67" s="160"/>
      <c r="B67" s="160"/>
      <c r="C67" s="160"/>
      <c r="D67" s="160"/>
      <c r="E67" s="160"/>
      <c r="F67" s="160"/>
      <c r="G67" s="160"/>
      <c r="H67" s="160"/>
      <c r="I67" s="160"/>
      <c r="J67" s="160"/>
      <c r="K67" s="160"/>
      <c r="L67" s="160"/>
      <c r="M67" s="160"/>
      <c r="N67" s="175"/>
      <c r="O67" s="160"/>
      <c r="P67" s="133"/>
      <c r="Q67" s="148"/>
      <c r="R67" s="66" t="s">
        <v>294</v>
      </c>
      <c r="S67" s="34"/>
      <c r="T67" s="34" t="s">
        <v>273</v>
      </c>
      <c r="U67" s="34" t="e">
        <f>IF(R67=0,0,IF(#REF!="Leve 20%",20%,IF(#REF!="Menor 40%",40%,IF(#REF!="Moderado 60%",60%,IF(#REF!="Mayor 80%",80%,100%)))))</f>
        <v>#REF!</v>
      </c>
      <c r="V67" s="166"/>
      <c r="W67" s="165"/>
      <c r="X67" s="167"/>
      <c r="Y67" s="209"/>
      <c r="Z67" s="166"/>
      <c r="AA67" s="164"/>
      <c r="AB67" s="169"/>
      <c r="AC67" s="164"/>
      <c r="AD67" s="169"/>
      <c r="AE67" s="171"/>
      <c r="AF67" s="164"/>
      <c r="AG67" s="164"/>
      <c r="AH67" s="164"/>
      <c r="AI67" s="165"/>
      <c r="AJ67" s="130"/>
      <c r="AK67" s="130"/>
      <c r="AL67" s="47"/>
      <c r="AM67" s="166"/>
      <c r="AN67" s="165"/>
      <c r="AO67" s="167"/>
      <c r="AP67" s="160"/>
      <c r="AQ67" s="160"/>
      <c r="AR67" s="161"/>
      <c r="AS67" s="161"/>
      <c r="AT67" s="161"/>
      <c r="AU67" s="161"/>
      <c r="AV67" s="139"/>
      <c r="AW67" s="139"/>
      <c r="AX67" s="139"/>
      <c r="AY67" s="139"/>
      <c r="AZ67" s="210"/>
      <c r="BA67" s="139"/>
      <c r="BB67" s="139"/>
      <c r="BC67" s="139"/>
      <c r="BD67" s="139"/>
      <c r="BE67" s="139"/>
      <c r="BF67" s="139"/>
      <c r="BG67" s="139"/>
    </row>
    <row r="68" spans="1:59" ht="29.25" customHeight="1">
      <c r="A68" s="160"/>
      <c r="B68" s="160"/>
      <c r="C68" s="160"/>
      <c r="D68" s="160"/>
      <c r="E68" s="160"/>
      <c r="F68" s="160"/>
      <c r="G68" s="160"/>
      <c r="H68" s="160"/>
      <c r="I68" s="160"/>
      <c r="J68" s="160"/>
      <c r="K68" s="160"/>
      <c r="L68" s="160"/>
      <c r="M68" s="160"/>
      <c r="N68" s="175"/>
      <c r="O68" s="160"/>
      <c r="P68" s="133"/>
      <c r="Q68" s="148"/>
      <c r="R68" s="66" t="s">
        <v>295</v>
      </c>
      <c r="S68" s="34" t="s">
        <v>273</v>
      </c>
      <c r="T68" s="34"/>
      <c r="U68" s="34" t="e">
        <f>IF(R68=0,0,IF(#REF!="Leve 20%",20%,IF(#REF!="Menor 40%",40%,IF(#REF!="Moderado 60%",60%,IF(#REF!="Mayor 80%",80%,100%)))))</f>
        <v>#REF!</v>
      </c>
      <c r="V68" s="166"/>
      <c r="W68" s="165"/>
      <c r="X68" s="167"/>
      <c r="Y68" s="209"/>
      <c r="Z68" s="166"/>
      <c r="AA68" s="164"/>
      <c r="AB68" s="169"/>
      <c r="AC68" s="164"/>
      <c r="AD68" s="169"/>
      <c r="AE68" s="171"/>
      <c r="AF68" s="164"/>
      <c r="AG68" s="164"/>
      <c r="AH68" s="164"/>
      <c r="AI68" s="165"/>
      <c r="AJ68" s="130"/>
      <c r="AK68" s="130"/>
      <c r="AL68" s="47"/>
      <c r="AM68" s="166"/>
      <c r="AN68" s="165"/>
      <c r="AO68" s="167"/>
      <c r="AP68" s="160"/>
      <c r="AQ68" s="160"/>
      <c r="AR68" s="161"/>
      <c r="AS68" s="161"/>
      <c r="AT68" s="161"/>
      <c r="AU68" s="161"/>
      <c r="AV68" s="139"/>
      <c r="AW68" s="139"/>
      <c r="AX68" s="139"/>
      <c r="AY68" s="139"/>
      <c r="AZ68" s="210"/>
      <c r="BA68" s="139"/>
      <c r="BB68" s="139"/>
      <c r="BC68" s="139"/>
      <c r="BD68" s="139"/>
      <c r="BE68" s="139"/>
      <c r="BF68" s="139"/>
      <c r="BG68" s="139"/>
    </row>
    <row r="69" spans="1:59" ht="29.25" customHeight="1">
      <c r="A69" s="160"/>
      <c r="B69" s="160"/>
      <c r="C69" s="160"/>
      <c r="D69" s="160"/>
      <c r="E69" s="160"/>
      <c r="F69" s="160"/>
      <c r="G69" s="160"/>
      <c r="H69" s="160"/>
      <c r="I69" s="160"/>
      <c r="J69" s="160"/>
      <c r="K69" s="160"/>
      <c r="L69" s="160"/>
      <c r="M69" s="160"/>
      <c r="N69" s="175"/>
      <c r="O69" s="160"/>
      <c r="P69" s="133"/>
      <c r="Q69" s="148"/>
      <c r="R69" s="66" t="s">
        <v>296</v>
      </c>
      <c r="S69" s="34"/>
      <c r="T69" s="34" t="s">
        <v>273</v>
      </c>
      <c r="U69" s="34" t="e">
        <f>IF(R69=0,0,IF(#REF!="Leve 20%",20%,IF(#REF!="Menor 40%",40%,IF(#REF!="Moderado 60%",60%,IF(#REF!="Mayor 80%",80%,100%)))))</f>
        <v>#REF!</v>
      </c>
      <c r="V69" s="166"/>
      <c r="W69" s="165"/>
      <c r="X69" s="167"/>
      <c r="Y69" s="209"/>
      <c r="Z69" s="166"/>
      <c r="AA69" s="164"/>
      <c r="AB69" s="169"/>
      <c r="AC69" s="164"/>
      <c r="AD69" s="169"/>
      <c r="AE69" s="171"/>
      <c r="AF69" s="164"/>
      <c r="AG69" s="164"/>
      <c r="AH69" s="164"/>
      <c r="AI69" s="165"/>
      <c r="AJ69" s="130"/>
      <c r="AK69" s="130"/>
      <c r="AL69" s="47"/>
      <c r="AM69" s="166"/>
      <c r="AN69" s="165"/>
      <c r="AO69" s="167"/>
      <c r="AP69" s="160"/>
      <c r="AQ69" s="160"/>
      <c r="AR69" s="161"/>
      <c r="AS69" s="161"/>
      <c r="AT69" s="161"/>
      <c r="AU69" s="161"/>
      <c r="AV69" s="139"/>
      <c r="AW69" s="139"/>
      <c r="AX69" s="139"/>
      <c r="AY69" s="139"/>
      <c r="AZ69" s="210"/>
      <c r="BA69" s="139"/>
      <c r="BB69" s="139"/>
      <c r="BC69" s="139"/>
      <c r="BD69" s="139"/>
      <c r="BE69" s="139"/>
      <c r="BF69" s="139"/>
      <c r="BG69" s="139"/>
    </row>
    <row r="70" spans="1:59" ht="29.25" customHeight="1">
      <c r="A70" s="160"/>
      <c r="B70" s="160"/>
      <c r="C70" s="160"/>
      <c r="D70" s="160"/>
      <c r="E70" s="160"/>
      <c r="F70" s="160"/>
      <c r="G70" s="160"/>
      <c r="H70" s="160"/>
      <c r="I70" s="160"/>
      <c r="J70" s="160"/>
      <c r="K70" s="160"/>
      <c r="L70" s="160"/>
      <c r="M70" s="160"/>
      <c r="N70" s="175"/>
      <c r="O70" s="160"/>
      <c r="P70" s="133"/>
      <c r="Q70" s="148"/>
      <c r="R70" s="66" t="s">
        <v>297</v>
      </c>
      <c r="S70" s="34" t="s">
        <v>273</v>
      </c>
      <c r="T70" s="34"/>
      <c r="U70" s="34" t="e">
        <f>IF(R70=0,0,IF(#REF!="Leve 20%",20%,IF(#REF!="Menor 40%",40%,IF(#REF!="Moderado 60%",60%,IF(#REF!="Mayor 80%",80%,100%)))))</f>
        <v>#REF!</v>
      </c>
      <c r="V70" s="166"/>
      <c r="W70" s="165"/>
      <c r="X70" s="167"/>
      <c r="Y70" s="209"/>
      <c r="Z70" s="166"/>
      <c r="AA70" s="164"/>
      <c r="AB70" s="170"/>
      <c r="AC70" s="164"/>
      <c r="AD70" s="170"/>
      <c r="AE70" s="171"/>
      <c r="AF70" s="164"/>
      <c r="AG70" s="164"/>
      <c r="AH70" s="164"/>
      <c r="AI70" s="165"/>
      <c r="AJ70" s="130"/>
      <c r="AK70" s="130"/>
      <c r="AL70" s="47"/>
      <c r="AM70" s="166"/>
      <c r="AN70" s="165"/>
      <c r="AO70" s="167"/>
      <c r="AP70" s="160"/>
      <c r="AQ70" s="160"/>
      <c r="AR70" s="161"/>
      <c r="AS70" s="161"/>
      <c r="AT70" s="161"/>
      <c r="AU70" s="161"/>
      <c r="AV70" s="139"/>
      <c r="AW70" s="139"/>
      <c r="AX70" s="139"/>
      <c r="AY70" s="139"/>
      <c r="AZ70" s="210"/>
      <c r="BA70" s="139"/>
      <c r="BB70" s="139"/>
      <c r="BC70" s="139"/>
      <c r="BD70" s="139"/>
      <c r="BE70" s="139"/>
      <c r="BF70" s="139"/>
      <c r="BG70" s="139"/>
    </row>
    <row r="71" spans="1:59" ht="29.25" customHeight="1">
      <c r="A71" s="160"/>
      <c r="B71" s="160"/>
      <c r="C71" s="160"/>
      <c r="D71" s="160"/>
      <c r="E71" s="160"/>
      <c r="F71" s="160"/>
      <c r="G71" s="160"/>
      <c r="H71" s="160"/>
      <c r="I71" s="160"/>
      <c r="J71" s="160"/>
      <c r="K71" s="160"/>
      <c r="L71" s="160"/>
      <c r="M71" s="160"/>
      <c r="N71" s="175"/>
      <c r="O71" s="160"/>
      <c r="P71" s="133"/>
      <c r="Q71" s="148"/>
      <c r="R71" s="66" t="s">
        <v>298</v>
      </c>
      <c r="S71" s="34"/>
      <c r="T71" s="34" t="s">
        <v>273</v>
      </c>
      <c r="U71" s="34" t="e">
        <f>IF(R71=0,0,IF(#REF!="Leve 20%",20%,IF(#REF!="Menor 40%",40%,IF(#REF!="Moderado 60%",60%,IF(#REF!="Mayor 80%",80%,100%)))))</f>
        <v>#REF!</v>
      </c>
      <c r="V71" s="166"/>
      <c r="W71" s="165"/>
      <c r="X71" s="167"/>
      <c r="Y71" s="209" t="s">
        <v>359</v>
      </c>
      <c r="Z71" s="166" t="str">
        <f>IF(AA71="Preventivo","X",IF(AA64="Detectivo","X","X "))</f>
        <v xml:space="preserve">X </v>
      </c>
      <c r="AA71" s="163" t="s">
        <v>107</v>
      </c>
      <c r="AB71" s="168">
        <f>IF(AA71="","",IF(AA71="Preventivo",25%,15%))</f>
        <v>0.15</v>
      </c>
      <c r="AC71" s="163" t="s">
        <v>108</v>
      </c>
      <c r="AD71" s="138">
        <f>IF(AC71="Automatico",25%,15%)</f>
        <v>0.15</v>
      </c>
      <c r="AE71" s="165">
        <f>AB71+AD71</f>
        <v>0.3</v>
      </c>
      <c r="AF71" s="163" t="s">
        <v>96</v>
      </c>
      <c r="AG71" s="163" t="s">
        <v>97</v>
      </c>
      <c r="AH71" s="163" t="s">
        <v>98</v>
      </c>
      <c r="AI71" s="165">
        <f>AI64-(AI64*AE71)</f>
        <v>8.3999999999999991E-2</v>
      </c>
      <c r="AJ71" s="130"/>
      <c r="AK71" s="130"/>
      <c r="AL71" s="47"/>
      <c r="AM71" s="166"/>
      <c r="AN71" s="165"/>
      <c r="AO71" s="167"/>
      <c r="AP71" s="160"/>
      <c r="AQ71" s="160" t="s">
        <v>360</v>
      </c>
      <c r="AR71" s="160" t="s">
        <v>352</v>
      </c>
      <c r="AS71" s="162" t="s">
        <v>284</v>
      </c>
      <c r="AT71" s="162" t="s">
        <v>285</v>
      </c>
      <c r="AU71" s="160" t="s">
        <v>113</v>
      </c>
      <c r="AV71" s="139"/>
      <c r="AW71" s="139"/>
      <c r="AX71" s="139"/>
      <c r="AY71" s="139"/>
      <c r="AZ71" s="210"/>
      <c r="BA71" s="139"/>
      <c r="BB71" s="139"/>
      <c r="BC71" s="139"/>
      <c r="BD71" s="139"/>
      <c r="BE71" s="139"/>
      <c r="BF71" s="139"/>
      <c r="BG71" s="139"/>
    </row>
    <row r="72" spans="1:59" ht="29.25" customHeight="1">
      <c r="A72" s="160"/>
      <c r="B72" s="160"/>
      <c r="C72" s="160"/>
      <c r="D72" s="160"/>
      <c r="E72" s="160"/>
      <c r="F72" s="160"/>
      <c r="G72" s="160"/>
      <c r="H72" s="160"/>
      <c r="I72" s="160"/>
      <c r="J72" s="160"/>
      <c r="K72" s="160"/>
      <c r="L72" s="160"/>
      <c r="M72" s="160"/>
      <c r="N72" s="175"/>
      <c r="O72" s="160"/>
      <c r="P72" s="133"/>
      <c r="Q72" s="148"/>
      <c r="R72" s="66" t="s">
        <v>302</v>
      </c>
      <c r="S72" s="34"/>
      <c r="T72" s="34" t="s">
        <v>273</v>
      </c>
      <c r="U72" s="34" t="e">
        <f>IF(R72=0,0,IF(#REF!="Leve 20%",20%,IF(#REF!="Menor 40%",40%,IF(#REF!="Moderado 60%",60%,IF(#REF!="Mayor 80%",80%,100%)))))</f>
        <v>#REF!</v>
      </c>
      <c r="V72" s="166"/>
      <c r="W72" s="165"/>
      <c r="X72" s="167"/>
      <c r="Y72" s="209"/>
      <c r="Z72" s="171"/>
      <c r="AA72" s="164"/>
      <c r="AB72" s="169"/>
      <c r="AC72" s="164"/>
      <c r="AD72" s="139"/>
      <c r="AE72" s="171"/>
      <c r="AF72" s="163"/>
      <c r="AG72" s="164"/>
      <c r="AH72" s="164"/>
      <c r="AI72" s="165"/>
      <c r="AJ72" s="130"/>
      <c r="AK72" s="130"/>
      <c r="AL72" s="47"/>
      <c r="AM72" s="166"/>
      <c r="AN72" s="165"/>
      <c r="AO72" s="167"/>
      <c r="AP72" s="160"/>
      <c r="AQ72" s="161"/>
      <c r="AR72" s="161"/>
      <c r="AS72" s="161"/>
      <c r="AT72" s="161"/>
      <c r="AU72" s="161"/>
      <c r="AV72" s="139"/>
      <c r="AW72" s="139"/>
      <c r="AX72" s="139"/>
      <c r="AY72" s="139"/>
      <c r="AZ72" s="210"/>
      <c r="BA72" s="139"/>
      <c r="BB72" s="139"/>
      <c r="BC72" s="139"/>
      <c r="BD72" s="139"/>
      <c r="BE72" s="139"/>
      <c r="BF72" s="139"/>
      <c r="BG72" s="139"/>
    </row>
    <row r="73" spans="1:59" ht="29.25" customHeight="1">
      <c r="A73" s="160"/>
      <c r="B73" s="160"/>
      <c r="C73" s="160"/>
      <c r="D73" s="160"/>
      <c r="E73" s="160"/>
      <c r="F73" s="160"/>
      <c r="G73" s="160"/>
      <c r="H73" s="160"/>
      <c r="I73" s="160"/>
      <c r="J73" s="160"/>
      <c r="K73" s="160"/>
      <c r="L73" s="160"/>
      <c r="M73" s="160"/>
      <c r="N73" s="175"/>
      <c r="O73" s="160"/>
      <c r="P73" s="133"/>
      <c r="Q73" s="148"/>
      <c r="R73" s="66" t="s">
        <v>303</v>
      </c>
      <c r="S73" s="34" t="s">
        <v>273</v>
      </c>
      <c r="T73" s="34"/>
      <c r="U73" s="34" t="e">
        <f>IF(R73=0,0,IF(#REF!="Leve 20%",20%,IF(#REF!="Menor 40%",40%,IF(#REF!="Moderado 60%",60%,IF(#REF!="Mayor 80%",80%,100%)))))</f>
        <v>#REF!</v>
      </c>
      <c r="V73" s="166"/>
      <c r="W73" s="165"/>
      <c r="X73" s="167"/>
      <c r="Y73" s="209"/>
      <c r="Z73" s="171"/>
      <c r="AA73" s="164"/>
      <c r="AB73" s="169"/>
      <c r="AC73" s="164"/>
      <c r="AD73" s="139"/>
      <c r="AE73" s="171"/>
      <c r="AF73" s="163"/>
      <c r="AG73" s="164"/>
      <c r="AH73" s="164"/>
      <c r="AI73" s="165"/>
      <c r="AJ73" s="130"/>
      <c r="AK73" s="130"/>
      <c r="AL73" s="47"/>
      <c r="AM73" s="166"/>
      <c r="AN73" s="165"/>
      <c r="AO73" s="167"/>
      <c r="AP73" s="160"/>
      <c r="AQ73" s="161"/>
      <c r="AR73" s="161"/>
      <c r="AS73" s="161"/>
      <c r="AT73" s="161"/>
      <c r="AU73" s="161"/>
      <c r="AV73" s="139"/>
      <c r="AW73" s="139"/>
      <c r="AX73" s="139"/>
      <c r="AY73" s="139"/>
      <c r="AZ73" s="210"/>
      <c r="BA73" s="139"/>
      <c r="BB73" s="139"/>
      <c r="BC73" s="139"/>
      <c r="BD73" s="139"/>
      <c r="BE73" s="139"/>
      <c r="BF73" s="139"/>
      <c r="BG73" s="139"/>
    </row>
    <row r="74" spans="1:59" ht="29.25" customHeight="1">
      <c r="A74" s="160"/>
      <c r="B74" s="160"/>
      <c r="C74" s="160"/>
      <c r="D74" s="160"/>
      <c r="E74" s="160"/>
      <c r="F74" s="160"/>
      <c r="G74" s="160"/>
      <c r="H74" s="160"/>
      <c r="I74" s="160"/>
      <c r="J74" s="160"/>
      <c r="K74" s="160"/>
      <c r="L74" s="160"/>
      <c r="M74" s="160"/>
      <c r="N74" s="175"/>
      <c r="O74" s="160"/>
      <c r="P74" s="133"/>
      <c r="Q74" s="148"/>
      <c r="R74" s="66" t="s">
        <v>304</v>
      </c>
      <c r="S74" s="34" t="s">
        <v>273</v>
      </c>
      <c r="T74" s="34"/>
      <c r="U74" s="34" t="e">
        <f>IF(R74=0,0,IF(#REF!="Leve 20%",20%,IF(#REF!="Menor 40%",40%,IF(#REF!="Moderado 60%",60%,IF(#REF!="Mayor 80%",80%,100%)))))</f>
        <v>#REF!</v>
      </c>
      <c r="V74" s="166"/>
      <c r="W74" s="165"/>
      <c r="X74" s="167"/>
      <c r="Y74" s="209"/>
      <c r="Z74" s="171"/>
      <c r="AA74" s="164"/>
      <c r="AB74" s="169"/>
      <c r="AC74" s="164"/>
      <c r="AD74" s="139"/>
      <c r="AE74" s="171"/>
      <c r="AF74" s="163"/>
      <c r="AG74" s="164"/>
      <c r="AH74" s="164"/>
      <c r="AI74" s="165"/>
      <c r="AJ74" s="130"/>
      <c r="AK74" s="130"/>
      <c r="AL74" s="47"/>
      <c r="AM74" s="166"/>
      <c r="AN74" s="165"/>
      <c r="AO74" s="167"/>
      <c r="AP74" s="160"/>
      <c r="AQ74" s="161"/>
      <c r="AR74" s="161"/>
      <c r="AS74" s="161"/>
      <c r="AT74" s="161"/>
      <c r="AU74" s="161"/>
      <c r="AV74" s="139"/>
      <c r="AW74" s="139"/>
      <c r="AX74" s="139"/>
      <c r="AY74" s="139"/>
      <c r="AZ74" s="210"/>
      <c r="BA74" s="139"/>
      <c r="BB74" s="139"/>
      <c r="BC74" s="139"/>
      <c r="BD74" s="139"/>
      <c r="BE74" s="139"/>
      <c r="BF74" s="139"/>
      <c r="BG74" s="139"/>
    </row>
    <row r="75" spans="1:59" ht="29.25" customHeight="1">
      <c r="A75" s="160"/>
      <c r="B75" s="160"/>
      <c r="C75" s="160"/>
      <c r="D75" s="160"/>
      <c r="E75" s="160"/>
      <c r="F75" s="160"/>
      <c r="G75" s="160"/>
      <c r="H75" s="160"/>
      <c r="I75" s="160"/>
      <c r="J75" s="160"/>
      <c r="K75" s="160"/>
      <c r="L75" s="160"/>
      <c r="M75" s="160"/>
      <c r="N75" s="175"/>
      <c r="O75" s="160"/>
      <c r="P75" s="133"/>
      <c r="Q75" s="148"/>
      <c r="R75" s="66" t="s">
        <v>305</v>
      </c>
      <c r="S75" s="34" t="s">
        <v>273</v>
      </c>
      <c r="T75" s="34"/>
      <c r="U75" s="34" t="e">
        <f>IF(R75=0,0,IF(#REF!="Leve 20%",20%,IF(#REF!="Menor 40%",40%,IF(#REF!="Moderado 60%",60%,IF(#REF!="Mayor 80%",80%,100%)))))</f>
        <v>#REF!</v>
      </c>
      <c r="V75" s="166"/>
      <c r="W75" s="165"/>
      <c r="X75" s="167"/>
      <c r="Y75" s="209"/>
      <c r="Z75" s="171"/>
      <c r="AA75" s="164"/>
      <c r="AB75" s="169"/>
      <c r="AC75" s="164"/>
      <c r="AD75" s="139"/>
      <c r="AE75" s="171"/>
      <c r="AF75" s="163"/>
      <c r="AG75" s="164"/>
      <c r="AH75" s="164"/>
      <c r="AI75" s="165"/>
      <c r="AJ75" s="130"/>
      <c r="AK75" s="130"/>
      <c r="AL75" s="47"/>
      <c r="AM75" s="166"/>
      <c r="AN75" s="165"/>
      <c r="AO75" s="167"/>
      <c r="AP75" s="160"/>
      <c r="AQ75" s="161"/>
      <c r="AR75" s="161"/>
      <c r="AS75" s="161"/>
      <c r="AT75" s="161"/>
      <c r="AU75" s="161"/>
      <c r="AV75" s="139"/>
      <c r="AW75" s="139"/>
      <c r="AX75" s="139"/>
      <c r="AY75" s="139"/>
      <c r="AZ75" s="210"/>
      <c r="BA75" s="139"/>
      <c r="BB75" s="139"/>
      <c r="BC75" s="139"/>
      <c r="BD75" s="139"/>
      <c r="BE75" s="139"/>
      <c r="BF75" s="139"/>
      <c r="BG75" s="139"/>
    </row>
    <row r="76" spans="1:59" ht="29.25" customHeight="1">
      <c r="A76" s="160"/>
      <c r="B76" s="160"/>
      <c r="C76" s="160"/>
      <c r="D76" s="160"/>
      <c r="E76" s="160"/>
      <c r="F76" s="160"/>
      <c r="G76" s="160"/>
      <c r="H76" s="160"/>
      <c r="I76" s="160"/>
      <c r="J76" s="160"/>
      <c r="K76" s="160"/>
      <c r="L76" s="160"/>
      <c r="M76" s="160"/>
      <c r="N76" s="175"/>
      <c r="O76" s="160"/>
      <c r="P76" s="133"/>
      <c r="Q76" s="148"/>
      <c r="R76" s="66" t="s">
        <v>306</v>
      </c>
      <c r="S76" s="34" t="s">
        <v>273</v>
      </c>
      <c r="T76" s="34"/>
      <c r="U76" s="34" t="e">
        <f>IF(R76=0,0,IF(#REF!="Leve 20%",20%,IF(#REF!="Menor 40%",40%,IF(#REF!="Moderado 60%",60%,IF(#REF!="Mayor 80%",80%,100%)))))</f>
        <v>#REF!</v>
      </c>
      <c r="V76" s="166"/>
      <c r="W76" s="165"/>
      <c r="X76" s="167"/>
      <c r="Y76" s="209"/>
      <c r="Z76" s="171"/>
      <c r="AA76" s="164"/>
      <c r="AB76" s="169"/>
      <c r="AC76" s="164"/>
      <c r="AD76" s="139"/>
      <c r="AE76" s="171"/>
      <c r="AF76" s="163"/>
      <c r="AG76" s="164"/>
      <c r="AH76" s="164"/>
      <c r="AI76" s="165"/>
      <c r="AJ76" s="130"/>
      <c r="AK76" s="130"/>
      <c r="AL76" s="47"/>
      <c r="AM76" s="166"/>
      <c r="AN76" s="165"/>
      <c r="AO76" s="167"/>
      <c r="AP76" s="160"/>
      <c r="AQ76" s="161"/>
      <c r="AR76" s="161"/>
      <c r="AS76" s="161"/>
      <c r="AT76" s="161"/>
      <c r="AU76" s="161"/>
      <c r="AV76" s="139"/>
      <c r="AW76" s="139"/>
      <c r="AX76" s="139"/>
      <c r="AY76" s="139"/>
      <c r="AZ76" s="210"/>
      <c r="BA76" s="139"/>
      <c r="BB76" s="139"/>
      <c r="BC76" s="139"/>
      <c r="BD76" s="139"/>
      <c r="BE76" s="139"/>
      <c r="BF76" s="139"/>
      <c r="BG76" s="139"/>
    </row>
    <row r="77" spans="1:59" ht="29.25" customHeight="1">
      <c r="A77" s="160"/>
      <c r="B77" s="160"/>
      <c r="C77" s="160"/>
      <c r="D77" s="160"/>
      <c r="E77" s="160"/>
      <c r="F77" s="160"/>
      <c r="G77" s="160"/>
      <c r="H77" s="160"/>
      <c r="I77" s="160"/>
      <c r="J77" s="160"/>
      <c r="K77" s="160"/>
      <c r="L77" s="160"/>
      <c r="M77" s="160"/>
      <c r="N77" s="175"/>
      <c r="O77" s="160"/>
      <c r="P77" s="133"/>
      <c r="Q77" s="148"/>
      <c r="R77" s="66" t="s">
        <v>307</v>
      </c>
      <c r="S77" s="34"/>
      <c r="T77" s="34" t="s">
        <v>273</v>
      </c>
      <c r="U77" s="34"/>
      <c r="V77" s="166"/>
      <c r="W77" s="165"/>
      <c r="X77" s="167"/>
      <c r="Y77" s="209"/>
      <c r="Z77" s="171"/>
      <c r="AA77" s="164"/>
      <c r="AB77" s="169"/>
      <c r="AC77" s="164"/>
      <c r="AD77" s="139"/>
      <c r="AE77" s="171"/>
      <c r="AF77" s="163"/>
      <c r="AG77" s="164"/>
      <c r="AH77" s="164"/>
      <c r="AI77" s="165"/>
      <c r="AJ77" s="130"/>
      <c r="AK77" s="130"/>
      <c r="AL77" s="47"/>
      <c r="AM77" s="166"/>
      <c r="AN77" s="165"/>
      <c r="AO77" s="167"/>
      <c r="AP77" s="160"/>
      <c r="AQ77" s="161"/>
      <c r="AR77" s="161"/>
      <c r="AS77" s="161"/>
      <c r="AT77" s="161"/>
      <c r="AU77" s="161"/>
      <c r="AV77" s="139"/>
      <c r="AW77" s="139"/>
      <c r="AX77" s="139"/>
      <c r="AY77" s="139"/>
      <c r="AZ77" s="210"/>
      <c r="BA77" s="139"/>
      <c r="BB77" s="139"/>
      <c r="BC77" s="139"/>
      <c r="BD77" s="139"/>
      <c r="BE77" s="139"/>
      <c r="BF77" s="139"/>
      <c r="BG77" s="139"/>
    </row>
    <row r="78" spans="1:59" ht="29.25" customHeight="1">
      <c r="A78" s="160"/>
      <c r="B78" s="160"/>
      <c r="C78" s="160"/>
      <c r="D78" s="160"/>
      <c r="E78" s="160"/>
      <c r="F78" s="160"/>
      <c r="G78" s="160"/>
      <c r="H78" s="160"/>
      <c r="I78" s="160"/>
      <c r="J78" s="160"/>
      <c r="K78" s="160"/>
      <c r="L78" s="160"/>
      <c r="M78" s="160"/>
      <c r="N78" s="175"/>
      <c r="O78" s="160"/>
      <c r="P78" s="133"/>
      <c r="Q78" s="148"/>
      <c r="R78" s="66" t="s">
        <v>308</v>
      </c>
      <c r="S78" s="34" t="s">
        <v>273</v>
      </c>
      <c r="T78" s="34"/>
      <c r="U78" s="34"/>
      <c r="V78" s="166"/>
      <c r="W78" s="165"/>
      <c r="X78" s="167"/>
      <c r="Y78" s="209"/>
      <c r="Z78" s="171"/>
      <c r="AA78" s="164"/>
      <c r="AB78" s="169"/>
      <c r="AC78" s="164"/>
      <c r="AD78" s="139"/>
      <c r="AE78" s="171"/>
      <c r="AF78" s="163"/>
      <c r="AG78" s="164"/>
      <c r="AH78" s="164"/>
      <c r="AI78" s="165"/>
      <c r="AJ78" s="130"/>
      <c r="AK78" s="130"/>
      <c r="AL78" s="47"/>
      <c r="AM78" s="166"/>
      <c r="AN78" s="165"/>
      <c r="AO78" s="167"/>
      <c r="AP78" s="160"/>
      <c r="AQ78" s="161"/>
      <c r="AR78" s="161"/>
      <c r="AS78" s="161"/>
      <c r="AT78" s="161"/>
      <c r="AU78" s="161"/>
      <c r="AV78" s="139"/>
      <c r="AW78" s="139"/>
      <c r="AX78" s="139"/>
      <c r="AY78" s="139"/>
      <c r="AZ78" s="210"/>
      <c r="BA78" s="139"/>
      <c r="BB78" s="139"/>
      <c r="BC78" s="139"/>
      <c r="BD78" s="139"/>
      <c r="BE78" s="139"/>
      <c r="BF78" s="139"/>
      <c r="BG78" s="139"/>
    </row>
    <row r="79" spans="1:59" ht="29.25" customHeight="1">
      <c r="A79" s="160"/>
      <c r="B79" s="160"/>
      <c r="C79" s="160"/>
      <c r="D79" s="160"/>
      <c r="E79" s="160"/>
      <c r="F79" s="160"/>
      <c r="G79" s="160"/>
      <c r="H79" s="160"/>
      <c r="I79" s="160"/>
      <c r="J79" s="160"/>
      <c r="K79" s="160"/>
      <c r="L79" s="160"/>
      <c r="M79" s="160"/>
      <c r="N79" s="175"/>
      <c r="O79" s="160"/>
      <c r="P79" s="133"/>
      <c r="Q79" s="148"/>
      <c r="R79" s="66" t="s">
        <v>309</v>
      </c>
      <c r="S79" s="34"/>
      <c r="T79" s="34" t="s">
        <v>273</v>
      </c>
      <c r="U79" s="34"/>
      <c r="V79" s="166"/>
      <c r="W79" s="165"/>
      <c r="X79" s="167"/>
      <c r="Y79" s="209"/>
      <c r="Z79" s="171"/>
      <c r="AA79" s="164"/>
      <c r="AB79" s="169"/>
      <c r="AC79" s="164"/>
      <c r="AD79" s="139"/>
      <c r="AE79" s="171"/>
      <c r="AF79" s="163"/>
      <c r="AG79" s="164"/>
      <c r="AH79" s="164"/>
      <c r="AI79" s="165"/>
      <c r="AJ79" s="130"/>
      <c r="AK79" s="130"/>
      <c r="AL79" s="47"/>
      <c r="AM79" s="166"/>
      <c r="AN79" s="165"/>
      <c r="AO79" s="167"/>
      <c r="AP79" s="160"/>
      <c r="AQ79" s="161"/>
      <c r="AR79" s="161"/>
      <c r="AS79" s="161"/>
      <c r="AT79" s="161"/>
      <c r="AU79" s="161"/>
      <c r="AV79" s="139"/>
      <c r="AW79" s="139"/>
      <c r="AX79" s="139"/>
      <c r="AY79" s="139"/>
      <c r="AZ79" s="210"/>
      <c r="BA79" s="139"/>
      <c r="BB79" s="139"/>
      <c r="BC79" s="139"/>
      <c r="BD79" s="139"/>
      <c r="BE79" s="139"/>
      <c r="BF79" s="139"/>
      <c r="BG79" s="139"/>
    </row>
    <row r="80" spans="1:59" ht="29.25" customHeight="1">
      <c r="A80" s="160"/>
      <c r="B80" s="160"/>
      <c r="C80" s="160"/>
      <c r="D80" s="160"/>
      <c r="E80" s="160"/>
      <c r="F80" s="160"/>
      <c r="G80" s="160"/>
      <c r="H80" s="160"/>
      <c r="I80" s="160"/>
      <c r="J80" s="160"/>
      <c r="K80" s="160"/>
      <c r="L80" s="160"/>
      <c r="M80" s="160"/>
      <c r="N80" s="175"/>
      <c r="O80" s="160"/>
      <c r="P80" s="133"/>
      <c r="Q80" s="148"/>
      <c r="R80" s="66" t="s">
        <v>310</v>
      </c>
      <c r="S80" s="34"/>
      <c r="T80" s="34" t="s">
        <v>273</v>
      </c>
      <c r="U80" s="34"/>
      <c r="V80" s="166"/>
      <c r="W80" s="165"/>
      <c r="X80" s="167"/>
      <c r="Y80" s="209"/>
      <c r="Z80" s="171"/>
      <c r="AA80" s="164"/>
      <c r="AB80" s="169"/>
      <c r="AC80" s="164"/>
      <c r="AD80" s="139"/>
      <c r="AE80" s="171"/>
      <c r="AF80" s="163"/>
      <c r="AG80" s="164"/>
      <c r="AH80" s="164"/>
      <c r="AI80" s="165"/>
      <c r="AJ80" s="130"/>
      <c r="AK80" s="130"/>
      <c r="AL80" s="47"/>
      <c r="AM80" s="166"/>
      <c r="AN80" s="165"/>
      <c r="AO80" s="167"/>
      <c r="AP80" s="160"/>
      <c r="AQ80" s="161"/>
      <c r="AR80" s="161"/>
      <c r="AS80" s="161"/>
      <c r="AT80" s="161"/>
      <c r="AU80" s="161"/>
      <c r="AV80" s="139"/>
      <c r="AW80" s="139"/>
      <c r="AX80" s="139"/>
      <c r="AY80" s="139"/>
      <c r="AZ80" s="210"/>
      <c r="BA80" s="139"/>
      <c r="BB80" s="139"/>
      <c r="BC80" s="139"/>
      <c r="BD80" s="139"/>
      <c r="BE80" s="139"/>
      <c r="BF80" s="139"/>
      <c r="BG80" s="139"/>
    </row>
    <row r="81" spans="1:59" ht="29.25" customHeight="1">
      <c r="A81" s="160"/>
      <c r="B81" s="160"/>
      <c r="C81" s="160"/>
      <c r="D81" s="160"/>
      <c r="E81" s="160"/>
      <c r="F81" s="160"/>
      <c r="G81" s="160"/>
      <c r="H81" s="160"/>
      <c r="I81" s="160"/>
      <c r="J81" s="160"/>
      <c r="K81" s="160"/>
      <c r="L81" s="160"/>
      <c r="M81" s="160"/>
      <c r="N81" s="175"/>
      <c r="O81" s="160"/>
      <c r="P81" s="133"/>
      <c r="Q81" s="148"/>
      <c r="R81" s="66" t="s">
        <v>311</v>
      </c>
      <c r="S81" s="34"/>
      <c r="T81" s="34" t="s">
        <v>273</v>
      </c>
      <c r="U81" s="34"/>
      <c r="V81" s="166"/>
      <c r="W81" s="165"/>
      <c r="X81" s="167"/>
      <c r="Y81" s="209"/>
      <c r="Z81" s="171"/>
      <c r="AA81" s="164"/>
      <c r="AB81" s="169"/>
      <c r="AC81" s="164"/>
      <c r="AD81" s="139"/>
      <c r="AE81" s="171"/>
      <c r="AF81" s="163"/>
      <c r="AG81" s="164"/>
      <c r="AH81" s="164"/>
      <c r="AI81" s="165"/>
      <c r="AJ81" s="130"/>
      <c r="AK81" s="130"/>
      <c r="AL81" s="47"/>
      <c r="AM81" s="166"/>
      <c r="AN81" s="165"/>
      <c r="AO81" s="167"/>
      <c r="AP81" s="160"/>
      <c r="AQ81" s="161"/>
      <c r="AR81" s="161"/>
      <c r="AS81" s="161"/>
      <c r="AT81" s="161"/>
      <c r="AU81" s="161"/>
      <c r="AV81" s="139"/>
      <c r="AW81" s="139"/>
      <c r="AX81" s="139"/>
      <c r="AY81" s="139"/>
      <c r="AZ81" s="210"/>
      <c r="BA81" s="139"/>
      <c r="BB81" s="139"/>
      <c r="BC81" s="139"/>
      <c r="BD81" s="139"/>
      <c r="BE81" s="139"/>
      <c r="BF81" s="139"/>
      <c r="BG81" s="139"/>
    </row>
    <row r="82" spans="1:59" ht="29.25" customHeight="1">
      <c r="A82" s="160"/>
      <c r="B82" s="160"/>
      <c r="C82" s="160"/>
      <c r="D82" s="160"/>
      <c r="E82" s="160"/>
      <c r="F82" s="160"/>
      <c r="G82" s="160"/>
      <c r="H82" s="160"/>
      <c r="I82" s="160"/>
      <c r="J82" s="160"/>
      <c r="K82" s="160"/>
      <c r="L82" s="160"/>
      <c r="M82" s="160"/>
      <c r="N82" s="175"/>
      <c r="O82" s="160"/>
      <c r="P82" s="133"/>
      <c r="Q82" s="148"/>
      <c r="R82" s="66" t="s">
        <v>312</v>
      </c>
      <c r="S82" s="34"/>
      <c r="T82" s="34" t="s">
        <v>273</v>
      </c>
      <c r="U82" s="34"/>
      <c r="V82" s="166"/>
      <c r="W82" s="165"/>
      <c r="X82" s="167"/>
      <c r="Y82" s="209"/>
      <c r="Z82" s="171"/>
      <c r="AA82" s="164"/>
      <c r="AB82" s="169"/>
      <c r="AC82" s="164"/>
      <c r="AD82" s="139"/>
      <c r="AE82" s="171"/>
      <c r="AF82" s="163"/>
      <c r="AG82" s="164"/>
      <c r="AH82" s="164"/>
      <c r="AI82" s="165"/>
      <c r="AJ82" s="130"/>
      <c r="AK82" s="130"/>
      <c r="AL82" s="47"/>
      <c r="AM82" s="166"/>
      <c r="AN82" s="165"/>
      <c r="AO82" s="167"/>
      <c r="AP82" s="160"/>
      <c r="AQ82" s="161"/>
      <c r="AR82" s="161"/>
      <c r="AS82" s="161"/>
      <c r="AT82" s="161"/>
      <c r="AU82" s="161"/>
      <c r="AV82" s="139"/>
      <c r="AW82" s="139"/>
      <c r="AX82" s="139"/>
      <c r="AY82" s="139"/>
      <c r="AZ82" s="210"/>
      <c r="BA82" s="139"/>
      <c r="BB82" s="139"/>
      <c r="BC82" s="139"/>
      <c r="BD82" s="139"/>
      <c r="BE82" s="139"/>
      <c r="BF82" s="139"/>
      <c r="BG82" s="139"/>
    </row>
    <row r="83" spans="1:59" ht="29.25" customHeight="1">
      <c r="A83" s="160"/>
      <c r="B83" s="160"/>
      <c r="C83" s="160"/>
      <c r="D83" s="160"/>
      <c r="E83" s="160"/>
      <c r="F83" s="160"/>
      <c r="G83" s="160"/>
      <c r="H83" s="160"/>
      <c r="I83" s="160"/>
      <c r="J83" s="160"/>
      <c r="K83" s="160"/>
      <c r="L83" s="160"/>
      <c r="M83" s="160"/>
      <c r="N83" s="175"/>
      <c r="O83" s="160"/>
      <c r="P83" s="134"/>
      <c r="Q83" s="149"/>
      <c r="R83" s="67" t="s">
        <v>313</v>
      </c>
      <c r="S83" s="34">
        <f>COUNTA(S64:S82)</f>
        <v>10</v>
      </c>
      <c r="T83" s="34">
        <f>COUNTA(T64:T82)</f>
        <v>9</v>
      </c>
      <c r="U83" s="34"/>
      <c r="V83" s="166"/>
      <c r="W83" s="165"/>
      <c r="X83" s="167"/>
      <c r="Y83" s="209"/>
      <c r="Z83" s="171"/>
      <c r="AA83" s="164"/>
      <c r="AB83" s="170"/>
      <c r="AC83" s="164"/>
      <c r="AD83" s="140"/>
      <c r="AE83" s="171"/>
      <c r="AF83" s="163"/>
      <c r="AG83" s="164"/>
      <c r="AH83" s="164"/>
      <c r="AI83" s="165"/>
      <c r="AJ83" s="131"/>
      <c r="AK83" s="131"/>
      <c r="AL83" s="48"/>
      <c r="AM83" s="166"/>
      <c r="AN83" s="165"/>
      <c r="AO83" s="167"/>
      <c r="AP83" s="160"/>
      <c r="AQ83" s="161"/>
      <c r="AR83" s="161"/>
      <c r="AS83" s="161"/>
      <c r="AT83" s="161"/>
      <c r="AU83" s="161"/>
      <c r="AV83" s="140"/>
      <c r="AW83" s="140"/>
      <c r="AX83" s="140"/>
      <c r="AY83" s="140"/>
      <c r="AZ83" s="211"/>
      <c r="BA83" s="140"/>
      <c r="BB83" s="140"/>
      <c r="BC83" s="140"/>
      <c r="BD83" s="140"/>
      <c r="BE83" s="140"/>
      <c r="BF83" s="140"/>
      <c r="BG83" s="140"/>
    </row>
    <row r="84" spans="1:59" ht="29.25" customHeight="1">
      <c r="A84" s="160">
        <v>18</v>
      </c>
      <c r="B84" s="160" t="s">
        <v>101</v>
      </c>
      <c r="C84" s="160" t="s">
        <v>361</v>
      </c>
      <c r="D84" s="160" t="s">
        <v>362</v>
      </c>
      <c r="E84" s="160" t="s">
        <v>363</v>
      </c>
      <c r="F84" s="160" t="s">
        <v>364</v>
      </c>
      <c r="G84" s="160" t="s">
        <v>273</v>
      </c>
      <c r="H84" s="160" t="s">
        <v>273</v>
      </c>
      <c r="I84" s="160" t="s">
        <v>273</v>
      </c>
      <c r="J84" s="160" t="s">
        <v>273</v>
      </c>
      <c r="K84" s="160" t="s">
        <v>365</v>
      </c>
      <c r="L84" s="160" t="s">
        <v>366</v>
      </c>
      <c r="M84" s="160" t="s">
        <v>367</v>
      </c>
      <c r="N84" s="175" t="s">
        <v>277</v>
      </c>
      <c r="O84" s="160" t="s">
        <v>144</v>
      </c>
      <c r="P84" s="132" t="str">
        <f>IF(O84=0,"Defina la frecuencia",IF(O84="Se espera que el evento ocurra en la mayoria de las circunstancias
Mas de 1 vez en el año","Casi seguro",IF(O84="Es viable que el evento ocurra en la mayoria de las circunstancias.
Al menos 1 vez en el ultimo año","Probable",IF(O84="El Evento podrá ocurrir en algun momento.
Al menos 1 vez en los ultimos 2 años","Posible",IF(O84="El Evento podrá ocurrir en algun momento.
Al menos 1 vez en los ultimos 5 años","Improbable","Rara vez")))))</f>
        <v>Rara vez</v>
      </c>
      <c r="Q84" s="147">
        <f>IF(P84="Casi seguro",100%,IF(P84="Probable",80%,IF(P84="Posible",60%,IF(P84="Improbable",40%,IF(P84="Rara vez",20%,0)))))</f>
        <v>0.2</v>
      </c>
      <c r="R84" s="66" t="s">
        <v>278</v>
      </c>
      <c r="S84" s="34" t="s">
        <v>273</v>
      </c>
      <c r="T84" s="34"/>
      <c r="U84" s="34" t="e">
        <f>IF(R84=0,0,IF(#REF!="Leve 20%",20%,IF(#REF!="Menor 40%",40%,IF(#REF!="Moderado 60%",60%,IF(#REF!="Mayor 80%",80%,100%)))))</f>
        <v>#REF!</v>
      </c>
      <c r="V84" s="166" t="str">
        <f>IF(S103&lt;=5,"Moderado",IF(S103&lt;=11,"Mayor","Catastrofico"))</f>
        <v>Mayor</v>
      </c>
      <c r="W84" s="165">
        <f>IF(V84=0,0,IF(V84="Moderado",60%,IF(V84="Mayor",80%,100%)))</f>
        <v>0.8</v>
      </c>
      <c r="X84" s="167" t="str">
        <f>VLOOKUP(P84,Matriz!B23:G28,MATCH(V84,Matriz!B23:G23,0),FALSE)</f>
        <v>Alto</v>
      </c>
      <c r="Y84" s="172" t="s">
        <v>368</v>
      </c>
      <c r="Z84" s="132" t="s">
        <v>273</v>
      </c>
      <c r="AA84" s="168" t="s">
        <v>107</v>
      </c>
      <c r="AB84" s="168">
        <f>IF(AA84="","",IF(AA84="Preventivo",25%,15%))</f>
        <v>0.15</v>
      </c>
      <c r="AC84" s="168" t="s">
        <v>108</v>
      </c>
      <c r="AD84" s="168">
        <f>IF(AC84="Automatico",25%,15%)</f>
        <v>0.15</v>
      </c>
      <c r="AE84" s="147">
        <f>AB84+AD84</f>
        <v>0.3</v>
      </c>
      <c r="AF84" s="168" t="s">
        <v>96</v>
      </c>
      <c r="AG84" s="168" t="s">
        <v>97</v>
      </c>
      <c r="AH84" s="168" t="s">
        <v>98</v>
      </c>
      <c r="AI84" s="147">
        <f>Q84-(Q84*AE84)</f>
        <v>0.14000000000000001</v>
      </c>
      <c r="AJ84" s="129" t="str">
        <f>IF(AK84=0,"Defina la frecuencia",IF(AK84=20%,"Rara vez",IF(AK84=40%,"Improbable",IF(AK84=60%,"Posible",IF(AK84=80%,"Probable","Casi seguro")))))</f>
        <v>Rara vez</v>
      </c>
      <c r="AK84" s="129">
        <f>IF(AI89&lt;20%,20%,IF(AI89&lt;40%,40%,IF(AI89&lt;60%,60%,IF(AI89&lt;80%,80%,100%))))</f>
        <v>0.2</v>
      </c>
      <c r="AL84" s="46">
        <f>VALUE(AK84)</f>
        <v>0.2</v>
      </c>
      <c r="AM84" s="166" t="str">
        <f>V84</f>
        <v>Mayor</v>
      </c>
      <c r="AN84" s="165">
        <f>W84</f>
        <v>0.8</v>
      </c>
      <c r="AO84" s="167" t="str">
        <f>VLOOKUP(AJ84,Matriz!B23:G28,MATCH(AM84,Matriz!B23:G23,0),FALSE)</f>
        <v>Alto</v>
      </c>
      <c r="AP84" s="160" t="s">
        <v>281</v>
      </c>
      <c r="AQ84" s="160" t="s">
        <v>369</v>
      </c>
      <c r="AR84" s="160" t="s">
        <v>370</v>
      </c>
      <c r="AS84" s="162" t="s">
        <v>284</v>
      </c>
      <c r="AT84" s="162" t="s">
        <v>371</v>
      </c>
      <c r="AU84" s="160" t="s">
        <v>113</v>
      </c>
      <c r="AV84" s="138" t="s">
        <v>372</v>
      </c>
      <c r="AW84" s="138" t="s">
        <v>102</v>
      </c>
      <c r="AX84" s="138" t="s">
        <v>373</v>
      </c>
      <c r="AY84" s="138" t="s">
        <v>374</v>
      </c>
      <c r="AZ84" s="138" t="s">
        <v>375</v>
      </c>
      <c r="BA84" s="138" t="s">
        <v>102</v>
      </c>
      <c r="BB84" s="138" t="s">
        <v>376</v>
      </c>
      <c r="BC84" s="138" t="s">
        <v>377</v>
      </c>
      <c r="BD84" s="138"/>
      <c r="BE84" s="138"/>
      <c r="BF84" s="138"/>
      <c r="BG84" s="138"/>
    </row>
    <row r="85" spans="1:59" ht="29.25" customHeight="1">
      <c r="A85" s="160"/>
      <c r="B85" s="160"/>
      <c r="C85" s="160"/>
      <c r="D85" s="160"/>
      <c r="E85" s="160"/>
      <c r="F85" s="160"/>
      <c r="G85" s="160"/>
      <c r="H85" s="160"/>
      <c r="I85" s="160"/>
      <c r="J85" s="160"/>
      <c r="K85" s="160"/>
      <c r="L85" s="160"/>
      <c r="M85" s="160"/>
      <c r="N85" s="175"/>
      <c r="O85" s="160"/>
      <c r="P85" s="133"/>
      <c r="Q85" s="148"/>
      <c r="R85" s="66" t="s">
        <v>292</v>
      </c>
      <c r="S85" s="34" t="s">
        <v>273</v>
      </c>
      <c r="T85" s="34"/>
      <c r="U85" s="34" t="e">
        <f>IF(R85=0,0,IF(#REF!="Leve 20%",20%,IF(#REF!="Menor 40%",40%,IF(#REF!="Moderado 60%",60%,IF(#REF!="Mayor 80%",80%,100%)))))</f>
        <v>#REF!</v>
      </c>
      <c r="V85" s="166"/>
      <c r="W85" s="165"/>
      <c r="X85" s="167"/>
      <c r="Y85" s="173"/>
      <c r="Z85" s="133"/>
      <c r="AA85" s="169"/>
      <c r="AB85" s="169"/>
      <c r="AC85" s="169"/>
      <c r="AD85" s="169"/>
      <c r="AE85" s="148"/>
      <c r="AF85" s="169"/>
      <c r="AG85" s="169"/>
      <c r="AH85" s="169"/>
      <c r="AI85" s="148"/>
      <c r="AJ85" s="130"/>
      <c r="AK85" s="130"/>
      <c r="AL85" s="47"/>
      <c r="AM85" s="166"/>
      <c r="AN85" s="165"/>
      <c r="AO85" s="167"/>
      <c r="AP85" s="160"/>
      <c r="AQ85" s="160"/>
      <c r="AR85" s="161"/>
      <c r="AS85" s="161"/>
      <c r="AT85" s="161"/>
      <c r="AU85" s="161"/>
      <c r="AV85" s="139"/>
      <c r="AW85" s="139"/>
      <c r="AX85" s="139"/>
      <c r="AY85" s="139"/>
      <c r="AZ85" s="139"/>
      <c r="BA85" s="139"/>
      <c r="BB85" s="139"/>
      <c r="BC85" s="139"/>
      <c r="BD85" s="139"/>
      <c r="BE85" s="139"/>
      <c r="BF85" s="139"/>
      <c r="BG85" s="139"/>
    </row>
    <row r="86" spans="1:59" ht="29.25" customHeight="1">
      <c r="A86" s="160"/>
      <c r="B86" s="160"/>
      <c r="C86" s="160"/>
      <c r="D86" s="160"/>
      <c r="E86" s="160"/>
      <c r="F86" s="160"/>
      <c r="G86" s="160"/>
      <c r="H86" s="160"/>
      <c r="I86" s="160"/>
      <c r="J86" s="160"/>
      <c r="K86" s="160"/>
      <c r="L86" s="160"/>
      <c r="M86" s="160"/>
      <c r="N86" s="175"/>
      <c r="O86" s="160"/>
      <c r="P86" s="133"/>
      <c r="Q86" s="148"/>
      <c r="R86" s="66" t="s">
        <v>293</v>
      </c>
      <c r="S86" s="34" t="s">
        <v>273</v>
      </c>
      <c r="T86" s="34"/>
      <c r="U86" s="34" t="e">
        <f>IF(R86=0,0,IF(#REF!="Leve 20%",20%,IF(#REF!="Menor 40%",40%,IF(#REF!="Moderado 60%",60%,IF(#REF!="Mayor 80%",80%,100%)))))</f>
        <v>#REF!</v>
      </c>
      <c r="V86" s="166"/>
      <c r="W86" s="165"/>
      <c r="X86" s="167"/>
      <c r="Y86" s="173"/>
      <c r="Z86" s="133"/>
      <c r="AA86" s="169"/>
      <c r="AB86" s="169"/>
      <c r="AC86" s="169"/>
      <c r="AD86" s="169"/>
      <c r="AE86" s="148"/>
      <c r="AF86" s="169"/>
      <c r="AG86" s="169"/>
      <c r="AH86" s="169"/>
      <c r="AI86" s="148"/>
      <c r="AJ86" s="130"/>
      <c r="AK86" s="130"/>
      <c r="AL86" s="47"/>
      <c r="AM86" s="166"/>
      <c r="AN86" s="165"/>
      <c r="AO86" s="167"/>
      <c r="AP86" s="160"/>
      <c r="AQ86" s="160"/>
      <c r="AR86" s="161"/>
      <c r="AS86" s="161"/>
      <c r="AT86" s="161"/>
      <c r="AU86" s="161"/>
      <c r="AV86" s="139"/>
      <c r="AW86" s="139"/>
      <c r="AX86" s="139"/>
      <c r="AY86" s="139"/>
      <c r="AZ86" s="139"/>
      <c r="BA86" s="139"/>
      <c r="BB86" s="139"/>
      <c r="BC86" s="139"/>
      <c r="BD86" s="139"/>
      <c r="BE86" s="139"/>
      <c r="BF86" s="139"/>
      <c r="BG86" s="139"/>
    </row>
    <row r="87" spans="1:59" ht="29.25" customHeight="1">
      <c r="A87" s="160"/>
      <c r="B87" s="160"/>
      <c r="C87" s="160"/>
      <c r="D87" s="160"/>
      <c r="E87" s="160"/>
      <c r="F87" s="160"/>
      <c r="G87" s="160"/>
      <c r="H87" s="160"/>
      <c r="I87" s="160"/>
      <c r="J87" s="160"/>
      <c r="K87" s="160"/>
      <c r="L87" s="160"/>
      <c r="M87" s="160"/>
      <c r="N87" s="175"/>
      <c r="O87" s="160"/>
      <c r="P87" s="133"/>
      <c r="Q87" s="148"/>
      <c r="R87" s="66" t="s">
        <v>294</v>
      </c>
      <c r="S87" s="34"/>
      <c r="T87" s="34" t="s">
        <v>273</v>
      </c>
      <c r="U87" s="34" t="e">
        <f>IF(R87=0,0,IF(#REF!="Leve 20%",20%,IF(#REF!="Menor 40%",40%,IF(#REF!="Moderado 60%",60%,IF(#REF!="Mayor 80%",80%,100%)))))</f>
        <v>#REF!</v>
      </c>
      <c r="V87" s="166"/>
      <c r="W87" s="165"/>
      <c r="X87" s="167"/>
      <c r="Y87" s="173"/>
      <c r="Z87" s="133"/>
      <c r="AA87" s="169"/>
      <c r="AB87" s="169"/>
      <c r="AC87" s="169"/>
      <c r="AD87" s="169"/>
      <c r="AE87" s="148"/>
      <c r="AF87" s="169"/>
      <c r="AG87" s="169"/>
      <c r="AH87" s="169"/>
      <c r="AI87" s="148"/>
      <c r="AJ87" s="130"/>
      <c r="AK87" s="130"/>
      <c r="AL87" s="47"/>
      <c r="AM87" s="166"/>
      <c r="AN87" s="165"/>
      <c r="AO87" s="167"/>
      <c r="AP87" s="160"/>
      <c r="AQ87" s="160"/>
      <c r="AR87" s="161"/>
      <c r="AS87" s="161"/>
      <c r="AT87" s="161"/>
      <c r="AU87" s="161"/>
      <c r="AV87" s="139"/>
      <c r="AW87" s="139"/>
      <c r="AX87" s="139"/>
      <c r="AY87" s="139"/>
      <c r="AZ87" s="139"/>
      <c r="BA87" s="139"/>
      <c r="BB87" s="139"/>
      <c r="BC87" s="139"/>
      <c r="BD87" s="139"/>
      <c r="BE87" s="139"/>
      <c r="BF87" s="139"/>
      <c r="BG87" s="139"/>
    </row>
    <row r="88" spans="1:59" ht="29.25" customHeight="1">
      <c r="A88" s="160"/>
      <c r="B88" s="160"/>
      <c r="C88" s="160"/>
      <c r="D88" s="160"/>
      <c r="E88" s="160"/>
      <c r="F88" s="160"/>
      <c r="G88" s="160"/>
      <c r="H88" s="160"/>
      <c r="I88" s="160"/>
      <c r="J88" s="160"/>
      <c r="K88" s="160"/>
      <c r="L88" s="160"/>
      <c r="M88" s="160"/>
      <c r="N88" s="175"/>
      <c r="O88" s="160"/>
      <c r="P88" s="133"/>
      <c r="Q88" s="148"/>
      <c r="R88" s="66" t="s">
        <v>295</v>
      </c>
      <c r="S88" s="34" t="s">
        <v>273</v>
      </c>
      <c r="T88" s="34"/>
      <c r="U88" s="34" t="e">
        <f>IF(R88=0,0,IF(#REF!="Leve 20%",20%,IF(#REF!="Menor 40%",40%,IF(#REF!="Moderado 60%",60%,IF(#REF!="Mayor 80%",80%,100%)))))</f>
        <v>#REF!</v>
      </c>
      <c r="V88" s="166"/>
      <c r="W88" s="165"/>
      <c r="X88" s="167"/>
      <c r="Y88" s="173"/>
      <c r="Z88" s="133"/>
      <c r="AA88" s="169"/>
      <c r="AB88" s="169"/>
      <c r="AC88" s="169"/>
      <c r="AD88" s="169"/>
      <c r="AE88" s="148"/>
      <c r="AF88" s="169"/>
      <c r="AG88" s="169"/>
      <c r="AH88" s="169"/>
      <c r="AI88" s="148"/>
      <c r="AJ88" s="130"/>
      <c r="AK88" s="130"/>
      <c r="AL88" s="47"/>
      <c r="AM88" s="166"/>
      <c r="AN88" s="165"/>
      <c r="AO88" s="167"/>
      <c r="AP88" s="160"/>
      <c r="AQ88" s="160"/>
      <c r="AR88" s="161"/>
      <c r="AS88" s="161"/>
      <c r="AT88" s="161"/>
      <c r="AU88" s="161"/>
      <c r="AV88" s="139"/>
      <c r="AW88" s="139"/>
      <c r="AX88" s="139"/>
      <c r="AY88" s="139"/>
      <c r="AZ88" s="139"/>
      <c r="BA88" s="139"/>
      <c r="BB88" s="139"/>
      <c r="BC88" s="139"/>
      <c r="BD88" s="139"/>
      <c r="BE88" s="139"/>
      <c r="BF88" s="139"/>
      <c r="BG88" s="139"/>
    </row>
    <row r="89" spans="1:59" ht="29.25" customHeight="1">
      <c r="A89" s="160"/>
      <c r="B89" s="160"/>
      <c r="C89" s="160"/>
      <c r="D89" s="160"/>
      <c r="E89" s="160"/>
      <c r="F89" s="160"/>
      <c r="G89" s="160"/>
      <c r="H89" s="160"/>
      <c r="I89" s="160"/>
      <c r="J89" s="160"/>
      <c r="K89" s="160"/>
      <c r="L89" s="160"/>
      <c r="M89" s="160"/>
      <c r="N89" s="175"/>
      <c r="O89" s="160"/>
      <c r="P89" s="133"/>
      <c r="Q89" s="148"/>
      <c r="R89" s="66" t="s">
        <v>296</v>
      </c>
      <c r="S89" s="34"/>
      <c r="T89" s="34" t="s">
        <v>273</v>
      </c>
      <c r="U89" s="34" t="e">
        <f>IF(R89=0,0,IF(#REF!="Leve 20%",20%,IF(#REF!="Menor 40%",40%,IF(#REF!="Moderado 60%",60%,IF(#REF!="Mayor 80%",80%,100%)))))</f>
        <v>#REF!</v>
      </c>
      <c r="V89" s="166"/>
      <c r="W89" s="165"/>
      <c r="X89" s="167"/>
      <c r="Y89" s="173"/>
      <c r="Z89" s="133"/>
      <c r="AA89" s="169"/>
      <c r="AB89" s="169"/>
      <c r="AC89" s="169"/>
      <c r="AD89" s="169"/>
      <c r="AE89" s="148"/>
      <c r="AF89" s="169"/>
      <c r="AG89" s="169"/>
      <c r="AH89" s="169"/>
      <c r="AI89" s="148"/>
      <c r="AJ89" s="130"/>
      <c r="AK89" s="130"/>
      <c r="AL89" s="47"/>
      <c r="AM89" s="166"/>
      <c r="AN89" s="165"/>
      <c r="AO89" s="167"/>
      <c r="AP89" s="160"/>
      <c r="AQ89" s="160"/>
      <c r="AR89" s="161"/>
      <c r="AS89" s="161"/>
      <c r="AT89" s="161"/>
      <c r="AU89" s="161"/>
      <c r="AV89" s="139"/>
      <c r="AW89" s="139"/>
      <c r="AX89" s="139"/>
      <c r="AY89" s="139"/>
      <c r="AZ89" s="139"/>
      <c r="BA89" s="139"/>
      <c r="BB89" s="139"/>
      <c r="BC89" s="139"/>
      <c r="BD89" s="139"/>
      <c r="BE89" s="139"/>
      <c r="BF89" s="139"/>
      <c r="BG89" s="139"/>
    </row>
    <row r="90" spans="1:59" ht="29.25" customHeight="1">
      <c r="A90" s="160"/>
      <c r="B90" s="160"/>
      <c r="C90" s="160"/>
      <c r="D90" s="160"/>
      <c r="E90" s="160"/>
      <c r="F90" s="160"/>
      <c r="G90" s="160"/>
      <c r="H90" s="160"/>
      <c r="I90" s="160"/>
      <c r="J90" s="160"/>
      <c r="K90" s="160"/>
      <c r="L90" s="160"/>
      <c r="M90" s="160"/>
      <c r="N90" s="175"/>
      <c r="O90" s="160"/>
      <c r="P90" s="133"/>
      <c r="Q90" s="148"/>
      <c r="R90" s="66" t="s">
        <v>297</v>
      </c>
      <c r="S90" s="34" t="s">
        <v>273</v>
      </c>
      <c r="T90" s="34"/>
      <c r="U90" s="34" t="e">
        <f>IF(R90=0,0,IF(#REF!="Leve 20%",20%,IF(#REF!="Menor 40%",40%,IF(#REF!="Moderado 60%",60%,IF(#REF!="Mayor 80%",80%,100%)))))</f>
        <v>#REF!</v>
      </c>
      <c r="V90" s="166"/>
      <c r="W90" s="165"/>
      <c r="X90" s="167"/>
      <c r="Y90" s="173"/>
      <c r="Z90" s="133"/>
      <c r="AA90" s="169"/>
      <c r="AB90" s="170"/>
      <c r="AC90" s="169"/>
      <c r="AD90" s="169"/>
      <c r="AE90" s="148"/>
      <c r="AF90" s="169"/>
      <c r="AG90" s="169"/>
      <c r="AH90" s="169"/>
      <c r="AI90" s="148"/>
      <c r="AJ90" s="130"/>
      <c r="AK90" s="130"/>
      <c r="AL90" s="47"/>
      <c r="AM90" s="166"/>
      <c r="AN90" s="165"/>
      <c r="AO90" s="167"/>
      <c r="AP90" s="160"/>
      <c r="AQ90" s="160"/>
      <c r="AR90" s="161"/>
      <c r="AS90" s="161"/>
      <c r="AT90" s="161"/>
      <c r="AU90" s="161"/>
      <c r="AV90" s="139"/>
      <c r="AW90" s="139"/>
      <c r="AX90" s="139"/>
      <c r="AY90" s="139"/>
      <c r="AZ90" s="139"/>
      <c r="BA90" s="139"/>
      <c r="BB90" s="139"/>
      <c r="BC90" s="139"/>
      <c r="BD90" s="139"/>
      <c r="BE90" s="139"/>
      <c r="BF90" s="139"/>
      <c r="BG90" s="139"/>
    </row>
    <row r="91" spans="1:59" ht="29.25" customHeight="1">
      <c r="A91" s="160"/>
      <c r="B91" s="160"/>
      <c r="C91" s="160"/>
      <c r="D91" s="160"/>
      <c r="E91" s="160"/>
      <c r="F91" s="160"/>
      <c r="G91" s="160"/>
      <c r="H91" s="160"/>
      <c r="I91" s="160"/>
      <c r="J91" s="160"/>
      <c r="K91" s="160"/>
      <c r="L91" s="160"/>
      <c r="M91" s="160"/>
      <c r="N91" s="175"/>
      <c r="O91" s="160"/>
      <c r="P91" s="133"/>
      <c r="Q91" s="148"/>
      <c r="R91" s="66" t="s">
        <v>298</v>
      </c>
      <c r="S91" s="34"/>
      <c r="T91" s="34" t="s">
        <v>273</v>
      </c>
      <c r="U91" s="34" t="e">
        <f>IF(R91=0,0,IF(#REF!="Leve 20%",20%,IF(#REF!="Menor 40%",40%,IF(#REF!="Moderado 60%",60%,IF(#REF!="Mayor 80%",80%,100%)))))</f>
        <v>#REF!</v>
      </c>
      <c r="V91" s="166"/>
      <c r="W91" s="165"/>
      <c r="X91" s="167"/>
      <c r="Y91" s="173" t="s">
        <v>378</v>
      </c>
      <c r="Z91" s="133" t="s">
        <v>273</v>
      </c>
      <c r="AA91" s="212" t="s">
        <v>94</v>
      </c>
      <c r="AB91" s="168">
        <f>IF(AA91="","",IF(AA91="Preventivo",25%,15%))</f>
        <v>0.25</v>
      </c>
      <c r="AC91" s="168" t="s">
        <v>108</v>
      </c>
      <c r="AD91" s="169">
        <f>IF(AC91="Automatico",25%,15%)</f>
        <v>0.15</v>
      </c>
      <c r="AE91" s="214">
        <f>AB91+AD91</f>
        <v>0.4</v>
      </c>
      <c r="AF91" s="212" t="s">
        <v>96</v>
      </c>
      <c r="AG91" s="212" t="s">
        <v>97</v>
      </c>
      <c r="AH91" s="212" t="s">
        <v>98</v>
      </c>
      <c r="AI91" s="148">
        <f>Q84-(Q84*AE91)</f>
        <v>0.12</v>
      </c>
      <c r="AJ91" s="130"/>
      <c r="AK91" s="130"/>
      <c r="AL91" s="47"/>
      <c r="AM91" s="166"/>
      <c r="AN91" s="165"/>
      <c r="AO91" s="167"/>
      <c r="AP91" s="160"/>
      <c r="AQ91" s="160" t="s">
        <v>379</v>
      </c>
      <c r="AR91" s="160" t="s">
        <v>370</v>
      </c>
      <c r="AS91" s="162" t="s">
        <v>284</v>
      </c>
      <c r="AT91" s="162" t="s">
        <v>285</v>
      </c>
      <c r="AU91" s="160" t="s">
        <v>113</v>
      </c>
      <c r="AV91" s="139"/>
      <c r="AW91" s="139"/>
      <c r="AX91" s="139"/>
      <c r="AY91" s="139"/>
      <c r="AZ91" s="139"/>
      <c r="BA91" s="139"/>
      <c r="BB91" s="139"/>
      <c r="BC91" s="139"/>
      <c r="BD91" s="139"/>
      <c r="BE91" s="139"/>
      <c r="BF91" s="139"/>
      <c r="BG91" s="139"/>
    </row>
    <row r="92" spans="1:59" ht="29.25" customHeight="1">
      <c r="A92" s="160"/>
      <c r="B92" s="160"/>
      <c r="C92" s="160"/>
      <c r="D92" s="160"/>
      <c r="E92" s="160"/>
      <c r="F92" s="160"/>
      <c r="G92" s="160"/>
      <c r="H92" s="160"/>
      <c r="I92" s="160"/>
      <c r="J92" s="160"/>
      <c r="K92" s="160"/>
      <c r="L92" s="160"/>
      <c r="M92" s="160"/>
      <c r="N92" s="175"/>
      <c r="O92" s="160"/>
      <c r="P92" s="133"/>
      <c r="Q92" s="148"/>
      <c r="R92" s="66" t="s">
        <v>302</v>
      </c>
      <c r="S92" s="34"/>
      <c r="T92" s="34" t="s">
        <v>273</v>
      </c>
      <c r="U92" s="34" t="e">
        <f>IF(R92=0,0,IF(#REF!="Leve 20%",20%,IF(#REF!="Menor 40%",40%,IF(#REF!="Moderado 60%",60%,IF(#REF!="Mayor 80%",80%,100%)))))</f>
        <v>#REF!</v>
      </c>
      <c r="V92" s="166"/>
      <c r="W92" s="165"/>
      <c r="X92" s="167"/>
      <c r="Y92" s="173"/>
      <c r="Z92" s="133"/>
      <c r="AA92" s="212"/>
      <c r="AB92" s="169"/>
      <c r="AC92" s="169"/>
      <c r="AD92" s="169"/>
      <c r="AE92" s="214"/>
      <c r="AF92" s="212"/>
      <c r="AG92" s="212"/>
      <c r="AH92" s="212"/>
      <c r="AI92" s="148"/>
      <c r="AJ92" s="130"/>
      <c r="AK92" s="130"/>
      <c r="AL92" s="47"/>
      <c r="AM92" s="166"/>
      <c r="AN92" s="165"/>
      <c r="AO92" s="167"/>
      <c r="AP92" s="160"/>
      <c r="AQ92" s="161"/>
      <c r="AR92" s="161"/>
      <c r="AS92" s="161"/>
      <c r="AT92" s="161"/>
      <c r="AU92" s="161"/>
      <c r="AV92" s="139"/>
      <c r="AW92" s="139"/>
      <c r="AX92" s="139"/>
      <c r="AY92" s="139"/>
      <c r="AZ92" s="139"/>
      <c r="BA92" s="139"/>
      <c r="BB92" s="139"/>
      <c r="BC92" s="139"/>
      <c r="BD92" s="139"/>
      <c r="BE92" s="139"/>
      <c r="BF92" s="139"/>
      <c r="BG92" s="139"/>
    </row>
    <row r="93" spans="1:59" ht="29.25" customHeight="1">
      <c r="A93" s="160"/>
      <c r="B93" s="160"/>
      <c r="C93" s="160"/>
      <c r="D93" s="160"/>
      <c r="E93" s="160"/>
      <c r="F93" s="160"/>
      <c r="G93" s="160"/>
      <c r="H93" s="160"/>
      <c r="I93" s="160"/>
      <c r="J93" s="160"/>
      <c r="K93" s="160"/>
      <c r="L93" s="160"/>
      <c r="M93" s="160"/>
      <c r="N93" s="175"/>
      <c r="O93" s="160"/>
      <c r="P93" s="133"/>
      <c r="Q93" s="148"/>
      <c r="R93" s="66" t="s">
        <v>303</v>
      </c>
      <c r="S93" s="34" t="s">
        <v>273</v>
      </c>
      <c r="T93" s="34"/>
      <c r="U93" s="34" t="e">
        <f>IF(R93=0,0,IF(#REF!="Leve 20%",20%,IF(#REF!="Menor 40%",40%,IF(#REF!="Moderado 60%",60%,IF(#REF!="Mayor 80%",80%,100%)))))</f>
        <v>#REF!</v>
      </c>
      <c r="V93" s="166"/>
      <c r="W93" s="165"/>
      <c r="X93" s="167"/>
      <c r="Y93" s="173"/>
      <c r="Z93" s="133"/>
      <c r="AA93" s="212"/>
      <c r="AB93" s="169"/>
      <c r="AC93" s="169"/>
      <c r="AD93" s="169"/>
      <c r="AE93" s="214"/>
      <c r="AF93" s="212"/>
      <c r="AG93" s="212"/>
      <c r="AH93" s="212"/>
      <c r="AI93" s="148"/>
      <c r="AJ93" s="130"/>
      <c r="AK93" s="130"/>
      <c r="AL93" s="47"/>
      <c r="AM93" s="166"/>
      <c r="AN93" s="165"/>
      <c r="AO93" s="167"/>
      <c r="AP93" s="160"/>
      <c r="AQ93" s="161"/>
      <c r="AR93" s="161"/>
      <c r="AS93" s="161"/>
      <c r="AT93" s="161"/>
      <c r="AU93" s="161"/>
      <c r="AV93" s="139"/>
      <c r="AW93" s="139"/>
      <c r="AX93" s="139"/>
      <c r="AY93" s="139"/>
      <c r="AZ93" s="139"/>
      <c r="BA93" s="139"/>
      <c r="BB93" s="139"/>
      <c r="BC93" s="139"/>
      <c r="BD93" s="139"/>
      <c r="BE93" s="139"/>
      <c r="BF93" s="139"/>
      <c r="BG93" s="139"/>
    </row>
    <row r="94" spans="1:59" ht="29.25" customHeight="1">
      <c r="A94" s="160"/>
      <c r="B94" s="160"/>
      <c r="C94" s="160"/>
      <c r="D94" s="160"/>
      <c r="E94" s="160"/>
      <c r="F94" s="160"/>
      <c r="G94" s="160"/>
      <c r="H94" s="160"/>
      <c r="I94" s="160"/>
      <c r="J94" s="160"/>
      <c r="K94" s="160"/>
      <c r="L94" s="160"/>
      <c r="M94" s="160"/>
      <c r="N94" s="175"/>
      <c r="O94" s="160"/>
      <c r="P94" s="133"/>
      <c r="Q94" s="148"/>
      <c r="R94" s="66" t="s">
        <v>304</v>
      </c>
      <c r="S94" s="34" t="s">
        <v>273</v>
      </c>
      <c r="T94" s="34"/>
      <c r="U94" s="34" t="e">
        <f>IF(R94=0,0,IF(#REF!="Leve 20%",20%,IF(#REF!="Menor 40%",40%,IF(#REF!="Moderado 60%",60%,IF(#REF!="Mayor 80%",80%,100%)))))</f>
        <v>#REF!</v>
      </c>
      <c r="V94" s="166"/>
      <c r="W94" s="165"/>
      <c r="X94" s="167"/>
      <c r="Y94" s="173"/>
      <c r="Z94" s="133"/>
      <c r="AA94" s="212"/>
      <c r="AB94" s="169"/>
      <c r="AC94" s="169"/>
      <c r="AD94" s="169"/>
      <c r="AE94" s="214"/>
      <c r="AF94" s="212"/>
      <c r="AG94" s="212"/>
      <c r="AH94" s="212"/>
      <c r="AI94" s="148"/>
      <c r="AJ94" s="130"/>
      <c r="AK94" s="130"/>
      <c r="AL94" s="47"/>
      <c r="AM94" s="166"/>
      <c r="AN94" s="165"/>
      <c r="AO94" s="167"/>
      <c r="AP94" s="160"/>
      <c r="AQ94" s="161"/>
      <c r="AR94" s="161"/>
      <c r="AS94" s="161"/>
      <c r="AT94" s="161"/>
      <c r="AU94" s="161"/>
      <c r="AV94" s="139"/>
      <c r="AW94" s="139"/>
      <c r="AX94" s="139"/>
      <c r="AY94" s="139"/>
      <c r="AZ94" s="139"/>
      <c r="BA94" s="139"/>
      <c r="BB94" s="139"/>
      <c r="BC94" s="139"/>
      <c r="BD94" s="139"/>
      <c r="BE94" s="139"/>
      <c r="BF94" s="139"/>
      <c r="BG94" s="139"/>
    </row>
    <row r="95" spans="1:59" ht="29.25" customHeight="1">
      <c r="A95" s="160"/>
      <c r="B95" s="160"/>
      <c r="C95" s="160"/>
      <c r="D95" s="160"/>
      <c r="E95" s="160"/>
      <c r="F95" s="160"/>
      <c r="G95" s="160"/>
      <c r="H95" s="160"/>
      <c r="I95" s="160"/>
      <c r="J95" s="160"/>
      <c r="K95" s="160"/>
      <c r="L95" s="160"/>
      <c r="M95" s="160"/>
      <c r="N95" s="175"/>
      <c r="O95" s="160"/>
      <c r="P95" s="133"/>
      <c r="Q95" s="148"/>
      <c r="R95" s="66" t="s">
        <v>305</v>
      </c>
      <c r="S95" s="34" t="s">
        <v>273</v>
      </c>
      <c r="T95" s="34"/>
      <c r="U95" s="34" t="e">
        <f>IF(R95=0,0,IF(#REF!="Leve 20%",20%,IF(#REF!="Menor 40%",40%,IF(#REF!="Moderado 60%",60%,IF(#REF!="Mayor 80%",80%,100%)))))</f>
        <v>#REF!</v>
      </c>
      <c r="V95" s="166"/>
      <c r="W95" s="165"/>
      <c r="X95" s="167"/>
      <c r="Y95" s="173"/>
      <c r="Z95" s="133"/>
      <c r="AA95" s="212"/>
      <c r="AB95" s="169"/>
      <c r="AC95" s="169"/>
      <c r="AD95" s="169"/>
      <c r="AE95" s="214"/>
      <c r="AF95" s="212"/>
      <c r="AG95" s="212"/>
      <c r="AH95" s="212"/>
      <c r="AI95" s="148"/>
      <c r="AJ95" s="130"/>
      <c r="AK95" s="130"/>
      <c r="AL95" s="47"/>
      <c r="AM95" s="166"/>
      <c r="AN95" s="165"/>
      <c r="AO95" s="167"/>
      <c r="AP95" s="160"/>
      <c r="AQ95" s="161"/>
      <c r="AR95" s="161"/>
      <c r="AS95" s="161"/>
      <c r="AT95" s="161"/>
      <c r="AU95" s="161"/>
      <c r="AV95" s="139"/>
      <c r="AW95" s="139"/>
      <c r="AX95" s="139"/>
      <c r="AY95" s="139"/>
      <c r="AZ95" s="139"/>
      <c r="BA95" s="139"/>
      <c r="BB95" s="139"/>
      <c r="BC95" s="139"/>
      <c r="BD95" s="139"/>
      <c r="BE95" s="139"/>
      <c r="BF95" s="139"/>
      <c r="BG95" s="139"/>
    </row>
    <row r="96" spans="1:59" ht="29.25" customHeight="1">
      <c r="A96" s="160"/>
      <c r="B96" s="160"/>
      <c r="C96" s="160"/>
      <c r="D96" s="160"/>
      <c r="E96" s="160"/>
      <c r="F96" s="160"/>
      <c r="G96" s="160"/>
      <c r="H96" s="160"/>
      <c r="I96" s="160"/>
      <c r="J96" s="160"/>
      <c r="K96" s="160"/>
      <c r="L96" s="160"/>
      <c r="M96" s="160"/>
      <c r="N96" s="175"/>
      <c r="O96" s="160"/>
      <c r="P96" s="133"/>
      <c r="Q96" s="148"/>
      <c r="R96" s="66" t="s">
        <v>306</v>
      </c>
      <c r="S96" s="34" t="s">
        <v>273</v>
      </c>
      <c r="T96" s="34"/>
      <c r="U96" s="34" t="e">
        <f>IF(R96=0,0,IF(#REF!="Leve 20%",20%,IF(#REF!="Menor 40%",40%,IF(#REF!="Moderado 60%",60%,IF(#REF!="Mayor 80%",80%,100%)))))</f>
        <v>#REF!</v>
      </c>
      <c r="V96" s="166"/>
      <c r="W96" s="165"/>
      <c r="X96" s="167"/>
      <c r="Y96" s="173"/>
      <c r="Z96" s="133"/>
      <c r="AA96" s="212"/>
      <c r="AB96" s="169"/>
      <c r="AC96" s="169"/>
      <c r="AD96" s="169"/>
      <c r="AE96" s="214"/>
      <c r="AF96" s="212"/>
      <c r="AG96" s="212"/>
      <c r="AH96" s="212"/>
      <c r="AI96" s="148"/>
      <c r="AJ96" s="130"/>
      <c r="AK96" s="130"/>
      <c r="AL96" s="47"/>
      <c r="AM96" s="166"/>
      <c r="AN96" s="165"/>
      <c r="AO96" s="167"/>
      <c r="AP96" s="160"/>
      <c r="AQ96" s="161"/>
      <c r="AR96" s="161"/>
      <c r="AS96" s="161"/>
      <c r="AT96" s="161"/>
      <c r="AU96" s="161"/>
      <c r="AV96" s="139"/>
      <c r="AW96" s="139"/>
      <c r="AX96" s="139"/>
      <c r="AY96" s="139"/>
      <c r="AZ96" s="139"/>
      <c r="BA96" s="139"/>
      <c r="BB96" s="139"/>
      <c r="BC96" s="139"/>
      <c r="BD96" s="139"/>
      <c r="BE96" s="139"/>
      <c r="BF96" s="139"/>
      <c r="BG96" s="139"/>
    </row>
    <row r="97" spans="1:59" ht="29.25" customHeight="1">
      <c r="A97" s="160"/>
      <c r="B97" s="160"/>
      <c r="C97" s="160"/>
      <c r="D97" s="160"/>
      <c r="E97" s="160"/>
      <c r="F97" s="160"/>
      <c r="G97" s="160"/>
      <c r="H97" s="160"/>
      <c r="I97" s="160"/>
      <c r="J97" s="160"/>
      <c r="K97" s="160"/>
      <c r="L97" s="160"/>
      <c r="M97" s="160"/>
      <c r="N97" s="175"/>
      <c r="O97" s="160"/>
      <c r="P97" s="133"/>
      <c r="Q97" s="148"/>
      <c r="R97" s="66" t="s">
        <v>307</v>
      </c>
      <c r="S97" s="34"/>
      <c r="T97" s="34" t="s">
        <v>273</v>
      </c>
      <c r="U97" s="34"/>
      <c r="V97" s="166"/>
      <c r="W97" s="165"/>
      <c r="X97" s="167"/>
      <c r="Y97" s="173"/>
      <c r="Z97" s="133"/>
      <c r="AA97" s="212"/>
      <c r="AB97" s="169"/>
      <c r="AC97" s="169"/>
      <c r="AD97" s="169"/>
      <c r="AE97" s="214"/>
      <c r="AF97" s="212"/>
      <c r="AG97" s="212"/>
      <c r="AH97" s="212"/>
      <c r="AI97" s="148"/>
      <c r="AJ97" s="130"/>
      <c r="AK97" s="130"/>
      <c r="AL97" s="47"/>
      <c r="AM97" s="166"/>
      <c r="AN97" s="165"/>
      <c r="AO97" s="167"/>
      <c r="AP97" s="160"/>
      <c r="AQ97" s="161"/>
      <c r="AR97" s="161"/>
      <c r="AS97" s="161"/>
      <c r="AT97" s="161"/>
      <c r="AU97" s="161"/>
      <c r="AV97" s="139"/>
      <c r="AW97" s="139"/>
      <c r="AX97" s="139"/>
      <c r="AY97" s="139"/>
      <c r="AZ97" s="139"/>
      <c r="BA97" s="139"/>
      <c r="BB97" s="139"/>
      <c r="BC97" s="139"/>
      <c r="BD97" s="139"/>
      <c r="BE97" s="139"/>
      <c r="BF97" s="139"/>
      <c r="BG97" s="139"/>
    </row>
    <row r="98" spans="1:59" ht="29.25" customHeight="1">
      <c r="A98" s="160"/>
      <c r="B98" s="160"/>
      <c r="C98" s="160"/>
      <c r="D98" s="160"/>
      <c r="E98" s="160"/>
      <c r="F98" s="160"/>
      <c r="G98" s="160"/>
      <c r="H98" s="160"/>
      <c r="I98" s="160"/>
      <c r="J98" s="160"/>
      <c r="K98" s="160"/>
      <c r="L98" s="160"/>
      <c r="M98" s="160"/>
      <c r="N98" s="175"/>
      <c r="O98" s="160"/>
      <c r="P98" s="133"/>
      <c r="Q98" s="148"/>
      <c r="R98" s="66" t="s">
        <v>308</v>
      </c>
      <c r="S98" s="34" t="s">
        <v>273</v>
      </c>
      <c r="T98" s="34"/>
      <c r="U98" s="34"/>
      <c r="V98" s="166"/>
      <c r="W98" s="165"/>
      <c r="X98" s="167"/>
      <c r="Y98" s="173" t="s">
        <v>380</v>
      </c>
      <c r="Z98" s="133" t="s">
        <v>273</v>
      </c>
      <c r="AA98" s="212" t="s">
        <v>107</v>
      </c>
      <c r="AB98" s="169">
        <f>IF(AA98="","",IF(AA98="Preventivo",25%,15%))</f>
        <v>0.15</v>
      </c>
      <c r="AC98" s="212" t="s">
        <v>108</v>
      </c>
      <c r="AD98" s="139">
        <f>IF(AC98="Automatico",25%,15%)</f>
        <v>0.15</v>
      </c>
      <c r="AE98" s="214">
        <f>AB98+AD98</f>
        <v>0.3</v>
      </c>
      <c r="AF98" s="169" t="s">
        <v>96</v>
      </c>
      <c r="AG98" s="212" t="s">
        <v>97</v>
      </c>
      <c r="AH98" s="212" t="s">
        <v>98</v>
      </c>
      <c r="AI98" s="148">
        <f>Q84-(Q84*AE98)</f>
        <v>0.14000000000000001</v>
      </c>
      <c r="AJ98" s="130"/>
      <c r="AK98" s="130"/>
      <c r="AL98" s="47"/>
      <c r="AM98" s="166"/>
      <c r="AN98" s="165"/>
      <c r="AO98" s="167"/>
      <c r="AP98" s="160"/>
      <c r="AQ98" s="161"/>
      <c r="AR98" s="161"/>
      <c r="AS98" s="161"/>
      <c r="AT98" s="161"/>
      <c r="AU98" s="161"/>
      <c r="AV98" s="139"/>
      <c r="AW98" s="139"/>
      <c r="AX98" s="139"/>
      <c r="AY98" s="139"/>
      <c r="AZ98" s="139"/>
      <c r="BA98" s="139"/>
      <c r="BB98" s="139"/>
      <c r="BC98" s="139"/>
      <c r="BD98" s="139"/>
      <c r="BE98" s="139"/>
      <c r="BF98" s="139"/>
      <c r="BG98" s="139"/>
    </row>
    <row r="99" spans="1:59" ht="29.25" customHeight="1">
      <c r="A99" s="160"/>
      <c r="B99" s="160"/>
      <c r="C99" s="160"/>
      <c r="D99" s="160"/>
      <c r="E99" s="160"/>
      <c r="F99" s="160"/>
      <c r="G99" s="160"/>
      <c r="H99" s="160"/>
      <c r="I99" s="160"/>
      <c r="J99" s="160"/>
      <c r="K99" s="160"/>
      <c r="L99" s="160"/>
      <c r="M99" s="160"/>
      <c r="N99" s="175"/>
      <c r="O99" s="160"/>
      <c r="P99" s="133"/>
      <c r="Q99" s="148"/>
      <c r="R99" s="66" t="s">
        <v>309</v>
      </c>
      <c r="S99" s="34"/>
      <c r="T99" s="34" t="s">
        <v>273</v>
      </c>
      <c r="U99" s="34"/>
      <c r="V99" s="166"/>
      <c r="W99" s="165"/>
      <c r="X99" s="167"/>
      <c r="Y99" s="173"/>
      <c r="Z99" s="133"/>
      <c r="AA99" s="212"/>
      <c r="AB99" s="169"/>
      <c r="AC99" s="212"/>
      <c r="AD99" s="139"/>
      <c r="AE99" s="214"/>
      <c r="AF99" s="169"/>
      <c r="AG99" s="212"/>
      <c r="AH99" s="212"/>
      <c r="AI99" s="148"/>
      <c r="AJ99" s="130"/>
      <c r="AK99" s="130"/>
      <c r="AL99" s="47"/>
      <c r="AM99" s="166"/>
      <c r="AN99" s="165"/>
      <c r="AO99" s="167"/>
      <c r="AP99" s="160"/>
      <c r="AQ99" s="161"/>
      <c r="AR99" s="161"/>
      <c r="AS99" s="161"/>
      <c r="AT99" s="161"/>
      <c r="AU99" s="161"/>
      <c r="AV99" s="139"/>
      <c r="AW99" s="139"/>
      <c r="AX99" s="139"/>
      <c r="AY99" s="139"/>
      <c r="AZ99" s="139"/>
      <c r="BA99" s="139"/>
      <c r="BB99" s="139"/>
      <c r="BC99" s="139"/>
      <c r="BD99" s="139"/>
      <c r="BE99" s="139"/>
      <c r="BF99" s="139"/>
      <c r="BG99" s="139"/>
    </row>
    <row r="100" spans="1:59" ht="29.25" customHeight="1">
      <c r="A100" s="160"/>
      <c r="B100" s="160"/>
      <c r="C100" s="160"/>
      <c r="D100" s="160"/>
      <c r="E100" s="160"/>
      <c r="F100" s="160"/>
      <c r="G100" s="160"/>
      <c r="H100" s="160"/>
      <c r="I100" s="160"/>
      <c r="J100" s="160"/>
      <c r="K100" s="160"/>
      <c r="L100" s="160"/>
      <c r="M100" s="160"/>
      <c r="N100" s="175"/>
      <c r="O100" s="160"/>
      <c r="P100" s="133"/>
      <c r="Q100" s="148"/>
      <c r="R100" s="66" t="s">
        <v>310</v>
      </c>
      <c r="S100" s="34"/>
      <c r="T100" s="34" t="s">
        <v>273</v>
      </c>
      <c r="U100" s="34"/>
      <c r="V100" s="166"/>
      <c r="W100" s="165"/>
      <c r="X100" s="167"/>
      <c r="Y100" s="173"/>
      <c r="Z100" s="133"/>
      <c r="AA100" s="212"/>
      <c r="AB100" s="169"/>
      <c r="AC100" s="212"/>
      <c r="AD100" s="139"/>
      <c r="AE100" s="214"/>
      <c r="AF100" s="169"/>
      <c r="AG100" s="212"/>
      <c r="AH100" s="212"/>
      <c r="AI100" s="148"/>
      <c r="AJ100" s="130"/>
      <c r="AK100" s="130"/>
      <c r="AL100" s="47"/>
      <c r="AM100" s="166"/>
      <c r="AN100" s="165"/>
      <c r="AO100" s="167"/>
      <c r="AP100" s="160"/>
      <c r="AQ100" s="161"/>
      <c r="AR100" s="161"/>
      <c r="AS100" s="161"/>
      <c r="AT100" s="161"/>
      <c r="AU100" s="161"/>
      <c r="AV100" s="139"/>
      <c r="AW100" s="139"/>
      <c r="AX100" s="139"/>
      <c r="AY100" s="139"/>
      <c r="AZ100" s="139"/>
      <c r="BA100" s="139"/>
      <c r="BB100" s="139"/>
      <c r="BC100" s="139"/>
      <c r="BD100" s="139"/>
      <c r="BE100" s="139"/>
      <c r="BF100" s="139"/>
      <c r="BG100" s="139"/>
    </row>
    <row r="101" spans="1:59" ht="29.25" customHeight="1">
      <c r="A101" s="160"/>
      <c r="B101" s="160"/>
      <c r="C101" s="160"/>
      <c r="D101" s="160"/>
      <c r="E101" s="160"/>
      <c r="F101" s="160"/>
      <c r="G101" s="160"/>
      <c r="H101" s="160"/>
      <c r="I101" s="160"/>
      <c r="J101" s="160"/>
      <c r="K101" s="160"/>
      <c r="L101" s="160"/>
      <c r="M101" s="160"/>
      <c r="N101" s="175"/>
      <c r="O101" s="160"/>
      <c r="P101" s="133"/>
      <c r="Q101" s="148"/>
      <c r="R101" s="66" t="s">
        <v>311</v>
      </c>
      <c r="S101" s="34"/>
      <c r="T101" s="34" t="s">
        <v>273</v>
      </c>
      <c r="U101" s="34"/>
      <c r="V101" s="166"/>
      <c r="W101" s="165"/>
      <c r="X101" s="167"/>
      <c r="Y101" s="173"/>
      <c r="Z101" s="133"/>
      <c r="AA101" s="212"/>
      <c r="AB101" s="169"/>
      <c r="AC101" s="212"/>
      <c r="AD101" s="139"/>
      <c r="AE101" s="214"/>
      <c r="AF101" s="169"/>
      <c r="AG101" s="212"/>
      <c r="AH101" s="212"/>
      <c r="AI101" s="148"/>
      <c r="AJ101" s="130"/>
      <c r="AK101" s="130"/>
      <c r="AL101" s="47"/>
      <c r="AM101" s="166"/>
      <c r="AN101" s="165"/>
      <c r="AO101" s="167"/>
      <c r="AP101" s="160"/>
      <c r="AQ101" s="161"/>
      <c r="AR101" s="161"/>
      <c r="AS101" s="161"/>
      <c r="AT101" s="161"/>
      <c r="AU101" s="161"/>
      <c r="AV101" s="139"/>
      <c r="AW101" s="139"/>
      <c r="AX101" s="139"/>
      <c r="AY101" s="139"/>
      <c r="AZ101" s="139"/>
      <c r="BA101" s="139"/>
      <c r="BB101" s="139"/>
      <c r="BC101" s="139"/>
      <c r="BD101" s="139"/>
      <c r="BE101" s="139"/>
      <c r="BF101" s="139"/>
      <c r="BG101" s="139"/>
    </row>
    <row r="102" spans="1:59" ht="29.25" customHeight="1">
      <c r="A102" s="160"/>
      <c r="B102" s="160"/>
      <c r="C102" s="160"/>
      <c r="D102" s="160"/>
      <c r="E102" s="160"/>
      <c r="F102" s="160"/>
      <c r="G102" s="160"/>
      <c r="H102" s="160"/>
      <c r="I102" s="160"/>
      <c r="J102" s="160"/>
      <c r="K102" s="160"/>
      <c r="L102" s="160"/>
      <c r="M102" s="160"/>
      <c r="N102" s="175"/>
      <c r="O102" s="160"/>
      <c r="P102" s="133"/>
      <c r="Q102" s="148"/>
      <c r="R102" s="66" t="s">
        <v>312</v>
      </c>
      <c r="S102" s="34"/>
      <c r="T102" s="34" t="s">
        <v>273</v>
      </c>
      <c r="U102" s="34"/>
      <c r="V102" s="166"/>
      <c r="W102" s="165"/>
      <c r="X102" s="167"/>
      <c r="Y102" s="173"/>
      <c r="Z102" s="133"/>
      <c r="AA102" s="212"/>
      <c r="AB102" s="169"/>
      <c r="AC102" s="212"/>
      <c r="AD102" s="139"/>
      <c r="AE102" s="214"/>
      <c r="AF102" s="169"/>
      <c r="AG102" s="212"/>
      <c r="AH102" s="212"/>
      <c r="AI102" s="148"/>
      <c r="AJ102" s="130"/>
      <c r="AK102" s="130"/>
      <c r="AL102" s="47"/>
      <c r="AM102" s="166"/>
      <c r="AN102" s="165"/>
      <c r="AO102" s="167"/>
      <c r="AP102" s="160"/>
      <c r="AQ102" s="161"/>
      <c r="AR102" s="161"/>
      <c r="AS102" s="161"/>
      <c r="AT102" s="161"/>
      <c r="AU102" s="161"/>
      <c r="AV102" s="139"/>
      <c r="AW102" s="139"/>
      <c r="AX102" s="139"/>
      <c r="AY102" s="139"/>
      <c r="AZ102" s="139"/>
      <c r="BA102" s="139"/>
      <c r="BB102" s="139"/>
      <c r="BC102" s="139"/>
      <c r="BD102" s="139"/>
      <c r="BE102" s="139"/>
      <c r="BF102" s="139"/>
      <c r="BG102" s="139"/>
    </row>
    <row r="103" spans="1:59" ht="29.25" customHeight="1">
      <c r="A103" s="160"/>
      <c r="B103" s="160"/>
      <c r="C103" s="160"/>
      <c r="D103" s="160"/>
      <c r="E103" s="160"/>
      <c r="F103" s="160"/>
      <c r="G103" s="160"/>
      <c r="H103" s="160"/>
      <c r="I103" s="160"/>
      <c r="J103" s="160"/>
      <c r="K103" s="160"/>
      <c r="L103" s="160"/>
      <c r="M103" s="160"/>
      <c r="N103" s="175"/>
      <c r="O103" s="160"/>
      <c r="P103" s="134"/>
      <c r="Q103" s="149"/>
      <c r="R103" s="67" t="s">
        <v>313</v>
      </c>
      <c r="S103" s="34">
        <f>COUNTA(S84:S102)</f>
        <v>10</v>
      </c>
      <c r="T103" s="34">
        <f>COUNTA(T84:T102)</f>
        <v>9</v>
      </c>
      <c r="U103" s="34"/>
      <c r="V103" s="166"/>
      <c r="W103" s="165"/>
      <c r="X103" s="167"/>
      <c r="Y103" s="174"/>
      <c r="Z103" s="134"/>
      <c r="AA103" s="213"/>
      <c r="AB103" s="170"/>
      <c r="AC103" s="213"/>
      <c r="AD103" s="140"/>
      <c r="AE103" s="214"/>
      <c r="AF103" s="170"/>
      <c r="AG103" s="213"/>
      <c r="AH103" s="213"/>
      <c r="AI103" s="149"/>
      <c r="AJ103" s="131"/>
      <c r="AK103" s="131"/>
      <c r="AL103" s="48"/>
      <c r="AM103" s="166"/>
      <c r="AN103" s="165"/>
      <c r="AO103" s="167"/>
      <c r="AP103" s="160"/>
      <c r="AQ103" s="161"/>
      <c r="AR103" s="161"/>
      <c r="AS103" s="161"/>
      <c r="AT103" s="161"/>
      <c r="AU103" s="161"/>
      <c r="AV103" s="140"/>
      <c r="AW103" s="140"/>
      <c r="AX103" s="140"/>
      <c r="AY103" s="140"/>
      <c r="AZ103" s="140"/>
      <c r="BA103" s="140"/>
      <c r="BB103" s="140"/>
      <c r="BC103" s="140"/>
      <c r="BD103" s="140"/>
      <c r="BE103" s="140"/>
      <c r="BF103" s="140"/>
      <c r="BG103" s="140"/>
    </row>
    <row r="104" spans="1:59" ht="29.25" customHeight="1">
      <c r="A104" s="160">
        <v>19</v>
      </c>
      <c r="B104" s="160" t="s">
        <v>101</v>
      </c>
      <c r="C104" s="160" t="s">
        <v>381</v>
      </c>
      <c r="D104" s="160" t="s">
        <v>382</v>
      </c>
      <c r="E104" s="160" t="s">
        <v>383</v>
      </c>
      <c r="F104" s="160" t="s">
        <v>384</v>
      </c>
      <c r="G104" s="160" t="s">
        <v>273</v>
      </c>
      <c r="H104" s="160" t="s">
        <v>273</v>
      </c>
      <c r="I104" s="160" t="s">
        <v>273</v>
      </c>
      <c r="J104" s="160" t="s">
        <v>273</v>
      </c>
      <c r="K104" s="160" t="s">
        <v>385</v>
      </c>
      <c r="L104" s="160" t="s">
        <v>386</v>
      </c>
      <c r="M104" s="160" t="s">
        <v>387</v>
      </c>
      <c r="N104" s="175" t="s">
        <v>277</v>
      </c>
      <c r="O104" s="160" t="s">
        <v>140</v>
      </c>
      <c r="P104" s="132" t="str">
        <f>IF(O104=0,"Defina la frecuencia",IF(O104="Se espera que el evento ocurra en la mayoria de las circunstancias
Mas de 1 vez en el año","Casi seguro",IF(O104="Es viable que el evento ocurra en la mayoria de las circunstancias.
Al menos 1 vez en el ultimo año","Probable",IF(O104="El Evento podrá ocurrir en algun momento.
Al menos 1 vez en los ultimos 2 años","Posible",IF(O104="El Evento podrá ocurrir en algun momento.
Al menos 1 vez en los ultimos 5 años","Improbable","Rara vez")))))</f>
        <v>Probable</v>
      </c>
      <c r="Q104" s="147">
        <f>IF(P104="Casi seguro",100%,IF(P104="Probable",80%,IF(P104="Posible",60%,IF(P104="Improbable",40%,IF(P104="Rara vez",20%,0)))))</f>
        <v>0.8</v>
      </c>
      <c r="R104" s="66" t="s">
        <v>278</v>
      </c>
      <c r="S104" s="34" t="s">
        <v>273</v>
      </c>
      <c r="T104" s="34"/>
      <c r="U104" s="34" t="e">
        <f>IF(R104=0,0,IF(#REF!="Leve 20%",20%,IF(#REF!="Menor 40%",40%,IF(#REF!="Moderado 60%",60%,IF(#REF!="Mayor 80%",80%,100%)))))</f>
        <v>#REF!</v>
      </c>
      <c r="V104" s="166" t="str">
        <f>IF(S123&lt;=5,"Moderado",IF(S123&lt;=11,"Mayor","Catastrofico"))</f>
        <v>Mayor</v>
      </c>
      <c r="W104" s="165">
        <f>IF(V104=0,0,IF(V104="Moderado",60%,IF(V104="Mayor",80%,100%)))</f>
        <v>0.8</v>
      </c>
      <c r="X104" s="167" t="str">
        <f>VLOOKUP(P104,Matriz!B23:G28,MATCH(V104,Matriz!B23:G23,0),FALSE)</f>
        <v>Extremo</v>
      </c>
      <c r="Y104" s="209" t="s">
        <v>388</v>
      </c>
      <c r="Z104" s="166" t="str">
        <f>IF(AA104="Preventivo","X",IF(AA104="Detectivo","X","X "))</f>
        <v>X</v>
      </c>
      <c r="AA104" s="163" t="s">
        <v>94</v>
      </c>
      <c r="AB104" s="168">
        <f>IF(AA104="","",IF(AA104="Preventivo",25%,15%))</f>
        <v>0.25</v>
      </c>
      <c r="AC104" s="163" t="s">
        <v>108</v>
      </c>
      <c r="AD104" s="168">
        <f>IF(AC104="Automatico",25%,15%)</f>
        <v>0.15</v>
      </c>
      <c r="AE104" s="165">
        <f>AB104+AD104</f>
        <v>0.4</v>
      </c>
      <c r="AF104" s="168" t="s">
        <v>96</v>
      </c>
      <c r="AG104" s="163" t="s">
        <v>97</v>
      </c>
      <c r="AH104" s="163" t="s">
        <v>98</v>
      </c>
      <c r="AI104" s="165">
        <f>Q104-(Q104*AE104)</f>
        <v>0.48</v>
      </c>
      <c r="AJ104" s="129" t="str">
        <f>IF(AK104=0,"Defina la frecuencia",IF(AK104=20%,"Rara vez",IF(AK104=40%,"Improbable",IF(AK104=60%,"Posible",IF(AK104=80%,"Probable","Casi seguro")))))</f>
        <v>Improbable</v>
      </c>
      <c r="AK104" s="129">
        <f>IF(AI111&lt;20%,20%,IF(AI111&lt;40%,40%,IF(AI111&lt;60%,60%,IF(AI111&lt;80%,80%,100%))))</f>
        <v>0.4</v>
      </c>
      <c r="AL104" s="46">
        <f>VALUE(AK104)</f>
        <v>0.4</v>
      </c>
      <c r="AM104" s="166" t="str">
        <f>V104</f>
        <v>Mayor</v>
      </c>
      <c r="AN104" s="165">
        <f>W104</f>
        <v>0.8</v>
      </c>
      <c r="AO104" s="167" t="str">
        <f>VLOOKUP(AJ104,Matriz!B23:G28,MATCH(AM104,Matriz!B23:G23,0),FALSE)</f>
        <v>Alto</v>
      </c>
      <c r="AP104" s="160" t="s">
        <v>281</v>
      </c>
      <c r="AQ104" s="160" t="s">
        <v>389</v>
      </c>
      <c r="AR104" s="160" t="s">
        <v>390</v>
      </c>
      <c r="AS104" s="162" t="s">
        <v>284</v>
      </c>
      <c r="AT104" s="162" t="s">
        <v>391</v>
      </c>
      <c r="AU104" s="160" t="s">
        <v>113</v>
      </c>
      <c r="AV104" s="138" t="s">
        <v>392</v>
      </c>
      <c r="AW104" s="138" t="s">
        <v>102</v>
      </c>
      <c r="AX104" s="138" t="s">
        <v>393</v>
      </c>
      <c r="AY104" s="138" t="s">
        <v>394</v>
      </c>
      <c r="AZ104" s="138" t="s">
        <v>395</v>
      </c>
      <c r="BA104" s="138" t="s">
        <v>102</v>
      </c>
      <c r="BB104" s="138" t="s">
        <v>396</v>
      </c>
      <c r="BC104" s="138" t="s">
        <v>397</v>
      </c>
      <c r="BD104" s="138"/>
      <c r="BE104" s="138"/>
      <c r="BF104" s="138"/>
      <c r="BG104" s="138"/>
    </row>
    <row r="105" spans="1:59" ht="29.25" customHeight="1">
      <c r="A105" s="160"/>
      <c r="B105" s="160"/>
      <c r="C105" s="160"/>
      <c r="D105" s="160"/>
      <c r="E105" s="160"/>
      <c r="F105" s="160"/>
      <c r="G105" s="160"/>
      <c r="H105" s="160"/>
      <c r="I105" s="160"/>
      <c r="J105" s="160"/>
      <c r="K105" s="160"/>
      <c r="L105" s="160"/>
      <c r="M105" s="160"/>
      <c r="N105" s="175"/>
      <c r="O105" s="160"/>
      <c r="P105" s="133"/>
      <c r="Q105" s="148"/>
      <c r="R105" s="66" t="s">
        <v>292</v>
      </c>
      <c r="S105" s="34" t="s">
        <v>273</v>
      </c>
      <c r="T105" s="34"/>
      <c r="U105" s="34" t="e">
        <f>IF(R105=0,0,IF(#REF!="Leve 20%",20%,IF(#REF!="Menor 40%",40%,IF(#REF!="Moderado 60%",60%,IF(#REF!="Mayor 80%",80%,100%)))))</f>
        <v>#REF!</v>
      </c>
      <c r="V105" s="166"/>
      <c r="W105" s="165"/>
      <c r="X105" s="167"/>
      <c r="Y105" s="209"/>
      <c r="Z105" s="166"/>
      <c r="AA105" s="164"/>
      <c r="AB105" s="169"/>
      <c r="AC105" s="164"/>
      <c r="AD105" s="169"/>
      <c r="AE105" s="171"/>
      <c r="AF105" s="169"/>
      <c r="AG105" s="164"/>
      <c r="AH105" s="164"/>
      <c r="AI105" s="165"/>
      <c r="AJ105" s="130"/>
      <c r="AK105" s="130"/>
      <c r="AL105" s="47"/>
      <c r="AM105" s="166"/>
      <c r="AN105" s="165"/>
      <c r="AO105" s="167"/>
      <c r="AP105" s="160"/>
      <c r="AQ105" s="160"/>
      <c r="AR105" s="161"/>
      <c r="AS105" s="161"/>
      <c r="AT105" s="161"/>
      <c r="AU105" s="161"/>
      <c r="AV105" s="139"/>
      <c r="AW105" s="139"/>
      <c r="AX105" s="139"/>
      <c r="AY105" s="139"/>
      <c r="AZ105" s="139"/>
      <c r="BA105" s="139"/>
      <c r="BB105" s="139"/>
      <c r="BC105" s="139"/>
      <c r="BD105" s="139"/>
      <c r="BE105" s="139"/>
      <c r="BF105" s="139"/>
      <c r="BG105" s="139"/>
    </row>
    <row r="106" spans="1:59" ht="29.25" customHeight="1">
      <c r="A106" s="160"/>
      <c r="B106" s="160"/>
      <c r="C106" s="160"/>
      <c r="D106" s="160"/>
      <c r="E106" s="160"/>
      <c r="F106" s="160"/>
      <c r="G106" s="160"/>
      <c r="H106" s="160"/>
      <c r="I106" s="160"/>
      <c r="J106" s="160"/>
      <c r="K106" s="160"/>
      <c r="L106" s="160"/>
      <c r="M106" s="160"/>
      <c r="N106" s="175"/>
      <c r="O106" s="160"/>
      <c r="P106" s="133"/>
      <c r="Q106" s="148"/>
      <c r="R106" s="66" t="s">
        <v>293</v>
      </c>
      <c r="S106" s="34" t="s">
        <v>273</v>
      </c>
      <c r="T106" s="34"/>
      <c r="U106" s="34" t="e">
        <f>IF(R106=0,0,IF(#REF!="Leve 20%",20%,IF(#REF!="Menor 40%",40%,IF(#REF!="Moderado 60%",60%,IF(#REF!="Mayor 80%",80%,100%)))))</f>
        <v>#REF!</v>
      </c>
      <c r="V106" s="166"/>
      <c r="W106" s="165"/>
      <c r="X106" s="167"/>
      <c r="Y106" s="209"/>
      <c r="Z106" s="166"/>
      <c r="AA106" s="164"/>
      <c r="AB106" s="169"/>
      <c r="AC106" s="164"/>
      <c r="AD106" s="169"/>
      <c r="AE106" s="171"/>
      <c r="AF106" s="169"/>
      <c r="AG106" s="164"/>
      <c r="AH106" s="164"/>
      <c r="AI106" s="165"/>
      <c r="AJ106" s="130"/>
      <c r="AK106" s="130"/>
      <c r="AL106" s="47"/>
      <c r="AM106" s="166"/>
      <c r="AN106" s="165"/>
      <c r="AO106" s="167"/>
      <c r="AP106" s="160"/>
      <c r="AQ106" s="160"/>
      <c r="AR106" s="161"/>
      <c r="AS106" s="161"/>
      <c r="AT106" s="161"/>
      <c r="AU106" s="161"/>
      <c r="AV106" s="139"/>
      <c r="AW106" s="139"/>
      <c r="AX106" s="139"/>
      <c r="AY106" s="139"/>
      <c r="AZ106" s="139"/>
      <c r="BA106" s="139"/>
      <c r="BB106" s="139"/>
      <c r="BC106" s="139"/>
      <c r="BD106" s="139"/>
      <c r="BE106" s="139"/>
      <c r="BF106" s="139"/>
      <c r="BG106" s="139"/>
    </row>
    <row r="107" spans="1:59" ht="29.25" customHeight="1">
      <c r="A107" s="160"/>
      <c r="B107" s="160"/>
      <c r="C107" s="160"/>
      <c r="D107" s="160"/>
      <c r="E107" s="160"/>
      <c r="F107" s="160"/>
      <c r="G107" s="160"/>
      <c r="H107" s="160"/>
      <c r="I107" s="160"/>
      <c r="J107" s="160"/>
      <c r="K107" s="160"/>
      <c r="L107" s="160"/>
      <c r="M107" s="160"/>
      <c r="N107" s="175"/>
      <c r="O107" s="160"/>
      <c r="P107" s="133"/>
      <c r="Q107" s="148"/>
      <c r="R107" s="66" t="s">
        <v>294</v>
      </c>
      <c r="S107" s="34"/>
      <c r="T107" s="34" t="s">
        <v>273</v>
      </c>
      <c r="U107" s="34" t="e">
        <f>IF(R107=0,0,IF(#REF!="Leve 20%",20%,IF(#REF!="Menor 40%",40%,IF(#REF!="Moderado 60%",60%,IF(#REF!="Mayor 80%",80%,100%)))))</f>
        <v>#REF!</v>
      </c>
      <c r="V107" s="166"/>
      <c r="W107" s="165"/>
      <c r="X107" s="167"/>
      <c r="Y107" s="209"/>
      <c r="Z107" s="166"/>
      <c r="AA107" s="164"/>
      <c r="AB107" s="169"/>
      <c r="AC107" s="164"/>
      <c r="AD107" s="169"/>
      <c r="AE107" s="171"/>
      <c r="AF107" s="169"/>
      <c r="AG107" s="164"/>
      <c r="AH107" s="164"/>
      <c r="AI107" s="165"/>
      <c r="AJ107" s="130"/>
      <c r="AK107" s="130"/>
      <c r="AL107" s="47"/>
      <c r="AM107" s="166"/>
      <c r="AN107" s="165"/>
      <c r="AO107" s="167"/>
      <c r="AP107" s="160"/>
      <c r="AQ107" s="160"/>
      <c r="AR107" s="161"/>
      <c r="AS107" s="161"/>
      <c r="AT107" s="161"/>
      <c r="AU107" s="161"/>
      <c r="AV107" s="139"/>
      <c r="AW107" s="139"/>
      <c r="AX107" s="139"/>
      <c r="AY107" s="139"/>
      <c r="AZ107" s="139"/>
      <c r="BA107" s="139"/>
      <c r="BB107" s="139"/>
      <c r="BC107" s="139"/>
      <c r="BD107" s="139"/>
      <c r="BE107" s="139"/>
      <c r="BF107" s="139"/>
      <c r="BG107" s="139"/>
    </row>
    <row r="108" spans="1:59" ht="29.25" customHeight="1">
      <c r="A108" s="160"/>
      <c r="B108" s="160"/>
      <c r="C108" s="160"/>
      <c r="D108" s="160"/>
      <c r="E108" s="160"/>
      <c r="F108" s="160"/>
      <c r="G108" s="160"/>
      <c r="H108" s="160"/>
      <c r="I108" s="160"/>
      <c r="J108" s="160"/>
      <c r="K108" s="160"/>
      <c r="L108" s="160"/>
      <c r="M108" s="160"/>
      <c r="N108" s="175"/>
      <c r="O108" s="160"/>
      <c r="P108" s="133"/>
      <c r="Q108" s="148"/>
      <c r="R108" s="66" t="s">
        <v>295</v>
      </c>
      <c r="S108" s="34" t="s">
        <v>273</v>
      </c>
      <c r="T108" s="34"/>
      <c r="U108" s="34" t="e">
        <f>IF(R108=0,0,IF(#REF!="Leve 20%",20%,IF(#REF!="Menor 40%",40%,IF(#REF!="Moderado 60%",60%,IF(#REF!="Mayor 80%",80%,100%)))))</f>
        <v>#REF!</v>
      </c>
      <c r="V108" s="166"/>
      <c r="W108" s="165"/>
      <c r="X108" s="167"/>
      <c r="Y108" s="209"/>
      <c r="Z108" s="166"/>
      <c r="AA108" s="164"/>
      <c r="AB108" s="169"/>
      <c r="AC108" s="164"/>
      <c r="AD108" s="169"/>
      <c r="AE108" s="171"/>
      <c r="AF108" s="169"/>
      <c r="AG108" s="164"/>
      <c r="AH108" s="164"/>
      <c r="AI108" s="165"/>
      <c r="AJ108" s="130"/>
      <c r="AK108" s="130"/>
      <c r="AL108" s="47"/>
      <c r="AM108" s="166"/>
      <c r="AN108" s="165"/>
      <c r="AO108" s="167"/>
      <c r="AP108" s="160"/>
      <c r="AQ108" s="160"/>
      <c r="AR108" s="161"/>
      <c r="AS108" s="161"/>
      <c r="AT108" s="161"/>
      <c r="AU108" s="161"/>
      <c r="AV108" s="139"/>
      <c r="AW108" s="139"/>
      <c r="AX108" s="139"/>
      <c r="AY108" s="139"/>
      <c r="AZ108" s="139"/>
      <c r="BA108" s="139"/>
      <c r="BB108" s="139"/>
      <c r="BC108" s="139"/>
      <c r="BD108" s="139"/>
      <c r="BE108" s="139"/>
      <c r="BF108" s="139"/>
      <c r="BG108" s="139"/>
    </row>
    <row r="109" spans="1:59" ht="29.25" customHeight="1">
      <c r="A109" s="160"/>
      <c r="B109" s="160"/>
      <c r="C109" s="160"/>
      <c r="D109" s="160"/>
      <c r="E109" s="160"/>
      <c r="F109" s="160"/>
      <c r="G109" s="160"/>
      <c r="H109" s="160"/>
      <c r="I109" s="160"/>
      <c r="J109" s="160"/>
      <c r="K109" s="160"/>
      <c r="L109" s="160"/>
      <c r="M109" s="160"/>
      <c r="N109" s="175"/>
      <c r="O109" s="160"/>
      <c r="P109" s="133"/>
      <c r="Q109" s="148"/>
      <c r="R109" s="66" t="s">
        <v>296</v>
      </c>
      <c r="S109" s="34"/>
      <c r="T109" s="34" t="s">
        <v>273</v>
      </c>
      <c r="U109" s="34" t="e">
        <f>IF(R109=0,0,IF(#REF!="Leve 20%",20%,IF(#REF!="Menor 40%",40%,IF(#REF!="Moderado 60%",60%,IF(#REF!="Mayor 80%",80%,100%)))))</f>
        <v>#REF!</v>
      </c>
      <c r="V109" s="166"/>
      <c r="W109" s="165"/>
      <c r="X109" s="167"/>
      <c r="Y109" s="209"/>
      <c r="Z109" s="166"/>
      <c r="AA109" s="164"/>
      <c r="AB109" s="169"/>
      <c r="AC109" s="164"/>
      <c r="AD109" s="169"/>
      <c r="AE109" s="171"/>
      <c r="AF109" s="169"/>
      <c r="AG109" s="164"/>
      <c r="AH109" s="164"/>
      <c r="AI109" s="165"/>
      <c r="AJ109" s="130"/>
      <c r="AK109" s="130"/>
      <c r="AL109" s="47"/>
      <c r="AM109" s="166"/>
      <c r="AN109" s="165"/>
      <c r="AO109" s="167"/>
      <c r="AP109" s="160"/>
      <c r="AQ109" s="160"/>
      <c r="AR109" s="161"/>
      <c r="AS109" s="161"/>
      <c r="AT109" s="161"/>
      <c r="AU109" s="161"/>
      <c r="AV109" s="139"/>
      <c r="AW109" s="139"/>
      <c r="AX109" s="139"/>
      <c r="AY109" s="139"/>
      <c r="AZ109" s="139"/>
      <c r="BA109" s="139"/>
      <c r="BB109" s="139"/>
      <c r="BC109" s="139"/>
      <c r="BD109" s="139"/>
      <c r="BE109" s="139"/>
      <c r="BF109" s="139"/>
      <c r="BG109" s="139"/>
    </row>
    <row r="110" spans="1:59" ht="29.25" customHeight="1">
      <c r="A110" s="160"/>
      <c r="B110" s="160"/>
      <c r="C110" s="160"/>
      <c r="D110" s="160"/>
      <c r="E110" s="160"/>
      <c r="F110" s="160"/>
      <c r="G110" s="160"/>
      <c r="H110" s="160"/>
      <c r="I110" s="160"/>
      <c r="J110" s="160"/>
      <c r="K110" s="160"/>
      <c r="L110" s="160"/>
      <c r="M110" s="160"/>
      <c r="N110" s="175"/>
      <c r="O110" s="160"/>
      <c r="P110" s="133"/>
      <c r="Q110" s="148"/>
      <c r="R110" s="66" t="s">
        <v>297</v>
      </c>
      <c r="S110" s="34" t="s">
        <v>273</v>
      </c>
      <c r="T110" s="34"/>
      <c r="U110" s="34" t="e">
        <f>IF(R110=0,0,IF(#REF!="Leve 20%",20%,IF(#REF!="Menor 40%",40%,IF(#REF!="Moderado 60%",60%,IF(#REF!="Mayor 80%",80%,100%)))))</f>
        <v>#REF!</v>
      </c>
      <c r="V110" s="166"/>
      <c r="W110" s="165"/>
      <c r="X110" s="167"/>
      <c r="Y110" s="209"/>
      <c r="Z110" s="166"/>
      <c r="AA110" s="164"/>
      <c r="AB110" s="170"/>
      <c r="AC110" s="164"/>
      <c r="AD110" s="170"/>
      <c r="AE110" s="171"/>
      <c r="AF110" s="170"/>
      <c r="AG110" s="164"/>
      <c r="AH110" s="164"/>
      <c r="AI110" s="165"/>
      <c r="AJ110" s="130"/>
      <c r="AK110" s="130"/>
      <c r="AL110" s="47"/>
      <c r="AM110" s="166"/>
      <c r="AN110" s="165"/>
      <c r="AO110" s="167"/>
      <c r="AP110" s="160"/>
      <c r="AQ110" s="160"/>
      <c r="AR110" s="161"/>
      <c r="AS110" s="161"/>
      <c r="AT110" s="161"/>
      <c r="AU110" s="161"/>
      <c r="AV110" s="139"/>
      <c r="AW110" s="139"/>
      <c r="AX110" s="139"/>
      <c r="AY110" s="139"/>
      <c r="AZ110" s="139"/>
      <c r="BA110" s="139"/>
      <c r="BB110" s="139"/>
      <c r="BC110" s="139"/>
      <c r="BD110" s="139"/>
      <c r="BE110" s="139"/>
      <c r="BF110" s="139"/>
      <c r="BG110" s="139"/>
    </row>
    <row r="111" spans="1:59" ht="69.75" customHeight="1">
      <c r="A111" s="160"/>
      <c r="B111" s="160"/>
      <c r="C111" s="160"/>
      <c r="D111" s="160"/>
      <c r="E111" s="160"/>
      <c r="F111" s="160"/>
      <c r="G111" s="160"/>
      <c r="H111" s="160"/>
      <c r="I111" s="160"/>
      <c r="J111" s="160"/>
      <c r="K111" s="160"/>
      <c r="L111" s="160"/>
      <c r="M111" s="160"/>
      <c r="N111" s="175"/>
      <c r="O111" s="160"/>
      <c r="P111" s="133"/>
      <c r="Q111" s="148"/>
      <c r="R111" s="66" t="s">
        <v>298</v>
      </c>
      <c r="S111" s="34"/>
      <c r="T111" s="34" t="s">
        <v>273</v>
      </c>
      <c r="U111" s="34" t="e">
        <f>IF(R111=0,0,IF(#REF!="Leve 20%",20%,IF(#REF!="Menor 40%",40%,IF(#REF!="Moderado 60%",60%,IF(#REF!="Mayor 80%",80%,100%)))))</f>
        <v>#REF!</v>
      </c>
      <c r="V111" s="166"/>
      <c r="W111" s="165"/>
      <c r="X111" s="167"/>
      <c r="Y111" s="209" t="s">
        <v>398</v>
      </c>
      <c r="Z111" s="166" t="str">
        <f>IF(AA111="Preventivo","X",IF(AA104="Detectivo","X","X "))</f>
        <v>X</v>
      </c>
      <c r="AA111" s="163" t="s">
        <v>94</v>
      </c>
      <c r="AB111" s="168">
        <f>IF(AA111="","",IF(AA111="Preventivo",25%,15%))</f>
        <v>0.25</v>
      </c>
      <c r="AC111" s="163" t="s">
        <v>108</v>
      </c>
      <c r="AD111" s="138">
        <f t="shared" ref="AD111" si="1">IF(AC111="Automatico",25%,15%)</f>
        <v>0.15</v>
      </c>
      <c r="AE111" s="165">
        <f>AB111+AD111</f>
        <v>0.4</v>
      </c>
      <c r="AF111" s="163" t="s">
        <v>96</v>
      </c>
      <c r="AG111" s="163" t="s">
        <v>97</v>
      </c>
      <c r="AH111" s="163" t="s">
        <v>98</v>
      </c>
      <c r="AI111" s="165">
        <f>AI104-(AI104*AE111)</f>
        <v>0.28799999999999998</v>
      </c>
      <c r="AJ111" s="130"/>
      <c r="AK111" s="130"/>
      <c r="AL111" s="47"/>
      <c r="AM111" s="166"/>
      <c r="AN111" s="165"/>
      <c r="AO111" s="167"/>
      <c r="AP111" s="160"/>
      <c r="AQ111" s="160" t="s">
        <v>399</v>
      </c>
      <c r="AR111" s="160" t="s">
        <v>400</v>
      </c>
      <c r="AS111" s="162" t="s">
        <v>284</v>
      </c>
      <c r="AT111" s="162" t="s">
        <v>285</v>
      </c>
      <c r="AU111" s="160" t="s">
        <v>113</v>
      </c>
      <c r="AV111" s="139"/>
      <c r="AW111" s="139"/>
      <c r="AX111" s="139"/>
      <c r="AY111" s="139"/>
      <c r="AZ111" s="139"/>
      <c r="BA111" s="139"/>
      <c r="BB111" s="139"/>
      <c r="BC111" s="139"/>
      <c r="BD111" s="139"/>
      <c r="BE111" s="139"/>
      <c r="BF111" s="139"/>
      <c r="BG111" s="139"/>
    </row>
    <row r="112" spans="1:59" ht="29.25" customHeight="1">
      <c r="A112" s="160"/>
      <c r="B112" s="160"/>
      <c r="C112" s="160"/>
      <c r="D112" s="160"/>
      <c r="E112" s="160"/>
      <c r="F112" s="160"/>
      <c r="G112" s="160"/>
      <c r="H112" s="160"/>
      <c r="I112" s="160"/>
      <c r="J112" s="160"/>
      <c r="K112" s="160"/>
      <c r="L112" s="160"/>
      <c r="M112" s="160"/>
      <c r="N112" s="175"/>
      <c r="O112" s="160"/>
      <c r="P112" s="133"/>
      <c r="Q112" s="148"/>
      <c r="R112" s="66" t="s">
        <v>302</v>
      </c>
      <c r="S112" s="34"/>
      <c r="T112" s="34" t="s">
        <v>273</v>
      </c>
      <c r="U112" s="34" t="e">
        <f>IF(R112=0,0,IF(#REF!="Leve 20%",20%,IF(#REF!="Menor 40%",40%,IF(#REF!="Moderado 60%",60%,IF(#REF!="Mayor 80%",80%,100%)))))</f>
        <v>#REF!</v>
      </c>
      <c r="V112" s="166"/>
      <c r="W112" s="165"/>
      <c r="X112" s="167"/>
      <c r="Y112" s="209"/>
      <c r="Z112" s="171"/>
      <c r="AA112" s="164"/>
      <c r="AB112" s="169"/>
      <c r="AC112" s="164"/>
      <c r="AD112" s="139"/>
      <c r="AE112" s="171"/>
      <c r="AF112" s="163"/>
      <c r="AG112" s="164"/>
      <c r="AH112" s="164"/>
      <c r="AI112" s="165"/>
      <c r="AJ112" s="130"/>
      <c r="AK112" s="130"/>
      <c r="AL112" s="47"/>
      <c r="AM112" s="166"/>
      <c r="AN112" s="165"/>
      <c r="AO112" s="167"/>
      <c r="AP112" s="160"/>
      <c r="AQ112" s="161"/>
      <c r="AR112" s="161"/>
      <c r="AS112" s="161"/>
      <c r="AT112" s="161"/>
      <c r="AU112" s="161"/>
      <c r="AV112" s="139"/>
      <c r="AW112" s="139"/>
      <c r="AX112" s="139"/>
      <c r="AY112" s="139"/>
      <c r="AZ112" s="139"/>
      <c r="BA112" s="139"/>
      <c r="BB112" s="139"/>
      <c r="BC112" s="139"/>
      <c r="BD112" s="139"/>
      <c r="BE112" s="139"/>
      <c r="BF112" s="139"/>
      <c r="BG112" s="139"/>
    </row>
    <row r="113" spans="1:59" ht="29.25" customHeight="1">
      <c r="A113" s="160"/>
      <c r="B113" s="160"/>
      <c r="C113" s="160"/>
      <c r="D113" s="160"/>
      <c r="E113" s="160"/>
      <c r="F113" s="160"/>
      <c r="G113" s="160"/>
      <c r="H113" s="160"/>
      <c r="I113" s="160"/>
      <c r="J113" s="160"/>
      <c r="K113" s="160"/>
      <c r="L113" s="160"/>
      <c r="M113" s="160"/>
      <c r="N113" s="175"/>
      <c r="O113" s="160"/>
      <c r="P113" s="133"/>
      <c r="Q113" s="148"/>
      <c r="R113" s="66" t="s">
        <v>303</v>
      </c>
      <c r="S113" s="34"/>
      <c r="T113" s="34" t="s">
        <v>273</v>
      </c>
      <c r="U113" s="34" t="e">
        <f>IF(R113=0,0,IF(#REF!="Leve 20%",20%,IF(#REF!="Menor 40%",40%,IF(#REF!="Moderado 60%",60%,IF(#REF!="Mayor 80%",80%,100%)))))</f>
        <v>#REF!</v>
      </c>
      <c r="V113" s="166"/>
      <c r="W113" s="165"/>
      <c r="X113" s="167"/>
      <c r="Y113" s="209"/>
      <c r="Z113" s="171"/>
      <c r="AA113" s="164"/>
      <c r="AB113" s="169"/>
      <c r="AC113" s="164"/>
      <c r="AD113" s="139"/>
      <c r="AE113" s="171"/>
      <c r="AF113" s="163"/>
      <c r="AG113" s="164"/>
      <c r="AH113" s="164"/>
      <c r="AI113" s="165"/>
      <c r="AJ113" s="130"/>
      <c r="AK113" s="130"/>
      <c r="AL113" s="47"/>
      <c r="AM113" s="166"/>
      <c r="AN113" s="165"/>
      <c r="AO113" s="167"/>
      <c r="AP113" s="160"/>
      <c r="AQ113" s="161"/>
      <c r="AR113" s="161"/>
      <c r="AS113" s="161"/>
      <c r="AT113" s="161"/>
      <c r="AU113" s="161"/>
      <c r="AV113" s="139"/>
      <c r="AW113" s="139"/>
      <c r="AX113" s="139"/>
      <c r="AY113" s="139"/>
      <c r="AZ113" s="139"/>
      <c r="BA113" s="139"/>
      <c r="BB113" s="139"/>
      <c r="BC113" s="139"/>
      <c r="BD113" s="139"/>
      <c r="BE113" s="139"/>
      <c r="BF113" s="139"/>
      <c r="BG113" s="139"/>
    </row>
    <row r="114" spans="1:59" ht="29.25" customHeight="1">
      <c r="A114" s="160"/>
      <c r="B114" s="160"/>
      <c r="C114" s="160"/>
      <c r="D114" s="160"/>
      <c r="E114" s="160"/>
      <c r="F114" s="160"/>
      <c r="G114" s="160"/>
      <c r="H114" s="160"/>
      <c r="I114" s="160"/>
      <c r="J114" s="160"/>
      <c r="K114" s="160"/>
      <c r="L114" s="160"/>
      <c r="M114" s="160"/>
      <c r="N114" s="175"/>
      <c r="O114" s="160"/>
      <c r="P114" s="133"/>
      <c r="Q114" s="148"/>
      <c r="R114" s="66" t="s">
        <v>304</v>
      </c>
      <c r="S114" s="34" t="s">
        <v>273</v>
      </c>
      <c r="T114" s="34"/>
      <c r="U114" s="34" t="e">
        <f>IF(R114=0,0,IF(#REF!="Leve 20%",20%,IF(#REF!="Menor 40%",40%,IF(#REF!="Moderado 60%",60%,IF(#REF!="Mayor 80%",80%,100%)))))</f>
        <v>#REF!</v>
      </c>
      <c r="V114" s="166"/>
      <c r="W114" s="165"/>
      <c r="X114" s="167"/>
      <c r="Y114" s="209"/>
      <c r="Z114" s="171"/>
      <c r="AA114" s="164"/>
      <c r="AB114" s="169"/>
      <c r="AC114" s="164"/>
      <c r="AD114" s="139"/>
      <c r="AE114" s="171"/>
      <c r="AF114" s="163"/>
      <c r="AG114" s="164"/>
      <c r="AH114" s="164"/>
      <c r="AI114" s="165"/>
      <c r="AJ114" s="130"/>
      <c r="AK114" s="130"/>
      <c r="AL114" s="47"/>
      <c r="AM114" s="166"/>
      <c r="AN114" s="165"/>
      <c r="AO114" s="167"/>
      <c r="AP114" s="160"/>
      <c r="AQ114" s="161"/>
      <c r="AR114" s="161"/>
      <c r="AS114" s="161"/>
      <c r="AT114" s="161"/>
      <c r="AU114" s="161"/>
      <c r="AV114" s="139"/>
      <c r="AW114" s="139"/>
      <c r="AX114" s="139"/>
      <c r="AY114" s="139"/>
      <c r="AZ114" s="139"/>
      <c r="BA114" s="139"/>
      <c r="BB114" s="139"/>
      <c r="BC114" s="139"/>
      <c r="BD114" s="139"/>
      <c r="BE114" s="139"/>
      <c r="BF114" s="139"/>
      <c r="BG114" s="139"/>
    </row>
    <row r="115" spans="1:59" ht="29.25" customHeight="1">
      <c r="A115" s="160"/>
      <c r="B115" s="160"/>
      <c r="C115" s="160"/>
      <c r="D115" s="160"/>
      <c r="E115" s="160"/>
      <c r="F115" s="160"/>
      <c r="G115" s="160"/>
      <c r="H115" s="160"/>
      <c r="I115" s="160"/>
      <c r="J115" s="160"/>
      <c r="K115" s="160"/>
      <c r="L115" s="160"/>
      <c r="M115" s="160"/>
      <c r="N115" s="175"/>
      <c r="O115" s="160"/>
      <c r="P115" s="133"/>
      <c r="Q115" s="148"/>
      <c r="R115" s="66" t="s">
        <v>305</v>
      </c>
      <c r="S115" s="34" t="s">
        <v>273</v>
      </c>
      <c r="T115" s="34"/>
      <c r="U115" s="34" t="e">
        <f>IF(R115=0,0,IF(#REF!="Leve 20%",20%,IF(#REF!="Menor 40%",40%,IF(#REF!="Moderado 60%",60%,IF(#REF!="Mayor 80%",80%,100%)))))</f>
        <v>#REF!</v>
      </c>
      <c r="V115" s="166"/>
      <c r="W115" s="165"/>
      <c r="X115" s="167"/>
      <c r="Y115" s="209"/>
      <c r="Z115" s="171"/>
      <c r="AA115" s="164"/>
      <c r="AB115" s="169"/>
      <c r="AC115" s="164"/>
      <c r="AD115" s="139"/>
      <c r="AE115" s="171"/>
      <c r="AF115" s="163"/>
      <c r="AG115" s="164"/>
      <c r="AH115" s="164"/>
      <c r="AI115" s="165"/>
      <c r="AJ115" s="130"/>
      <c r="AK115" s="130"/>
      <c r="AL115" s="47"/>
      <c r="AM115" s="166"/>
      <c r="AN115" s="165"/>
      <c r="AO115" s="167"/>
      <c r="AP115" s="160"/>
      <c r="AQ115" s="161"/>
      <c r="AR115" s="161"/>
      <c r="AS115" s="161"/>
      <c r="AT115" s="161"/>
      <c r="AU115" s="161"/>
      <c r="AV115" s="139"/>
      <c r="AW115" s="139"/>
      <c r="AX115" s="139"/>
      <c r="AY115" s="139"/>
      <c r="AZ115" s="139"/>
      <c r="BA115" s="139"/>
      <c r="BB115" s="139"/>
      <c r="BC115" s="139"/>
      <c r="BD115" s="139"/>
      <c r="BE115" s="139"/>
      <c r="BF115" s="139"/>
      <c r="BG115" s="139"/>
    </row>
    <row r="116" spans="1:59" ht="29.25" customHeight="1">
      <c r="A116" s="160"/>
      <c r="B116" s="160"/>
      <c r="C116" s="160"/>
      <c r="D116" s="160"/>
      <c r="E116" s="160"/>
      <c r="F116" s="160"/>
      <c r="G116" s="160"/>
      <c r="H116" s="160"/>
      <c r="I116" s="160"/>
      <c r="J116" s="160"/>
      <c r="K116" s="160"/>
      <c r="L116" s="160"/>
      <c r="M116" s="160"/>
      <c r="N116" s="175"/>
      <c r="O116" s="160"/>
      <c r="P116" s="133"/>
      <c r="Q116" s="148"/>
      <c r="R116" s="66" t="s">
        <v>306</v>
      </c>
      <c r="S116" s="34"/>
      <c r="T116" s="34" t="s">
        <v>273</v>
      </c>
      <c r="U116" s="34" t="e">
        <f>IF(R116=0,0,IF(#REF!="Leve 20%",20%,IF(#REF!="Menor 40%",40%,IF(#REF!="Moderado 60%",60%,IF(#REF!="Mayor 80%",80%,100%)))))</f>
        <v>#REF!</v>
      </c>
      <c r="V116" s="166"/>
      <c r="W116" s="165"/>
      <c r="X116" s="167"/>
      <c r="Y116" s="209"/>
      <c r="Z116" s="171"/>
      <c r="AA116" s="164"/>
      <c r="AB116" s="169"/>
      <c r="AC116" s="164"/>
      <c r="AD116" s="139"/>
      <c r="AE116" s="171"/>
      <c r="AF116" s="163"/>
      <c r="AG116" s="164"/>
      <c r="AH116" s="164"/>
      <c r="AI116" s="165"/>
      <c r="AJ116" s="130"/>
      <c r="AK116" s="130"/>
      <c r="AL116" s="47"/>
      <c r="AM116" s="166"/>
      <c r="AN116" s="165"/>
      <c r="AO116" s="167"/>
      <c r="AP116" s="160"/>
      <c r="AQ116" s="161"/>
      <c r="AR116" s="161"/>
      <c r="AS116" s="161"/>
      <c r="AT116" s="161"/>
      <c r="AU116" s="161"/>
      <c r="AV116" s="139"/>
      <c r="AW116" s="139"/>
      <c r="AX116" s="139"/>
      <c r="AY116" s="139"/>
      <c r="AZ116" s="139"/>
      <c r="BA116" s="139"/>
      <c r="BB116" s="139"/>
      <c r="BC116" s="139"/>
      <c r="BD116" s="139"/>
      <c r="BE116" s="139"/>
      <c r="BF116" s="139"/>
      <c r="BG116" s="139"/>
    </row>
    <row r="117" spans="1:59" ht="29.25" customHeight="1">
      <c r="A117" s="160"/>
      <c r="B117" s="160"/>
      <c r="C117" s="160"/>
      <c r="D117" s="160"/>
      <c r="E117" s="160"/>
      <c r="F117" s="160"/>
      <c r="G117" s="160"/>
      <c r="H117" s="160"/>
      <c r="I117" s="160"/>
      <c r="J117" s="160"/>
      <c r="K117" s="160"/>
      <c r="L117" s="160"/>
      <c r="M117" s="160"/>
      <c r="N117" s="175"/>
      <c r="O117" s="160"/>
      <c r="P117" s="133"/>
      <c r="Q117" s="148"/>
      <c r="R117" s="66" t="s">
        <v>307</v>
      </c>
      <c r="S117" s="34"/>
      <c r="T117" s="34" t="s">
        <v>273</v>
      </c>
      <c r="U117" s="34"/>
      <c r="V117" s="166"/>
      <c r="W117" s="165"/>
      <c r="X117" s="167"/>
      <c r="Y117" s="209"/>
      <c r="Z117" s="171"/>
      <c r="AA117" s="164"/>
      <c r="AB117" s="169"/>
      <c r="AC117" s="164"/>
      <c r="AD117" s="139"/>
      <c r="AE117" s="171"/>
      <c r="AF117" s="163"/>
      <c r="AG117" s="164"/>
      <c r="AH117" s="164"/>
      <c r="AI117" s="165"/>
      <c r="AJ117" s="130"/>
      <c r="AK117" s="130"/>
      <c r="AL117" s="47"/>
      <c r="AM117" s="166"/>
      <c r="AN117" s="165"/>
      <c r="AO117" s="167"/>
      <c r="AP117" s="160"/>
      <c r="AQ117" s="161"/>
      <c r="AR117" s="161"/>
      <c r="AS117" s="161"/>
      <c r="AT117" s="161"/>
      <c r="AU117" s="161"/>
      <c r="AV117" s="139"/>
      <c r="AW117" s="139"/>
      <c r="AX117" s="139"/>
      <c r="AY117" s="139"/>
      <c r="AZ117" s="139"/>
      <c r="BA117" s="139"/>
      <c r="BB117" s="139"/>
      <c r="BC117" s="139"/>
      <c r="BD117" s="139"/>
      <c r="BE117" s="139"/>
      <c r="BF117" s="139"/>
      <c r="BG117" s="139"/>
    </row>
    <row r="118" spans="1:59" ht="29.25" customHeight="1">
      <c r="A118" s="160"/>
      <c r="B118" s="160"/>
      <c r="C118" s="160"/>
      <c r="D118" s="160"/>
      <c r="E118" s="160"/>
      <c r="F118" s="160"/>
      <c r="G118" s="160"/>
      <c r="H118" s="160"/>
      <c r="I118" s="160"/>
      <c r="J118" s="160"/>
      <c r="K118" s="160"/>
      <c r="L118" s="160"/>
      <c r="M118" s="160"/>
      <c r="N118" s="175"/>
      <c r="O118" s="160"/>
      <c r="P118" s="133"/>
      <c r="Q118" s="148"/>
      <c r="R118" s="66" t="s">
        <v>308</v>
      </c>
      <c r="S118" s="34" t="s">
        <v>273</v>
      </c>
      <c r="T118" s="34"/>
      <c r="U118" s="34"/>
      <c r="V118" s="166"/>
      <c r="W118" s="165"/>
      <c r="X118" s="167"/>
      <c r="Y118" s="209"/>
      <c r="Z118" s="171"/>
      <c r="AA118" s="164"/>
      <c r="AB118" s="169"/>
      <c r="AC118" s="164"/>
      <c r="AD118" s="139"/>
      <c r="AE118" s="171"/>
      <c r="AF118" s="163"/>
      <c r="AG118" s="164"/>
      <c r="AH118" s="164"/>
      <c r="AI118" s="165"/>
      <c r="AJ118" s="130"/>
      <c r="AK118" s="130"/>
      <c r="AL118" s="47"/>
      <c r="AM118" s="166"/>
      <c r="AN118" s="165"/>
      <c r="AO118" s="167"/>
      <c r="AP118" s="160"/>
      <c r="AQ118" s="161"/>
      <c r="AR118" s="161"/>
      <c r="AS118" s="161"/>
      <c r="AT118" s="161"/>
      <c r="AU118" s="161"/>
      <c r="AV118" s="139"/>
      <c r="AW118" s="139"/>
      <c r="AX118" s="139"/>
      <c r="AY118" s="139"/>
      <c r="AZ118" s="139"/>
      <c r="BA118" s="139"/>
      <c r="BB118" s="139"/>
      <c r="BC118" s="139"/>
      <c r="BD118" s="139"/>
      <c r="BE118" s="139"/>
      <c r="BF118" s="139"/>
      <c r="BG118" s="139"/>
    </row>
    <row r="119" spans="1:59" ht="29.25" customHeight="1">
      <c r="A119" s="160"/>
      <c r="B119" s="160"/>
      <c r="C119" s="160"/>
      <c r="D119" s="160"/>
      <c r="E119" s="160"/>
      <c r="F119" s="160"/>
      <c r="G119" s="160"/>
      <c r="H119" s="160"/>
      <c r="I119" s="160"/>
      <c r="J119" s="160"/>
      <c r="K119" s="160"/>
      <c r="L119" s="160"/>
      <c r="M119" s="160"/>
      <c r="N119" s="175"/>
      <c r="O119" s="160"/>
      <c r="P119" s="133"/>
      <c r="Q119" s="148"/>
      <c r="R119" s="66" t="s">
        <v>309</v>
      </c>
      <c r="S119" s="34"/>
      <c r="T119" s="34" t="s">
        <v>273</v>
      </c>
      <c r="U119" s="34"/>
      <c r="V119" s="166"/>
      <c r="W119" s="165"/>
      <c r="X119" s="167"/>
      <c r="Y119" s="209"/>
      <c r="Z119" s="171"/>
      <c r="AA119" s="164"/>
      <c r="AB119" s="169"/>
      <c r="AC119" s="164"/>
      <c r="AD119" s="139"/>
      <c r="AE119" s="171"/>
      <c r="AF119" s="163"/>
      <c r="AG119" s="164"/>
      <c r="AH119" s="164"/>
      <c r="AI119" s="165"/>
      <c r="AJ119" s="130"/>
      <c r="AK119" s="130"/>
      <c r="AL119" s="47"/>
      <c r="AM119" s="166"/>
      <c r="AN119" s="165"/>
      <c r="AO119" s="167"/>
      <c r="AP119" s="160"/>
      <c r="AQ119" s="161"/>
      <c r="AR119" s="161"/>
      <c r="AS119" s="161"/>
      <c r="AT119" s="161"/>
      <c r="AU119" s="161"/>
      <c r="AV119" s="139"/>
      <c r="AW119" s="139"/>
      <c r="AX119" s="139"/>
      <c r="AY119" s="139"/>
      <c r="AZ119" s="139"/>
      <c r="BA119" s="139"/>
      <c r="BB119" s="139"/>
      <c r="BC119" s="139"/>
      <c r="BD119" s="139"/>
      <c r="BE119" s="139"/>
      <c r="BF119" s="139"/>
      <c r="BG119" s="139"/>
    </row>
    <row r="120" spans="1:59" ht="29.25" customHeight="1">
      <c r="A120" s="160"/>
      <c r="B120" s="160"/>
      <c r="C120" s="160"/>
      <c r="D120" s="160"/>
      <c r="E120" s="160"/>
      <c r="F120" s="160"/>
      <c r="G120" s="160"/>
      <c r="H120" s="160"/>
      <c r="I120" s="160"/>
      <c r="J120" s="160"/>
      <c r="K120" s="160"/>
      <c r="L120" s="160"/>
      <c r="M120" s="160"/>
      <c r="N120" s="175"/>
      <c r="O120" s="160"/>
      <c r="P120" s="133"/>
      <c r="Q120" s="148"/>
      <c r="R120" s="66" t="s">
        <v>310</v>
      </c>
      <c r="S120" s="34"/>
      <c r="T120" s="34" t="s">
        <v>273</v>
      </c>
      <c r="U120" s="34"/>
      <c r="V120" s="166"/>
      <c r="W120" s="165"/>
      <c r="X120" s="167"/>
      <c r="Y120" s="209"/>
      <c r="Z120" s="171"/>
      <c r="AA120" s="164"/>
      <c r="AB120" s="169"/>
      <c r="AC120" s="164"/>
      <c r="AD120" s="139"/>
      <c r="AE120" s="171"/>
      <c r="AF120" s="163"/>
      <c r="AG120" s="164"/>
      <c r="AH120" s="164"/>
      <c r="AI120" s="165"/>
      <c r="AJ120" s="130"/>
      <c r="AK120" s="130"/>
      <c r="AL120" s="47"/>
      <c r="AM120" s="166"/>
      <c r="AN120" s="165"/>
      <c r="AO120" s="167"/>
      <c r="AP120" s="160"/>
      <c r="AQ120" s="161"/>
      <c r="AR120" s="161"/>
      <c r="AS120" s="161"/>
      <c r="AT120" s="161"/>
      <c r="AU120" s="161"/>
      <c r="AV120" s="139"/>
      <c r="AW120" s="139"/>
      <c r="AX120" s="139"/>
      <c r="AY120" s="139"/>
      <c r="AZ120" s="139"/>
      <c r="BA120" s="139"/>
      <c r="BB120" s="139"/>
      <c r="BC120" s="139"/>
      <c r="BD120" s="139"/>
      <c r="BE120" s="139"/>
      <c r="BF120" s="139"/>
      <c r="BG120" s="139"/>
    </row>
    <row r="121" spans="1:59" ht="29.25" customHeight="1">
      <c r="A121" s="160"/>
      <c r="B121" s="160"/>
      <c r="C121" s="160"/>
      <c r="D121" s="160"/>
      <c r="E121" s="160"/>
      <c r="F121" s="160"/>
      <c r="G121" s="160"/>
      <c r="H121" s="160"/>
      <c r="I121" s="160"/>
      <c r="J121" s="160"/>
      <c r="K121" s="160"/>
      <c r="L121" s="160"/>
      <c r="M121" s="160"/>
      <c r="N121" s="175"/>
      <c r="O121" s="160"/>
      <c r="P121" s="133"/>
      <c r="Q121" s="148"/>
      <c r="R121" s="66" t="s">
        <v>311</v>
      </c>
      <c r="S121" s="34"/>
      <c r="T121" s="34" t="s">
        <v>273</v>
      </c>
      <c r="U121" s="34"/>
      <c r="V121" s="166"/>
      <c r="W121" s="165"/>
      <c r="X121" s="167"/>
      <c r="Y121" s="209"/>
      <c r="Z121" s="171"/>
      <c r="AA121" s="164"/>
      <c r="AB121" s="169"/>
      <c r="AC121" s="164"/>
      <c r="AD121" s="139"/>
      <c r="AE121" s="171"/>
      <c r="AF121" s="163"/>
      <c r="AG121" s="164"/>
      <c r="AH121" s="164"/>
      <c r="AI121" s="165"/>
      <c r="AJ121" s="130"/>
      <c r="AK121" s="130"/>
      <c r="AL121" s="47"/>
      <c r="AM121" s="166"/>
      <c r="AN121" s="165"/>
      <c r="AO121" s="167"/>
      <c r="AP121" s="160"/>
      <c r="AQ121" s="161"/>
      <c r="AR121" s="161"/>
      <c r="AS121" s="161"/>
      <c r="AT121" s="161"/>
      <c r="AU121" s="161"/>
      <c r="AV121" s="139"/>
      <c r="AW121" s="139"/>
      <c r="AX121" s="139"/>
      <c r="AY121" s="139"/>
      <c r="AZ121" s="139"/>
      <c r="BA121" s="139"/>
      <c r="BB121" s="139"/>
      <c r="BC121" s="139"/>
      <c r="BD121" s="139"/>
      <c r="BE121" s="139"/>
      <c r="BF121" s="139"/>
      <c r="BG121" s="139"/>
    </row>
    <row r="122" spans="1:59" ht="29.25" customHeight="1">
      <c r="A122" s="160"/>
      <c r="B122" s="160"/>
      <c r="C122" s="160"/>
      <c r="D122" s="160"/>
      <c r="E122" s="160"/>
      <c r="F122" s="160"/>
      <c r="G122" s="160"/>
      <c r="H122" s="160"/>
      <c r="I122" s="160"/>
      <c r="J122" s="160"/>
      <c r="K122" s="160"/>
      <c r="L122" s="160"/>
      <c r="M122" s="160"/>
      <c r="N122" s="175"/>
      <c r="O122" s="160"/>
      <c r="P122" s="133"/>
      <c r="Q122" s="148"/>
      <c r="R122" s="66" t="s">
        <v>312</v>
      </c>
      <c r="S122" s="34"/>
      <c r="T122" s="34" t="s">
        <v>273</v>
      </c>
      <c r="U122" s="34"/>
      <c r="V122" s="166"/>
      <c r="W122" s="165"/>
      <c r="X122" s="167"/>
      <c r="Y122" s="209"/>
      <c r="Z122" s="171"/>
      <c r="AA122" s="164"/>
      <c r="AB122" s="169"/>
      <c r="AC122" s="164"/>
      <c r="AD122" s="139"/>
      <c r="AE122" s="171"/>
      <c r="AF122" s="163"/>
      <c r="AG122" s="164"/>
      <c r="AH122" s="164"/>
      <c r="AI122" s="165"/>
      <c r="AJ122" s="130"/>
      <c r="AK122" s="130"/>
      <c r="AL122" s="47"/>
      <c r="AM122" s="166"/>
      <c r="AN122" s="165"/>
      <c r="AO122" s="167"/>
      <c r="AP122" s="160"/>
      <c r="AQ122" s="161"/>
      <c r="AR122" s="161"/>
      <c r="AS122" s="161"/>
      <c r="AT122" s="161"/>
      <c r="AU122" s="161"/>
      <c r="AV122" s="139"/>
      <c r="AW122" s="139"/>
      <c r="AX122" s="139"/>
      <c r="AY122" s="139"/>
      <c r="AZ122" s="139"/>
      <c r="BA122" s="139"/>
      <c r="BB122" s="139"/>
      <c r="BC122" s="139"/>
      <c r="BD122" s="139"/>
      <c r="BE122" s="139"/>
      <c r="BF122" s="139"/>
      <c r="BG122" s="139"/>
    </row>
    <row r="123" spans="1:59" ht="29.25" customHeight="1">
      <c r="A123" s="160"/>
      <c r="B123" s="160"/>
      <c r="C123" s="160"/>
      <c r="D123" s="160"/>
      <c r="E123" s="160"/>
      <c r="F123" s="160"/>
      <c r="G123" s="160"/>
      <c r="H123" s="160"/>
      <c r="I123" s="160"/>
      <c r="J123" s="160"/>
      <c r="K123" s="160"/>
      <c r="L123" s="160"/>
      <c r="M123" s="160"/>
      <c r="N123" s="175"/>
      <c r="O123" s="160"/>
      <c r="P123" s="134"/>
      <c r="Q123" s="149"/>
      <c r="R123" s="67" t="s">
        <v>313</v>
      </c>
      <c r="S123" s="34">
        <f>COUNTA(S104:S122)</f>
        <v>8</v>
      </c>
      <c r="T123" s="34">
        <f>COUNTA(T104:T122)</f>
        <v>11</v>
      </c>
      <c r="U123" s="34"/>
      <c r="V123" s="166"/>
      <c r="W123" s="165"/>
      <c r="X123" s="167"/>
      <c r="Y123" s="209"/>
      <c r="Z123" s="171"/>
      <c r="AA123" s="164"/>
      <c r="AB123" s="170"/>
      <c r="AC123" s="164"/>
      <c r="AD123" s="140"/>
      <c r="AE123" s="171"/>
      <c r="AF123" s="163"/>
      <c r="AG123" s="164"/>
      <c r="AH123" s="164"/>
      <c r="AI123" s="165"/>
      <c r="AJ123" s="131"/>
      <c r="AK123" s="131"/>
      <c r="AL123" s="48"/>
      <c r="AM123" s="166"/>
      <c r="AN123" s="165"/>
      <c r="AO123" s="167"/>
      <c r="AP123" s="160"/>
      <c r="AQ123" s="161"/>
      <c r="AR123" s="161"/>
      <c r="AS123" s="161"/>
      <c r="AT123" s="161"/>
      <c r="AU123" s="161"/>
      <c r="AV123" s="140"/>
      <c r="AW123" s="140"/>
      <c r="AX123" s="140"/>
      <c r="AY123" s="140"/>
      <c r="AZ123" s="140"/>
      <c r="BA123" s="140"/>
      <c r="BB123" s="140"/>
      <c r="BC123" s="140"/>
      <c r="BD123" s="140"/>
      <c r="BE123" s="140"/>
      <c r="BF123" s="140"/>
      <c r="BG123" s="140"/>
    </row>
    <row r="124" spans="1:59" ht="29.25" customHeight="1">
      <c r="A124" s="160">
        <v>20</v>
      </c>
      <c r="B124" s="160" t="s">
        <v>101</v>
      </c>
      <c r="C124" s="160" t="s">
        <v>401</v>
      </c>
      <c r="D124" s="160" t="s">
        <v>402</v>
      </c>
      <c r="E124" s="160" t="s">
        <v>403</v>
      </c>
      <c r="F124" s="160" t="s">
        <v>404</v>
      </c>
      <c r="G124" s="160" t="s">
        <v>279</v>
      </c>
      <c r="H124" s="160" t="s">
        <v>279</v>
      </c>
      <c r="I124" s="160" t="s">
        <v>279</v>
      </c>
      <c r="J124" s="160" t="s">
        <v>279</v>
      </c>
      <c r="K124" s="160" t="s">
        <v>93</v>
      </c>
      <c r="L124" s="160" t="s">
        <v>405</v>
      </c>
      <c r="M124" s="160" t="s">
        <v>406</v>
      </c>
      <c r="N124" s="175" t="s">
        <v>277</v>
      </c>
      <c r="O124" s="160" t="s">
        <v>144</v>
      </c>
      <c r="P124" s="132" t="str">
        <f>IF(O124=0,"Defina la frecuencia",IF(O124="Se espera que el evento ocurra en la mayoria de las circunstancias
Mas de 1 vez en el año","Casi seguro",IF(O124="Es viable que el evento ocurra en la mayoria de las circunstancias.
Al menos 1 vez en el ultimo año","Probable",IF(O124="El Evento podrá ocurrir en algun momento.
Al menos 1 vez en los ultimos 2 años","Posible",IF(O124="El Evento podrá ocurrir en algun momento.
Al menos 1 vez en los ultimos 5 años","Improbable","Rara vez")))))</f>
        <v>Rara vez</v>
      </c>
      <c r="Q124" s="147">
        <f>IF(P124="Casi seguro",100%,IF(P124="Probable",80%,IF(P124="Posible",60%,IF(P124="Improbable",40%,IF(P124="Rara vez",20%,0)))))</f>
        <v>0.2</v>
      </c>
      <c r="R124" s="66" t="s">
        <v>278</v>
      </c>
      <c r="S124" s="34">
        <v>1</v>
      </c>
      <c r="T124" s="34"/>
      <c r="U124" s="34" t="e">
        <f>IF(R124=0,0,IF(#REF!="Leve 20%",20%,IF(#REF!="Menor 40%",40%,IF(#REF!="Moderado 60%",60%,IF(#REF!="Mayor 80%",80%,100%)))))</f>
        <v>#REF!</v>
      </c>
      <c r="V124" s="166" t="str">
        <f>IF(S143&lt;=5,"Moderado",IF(S143&lt;=11,"Mayor","Catastrofico"))</f>
        <v>Mayor</v>
      </c>
      <c r="W124" s="165">
        <f>IF(V124=0,0,IF(V124="Moderado",60%,IF(V124="Mayor",80%,100%)))</f>
        <v>0.8</v>
      </c>
      <c r="X124" s="167" t="str">
        <f>VLOOKUP(P124,Matriz!B23:G28,MATCH(V124,Matriz!B23:G23,0),FALSE)</f>
        <v>Alto</v>
      </c>
      <c r="Y124" s="172" t="s">
        <v>407</v>
      </c>
      <c r="Z124" s="166" t="str">
        <f>IF(AA124="Preventivo","X",IF(AA124="Detectivo","X","X "))</f>
        <v>X</v>
      </c>
      <c r="AA124" s="163" t="s">
        <v>94</v>
      </c>
      <c r="AB124" s="168">
        <f>IF(AA124="","",IF(AA124="Preventivo",25%,15%))</f>
        <v>0.25</v>
      </c>
      <c r="AC124" s="163" t="s">
        <v>108</v>
      </c>
      <c r="AD124" s="168">
        <f>IF(AC124="Automatico",25%,15%)</f>
        <v>0.15</v>
      </c>
      <c r="AE124" s="165">
        <f>AB124+AD124</f>
        <v>0.4</v>
      </c>
      <c r="AF124" s="163" t="s">
        <v>96</v>
      </c>
      <c r="AG124" s="163" t="s">
        <v>97</v>
      </c>
      <c r="AH124" s="163" t="s">
        <v>98</v>
      </c>
      <c r="AI124" s="165">
        <f>Q124-(Q124*AE124)</f>
        <v>0.12</v>
      </c>
      <c r="AJ124" s="129" t="str">
        <f>IF(AK124=0,"Defina la frecuencia",IF(AK124=20%,"Rara vez",IF(AK124=40%,"Improbable",IF(AK124=60%,"Posible",IF(AK124=80%,"Probable","Casi seguro")))))</f>
        <v>Rara vez</v>
      </c>
      <c r="AK124" s="129">
        <f>IF(AI131&lt;20%,20%,IF(AI131&lt;40%,40%,IF(AI131&lt;60%,60%,IF(AI131&lt;80%,80%,100%))))</f>
        <v>0.2</v>
      </c>
      <c r="AL124" s="46">
        <f>VALUE(AK124)</f>
        <v>0.2</v>
      </c>
      <c r="AM124" s="166" t="str">
        <f>V124</f>
        <v>Mayor</v>
      </c>
      <c r="AN124" s="165">
        <f>W124</f>
        <v>0.8</v>
      </c>
      <c r="AO124" s="167" t="str">
        <f>VLOOKUP(AJ124,Matriz!B23:G28,MATCH(AM124,Matriz!B23:G23,0),FALSE)</f>
        <v>Alto</v>
      </c>
      <c r="AP124" s="160" t="s">
        <v>408</v>
      </c>
      <c r="AQ124" s="160" t="s">
        <v>409</v>
      </c>
      <c r="AR124" s="160" t="s">
        <v>410</v>
      </c>
      <c r="AS124" s="162" t="s">
        <v>411</v>
      </c>
      <c r="AT124" s="162" t="s">
        <v>285</v>
      </c>
      <c r="AU124" s="160" t="s">
        <v>113</v>
      </c>
      <c r="AV124" s="138" t="s">
        <v>412</v>
      </c>
      <c r="AW124" s="138"/>
      <c r="AX124" s="138" t="s">
        <v>412</v>
      </c>
      <c r="AY124" s="138" t="s">
        <v>412</v>
      </c>
      <c r="AZ124" s="138" t="s">
        <v>413</v>
      </c>
      <c r="BA124" s="138" t="s">
        <v>414</v>
      </c>
      <c r="BB124" s="138" t="s">
        <v>415</v>
      </c>
      <c r="BC124" s="138" t="s">
        <v>416</v>
      </c>
      <c r="BD124" s="138"/>
      <c r="BE124" s="138"/>
      <c r="BF124" s="138"/>
      <c r="BG124" s="138"/>
    </row>
    <row r="125" spans="1:59" ht="29.25" customHeight="1">
      <c r="A125" s="160"/>
      <c r="B125" s="160"/>
      <c r="C125" s="160"/>
      <c r="D125" s="160"/>
      <c r="E125" s="160"/>
      <c r="F125" s="160"/>
      <c r="G125" s="160"/>
      <c r="H125" s="160"/>
      <c r="I125" s="160"/>
      <c r="J125" s="160"/>
      <c r="K125" s="160"/>
      <c r="L125" s="160"/>
      <c r="M125" s="160"/>
      <c r="N125" s="175"/>
      <c r="O125" s="160"/>
      <c r="P125" s="133"/>
      <c r="Q125" s="148"/>
      <c r="R125" s="66" t="s">
        <v>292</v>
      </c>
      <c r="S125" s="34"/>
      <c r="T125" s="34">
        <v>1</v>
      </c>
      <c r="U125" s="34" t="e">
        <f>IF(R125=0,0,IF(#REF!="Leve 20%",20%,IF(#REF!="Menor 40%",40%,IF(#REF!="Moderado 60%",60%,IF(#REF!="Mayor 80%",80%,100%)))))</f>
        <v>#REF!</v>
      </c>
      <c r="V125" s="166"/>
      <c r="W125" s="165"/>
      <c r="X125" s="167"/>
      <c r="Y125" s="173"/>
      <c r="Z125" s="166"/>
      <c r="AA125" s="164"/>
      <c r="AB125" s="169"/>
      <c r="AC125" s="164"/>
      <c r="AD125" s="169"/>
      <c r="AE125" s="171"/>
      <c r="AF125" s="164"/>
      <c r="AG125" s="164"/>
      <c r="AH125" s="164"/>
      <c r="AI125" s="165"/>
      <c r="AJ125" s="130"/>
      <c r="AK125" s="130"/>
      <c r="AL125" s="47"/>
      <c r="AM125" s="166"/>
      <c r="AN125" s="165"/>
      <c r="AO125" s="167"/>
      <c r="AP125" s="160"/>
      <c r="AQ125" s="160"/>
      <c r="AR125" s="161"/>
      <c r="AS125" s="161"/>
      <c r="AT125" s="161"/>
      <c r="AU125" s="161"/>
      <c r="AV125" s="139"/>
      <c r="AW125" s="139"/>
      <c r="AX125" s="139"/>
      <c r="AY125" s="139"/>
      <c r="AZ125" s="139"/>
      <c r="BA125" s="139"/>
      <c r="BB125" s="139"/>
      <c r="BC125" s="139"/>
      <c r="BD125" s="139"/>
      <c r="BE125" s="139"/>
      <c r="BF125" s="139"/>
      <c r="BG125" s="139"/>
    </row>
    <row r="126" spans="1:59" ht="29.25" customHeight="1">
      <c r="A126" s="160"/>
      <c r="B126" s="160"/>
      <c r="C126" s="160"/>
      <c r="D126" s="160"/>
      <c r="E126" s="160"/>
      <c r="F126" s="160"/>
      <c r="G126" s="160"/>
      <c r="H126" s="160"/>
      <c r="I126" s="160"/>
      <c r="J126" s="160"/>
      <c r="K126" s="160"/>
      <c r="L126" s="160"/>
      <c r="M126" s="160"/>
      <c r="N126" s="175"/>
      <c r="O126" s="160"/>
      <c r="P126" s="133"/>
      <c r="Q126" s="148"/>
      <c r="R126" s="66" t="s">
        <v>293</v>
      </c>
      <c r="S126" s="34"/>
      <c r="T126" s="34">
        <v>1</v>
      </c>
      <c r="U126" s="34" t="e">
        <f>IF(R126=0,0,IF(#REF!="Leve 20%",20%,IF(#REF!="Menor 40%",40%,IF(#REF!="Moderado 60%",60%,IF(#REF!="Mayor 80%",80%,100%)))))</f>
        <v>#REF!</v>
      </c>
      <c r="V126" s="166"/>
      <c r="W126" s="165"/>
      <c r="X126" s="167"/>
      <c r="Y126" s="173"/>
      <c r="Z126" s="166"/>
      <c r="AA126" s="164"/>
      <c r="AB126" s="169"/>
      <c r="AC126" s="164"/>
      <c r="AD126" s="169"/>
      <c r="AE126" s="171"/>
      <c r="AF126" s="164"/>
      <c r="AG126" s="164"/>
      <c r="AH126" s="164"/>
      <c r="AI126" s="165"/>
      <c r="AJ126" s="130"/>
      <c r="AK126" s="130"/>
      <c r="AL126" s="47"/>
      <c r="AM126" s="166"/>
      <c r="AN126" s="165"/>
      <c r="AO126" s="167"/>
      <c r="AP126" s="160"/>
      <c r="AQ126" s="160"/>
      <c r="AR126" s="161"/>
      <c r="AS126" s="161"/>
      <c r="AT126" s="161"/>
      <c r="AU126" s="161"/>
      <c r="AV126" s="139"/>
      <c r="AW126" s="139"/>
      <c r="AX126" s="139"/>
      <c r="AY126" s="139"/>
      <c r="AZ126" s="139"/>
      <c r="BA126" s="139"/>
      <c r="BB126" s="139"/>
      <c r="BC126" s="139"/>
      <c r="BD126" s="139"/>
      <c r="BE126" s="139"/>
      <c r="BF126" s="139"/>
      <c r="BG126" s="139"/>
    </row>
    <row r="127" spans="1:59" ht="29.25" customHeight="1">
      <c r="A127" s="160"/>
      <c r="B127" s="160"/>
      <c r="C127" s="160"/>
      <c r="D127" s="160"/>
      <c r="E127" s="160"/>
      <c r="F127" s="160"/>
      <c r="G127" s="160"/>
      <c r="H127" s="160"/>
      <c r="I127" s="160"/>
      <c r="J127" s="160"/>
      <c r="K127" s="160"/>
      <c r="L127" s="160"/>
      <c r="M127" s="160"/>
      <c r="N127" s="175"/>
      <c r="O127" s="160"/>
      <c r="P127" s="133"/>
      <c r="Q127" s="148"/>
      <c r="R127" s="66" t="s">
        <v>294</v>
      </c>
      <c r="S127" s="34"/>
      <c r="T127" s="34">
        <v>1</v>
      </c>
      <c r="U127" s="34" t="e">
        <f>IF(R127=0,0,IF(#REF!="Leve 20%",20%,IF(#REF!="Menor 40%",40%,IF(#REF!="Moderado 60%",60%,IF(#REF!="Mayor 80%",80%,100%)))))</f>
        <v>#REF!</v>
      </c>
      <c r="V127" s="166"/>
      <c r="W127" s="165"/>
      <c r="X127" s="167"/>
      <c r="Y127" s="173"/>
      <c r="Z127" s="166"/>
      <c r="AA127" s="164"/>
      <c r="AB127" s="169"/>
      <c r="AC127" s="164"/>
      <c r="AD127" s="169"/>
      <c r="AE127" s="171"/>
      <c r="AF127" s="164"/>
      <c r="AG127" s="164"/>
      <c r="AH127" s="164"/>
      <c r="AI127" s="165"/>
      <c r="AJ127" s="130"/>
      <c r="AK127" s="130"/>
      <c r="AL127" s="47"/>
      <c r="AM127" s="166"/>
      <c r="AN127" s="165"/>
      <c r="AO127" s="167"/>
      <c r="AP127" s="160"/>
      <c r="AQ127" s="160"/>
      <c r="AR127" s="161"/>
      <c r="AS127" s="161"/>
      <c r="AT127" s="161"/>
      <c r="AU127" s="161"/>
      <c r="AV127" s="139"/>
      <c r="AW127" s="139"/>
      <c r="AX127" s="139"/>
      <c r="AY127" s="139"/>
      <c r="AZ127" s="139"/>
      <c r="BA127" s="139"/>
      <c r="BB127" s="139"/>
      <c r="BC127" s="139"/>
      <c r="BD127" s="139"/>
      <c r="BE127" s="139"/>
      <c r="BF127" s="139"/>
      <c r="BG127" s="139"/>
    </row>
    <row r="128" spans="1:59" ht="29.25" customHeight="1">
      <c r="A128" s="160"/>
      <c r="B128" s="160"/>
      <c r="C128" s="160"/>
      <c r="D128" s="160"/>
      <c r="E128" s="160"/>
      <c r="F128" s="160"/>
      <c r="G128" s="160"/>
      <c r="H128" s="160"/>
      <c r="I128" s="160"/>
      <c r="J128" s="160"/>
      <c r="K128" s="160"/>
      <c r="L128" s="160"/>
      <c r="M128" s="160"/>
      <c r="N128" s="175"/>
      <c r="O128" s="160"/>
      <c r="P128" s="133"/>
      <c r="Q128" s="148"/>
      <c r="R128" s="66" t="s">
        <v>295</v>
      </c>
      <c r="S128" s="34">
        <v>1</v>
      </c>
      <c r="T128" s="34"/>
      <c r="U128" s="34" t="e">
        <f>IF(R128=0,0,IF(#REF!="Leve 20%",20%,IF(#REF!="Menor 40%",40%,IF(#REF!="Moderado 60%",60%,IF(#REF!="Mayor 80%",80%,100%)))))</f>
        <v>#REF!</v>
      </c>
      <c r="V128" s="166"/>
      <c r="W128" s="165"/>
      <c r="X128" s="167"/>
      <c r="Y128" s="173"/>
      <c r="Z128" s="166"/>
      <c r="AA128" s="164"/>
      <c r="AB128" s="169"/>
      <c r="AC128" s="164"/>
      <c r="AD128" s="169"/>
      <c r="AE128" s="171"/>
      <c r="AF128" s="164"/>
      <c r="AG128" s="164"/>
      <c r="AH128" s="164"/>
      <c r="AI128" s="165"/>
      <c r="AJ128" s="130"/>
      <c r="AK128" s="130"/>
      <c r="AL128" s="47"/>
      <c r="AM128" s="166"/>
      <c r="AN128" s="165"/>
      <c r="AO128" s="167"/>
      <c r="AP128" s="160"/>
      <c r="AQ128" s="160"/>
      <c r="AR128" s="161"/>
      <c r="AS128" s="161"/>
      <c r="AT128" s="161"/>
      <c r="AU128" s="161"/>
      <c r="AV128" s="139"/>
      <c r="AW128" s="139"/>
      <c r="AX128" s="139"/>
      <c r="AY128" s="139"/>
      <c r="AZ128" s="139"/>
      <c r="BA128" s="139"/>
      <c r="BB128" s="139"/>
      <c r="BC128" s="139"/>
      <c r="BD128" s="139"/>
      <c r="BE128" s="139"/>
      <c r="BF128" s="139"/>
      <c r="BG128" s="139"/>
    </row>
    <row r="129" spans="1:59" ht="29.25" customHeight="1">
      <c r="A129" s="160"/>
      <c r="B129" s="160"/>
      <c r="C129" s="160"/>
      <c r="D129" s="160"/>
      <c r="E129" s="160"/>
      <c r="F129" s="160"/>
      <c r="G129" s="160"/>
      <c r="H129" s="160"/>
      <c r="I129" s="160"/>
      <c r="J129" s="160"/>
      <c r="K129" s="160"/>
      <c r="L129" s="160"/>
      <c r="M129" s="160"/>
      <c r="N129" s="175"/>
      <c r="O129" s="160"/>
      <c r="P129" s="133"/>
      <c r="Q129" s="148"/>
      <c r="R129" s="66" t="s">
        <v>296</v>
      </c>
      <c r="S129" s="34">
        <v>1</v>
      </c>
      <c r="T129" s="34"/>
      <c r="U129" s="34" t="e">
        <f>IF(R129=0,0,IF(#REF!="Leve 20%",20%,IF(#REF!="Menor 40%",40%,IF(#REF!="Moderado 60%",60%,IF(#REF!="Mayor 80%",80%,100%)))))</f>
        <v>#REF!</v>
      </c>
      <c r="V129" s="166"/>
      <c r="W129" s="165"/>
      <c r="X129" s="167"/>
      <c r="Y129" s="173"/>
      <c r="Z129" s="166"/>
      <c r="AA129" s="164"/>
      <c r="AB129" s="169"/>
      <c r="AC129" s="164"/>
      <c r="AD129" s="169"/>
      <c r="AE129" s="171"/>
      <c r="AF129" s="164"/>
      <c r="AG129" s="164"/>
      <c r="AH129" s="164"/>
      <c r="AI129" s="165"/>
      <c r="AJ129" s="130"/>
      <c r="AK129" s="130"/>
      <c r="AL129" s="47"/>
      <c r="AM129" s="166"/>
      <c r="AN129" s="165"/>
      <c r="AO129" s="167"/>
      <c r="AP129" s="160"/>
      <c r="AQ129" s="160"/>
      <c r="AR129" s="161"/>
      <c r="AS129" s="161"/>
      <c r="AT129" s="161"/>
      <c r="AU129" s="161"/>
      <c r="AV129" s="139"/>
      <c r="AW129" s="139"/>
      <c r="AX129" s="139"/>
      <c r="AY129" s="139"/>
      <c r="AZ129" s="139"/>
      <c r="BA129" s="139"/>
      <c r="BB129" s="139"/>
      <c r="BC129" s="139"/>
      <c r="BD129" s="139"/>
      <c r="BE129" s="139"/>
      <c r="BF129" s="139"/>
      <c r="BG129" s="139"/>
    </row>
    <row r="130" spans="1:59" ht="29.25" customHeight="1">
      <c r="A130" s="160"/>
      <c r="B130" s="160"/>
      <c r="C130" s="160"/>
      <c r="D130" s="160"/>
      <c r="E130" s="160"/>
      <c r="F130" s="160"/>
      <c r="G130" s="160"/>
      <c r="H130" s="160"/>
      <c r="I130" s="160"/>
      <c r="J130" s="160"/>
      <c r="K130" s="160"/>
      <c r="L130" s="160"/>
      <c r="M130" s="160"/>
      <c r="N130" s="175"/>
      <c r="O130" s="160"/>
      <c r="P130" s="133"/>
      <c r="Q130" s="148"/>
      <c r="R130" s="66" t="s">
        <v>297</v>
      </c>
      <c r="S130" s="34"/>
      <c r="T130" s="34">
        <v>1</v>
      </c>
      <c r="U130" s="34" t="e">
        <f>IF(R130=0,0,IF(#REF!="Leve 20%",20%,IF(#REF!="Menor 40%",40%,IF(#REF!="Moderado 60%",60%,IF(#REF!="Mayor 80%",80%,100%)))))</f>
        <v>#REF!</v>
      </c>
      <c r="V130" s="166"/>
      <c r="W130" s="165"/>
      <c r="X130" s="167"/>
      <c r="Y130" s="173"/>
      <c r="Z130" s="166"/>
      <c r="AA130" s="164"/>
      <c r="AB130" s="170"/>
      <c r="AC130" s="164"/>
      <c r="AD130" s="170"/>
      <c r="AE130" s="171"/>
      <c r="AF130" s="164"/>
      <c r="AG130" s="164"/>
      <c r="AH130" s="164"/>
      <c r="AI130" s="165"/>
      <c r="AJ130" s="130"/>
      <c r="AK130" s="130"/>
      <c r="AL130" s="47"/>
      <c r="AM130" s="166"/>
      <c r="AN130" s="165"/>
      <c r="AO130" s="167"/>
      <c r="AP130" s="160"/>
      <c r="AQ130" s="160"/>
      <c r="AR130" s="161"/>
      <c r="AS130" s="161"/>
      <c r="AT130" s="161"/>
      <c r="AU130" s="161"/>
      <c r="AV130" s="139"/>
      <c r="AW130" s="139"/>
      <c r="AX130" s="139"/>
      <c r="AY130" s="139"/>
      <c r="AZ130" s="139"/>
      <c r="BA130" s="139"/>
      <c r="BB130" s="139"/>
      <c r="BC130" s="139"/>
      <c r="BD130" s="139"/>
      <c r="BE130" s="139"/>
      <c r="BF130" s="139"/>
      <c r="BG130" s="139"/>
    </row>
    <row r="131" spans="1:59" ht="29.25" customHeight="1">
      <c r="A131" s="160"/>
      <c r="B131" s="160"/>
      <c r="C131" s="160"/>
      <c r="D131" s="160"/>
      <c r="E131" s="160"/>
      <c r="F131" s="160"/>
      <c r="G131" s="160"/>
      <c r="H131" s="160"/>
      <c r="I131" s="160"/>
      <c r="J131" s="160"/>
      <c r="K131" s="160"/>
      <c r="L131" s="160"/>
      <c r="M131" s="160"/>
      <c r="N131" s="175"/>
      <c r="O131" s="160"/>
      <c r="P131" s="133"/>
      <c r="Q131" s="148"/>
      <c r="R131" s="66" t="s">
        <v>298</v>
      </c>
      <c r="S131" s="34"/>
      <c r="T131" s="34">
        <v>1</v>
      </c>
      <c r="U131" s="34" t="e">
        <f>IF(R131=0,0,IF(#REF!="Leve 20%",20%,IF(#REF!="Menor 40%",40%,IF(#REF!="Moderado 60%",60%,IF(#REF!="Mayor 80%",80%,100%)))))</f>
        <v>#REF!</v>
      </c>
      <c r="V131" s="166"/>
      <c r="W131" s="165"/>
      <c r="X131" s="167"/>
      <c r="Y131" s="173"/>
      <c r="Z131" s="166" t="str">
        <f>IF(AA131="Preventivo","X",IF(AA124="Detectivo","X","X "))</f>
        <v xml:space="preserve">X </v>
      </c>
      <c r="AA131" s="163" t="s">
        <v>107</v>
      </c>
      <c r="AB131" s="168">
        <f>IF(AA131="","",IF(AA131="Preventivo",25%,15%))</f>
        <v>0.15</v>
      </c>
      <c r="AC131" s="163" t="s">
        <v>108</v>
      </c>
      <c r="AD131" s="138">
        <f t="shared" ref="AD131" si="2">IF(AC131="Automatico",25%,15%)</f>
        <v>0.15</v>
      </c>
      <c r="AE131" s="165">
        <f>AB131+AD131</f>
        <v>0.3</v>
      </c>
      <c r="AF131" s="163"/>
      <c r="AG131" s="163"/>
      <c r="AH131" s="163"/>
      <c r="AI131" s="165">
        <f>AI124-(AI124*AE131)</f>
        <v>8.3999999999999991E-2</v>
      </c>
      <c r="AJ131" s="130"/>
      <c r="AK131" s="130"/>
      <c r="AL131" s="47"/>
      <c r="AM131" s="166"/>
      <c r="AN131" s="165"/>
      <c r="AO131" s="167"/>
      <c r="AP131" s="160"/>
      <c r="AQ131" s="160" t="s">
        <v>417</v>
      </c>
      <c r="AR131" s="160" t="s">
        <v>410</v>
      </c>
      <c r="AS131" s="162" t="s">
        <v>411</v>
      </c>
      <c r="AT131" s="162" t="s">
        <v>285</v>
      </c>
      <c r="AU131" s="160" t="s">
        <v>113</v>
      </c>
      <c r="AV131" s="139"/>
      <c r="AW131" s="139"/>
      <c r="AX131" s="139"/>
      <c r="AY131" s="139"/>
      <c r="AZ131" s="139"/>
      <c r="BA131" s="139"/>
      <c r="BB131" s="139"/>
      <c r="BC131" s="139"/>
      <c r="BD131" s="139"/>
      <c r="BE131" s="139"/>
      <c r="BF131" s="139"/>
      <c r="BG131" s="139"/>
    </row>
    <row r="132" spans="1:59" ht="29.25" customHeight="1">
      <c r="A132" s="160"/>
      <c r="B132" s="160"/>
      <c r="C132" s="160"/>
      <c r="D132" s="160"/>
      <c r="E132" s="160"/>
      <c r="F132" s="160"/>
      <c r="G132" s="160"/>
      <c r="H132" s="160"/>
      <c r="I132" s="160"/>
      <c r="J132" s="160"/>
      <c r="K132" s="160"/>
      <c r="L132" s="160"/>
      <c r="M132" s="160"/>
      <c r="N132" s="175"/>
      <c r="O132" s="160"/>
      <c r="P132" s="133"/>
      <c r="Q132" s="148"/>
      <c r="R132" s="66" t="s">
        <v>302</v>
      </c>
      <c r="S132" s="34"/>
      <c r="T132" s="34">
        <v>1</v>
      </c>
      <c r="U132" s="34" t="e">
        <f>IF(R132=0,0,IF(#REF!="Leve 20%",20%,IF(#REF!="Menor 40%",40%,IF(#REF!="Moderado 60%",60%,IF(#REF!="Mayor 80%",80%,100%)))))</f>
        <v>#REF!</v>
      </c>
      <c r="V132" s="166"/>
      <c r="W132" s="165"/>
      <c r="X132" s="167"/>
      <c r="Y132" s="173"/>
      <c r="Z132" s="171"/>
      <c r="AA132" s="164"/>
      <c r="AB132" s="169"/>
      <c r="AC132" s="164"/>
      <c r="AD132" s="139"/>
      <c r="AE132" s="171"/>
      <c r="AF132" s="163"/>
      <c r="AG132" s="164"/>
      <c r="AH132" s="164"/>
      <c r="AI132" s="165"/>
      <c r="AJ132" s="130"/>
      <c r="AK132" s="130"/>
      <c r="AL132" s="47"/>
      <c r="AM132" s="166"/>
      <c r="AN132" s="165"/>
      <c r="AO132" s="167"/>
      <c r="AP132" s="160"/>
      <c r="AQ132" s="161"/>
      <c r="AR132" s="161"/>
      <c r="AS132" s="161"/>
      <c r="AT132" s="161"/>
      <c r="AU132" s="161"/>
      <c r="AV132" s="139"/>
      <c r="AW132" s="139"/>
      <c r="AX132" s="139"/>
      <c r="AY132" s="139"/>
      <c r="AZ132" s="139"/>
      <c r="BA132" s="139"/>
      <c r="BB132" s="139"/>
      <c r="BC132" s="139"/>
      <c r="BD132" s="139"/>
      <c r="BE132" s="139"/>
      <c r="BF132" s="139"/>
      <c r="BG132" s="139"/>
    </row>
    <row r="133" spans="1:59" ht="29.25" customHeight="1">
      <c r="A133" s="160"/>
      <c r="B133" s="160"/>
      <c r="C133" s="160"/>
      <c r="D133" s="160"/>
      <c r="E133" s="160"/>
      <c r="F133" s="160"/>
      <c r="G133" s="160"/>
      <c r="H133" s="160"/>
      <c r="I133" s="160"/>
      <c r="J133" s="160"/>
      <c r="K133" s="160"/>
      <c r="L133" s="160"/>
      <c r="M133" s="160"/>
      <c r="N133" s="175"/>
      <c r="O133" s="160"/>
      <c r="P133" s="133"/>
      <c r="Q133" s="148"/>
      <c r="R133" s="66" t="s">
        <v>303</v>
      </c>
      <c r="S133" s="34">
        <v>1</v>
      </c>
      <c r="T133" s="34"/>
      <c r="U133" s="34" t="e">
        <f>IF(R133=0,0,IF(#REF!="Leve 20%",20%,IF(#REF!="Menor 40%",40%,IF(#REF!="Moderado 60%",60%,IF(#REF!="Mayor 80%",80%,100%)))))</f>
        <v>#REF!</v>
      </c>
      <c r="V133" s="166"/>
      <c r="W133" s="165"/>
      <c r="X133" s="167"/>
      <c r="Y133" s="173"/>
      <c r="Z133" s="171"/>
      <c r="AA133" s="164"/>
      <c r="AB133" s="169"/>
      <c r="AC133" s="164"/>
      <c r="AD133" s="139"/>
      <c r="AE133" s="171"/>
      <c r="AF133" s="163"/>
      <c r="AG133" s="164"/>
      <c r="AH133" s="164"/>
      <c r="AI133" s="165"/>
      <c r="AJ133" s="130"/>
      <c r="AK133" s="130"/>
      <c r="AL133" s="47"/>
      <c r="AM133" s="166"/>
      <c r="AN133" s="165"/>
      <c r="AO133" s="167"/>
      <c r="AP133" s="160"/>
      <c r="AQ133" s="161"/>
      <c r="AR133" s="161"/>
      <c r="AS133" s="161"/>
      <c r="AT133" s="161"/>
      <c r="AU133" s="161"/>
      <c r="AV133" s="139"/>
      <c r="AW133" s="139"/>
      <c r="AX133" s="139"/>
      <c r="AY133" s="139"/>
      <c r="AZ133" s="139"/>
      <c r="BA133" s="139"/>
      <c r="BB133" s="139"/>
      <c r="BC133" s="139"/>
      <c r="BD133" s="139"/>
      <c r="BE133" s="139"/>
      <c r="BF133" s="139"/>
      <c r="BG133" s="139"/>
    </row>
    <row r="134" spans="1:59" ht="29.25" customHeight="1">
      <c r="A134" s="160"/>
      <c r="B134" s="160"/>
      <c r="C134" s="160"/>
      <c r="D134" s="160"/>
      <c r="E134" s="160"/>
      <c r="F134" s="160"/>
      <c r="G134" s="160"/>
      <c r="H134" s="160"/>
      <c r="I134" s="160"/>
      <c r="J134" s="160"/>
      <c r="K134" s="160"/>
      <c r="L134" s="160"/>
      <c r="M134" s="160"/>
      <c r="N134" s="175"/>
      <c r="O134" s="160"/>
      <c r="P134" s="133"/>
      <c r="Q134" s="148"/>
      <c r="R134" s="66" t="s">
        <v>304</v>
      </c>
      <c r="S134" s="34">
        <v>1</v>
      </c>
      <c r="T134" s="34"/>
      <c r="U134" s="34" t="e">
        <f>IF(R134=0,0,IF(#REF!="Leve 20%",20%,IF(#REF!="Menor 40%",40%,IF(#REF!="Moderado 60%",60%,IF(#REF!="Mayor 80%",80%,100%)))))</f>
        <v>#REF!</v>
      </c>
      <c r="V134" s="166"/>
      <c r="W134" s="165"/>
      <c r="X134" s="167"/>
      <c r="Y134" s="173"/>
      <c r="Z134" s="171"/>
      <c r="AA134" s="164"/>
      <c r="AB134" s="169"/>
      <c r="AC134" s="164"/>
      <c r="AD134" s="139"/>
      <c r="AE134" s="171"/>
      <c r="AF134" s="163"/>
      <c r="AG134" s="164"/>
      <c r="AH134" s="164"/>
      <c r="AI134" s="165"/>
      <c r="AJ134" s="130"/>
      <c r="AK134" s="130"/>
      <c r="AL134" s="47"/>
      <c r="AM134" s="166"/>
      <c r="AN134" s="165"/>
      <c r="AO134" s="167"/>
      <c r="AP134" s="160"/>
      <c r="AQ134" s="161"/>
      <c r="AR134" s="161"/>
      <c r="AS134" s="161"/>
      <c r="AT134" s="161"/>
      <c r="AU134" s="161"/>
      <c r="AV134" s="139"/>
      <c r="AW134" s="139"/>
      <c r="AX134" s="139"/>
      <c r="AY134" s="139"/>
      <c r="AZ134" s="139"/>
      <c r="BA134" s="139"/>
      <c r="BB134" s="139"/>
      <c r="BC134" s="139"/>
      <c r="BD134" s="139"/>
      <c r="BE134" s="139"/>
      <c r="BF134" s="139"/>
      <c r="BG134" s="139"/>
    </row>
    <row r="135" spans="1:59" ht="29.25" customHeight="1">
      <c r="A135" s="160"/>
      <c r="B135" s="160"/>
      <c r="C135" s="160"/>
      <c r="D135" s="160"/>
      <c r="E135" s="160"/>
      <c r="F135" s="160"/>
      <c r="G135" s="160"/>
      <c r="H135" s="160"/>
      <c r="I135" s="160"/>
      <c r="J135" s="160"/>
      <c r="K135" s="160"/>
      <c r="L135" s="160"/>
      <c r="M135" s="160"/>
      <c r="N135" s="175"/>
      <c r="O135" s="160"/>
      <c r="P135" s="133"/>
      <c r="Q135" s="148"/>
      <c r="R135" s="66" t="s">
        <v>305</v>
      </c>
      <c r="S135" s="34">
        <v>1</v>
      </c>
      <c r="T135" s="34"/>
      <c r="U135" s="34" t="e">
        <f>IF(R135=0,0,IF(#REF!="Leve 20%",20%,IF(#REF!="Menor 40%",40%,IF(#REF!="Moderado 60%",60%,IF(#REF!="Mayor 80%",80%,100%)))))</f>
        <v>#REF!</v>
      </c>
      <c r="V135" s="166"/>
      <c r="W135" s="165"/>
      <c r="X135" s="167"/>
      <c r="Y135" s="173"/>
      <c r="Z135" s="171"/>
      <c r="AA135" s="164"/>
      <c r="AB135" s="169"/>
      <c r="AC135" s="164"/>
      <c r="AD135" s="139"/>
      <c r="AE135" s="171"/>
      <c r="AF135" s="163"/>
      <c r="AG135" s="164"/>
      <c r="AH135" s="164"/>
      <c r="AI135" s="165"/>
      <c r="AJ135" s="130"/>
      <c r="AK135" s="130"/>
      <c r="AL135" s="47"/>
      <c r="AM135" s="166"/>
      <c r="AN135" s="165"/>
      <c r="AO135" s="167"/>
      <c r="AP135" s="160"/>
      <c r="AQ135" s="161"/>
      <c r="AR135" s="161"/>
      <c r="AS135" s="161"/>
      <c r="AT135" s="161"/>
      <c r="AU135" s="161"/>
      <c r="AV135" s="139"/>
      <c r="AW135" s="139"/>
      <c r="AX135" s="139"/>
      <c r="AY135" s="139"/>
      <c r="AZ135" s="139"/>
      <c r="BA135" s="139"/>
      <c r="BB135" s="139"/>
      <c r="BC135" s="139"/>
      <c r="BD135" s="139"/>
      <c r="BE135" s="139"/>
      <c r="BF135" s="139"/>
      <c r="BG135" s="139"/>
    </row>
    <row r="136" spans="1:59" ht="29.25" customHeight="1">
      <c r="A136" s="160"/>
      <c r="B136" s="160"/>
      <c r="C136" s="160"/>
      <c r="D136" s="160"/>
      <c r="E136" s="160"/>
      <c r="F136" s="160"/>
      <c r="G136" s="160"/>
      <c r="H136" s="160"/>
      <c r="I136" s="160"/>
      <c r="J136" s="160"/>
      <c r="K136" s="160"/>
      <c r="L136" s="160"/>
      <c r="M136" s="160"/>
      <c r="N136" s="175"/>
      <c r="O136" s="160"/>
      <c r="P136" s="133"/>
      <c r="Q136" s="148"/>
      <c r="R136" s="66" t="s">
        <v>306</v>
      </c>
      <c r="S136" s="34">
        <v>1</v>
      </c>
      <c r="T136" s="34"/>
      <c r="U136" s="34" t="e">
        <f>IF(R136=0,0,IF(#REF!="Leve 20%",20%,IF(#REF!="Menor 40%",40%,IF(#REF!="Moderado 60%",60%,IF(#REF!="Mayor 80%",80%,100%)))))</f>
        <v>#REF!</v>
      </c>
      <c r="V136" s="166"/>
      <c r="W136" s="165"/>
      <c r="X136" s="167"/>
      <c r="Y136" s="173"/>
      <c r="Z136" s="171"/>
      <c r="AA136" s="164"/>
      <c r="AB136" s="169"/>
      <c r="AC136" s="164"/>
      <c r="AD136" s="139"/>
      <c r="AE136" s="171"/>
      <c r="AF136" s="163"/>
      <c r="AG136" s="164"/>
      <c r="AH136" s="164"/>
      <c r="AI136" s="165"/>
      <c r="AJ136" s="130"/>
      <c r="AK136" s="130"/>
      <c r="AL136" s="47"/>
      <c r="AM136" s="166"/>
      <c r="AN136" s="165"/>
      <c r="AO136" s="167"/>
      <c r="AP136" s="160"/>
      <c r="AQ136" s="161"/>
      <c r="AR136" s="161"/>
      <c r="AS136" s="161"/>
      <c r="AT136" s="161"/>
      <c r="AU136" s="161"/>
      <c r="AV136" s="139"/>
      <c r="AW136" s="139"/>
      <c r="AX136" s="139"/>
      <c r="AY136" s="139"/>
      <c r="AZ136" s="139"/>
      <c r="BA136" s="139"/>
      <c r="BB136" s="139"/>
      <c r="BC136" s="139"/>
      <c r="BD136" s="139"/>
      <c r="BE136" s="139"/>
      <c r="BF136" s="139"/>
      <c r="BG136" s="139"/>
    </row>
    <row r="137" spans="1:59" ht="29.25" customHeight="1">
      <c r="A137" s="160"/>
      <c r="B137" s="160"/>
      <c r="C137" s="160"/>
      <c r="D137" s="160"/>
      <c r="E137" s="160"/>
      <c r="F137" s="160"/>
      <c r="G137" s="160"/>
      <c r="H137" s="160"/>
      <c r="I137" s="160"/>
      <c r="J137" s="160"/>
      <c r="K137" s="160"/>
      <c r="L137" s="160"/>
      <c r="M137" s="160"/>
      <c r="N137" s="175"/>
      <c r="O137" s="160"/>
      <c r="P137" s="133"/>
      <c r="Q137" s="148"/>
      <c r="R137" s="66" t="s">
        <v>307</v>
      </c>
      <c r="S137" s="34">
        <v>1</v>
      </c>
      <c r="T137" s="34"/>
      <c r="U137" s="34"/>
      <c r="V137" s="166"/>
      <c r="W137" s="165"/>
      <c r="X137" s="167"/>
      <c r="Y137" s="173"/>
      <c r="Z137" s="171"/>
      <c r="AA137" s="164"/>
      <c r="AB137" s="169"/>
      <c r="AC137" s="164"/>
      <c r="AD137" s="139"/>
      <c r="AE137" s="171"/>
      <c r="AF137" s="163"/>
      <c r="AG137" s="164"/>
      <c r="AH137" s="164"/>
      <c r="AI137" s="165"/>
      <c r="AJ137" s="130"/>
      <c r="AK137" s="130"/>
      <c r="AL137" s="47"/>
      <c r="AM137" s="166"/>
      <c r="AN137" s="165"/>
      <c r="AO137" s="167"/>
      <c r="AP137" s="160"/>
      <c r="AQ137" s="161"/>
      <c r="AR137" s="161"/>
      <c r="AS137" s="161"/>
      <c r="AT137" s="161"/>
      <c r="AU137" s="161"/>
      <c r="AV137" s="139"/>
      <c r="AW137" s="139"/>
      <c r="AX137" s="139"/>
      <c r="AY137" s="139"/>
      <c r="AZ137" s="139"/>
      <c r="BA137" s="139"/>
      <c r="BB137" s="139"/>
      <c r="BC137" s="139"/>
      <c r="BD137" s="139"/>
      <c r="BE137" s="139"/>
      <c r="BF137" s="139"/>
      <c r="BG137" s="139"/>
    </row>
    <row r="138" spans="1:59" ht="29.25" customHeight="1">
      <c r="A138" s="160"/>
      <c r="B138" s="160"/>
      <c r="C138" s="160"/>
      <c r="D138" s="160"/>
      <c r="E138" s="160"/>
      <c r="F138" s="160"/>
      <c r="G138" s="160"/>
      <c r="H138" s="160"/>
      <c r="I138" s="160"/>
      <c r="J138" s="160"/>
      <c r="K138" s="160"/>
      <c r="L138" s="160"/>
      <c r="M138" s="160"/>
      <c r="N138" s="175"/>
      <c r="O138" s="160"/>
      <c r="P138" s="133"/>
      <c r="Q138" s="148"/>
      <c r="R138" s="66" t="s">
        <v>308</v>
      </c>
      <c r="S138" s="34">
        <v>1</v>
      </c>
      <c r="T138" s="34"/>
      <c r="U138" s="34"/>
      <c r="V138" s="166"/>
      <c r="W138" s="165"/>
      <c r="X138" s="167"/>
      <c r="Y138" s="173"/>
      <c r="Z138" s="171"/>
      <c r="AA138" s="164"/>
      <c r="AB138" s="169"/>
      <c r="AC138" s="164"/>
      <c r="AD138" s="139"/>
      <c r="AE138" s="171"/>
      <c r="AF138" s="163"/>
      <c r="AG138" s="164"/>
      <c r="AH138" s="164"/>
      <c r="AI138" s="165"/>
      <c r="AJ138" s="130"/>
      <c r="AK138" s="130"/>
      <c r="AL138" s="47"/>
      <c r="AM138" s="166"/>
      <c r="AN138" s="165"/>
      <c r="AO138" s="167"/>
      <c r="AP138" s="160"/>
      <c r="AQ138" s="161"/>
      <c r="AR138" s="161"/>
      <c r="AS138" s="161"/>
      <c r="AT138" s="161"/>
      <c r="AU138" s="161"/>
      <c r="AV138" s="139"/>
      <c r="AW138" s="139"/>
      <c r="AX138" s="139"/>
      <c r="AY138" s="139"/>
      <c r="AZ138" s="139"/>
      <c r="BA138" s="139"/>
      <c r="BB138" s="139"/>
      <c r="BC138" s="139"/>
      <c r="BD138" s="139"/>
      <c r="BE138" s="139"/>
      <c r="BF138" s="139"/>
      <c r="BG138" s="139"/>
    </row>
    <row r="139" spans="1:59" ht="29.25" customHeight="1">
      <c r="A139" s="160"/>
      <c r="B139" s="160"/>
      <c r="C139" s="160"/>
      <c r="D139" s="160"/>
      <c r="E139" s="160"/>
      <c r="F139" s="160"/>
      <c r="G139" s="160"/>
      <c r="H139" s="160"/>
      <c r="I139" s="160"/>
      <c r="J139" s="160"/>
      <c r="K139" s="160"/>
      <c r="L139" s="160"/>
      <c r="M139" s="160"/>
      <c r="N139" s="175"/>
      <c r="O139" s="160"/>
      <c r="P139" s="133"/>
      <c r="Q139" s="148"/>
      <c r="R139" s="66" t="s">
        <v>309</v>
      </c>
      <c r="S139" s="34"/>
      <c r="T139" s="34">
        <v>1</v>
      </c>
      <c r="U139" s="34"/>
      <c r="V139" s="166"/>
      <c r="W139" s="165"/>
      <c r="X139" s="167"/>
      <c r="Y139" s="173"/>
      <c r="Z139" s="171"/>
      <c r="AA139" s="164"/>
      <c r="AB139" s="169"/>
      <c r="AC139" s="164"/>
      <c r="AD139" s="139"/>
      <c r="AE139" s="171"/>
      <c r="AF139" s="163"/>
      <c r="AG139" s="164"/>
      <c r="AH139" s="164"/>
      <c r="AI139" s="165"/>
      <c r="AJ139" s="130"/>
      <c r="AK139" s="130"/>
      <c r="AL139" s="47"/>
      <c r="AM139" s="166"/>
      <c r="AN139" s="165"/>
      <c r="AO139" s="167"/>
      <c r="AP139" s="160"/>
      <c r="AQ139" s="161"/>
      <c r="AR139" s="161"/>
      <c r="AS139" s="161"/>
      <c r="AT139" s="161"/>
      <c r="AU139" s="161"/>
      <c r="AV139" s="139"/>
      <c r="AW139" s="139"/>
      <c r="AX139" s="139"/>
      <c r="AY139" s="139"/>
      <c r="AZ139" s="139"/>
      <c r="BA139" s="139"/>
      <c r="BB139" s="139"/>
      <c r="BC139" s="139"/>
      <c r="BD139" s="139"/>
      <c r="BE139" s="139"/>
      <c r="BF139" s="139"/>
      <c r="BG139" s="139"/>
    </row>
    <row r="140" spans="1:59" ht="29.25" customHeight="1">
      <c r="A140" s="160"/>
      <c r="B140" s="160"/>
      <c r="C140" s="160"/>
      <c r="D140" s="160"/>
      <c r="E140" s="160"/>
      <c r="F140" s="160"/>
      <c r="G140" s="160"/>
      <c r="H140" s="160"/>
      <c r="I140" s="160"/>
      <c r="J140" s="160"/>
      <c r="K140" s="160"/>
      <c r="L140" s="160"/>
      <c r="M140" s="160"/>
      <c r="N140" s="175"/>
      <c r="O140" s="160"/>
      <c r="P140" s="133"/>
      <c r="Q140" s="148"/>
      <c r="R140" s="66" t="s">
        <v>310</v>
      </c>
      <c r="S140" s="34"/>
      <c r="T140" s="34">
        <v>1</v>
      </c>
      <c r="U140" s="34"/>
      <c r="V140" s="166"/>
      <c r="W140" s="165"/>
      <c r="X140" s="167"/>
      <c r="Y140" s="173"/>
      <c r="Z140" s="171"/>
      <c r="AA140" s="164"/>
      <c r="AB140" s="169"/>
      <c r="AC140" s="164"/>
      <c r="AD140" s="139"/>
      <c r="AE140" s="171"/>
      <c r="AF140" s="163"/>
      <c r="AG140" s="164"/>
      <c r="AH140" s="164"/>
      <c r="AI140" s="165"/>
      <c r="AJ140" s="130"/>
      <c r="AK140" s="130"/>
      <c r="AL140" s="47"/>
      <c r="AM140" s="166"/>
      <c r="AN140" s="165"/>
      <c r="AO140" s="167"/>
      <c r="AP140" s="160"/>
      <c r="AQ140" s="161"/>
      <c r="AR140" s="161"/>
      <c r="AS140" s="161"/>
      <c r="AT140" s="161"/>
      <c r="AU140" s="161"/>
      <c r="AV140" s="139"/>
      <c r="AW140" s="139"/>
      <c r="AX140" s="139"/>
      <c r="AY140" s="139"/>
      <c r="AZ140" s="139"/>
      <c r="BA140" s="139"/>
      <c r="BB140" s="139"/>
      <c r="BC140" s="139"/>
      <c r="BD140" s="139"/>
      <c r="BE140" s="139"/>
      <c r="BF140" s="139"/>
      <c r="BG140" s="139"/>
    </row>
    <row r="141" spans="1:59" ht="29.25" customHeight="1">
      <c r="A141" s="160"/>
      <c r="B141" s="160"/>
      <c r="C141" s="160"/>
      <c r="D141" s="160"/>
      <c r="E141" s="160"/>
      <c r="F141" s="160"/>
      <c r="G141" s="160"/>
      <c r="H141" s="160"/>
      <c r="I141" s="160"/>
      <c r="J141" s="160"/>
      <c r="K141" s="160"/>
      <c r="L141" s="160"/>
      <c r="M141" s="160"/>
      <c r="N141" s="175"/>
      <c r="O141" s="160"/>
      <c r="P141" s="133"/>
      <c r="Q141" s="148"/>
      <c r="R141" s="66" t="s">
        <v>311</v>
      </c>
      <c r="S141" s="34"/>
      <c r="T141" s="34">
        <v>1</v>
      </c>
      <c r="U141" s="34"/>
      <c r="V141" s="166"/>
      <c r="W141" s="165"/>
      <c r="X141" s="167"/>
      <c r="Y141" s="173"/>
      <c r="Z141" s="171"/>
      <c r="AA141" s="164"/>
      <c r="AB141" s="169"/>
      <c r="AC141" s="164"/>
      <c r="AD141" s="139"/>
      <c r="AE141" s="171"/>
      <c r="AF141" s="163"/>
      <c r="AG141" s="164"/>
      <c r="AH141" s="164"/>
      <c r="AI141" s="165"/>
      <c r="AJ141" s="130"/>
      <c r="AK141" s="130"/>
      <c r="AL141" s="47"/>
      <c r="AM141" s="166"/>
      <c r="AN141" s="165"/>
      <c r="AO141" s="167"/>
      <c r="AP141" s="160"/>
      <c r="AQ141" s="161"/>
      <c r="AR141" s="161"/>
      <c r="AS141" s="161"/>
      <c r="AT141" s="161"/>
      <c r="AU141" s="161"/>
      <c r="AV141" s="139"/>
      <c r="AW141" s="139"/>
      <c r="AX141" s="139"/>
      <c r="AY141" s="139"/>
      <c r="AZ141" s="139"/>
      <c r="BA141" s="139"/>
      <c r="BB141" s="139"/>
      <c r="BC141" s="139"/>
      <c r="BD141" s="139"/>
      <c r="BE141" s="139"/>
      <c r="BF141" s="139"/>
      <c r="BG141" s="139"/>
    </row>
    <row r="142" spans="1:59" ht="29.25" customHeight="1">
      <c r="A142" s="160"/>
      <c r="B142" s="160"/>
      <c r="C142" s="160"/>
      <c r="D142" s="160"/>
      <c r="E142" s="160"/>
      <c r="F142" s="160"/>
      <c r="G142" s="160"/>
      <c r="H142" s="160"/>
      <c r="I142" s="160"/>
      <c r="J142" s="160"/>
      <c r="K142" s="160"/>
      <c r="L142" s="160"/>
      <c r="M142" s="160"/>
      <c r="N142" s="175"/>
      <c r="O142" s="160"/>
      <c r="P142" s="133"/>
      <c r="Q142" s="148"/>
      <c r="R142" s="66" t="s">
        <v>312</v>
      </c>
      <c r="S142" s="34"/>
      <c r="T142" s="34">
        <v>1</v>
      </c>
      <c r="U142" s="34"/>
      <c r="V142" s="166"/>
      <c r="W142" s="165"/>
      <c r="X142" s="167"/>
      <c r="Y142" s="173"/>
      <c r="Z142" s="171"/>
      <c r="AA142" s="164"/>
      <c r="AB142" s="169"/>
      <c r="AC142" s="164"/>
      <c r="AD142" s="139"/>
      <c r="AE142" s="171"/>
      <c r="AF142" s="163"/>
      <c r="AG142" s="164"/>
      <c r="AH142" s="164"/>
      <c r="AI142" s="165"/>
      <c r="AJ142" s="130"/>
      <c r="AK142" s="130"/>
      <c r="AL142" s="47"/>
      <c r="AM142" s="166"/>
      <c r="AN142" s="165"/>
      <c r="AO142" s="167"/>
      <c r="AP142" s="160"/>
      <c r="AQ142" s="161"/>
      <c r="AR142" s="161"/>
      <c r="AS142" s="161"/>
      <c r="AT142" s="161"/>
      <c r="AU142" s="161"/>
      <c r="AV142" s="139"/>
      <c r="AW142" s="139"/>
      <c r="AX142" s="139"/>
      <c r="AY142" s="139"/>
      <c r="AZ142" s="139"/>
      <c r="BA142" s="139"/>
      <c r="BB142" s="139"/>
      <c r="BC142" s="139"/>
      <c r="BD142" s="139"/>
      <c r="BE142" s="139"/>
      <c r="BF142" s="139"/>
      <c r="BG142" s="139"/>
    </row>
    <row r="143" spans="1:59" ht="29.25" customHeight="1">
      <c r="A143" s="160"/>
      <c r="B143" s="160"/>
      <c r="C143" s="160"/>
      <c r="D143" s="160"/>
      <c r="E143" s="160"/>
      <c r="F143" s="160"/>
      <c r="G143" s="160"/>
      <c r="H143" s="160"/>
      <c r="I143" s="160"/>
      <c r="J143" s="160"/>
      <c r="K143" s="160"/>
      <c r="L143" s="160"/>
      <c r="M143" s="160"/>
      <c r="N143" s="175"/>
      <c r="O143" s="160"/>
      <c r="P143" s="134"/>
      <c r="Q143" s="149"/>
      <c r="R143" s="67" t="s">
        <v>313</v>
      </c>
      <c r="S143" s="34">
        <f>COUNTA(S124:S142)</f>
        <v>9</v>
      </c>
      <c r="T143" s="34">
        <f>COUNTA(T124:T142)</f>
        <v>10</v>
      </c>
      <c r="U143" s="34"/>
      <c r="V143" s="166"/>
      <c r="W143" s="165"/>
      <c r="X143" s="167"/>
      <c r="Y143" s="174"/>
      <c r="Z143" s="171"/>
      <c r="AA143" s="164"/>
      <c r="AB143" s="170"/>
      <c r="AC143" s="164"/>
      <c r="AD143" s="140"/>
      <c r="AE143" s="171"/>
      <c r="AF143" s="163"/>
      <c r="AG143" s="164"/>
      <c r="AH143" s="164"/>
      <c r="AI143" s="165"/>
      <c r="AJ143" s="131"/>
      <c r="AK143" s="131"/>
      <c r="AL143" s="48"/>
      <c r="AM143" s="166"/>
      <c r="AN143" s="165"/>
      <c r="AO143" s="167"/>
      <c r="AP143" s="160"/>
      <c r="AQ143" s="161"/>
      <c r="AR143" s="161"/>
      <c r="AS143" s="161"/>
      <c r="AT143" s="161"/>
      <c r="AU143" s="161"/>
      <c r="AV143" s="140"/>
      <c r="AW143" s="140"/>
      <c r="AX143" s="140"/>
      <c r="AY143" s="140"/>
      <c r="AZ143" s="140"/>
      <c r="BA143" s="140"/>
      <c r="BB143" s="140"/>
      <c r="BC143" s="140"/>
      <c r="BD143" s="140"/>
      <c r="BE143" s="140"/>
      <c r="BF143" s="140"/>
      <c r="BG143" s="140"/>
    </row>
  </sheetData>
  <mergeCells count="503">
    <mergeCell ref="AC84:AC90"/>
    <mergeCell ref="AC91:AC97"/>
    <mergeCell ref="AC98:AC103"/>
    <mergeCell ref="AD84:AD90"/>
    <mergeCell ref="AD91:AD97"/>
    <mergeCell ref="AD98:AD103"/>
    <mergeCell ref="AB91:AB97"/>
    <mergeCell ref="AB98:AB103"/>
    <mergeCell ref="AI84:AI90"/>
    <mergeCell ref="AI91:AI97"/>
    <mergeCell ref="AI98:AI103"/>
    <mergeCell ref="A4:B5"/>
    <mergeCell ref="BF27:BF43"/>
    <mergeCell ref="BG27:BG43"/>
    <mergeCell ref="AD27:AD43"/>
    <mergeCell ref="AF27:AF43"/>
    <mergeCell ref="AG27:AG43"/>
    <mergeCell ref="AH27:AH43"/>
    <mergeCell ref="AI27:AI43"/>
    <mergeCell ref="AA44:AA63"/>
    <mergeCell ref="AC44:AC63"/>
    <mergeCell ref="AD44:AD63"/>
    <mergeCell ref="AE44:AE63"/>
    <mergeCell ref="AF44:AF63"/>
    <mergeCell ref="AG44:AG63"/>
    <mergeCell ref="AH44:AH63"/>
    <mergeCell ref="AI44:AI63"/>
    <mergeCell ref="AP44:AP63"/>
    <mergeCell ref="AQ44:AQ50"/>
    <mergeCell ref="AR44:AR50"/>
    <mergeCell ref="AS44:AS50"/>
    <mergeCell ref="AT44:AT50"/>
    <mergeCell ref="AU44:AU50"/>
    <mergeCell ref="AT51:AT63"/>
    <mergeCell ref="AU51:AU63"/>
    <mergeCell ref="AP104:AP123"/>
    <mergeCell ref="AQ104:AQ110"/>
    <mergeCell ref="AR104:AR110"/>
    <mergeCell ref="AS104:AS110"/>
    <mergeCell ref="AT104:AT110"/>
    <mergeCell ref="AU104:AU110"/>
    <mergeCell ref="AQ111:AQ123"/>
    <mergeCell ref="AR111:AR123"/>
    <mergeCell ref="AS111:AS123"/>
    <mergeCell ref="AT111:AT123"/>
    <mergeCell ref="AU111:AU123"/>
    <mergeCell ref="AF104:AF110"/>
    <mergeCell ref="AG104:AG110"/>
    <mergeCell ref="AH104:AH110"/>
    <mergeCell ref="AI104:AI110"/>
    <mergeCell ref="AJ104:AJ123"/>
    <mergeCell ref="AK104:AK123"/>
    <mergeCell ref="AM104:AM123"/>
    <mergeCell ref="AN104:AN123"/>
    <mergeCell ref="AO104:AO123"/>
    <mergeCell ref="AH111:AH123"/>
    <mergeCell ref="AI111:AI123"/>
    <mergeCell ref="AF111:AF123"/>
    <mergeCell ref="AG111:AG123"/>
    <mergeCell ref="W104:W123"/>
    <mergeCell ref="X104:X123"/>
    <mergeCell ref="Y104:Y110"/>
    <mergeCell ref="Z104:Z110"/>
    <mergeCell ref="AA104:AA110"/>
    <mergeCell ref="AB104:AB110"/>
    <mergeCell ref="AC104:AC110"/>
    <mergeCell ref="AD104:AD110"/>
    <mergeCell ref="AE104:AE110"/>
    <mergeCell ref="Y111:Y123"/>
    <mergeCell ref="Z111:Z123"/>
    <mergeCell ref="AA111:AA123"/>
    <mergeCell ref="AB111:AB123"/>
    <mergeCell ref="AC111:AC123"/>
    <mergeCell ref="AD111:AD123"/>
    <mergeCell ref="AE111:AE123"/>
    <mergeCell ref="J104:J123"/>
    <mergeCell ref="K104:K123"/>
    <mergeCell ref="L104:L123"/>
    <mergeCell ref="M104:M123"/>
    <mergeCell ref="N104:N123"/>
    <mergeCell ref="O104:O123"/>
    <mergeCell ref="P104:P123"/>
    <mergeCell ref="Q104:Q123"/>
    <mergeCell ref="V104:V123"/>
    <mergeCell ref="A104:A123"/>
    <mergeCell ref="B104:B123"/>
    <mergeCell ref="C104:C123"/>
    <mergeCell ref="D104:D123"/>
    <mergeCell ref="E104:E123"/>
    <mergeCell ref="F104:F123"/>
    <mergeCell ref="G104:G123"/>
    <mergeCell ref="H104:H123"/>
    <mergeCell ref="I104:I123"/>
    <mergeCell ref="AN84:AN103"/>
    <mergeCell ref="AO84:AO103"/>
    <mergeCell ref="AP84:AP103"/>
    <mergeCell ref="AQ84:AQ90"/>
    <mergeCell ref="AR84:AR90"/>
    <mergeCell ref="AS84:AS90"/>
    <mergeCell ref="AT84:AT90"/>
    <mergeCell ref="AU84:AU90"/>
    <mergeCell ref="AQ91:AQ103"/>
    <mergeCell ref="AR91:AR103"/>
    <mergeCell ref="AS91:AS103"/>
    <mergeCell ref="AT91:AT103"/>
    <mergeCell ref="AU91:AU103"/>
    <mergeCell ref="AJ84:AJ103"/>
    <mergeCell ref="AK84:AK103"/>
    <mergeCell ref="AM84:AM103"/>
    <mergeCell ref="AE84:AE90"/>
    <mergeCell ref="AE91:AE97"/>
    <mergeCell ref="AE98:AE103"/>
    <mergeCell ref="AF84:AF90"/>
    <mergeCell ref="AF91:AF97"/>
    <mergeCell ref="AF98:AF103"/>
    <mergeCell ref="AG84:AG90"/>
    <mergeCell ref="AG91:AG97"/>
    <mergeCell ref="AG98:AG103"/>
    <mergeCell ref="AH84:AH90"/>
    <mergeCell ref="AH91:AH97"/>
    <mergeCell ref="AH98:AH103"/>
    <mergeCell ref="W84:W103"/>
    <mergeCell ref="X84:X103"/>
    <mergeCell ref="AB84:AB90"/>
    <mergeCell ref="Y84:Y90"/>
    <mergeCell ref="Y91:Y97"/>
    <mergeCell ref="Y98:Y103"/>
    <mergeCell ref="Z84:Z90"/>
    <mergeCell ref="Z91:Z97"/>
    <mergeCell ref="Z98:Z103"/>
    <mergeCell ref="AA84:AA90"/>
    <mergeCell ref="AA91:AA97"/>
    <mergeCell ref="AA98:AA103"/>
    <mergeCell ref="J84:J103"/>
    <mergeCell ref="K84:K103"/>
    <mergeCell ref="L84:L103"/>
    <mergeCell ref="M84:M103"/>
    <mergeCell ref="N84:N103"/>
    <mergeCell ref="O84:O103"/>
    <mergeCell ref="P84:P103"/>
    <mergeCell ref="Q84:Q103"/>
    <mergeCell ref="V84:V103"/>
    <mergeCell ref="A84:A103"/>
    <mergeCell ref="B84:B103"/>
    <mergeCell ref="C84:C103"/>
    <mergeCell ref="D84:D103"/>
    <mergeCell ref="E84:E103"/>
    <mergeCell ref="F84:F103"/>
    <mergeCell ref="G84:G103"/>
    <mergeCell ref="H84:H103"/>
    <mergeCell ref="I84:I103"/>
    <mergeCell ref="Y71:Y83"/>
    <mergeCell ref="Z71:Z83"/>
    <mergeCell ref="AA71:AA83"/>
    <mergeCell ref="AB71:AB83"/>
    <mergeCell ref="AC71:AC83"/>
    <mergeCell ref="AD71:AD83"/>
    <mergeCell ref="AE71:AE83"/>
    <mergeCell ref="AF71:AF83"/>
    <mergeCell ref="AG71:AG83"/>
    <mergeCell ref="AR64:AR70"/>
    <mergeCell ref="AS64:AS70"/>
    <mergeCell ref="AT64:AT70"/>
    <mergeCell ref="AU64:AU70"/>
    <mergeCell ref="AV64:AV83"/>
    <mergeCell ref="AW64:AW83"/>
    <mergeCell ref="AX64:AX83"/>
    <mergeCell ref="AY64:AY83"/>
    <mergeCell ref="AZ64:AZ83"/>
    <mergeCell ref="AR71:AR83"/>
    <mergeCell ref="AS71:AS83"/>
    <mergeCell ref="AT71:AT83"/>
    <mergeCell ref="AU71:AU83"/>
    <mergeCell ref="AH64:AH70"/>
    <mergeCell ref="AI64:AI70"/>
    <mergeCell ref="AJ64:AJ83"/>
    <mergeCell ref="AK64:AK83"/>
    <mergeCell ref="AM64:AM83"/>
    <mergeCell ref="AN64:AN83"/>
    <mergeCell ref="AO64:AO83"/>
    <mergeCell ref="AP64:AP83"/>
    <mergeCell ref="AQ64:AQ70"/>
    <mergeCell ref="AH71:AH83"/>
    <mergeCell ref="AI71:AI83"/>
    <mergeCell ref="AQ71:AQ83"/>
    <mergeCell ref="A64:A83"/>
    <mergeCell ref="B64:B83"/>
    <mergeCell ref="C64:C83"/>
    <mergeCell ref="D64:D83"/>
    <mergeCell ref="E64:E83"/>
    <mergeCell ref="F64:F83"/>
    <mergeCell ref="G64:G83"/>
    <mergeCell ref="H64:H83"/>
    <mergeCell ref="I64:I83"/>
    <mergeCell ref="J64:J83"/>
    <mergeCell ref="K64:K83"/>
    <mergeCell ref="L64:L83"/>
    <mergeCell ref="M64:M83"/>
    <mergeCell ref="N64:N83"/>
    <mergeCell ref="O64:O83"/>
    <mergeCell ref="P64:P83"/>
    <mergeCell ref="Q64:Q83"/>
    <mergeCell ref="V64:V83"/>
    <mergeCell ref="W64:W83"/>
    <mergeCell ref="X64:X83"/>
    <mergeCell ref="Y64:Y70"/>
    <mergeCell ref="Y51:Y63"/>
    <mergeCell ref="Z51:Z63"/>
    <mergeCell ref="AB51:AB63"/>
    <mergeCell ref="AQ51:AQ63"/>
    <mergeCell ref="AR51:AR63"/>
    <mergeCell ref="AS51:AS63"/>
    <mergeCell ref="Z64:Z70"/>
    <mergeCell ref="AA64:AA70"/>
    <mergeCell ref="AB64:AB70"/>
    <mergeCell ref="AC64:AC70"/>
    <mergeCell ref="AD64:AD70"/>
    <mergeCell ref="AE64:AE70"/>
    <mergeCell ref="AF64:AF70"/>
    <mergeCell ref="AG64:AG70"/>
    <mergeCell ref="AJ44:AJ63"/>
    <mergeCell ref="AK44:AK63"/>
    <mergeCell ref="AM44:AM63"/>
    <mergeCell ref="AN44:AN63"/>
    <mergeCell ref="AO44:AO63"/>
    <mergeCell ref="W44:W63"/>
    <mergeCell ref="X44:X63"/>
    <mergeCell ref="Y44:Y50"/>
    <mergeCell ref="Z44:Z50"/>
    <mergeCell ref="AB44:AB50"/>
    <mergeCell ref="J44:J63"/>
    <mergeCell ref="K44:K63"/>
    <mergeCell ref="L44:L63"/>
    <mergeCell ref="M44:M63"/>
    <mergeCell ref="N44:N63"/>
    <mergeCell ref="O44:O63"/>
    <mergeCell ref="P44:P63"/>
    <mergeCell ref="Q44:Q63"/>
    <mergeCell ref="V44:V63"/>
    <mergeCell ref="A44:A63"/>
    <mergeCell ref="B44:B63"/>
    <mergeCell ref="C44:C63"/>
    <mergeCell ref="D44:D63"/>
    <mergeCell ref="E44:E63"/>
    <mergeCell ref="F44:F63"/>
    <mergeCell ref="G44:G63"/>
    <mergeCell ref="H44:H63"/>
    <mergeCell ref="I44:I63"/>
    <mergeCell ref="AG14:AG26"/>
    <mergeCell ref="AH14:AH26"/>
    <mergeCell ref="Z7:Z13"/>
    <mergeCell ref="AA7:AA13"/>
    <mergeCell ref="AC7:AC13"/>
    <mergeCell ref="AE7:AE13"/>
    <mergeCell ref="AF7:AF13"/>
    <mergeCell ref="AG7:AG13"/>
    <mergeCell ref="AB7:AB13"/>
    <mergeCell ref="AB14:AB26"/>
    <mergeCell ref="AD14:AD26"/>
    <mergeCell ref="AD7:AD13"/>
    <mergeCell ref="W27:W43"/>
    <mergeCell ref="X27:X43"/>
    <mergeCell ref="Y14:Y26"/>
    <mergeCell ref="X7:X26"/>
    <mergeCell ref="AB27:AB33"/>
    <mergeCell ref="AB34:AB43"/>
    <mergeCell ref="Y7:Y13"/>
    <mergeCell ref="AE14:AE26"/>
    <mergeCell ref="AF14:AF26"/>
    <mergeCell ref="AE27:AE43"/>
    <mergeCell ref="AC27:AC43"/>
    <mergeCell ref="AA27:AA43"/>
    <mergeCell ref="Z27:Z43"/>
    <mergeCell ref="Y27:Y43"/>
    <mergeCell ref="J27:J43"/>
    <mergeCell ref="K27:K43"/>
    <mergeCell ref="L27:L43"/>
    <mergeCell ref="M27:M43"/>
    <mergeCell ref="N27:N43"/>
    <mergeCell ref="O27:O43"/>
    <mergeCell ref="P27:P43"/>
    <mergeCell ref="Q27:Q43"/>
    <mergeCell ref="V27:V43"/>
    <mergeCell ref="A27:A43"/>
    <mergeCell ref="B27:B43"/>
    <mergeCell ref="C27:C43"/>
    <mergeCell ref="D27:D43"/>
    <mergeCell ref="E27:E43"/>
    <mergeCell ref="F27:F43"/>
    <mergeCell ref="G27:G43"/>
    <mergeCell ref="H27:H43"/>
    <mergeCell ref="I27:I43"/>
    <mergeCell ref="N1:P3"/>
    <mergeCell ref="W7:W26"/>
    <mergeCell ref="A7:A26"/>
    <mergeCell ref="B7:B26"/>
    <mergeCell ref="C7:C26"/>
    <mergeCell ref="D7:D26"/>
    <mergeCell ref="E7:E26"/>
    <mergeCell ref="F7:F26"/>
    <mergeCell ref="G7:G26"/>
    <mergeCell ref="N7:N26"/>
    <mergeCell ref="O7:O26"/>
    <mergeCell ref="P7:P26"/>
    <mergeCell ref="Q7:Q26"/>
    <mergeCell ref="V7:V26"/>
    <mergeCell ref="H7:H26"/>
    <mergeCell ref="I7:I26"/>
    <mergeCell ref="J7:J26"/>
    <mergeCell ref="K7:K26"/>
    <mergeCell ref="L7:L26"/>
    <mergeCell ref="M7:M26"/>
    <mergeCell ref="C1:M1"/>
    <mergeCell ref="C2:M2"/>
    <mergeCell ref="C3:F3"/>
    <mergeCell ref="G3:M3"/>
    <mergeCell ref="AZ4:BC5"/>
    <mergeCell ref="BD4:BG5"/>
    <mergeCell ref="Y5:Y6"/>
    <mergeCell ref="AA5:AH5"/>
    <mergeCell ref="AI5:AI6"/>
    <mergeCell ref="AJ5:AJ6"/>
    <mergeCell ref="C4:C6"/>
    <mergeCell ref="D4:D6"/>
    <mergeCell ref="E4:E6"/>
    <mergeCell ref="K4:X5"/>
    <mergeCell ref="Y4:AP4"/>
    <mergeCell ref="AM5:AM6"/>
    <mergeCell ref="AO5:AO6"/>
    <mergeCell ref="AP5:AP6"/>
    <mergeCell ref="AK5:AK6"/>
    <mergeCell ref="F4:J5"/>
    <mergeCell ref="AN5:AN6"/>
    <mergeCell ref="AV4:AY5"/>
    <mergeCell ref="A1:B3"/>
    <mergeCell ref="AU7:AU13"/>
    <mergeCell ref="AU14:AU26"/>
    <mergeCell ref="AQ4:AU5"/>
    <mergeCell ref="AO7:AO26"/>
    <mergeCell ref="AP7:AP26"/>
    <mergeCell ref="AQ7:AQ13"/>
    <mergeCell ref="AR7:AR13"/>
    <mergeCell ref="AS7:AS13"/>
    <mergeCell ref="AT7:AT13"/>
    <mergeCell ref="AT14:AT26"/>
    <mergeCell ref="AI7:AI13"/>
    <mergeCell ref="AI14:AI26"/>
    <mergeCell ref="AJ7:AJ26"/>
    <mergeCell ref="AK7:AK26"/>
    <mergeCell ref="AM7:AM26"/>
    <mergeCell ref="AN7:AN26"/>
    <mergeCell ref="AQ14:AQ26"/>
    <mergeCell ref="AR14:AR26"/>
    <mergeCell ref="AS14:AS26"/>
    <mergeCell ref="AH7:AH13"/>
    <mergeCell ref="Z14:Z26"/>
    <mergeCell ref="AA14:AA26"/>
    <mergeCell ref="AC14:AC26"/>
    <mergeCell ref="A124:A143"/>
    <mergeCell ref="B124:B143"/>
    <mergeCell ref="C124:C143"/>
    <mergeCell ref="D124:D143"/>
    <mergeCell ref="E124:E143"/>
    <mergeCell ref="F124:F143"/>
    <mergeCell ref="G124:G143"/>
    <mergeCell ref="H124:H143"/>
    <mergeCell ref="I124:I143"/>
    <mergeCell ref="J124:J143"/>
    <mergeCell ref="K124:K143"/>
    <mergeCell ref="L124:L143"/>
    <mergeCell ref="M124:M143"/>
    <mergeCell ref="N124:N143"/>
    <mergeCell ref="O124:O143"/>
    <mergeCell ref="P124:P143"/>
    <mergeCell ref="Q124:Q143"/>
    <mergeCell ref="V124:V143"/>
    <mergeCell ref="W124:W143"/>
    <mergeCell ref="X124:X143"/>
    <mergeCell ref="Z124:Z130"/>
    <mergeCell ref="AA124:AA130"/>
    <mergeCell ref="AB124:AB130"/>
    <mergeCell ref="AC124:AC130"/>
    <mergeCell ref="AD124:AD130"/>
    <mergeCell ref="AE124:AE130"/>
    <mergeCell ref="Z131:Z143"/>
    <mergeCell ref="AA131:AA143"/>
    <mergeCell ref="AB131:AB143"/>
    <mergeCell ref="AC131:AC143"/>
    <mergeCell ref="AD131:AD143"/>
    <mergeCell ref="AE131:AE143"/>
    <mergeCell ref="Y124:Y143"/>
    <mergeCell ref="AF124:AF130"/>
    <mergeCell ref="AG124:AG130"/>
    <mergeCell ref="AH124:AH130"/>
    <mergeCell ref="AI124:AI130"/>
    <mergeCell ref="AJ124:AJ143"/>
    <mergeCell ref="AK124:AK143"/>
    <mergeCell ref="AM124:AM143"/>
    <mergeCell ref="AN124:AN143"/>
    <mergeCell ref="AO124:AO143"/>
    <mergeCell ref="AF131:AF143"/>
    <mergeCell ref="AG131:AG143"/>
    <mergeCell ref="AH131:AH143"/>
    <mergeCell ref="AI131:AI143"/>
    <mergeCell ref="AP124:AP143"/>
    <mergeCell ref="AQ124:AQ130"/>
    <mergeCell ref="AR124:AR130"/>
    <mergeCell ref="AS124:AS130"/>
    <mergeCell ref="AT124:AT130"/>
    <mergeCell ref="AU124:AU130"/>
    <mergeCell ref="AQ131:AQ143"/>
    <mergeCell ref="AR131:AR143"/>
    <mergeCell ref="AS131:AS143"/>
    <mergeCell ref="AT131:AT143"/>
    <mergeCell ref="AU131:AU143"/>
    <mergeCell ref="BG7:BG26"/>
    <mergeCell ref="AV44:AV63"/>
    <mergeCell ref="AW44:AW63"/>
    <mergeCell ref="AX44:AX63"/>
    <mergeCell ref="AY44:AY63"/>
    <mergeCell ref="AZ44:AZ63"/>
    <mergeCell ref="BA44:BA63"/>
    <mergeCell ref="BB44:BB63"/>
    <mergeCell ref="BC44:BC63"/>
    <mergeCell ref="BD44:BD63"/>
    <mergeCell ref="BE44:BE63"/>
    <mergeCell ref="BF44:BF63"/>
    <mergeCell ref="BG44:BG63"/>
    <mergeCell ref="AX7:AX26"/>
    <mergeCell ref="AY7:AY26"/>
    <mergeCell ref="AZ7:AZ26"/>
    <mergeCell ref="BA7:BA26"/>
    <mergeCell ref="BB7:BB26"/>
    <mergeCell ref="BC7:BC26"/>
    <mergeCell ref="BD7:BD26"/>
    <mergeCell ref="BE7:BE26"/>
    <mergeCell ref="BF7:BF26"/>
    <mergeCell ref="AV7:AV26"/>
    <mergeCell ref="AW7:AW26"/>
    <mergeCell ref="BA64:BA83"/>
    <mergeCell ref="BB64:BB83"/>
    <mergeCell ref="BC64:BC83"/>
    <mergeCell ref="BD64:BD83"/>
    <mergeCell ref="BE64:BE83"/>
    <mergeCell ref="BF64:BF83"/>
    <mergeCell ref="BG64:BG83"/>
    <mergeCell ref="AV84:AV103"/>
    <mergeCell ref="AW84:AW103"/>
    <mergeCell ref="AX84:AX103"/>
    <mergeCell ref="AY84:AY103"/>
    <mergeCell ref="AZ84:AZ103"/>
    <mergeCell ref="BA84:BA103"/>
    <mergeCell ref="BB84:BB103"/>
    <mergeCell ref="BC84:BC103"/>
    <mergeCell ref="BD84:BD103"/>
    <mergeCell ref="BE84:BE103"/>
    <mergeCell ref="BF84:BF103"/>
    <mergeCell ref="BG84:BG103"/>
    <mergeCell ref="BA104:BA123"/>
    <mergeCell ref="BB104:BB123"/>
    <mergeCell ref="BC104:BC123"/>
    <mergeCell ref="BD104:BD123"/>
    <mergeCell ref="BE104:BE123"/>
    <mergeCell ref="BF104:BF123"/>
    <mergeCell ref="BG104:BG123"/>
    <mergeCell ref="AV124:AV143"/>
    <mergeCell ref="AW124:AW143"/>
    <mergeCell ref="AX124:AX143"/>
    <mergeCell ref="AY124:AY143"/>
    <mergeCell ref="AZ124:AZ143"/>
    <mergeCell ref="BA124:BA143"/>
    <mergeCell ref="BB124:BB143"/>
    <mergeCell ref="BC124:BC143"/>
    <mergeCell ref="BD124:BD143"/>
    <mergeCell ref="BE124:BE143"/>
    <mergeCell ref="BF124:BF143"/>
    <mergeCell ref="BG124:BG143"/>
    <mergeCell ref="AV104:AV123"/>
    <mergeCell ref="AW104:AW123"/>
    <mergeCell ref="AX104:AX123"/>
    <mergeCell ref="AY104:AY123"/>
    <mergeCell ref="AZ104:AZ123"/>
    <mergeCell ref="AZ27:AZ43"/>
    <mergeCell ref="BE27:BE43"/>
    <mergeCell ref="BD27:BD43"/>
    <mergeCell ref="BC27:BC43"/>
    <mergeCell ref="BB27:BB43"/>
    <mergeCell ref="BA27:BA43"/>
    <mergeCell ref="AY27:AY43"/>
    <mergeCell ref="AX27:AX43"/>
    <mergeCell ref="AW27:AW43"/>
    <mergeCell ref="AK27:AK43"/>
    <mergeCell ref="AM27:AM43"/>
    <mergeCell ref="AJ27:AJ43"/>
    <mergeCell ref="AV27:AV43"/>
    <mergeCell ref="AU27:AU43"/>
    <mergeCell ref="AT27:AT43"/>
    <mergeCell ref="AS27:AS43"/>
    <mergeCell ref="AR27:AR43"/>
    <mergeCell ref="AQ27:AQ43"/>
    <mergeCell ref="AP27:AP43"/>
    <mergeCell ref="AO27:AO43"/>
    <mergeCell ref="AN27:AN43"/>
  </mergeCells>
  <conditionalFormatting sqref="P7:Q143">
    <cfRule type="expression" dxfId="51" priority="13">
      <formula>IF($P7="Rara vez",TRUE,FALSE)</formula>
    </cfRule>
    <cfRule type="expression" dxfId="50" priority="14">
      <formula>IF($P7="Improbable",TRUE,FALSE)</formula>
    </cfRule>
    <cfRule type="expression" dxfId="49" priority="15">
      <formula>IF($P7="Posible",TRUE,FALSE)</formula>
    </cfRule>
    <cfRule type="expression" dxfId="48" priority="16">
      <formula>IF($P7="Probable",TRUE,FALSE)</formula>
    </cfRule>
    <cfRule type="expression" dxfId="47" priority="17">
      <formula>IF($P7="Casi seguro",TRUE,FALSE)</formula>
    </cfRule>
  </conditionalFormatting>
  <conditionalFormatting sqref="V7:W143">
    <cfRule type="expression" dxfId="46" priority="10">
      <formula>IF($V7="Catastrofico",TRUE,FALSE)</formula>
    </cfRule>
    <cfRule type="expression" dxfId="45" priority="11">
      <formula>IF($V7="Mayor",TRUE,FALSE)</formula>
    </cfRule>
    <cfRule type="expression" dxfId="44" priority="12">
      <formula>IF($V7="Moderado",TRUE,FALSE)</formula>
    </cfRule>
  </conditionalFormatting>
  <conditionalFormatting sqref="X7:X143">
    <cfRule type="expression" dxfId="43" priority="4">
      <formula>IF($X7="Extremo",TRUE,FALSE)</formula>
    </cfRule>
    <cfRule type="expression" dxfId="42" priority="5">
      <formula>IF($X7="Alto",TRUE,FALSE)</formula>
    </cfRule>
    <cfRule type="expression" dxfId="41" priority="6">
      <formula>IF($X7="Moderado",TRUE,FALSE)</formula>
    </cfRule>
  </conditionalFormatting>
  <conditionalFormatting sqref="AJ7:AL7">
    <cfRule type="expression" dxfId="40" priority="203">
      <formula>IF($AJ7="Casi seguro",TRUE,FALSE)</formula>
    </cfRule>
    <cfRule type="expression" dxfId="39" priority="207">
      <formula>IF($AJ7="Rara vez",TRUE,FALSE)</formula>
    </cfRule>
    <cfRule type="expression" dxfId="38" priority="204">
      <formula>IF($AJ7="Probable",TRUE,FALSE)</formula>
    </cfRule>
    <cfRule type="expression" dxfId="37" priority="205">
      <formula>IF($AJ7="Posible",TRUE,FALSE)</formula>
    </cfRule>
    <cfRule type="expression" dxfId="36" priority="206">
      <formula>IF($AJ7="Improbable",TRUE,FALSE)</formula>
    </cfRule>
  </conditionalFormatting>
  <conditionalFormatting sqref="AJ27:AL27">
    <cfRule type="expression" dxfId="35" priority="171">
      <formula>IF($AJ27="Rara vez",TRUE,FALSE)</formula>
    </cfRule>
    <cfRule type="expression" dxfId="34" priority="170">
      <formula>IF($AJ27="Improbable",TRUE,FALSE)</formula>
    </cfRule>
    <cfRule type="expression" dxfId="33" priority="169">
      <formula>IF($AJ27="Posible",TRUE,FALSE)</formula>
    </cfRule>
    <cfRule type="expression" dxfId="32" priority="168">
      <formula>IF($AJ27="Probable",TRUE,FALSE)</formula>
    </cfRule>
    <cfRule type="expression" dxfId="31" priority="167">
      <formula>IF($AJ27="Casi seguro",TRUE,FALSE)</formula>
    </cfRule>
  </conditionalFormatting>
  <conditionalFormatting sqref="AJ44:AL44">
    <cfRule type="expression" dxfId="30" priority="137">
      <formula>IF($AJ44="Improbable",TRUE,FALSE)</formula>
    </cfRule>
    <cfRule type="expression" dxfId="29" priority="138">
      <formula>IF($AJ44="Rara vez",TRUE,FALSE)</formula>
    </cfRule>
    <cfRule type="expression" dxfId="28" priority="136">
      <formula>IF($AJ44="Posible",TRUE,FALSE)</formula>
    </cfRule>
    <cfRule type="expression" dxfId="27" priority="134">
      <formula>IF($AJ44="Casi seguro",TRUE,FALSE)</formula>
    </cfRule>
    <cfRule type="expression" dxfId="26" priority="135">
      <formula>IF($AJ44="Probable",TRUE,FALSE)</formula>
    </cfRule>
  </conditionalFormatting>
  <conditionalFormatting sqref="AJ64:AL64">
    <cfRule type="expression" dxfId="25" priority="102">
      <formula>IF($AJ64="Probable",TRUE,FALSE)</formula>
    </cfRule>
    <cfRule type="expression" dxfId="24" priority="103">
      <formula>IF($AJ64="Posible",TRUE,FALSE)</formula>
    </cfRule>
    <cfRule type="expression" dxfId="23" priority="104">
      <formula>IF($AJ64="Improbable",TRUE,FALSE)</formula>
    </cfRule>
    <cfRule type="expression" dxfId="22" priority="105">
      <formula>IF($AJ64="Rara vez",TRUE,FALSE)</formula>
    </cfRule>
    <cfRule type="expression" dxfId="21" priority="101">
      <formula>IF($AJ64="Casi seguro",TRUE,FALSE)</formula>
    </cfRule>
  </conditionalFormatting>
  <conditionalFormatting sqref="AJ84:AL84">
    <cfRule type="expression" dxfId="20" priority="69">
      <formula>IF($AJ84="Probable",TRUE,FALSE)</formula>
    </cfRule>
    <cfRule type="expression" dxfId="19" priority="72">
      <formula>IF($AJ84="Rara vez",TRUE,FALSE)</formula>
    </cfRule>
    <cfRule type="expression" dxfId="18" priority="71">
      <formula>IF($AJ84="Improbable",TRUE,FALSE)</formula>
    </cfRule>
    <cfRule type="expression" dxfId="17" priority="68">
      <formula>IF($AJ84="Casi seguro",TRUE,FALSE)</formula>
    </cfRule>
    <cfRule type="expression" dxfId="16" priority="70">
      <formula>IF($AJ84="Posible",TRUE,FALSE)</formula>
    </cfRule>
  </conditionalFormatting>
  <conditionalFormatting sqref="AJ104:AL104">
    <cfRule type="expression" dxfId="15" priority="39">
      <formula>IF($AJ104="Rara vez",TRUE,FALSE)</formula>
    </cfRule>
    <cfRule type="expression" dxfId="14" priority="35">
      <formula>IF($AJ104="Casi seguro",TRUE,FALSE)</formula>
    </cfRule>
    <cfRule type="expression" dxfId="13" priority="36">
      <formula>IF($AJ104="Probable",TRUE,FALSE)</formula>
    </cfRule>
    <cfRule type="expression" dxfId="12" priority="37">
      <formula>IF($AJ104="Posible",TRUE,FALSE)</formula>
    </cfRule>
    <cfRule type="expression" dxfId="11" priority="38">
      <formula>IF($AJ104="Improbable",TRUE,FALSE)</formula>
    </cfRule>
  </conditionalFormatting>
  <conditionalFormatting sqref="AJ124:AL124">
    <cfRule type="expression" dxfId="10" priority="21">
      <formula>IF($AJ124="Improbable",TRUE,FALSE)</formula>
    </cfRule>
    <cfRule type="expression" dxfId="9" priority="22">
      <formula>IF($AJ124="Rara vez",TRUE,FALSE)</formula>
    </cfRule>
    <cfRule type="expression" dxfId="8" priority="20">
      <formula>IF($AJ124="Posible",TRUE,FALSE)</formula>
    </cfRule>
    <cfRule type="expression" dxfId="7" priority="19">
      <formula>IF($AJ124="Probable",TRUE,FALSE)</formula>
    </cfRule>
    <cfRule type="expression" dxfId="6" priority="18">
      <formula>IF($AJ124="Casi seguro",TRUE,FALSE)</formula>
    </cfRule>
  </conditionalFormatting>
  <conditionalFormatting sqref="AM7:AN143">
    <cfRule type="expression" dxfId="5" priority="9">
      <formula>IF($V7="Moderado",TRUE,FALSE)</formula>
    </cfRule>
    <cfRule type="expression" dxfId="4" priority="8">
      <formula>IF($V7="Mayor",TRUE,FALSE)</formula>
    </cfRule>
    <cfRule type="expression" dxfId="3" priority="7">
      <formula>IF($V7="Catastrofico",TRUE,FALSE)</formula>
    </cfRule>
  </conditionalFormatting>
  <conditionalFormatting sqref="AO7:AO143">
    <cfRule type="expression" dxfId="2" priority="1">
      <formula>IF($AO7="Extremo",TRUE,FALSE)</formula>
    </cfRule>
    <cfRule type="expression" dxfId="1" priority="3">
      <formula>IF($AO7="Moderado",TRUE,FALSE)</formula>
    </cfRule>
    <cfRule type="expression" dxfId="0" priority="2">
      <formula>IF($AO7="Alto",TRUE,FALSE)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941F7302-EECE-417E-AF47-FFCAA076D4FD}">
          <x14:formula1>
            <xm:f>Listas!$P$2:$P$4</xm:f>
          </x14:formula1>
          <xm:sqref>AU7 AU14 AU27 AU111 AU44 AU51 AU64 AU71 AU84 AU91 AU104 AU124 AU131</xm:sqref>
        </x14:dataValidation>
        <x14:dataValidation type="list" allowBlank="1" showInputMessage="1" showErrorMessage="1" xr:uid="{EFC175AD-8730-4A67-912D-6D05209837AC}">
          <x14:formula1>
            <xm:f>Listas!$N$2:$N$5</xm:f>
          </x14:formula1>
          <xm:sqref>AP7 AP27 AP44 AP64 AP84 AP104</xm:sqref>
        </x14:dataValidation>
        <x14:dataValidation type="list" allowBlank="1" showInputMessage="1" showErrorMessage="1" xr:uid="{853348EC-97B5-472B-A2DF-A6EF5806D7EC}">
          <x14:formula1>
            <xm:f>Listas!$L$2:$L$3</xm:f>
          </x14:formula1>
          <xm:sqref>AH7 AH14 AH27 AH111 AH44 AH91 AH64 AH71 AH84 AH98 AH104</xm:sqref>
        </x14:dataValidation>
        <x14:dataValidation type="list" allowBlank="1" showInputMessage="1" showErrorMessage="1" xr:uid="{F68F12EE-BB76-440C-A976-06D5E6CB071B}">
          <x14:formula1>
            <xm:f>Listas!$K$2:$K$3</xm:f>
          </x14:formula1>
          <xm:sqref>AG7 AG14 AG27 AG111 AG44 AG91 AG64 AG71 AG84 AG98 AG104</xm:sqref>
        </x14:dataValidation>
        <x14:dataValidation type="list" allowBlank="1" showInputMessage="1" showErrorMessage="1" xr:uid="{4108FD2B-3F55-49F9-9E6B-FA9711DEE089}">
          <x14:formula1>
            <xm:f>Listas!$J$2:$J$3</xm:f>
          </x14:formula1>
          <xm:sqref>AF7 AF14 AF27 AF111 AF44 AF91 AF64 AF71 AF84 AF98 AF104</xm:sqref>
        </x14:dataValidation>
        <x14:dataValidation type="list" allowBlank="1" showInputMessage="1" showErrorMessage="1" xr:uid="{78183C4A-81EC-4C9B-815B-AA04D9535A14}">
          <x14:formula1>
            <xm:f>Listas!$I$2:$I$3</xm:f>
          </x14:formula1>
          <xm:sqref>AC7:AD7 AC14:AD14 AC27:AD27 AC111:AD111 AC44:AD44 AC91 AC64:AD64 AC71 AC98 AC104:AD104 AC84</xm:sqref>
        </x14:dataValidation>
        <x14:dataValidation type="list" allowBlank="1" showInputMessage="1" showErrorMessage="1" xr:uid="{802AF4E3-3995-4B30-B06E-37F272FB6182}">
          <x14:formula1>
            <xm:f>Listas!$C$9:$C$13</xm:f>
          </x14:formula1>
          <xm:sqref>O7 O27 O44 O64 O84 O104</xm:sqref>
        </x14:dataValidation>
        <x14:dataValidation type="list" allowBlank="1" showInputMessage="1" showErrorMessage="1" xr:uid="{F8BC6A1C-9C89-45C2-B0FC-F874914D9531}">
          <x14:formula1>
            <xm:f>Listas!$A$11</xm:f>
          </x14:formula1>
          <xm:sqref>N7 N27 N44 N64 N84 N104</xm:sqref>
        </x14:dataValidation>
        <x14:dataValidation type="list" allowBlank="1" showInputMessage="1" showErrorMessage="1" xr:uid="{F875F5CD-CDAA-496A-8B6A-A8761D35208A}">
          <x14:formula1>
            <xm:f>Listas!$R$2:$R$3</xm:f>
          </x14:formula1>
          <xm:sqref>B7 B27 B44 B64 B84 B104 B124</xm:sqref>
        </x14:dataValidation>
        <x14:dataValidation type="list" allowBlank="1" showInputMessage="1" showErrorMessage="1" xr:uid="{67F25FB1-1ED4-4DE2-BB1A-35269DA44CFA}">
          <x14:formula1>
            <xm:f>Listas!$H$2:$H$3</xm:f>
          </x14:formula1>
          <xm:sqref>AA7:AA27 AA44 AA64:AA84 AA91 AA98 AA110:AA123 AA104</xm:sqref>
        </x14:dataValidation>
        <x14:dataValidation type="list" allowBlank="1" showInputMessage="1" showErrorMessage="1" xr:uid="{1F961A0E-AAE1-43E8-BB70-DF04A32208D3}">
          <x14:formula1>
            <xm:f>Listas!$T$2:$T$3</xm:f>
          </x14:formula1>
          <xm:sqref>BA104 BE27 AW104 AW27 BA27 AW7 BA7 BE7 AW44 BA44 BE44 AW64 BA64 BE64 AW84 BA84 BE84 BE104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B07941C47493459C24F886EB3267AC" ma:contentTypeVersion="18" ma:contentTypeDescription="Crear nuevo documento." ma:contentTypeScope="" ma:versionID="e1273b3aa1073d6852a6b6d92e72d84b">
  <xsd:schema xmlns:xsd="http://www.w3.org/2001/XMLSchema" xmlns:xs="http://www.w3.org/2001/XMLSchema" xmlns:p="http://schemas.microsoft.com/office/2006/metadata/properties" xmlns:ns2="6aeadf18-1425-45c8-9796-bcaa77df07f6" xmlns:ns3="de11291c-4e20-41c5-bd77-368ee8b03ca4" targetNamespace="http://schemas.microsoft.com/office/2006/metadata/properties" ma:root="true" ma:fieldsID="383f3a98d24bbe949e916eab3ff618d2" ns2:_="" ns3:_="">
    <xsd:import namespace="6aeadf18-1425-45c8-9796-bcaa77df07f6"/>
    <xsd:import namespace="de11291c-4e20-41c5-bd77-368ee8b03c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eadf18-1425-45c8-9796-bcaa77df0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11291c-4e20-41c5-bd77-368ee8b03ca4"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541a3e0-0a4b-4153-95be-7f0df6bedfc2}" ma:internalName="TaxCatchAll" ma:showField="CatchAllData" ma:web="de11291c-4e20-41c5-bd77-368ee8b03c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11291c-4e20-41c5-bd77-368ee8b03ca4" xsi:nil="true"/>
    <lcf76f155ced4ddcb4097134ff3c332f xmlns="6aeadf18-1425-45c8-9796-bcaa77df07f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1D6817-1487-4170-BBE8-965CEF5DBE03}"/>
</file>

<file path=customXml/itemProps2.xml><?xml version="1.0" encoding="utf-8"?>
<ds:datastoreItem xmlns:ds="http://schemas.openxmlformats.org/officeDocument/2006/customXml" ds:itemID="{B0487E0A-57FD-4646-8DEE-DEB0DDC846F4}"/>
</file>

<file path=customXml/itemProps3.xml><?xml version="1.0" encoding="utf-8"?>
<ds:datastoreItem xmlns:ds="http://schemas.openxmlformats.org/officeDocument/2006/customXml" ds:itemID="{1C7F0102-9E56-4CE6-8ECD-4CA11BD56C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SEBASTIÁN</dc:creator>
  <cp:keywords/>
  <dc:description/>
  <cp:lastModifiedBy/>
  <cp:revision/>
  <dcterms:created xsi:type="dcterms:W3CDTF">2021-01-05T19:35:42Z</dcterms:created>
  <dcterms:modified xsi:type="dcterms:W3CDTF">2025-09-29T15:31:54Z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0x01010060B07941C47493459C24F886EB3267AC</vt:lpwstr>
  </property>
  <property fmtid="{D5CDD505-2E9C-101B-9397-08002B2CF9AE}" pid="3" name="MediaServiceImageTags">
    <vt:lpwstr/>
  </property>
</Properties>
</file>