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codeName="ThisWorkbook"/>
  <mc:AlternateContent xmlns:mc="http://schemas.openxmlformats.org/markup-compatibility/2006">
    <mc:Choice Requires="x15">
      <x15ac:absPath xmlns:x15ac="http://schemas.microsoft.com/office/spreadsheetml/2010/11/ac" url="C:\Users\l.garzon\Downloads\"/>
    </mc:Choice>
  </mc:AlternateContent>
  <xr:revisionPtr revIDLastSave="0" documentId="8_{D9E2B073-83E9-4DA7-85F3-61304F8A3456}" xr6:coauthVersionLast="47" xr6:coauthVersionMax="47" xr10:uidLastSave="{00000000-0000-0000-0000-000000000000}"/>
  <bookViews>
    <workbookView xWindow="-110" yWindow="-110" windowWidth="19420" windowHeight="11500" xr2:uid="{00000000-000D-0000-FFFF-FFFF00000000}"/>
  </bookViews>
  <sheets>
    <sheet name="ESTUDIO DE MERCADO" sheetId="5" r:id="rId1"/>
    <sheet name="PROCESO 2025" sheetId="3" state="hidden" r:id="rId2"/>
    <sheet name="Hoja1" sheetId="4" state="hidden" r:id="rId3"/>
  </sheets>
  <definedNames>
    <definedName name="_xlnm._FilterDatabase" localSheetId="0" hidden="1">'ESTUDIO DE MERCADO'!$A$12:$D$253</definedName>
    <definedName name="_xlnm._FilterDatabase" localSheetId="1" hidden="1">'PROCESO 2025'!$A$3:$U$238</definedName>
    <definedName name="_xlnm.Print_Area" localSheetId="0">'ESTUDIO DE MERCADO'!$A$1:$G$267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3" i="5" l="1"/>
  <c r="F253" i="5"/>
  <c r="R4" i="3" l="1"/>
  <c r="N4" i="3"/>
  <c r="U4" i="3" s="1"/>
  <c r="O4" i="3"/>
  <c r="L4" i="3"/>
  <c r="M4" i="3"/>
  <c r="J4" i="3"/>
  <c r="U237" i="3"/>
  <c r="U236" i="3"/>
  <c r="U235" i="3"/>
  <c r="U234" i="3"/>
  <c r="U233" i="3"/>
  <c r="U232" i="3"/>
  <c r="U231" i="3"/>
  <c r="U230" i="3"/>
  <c r="U229" i="3"/>
  <c r="U228" i="3"/>
  <c r="U227" i="3"/>
  <c r="U226" i="3"/>
  <c r="U225" i="3"/>
  <c r="U224" i="3"/>
  <c r="U223" i="3"/>
  <c r="U222" i="3"/>
  <c r="U221" i="3"/>
  <c r="U220" i="3"/>
  <c r="U219" i="3"/>
  <c r="U218" i="3"/>
  <c r="U217" i="3"/>
  <c r="U216" i="3"/>
  <c r="U215" i="3"/>
  <c r="U214" i="3"/>
  <c r="U213" i="3"/>
  <c r="U212" i="3"/>
  <c r="U211" i="3"/>
  <c r="U210" i="3"/>
  <c r="U209" i="3"/>
  <c r="U208" i="3"/>
  <c r="U207" i="3"/>
  <c r="U206" i="3"/>
  <c r="U205" i="3"/>
  <c r="U204" i="3"/>
  <c r="U203" i="3"/>
  <c r="U202" i="3"/>
  <c r="U201" i="3"/>
  <c r="U200" i="3"/>
  <c r="U199" i="3"/>
  <c r="U198" i="3"/>
  <c r="U197" i="3"/>
  <c r="U196" i="3"/>
  <c r="U195" i="3"/>
  <c r="U194" i="3"/>
  <c r="U193" i="3"/>
  <c r="U192" i="3"/>
  <c r="U191" i="3"/>
  <c r="U190" i="3"/>
  <c r="U189" i="3"/>
  <c r="U188" i="3"/>
  <c r="U187" i="3"/>
  <c r="U186" i="3"/>
  <c r="U185" i="3"/>
  <c r="U184" i="3"/>
  <c r="U183" i="3"/>
  <c r="U182" i="3"/>
  <c r="U181" i="3"/>
  <c r="U180" i="3"/>
  <c r="U179" i="3"/>
  <c r="U178" i="3"/>
  <c r="U177" i="3"/>
  <c r="U176" i="3"/>
  <c r="U175" i="3"/>
  <c r="U174" i="3"/>
  <c r="U173" i="3"/>
  <c r="U172" i="3"/>
  <c r="U171" i="3"/>
  <c r="U170" i="3"/>
  <c r="U169" i="3"/>
  <c r="U168" i="3"/>
  <c r="U167" i="3"/>
  <c r="U166" i="3"/>
  <c r="U165" i="3"/>
  <c r="U164" i="3"/>
  <c r="U163" i="3"/>
  <c r="U162" i="3"/>
  <c r="U161" i="3"/>
  <c r="U160" i="3"/>
  <c r="U159" i="3"/>
  <c r="U158" i="3"/>
  <c r="U157" i="3"/>
  <c r="U156" i="3"/>
  <c r="U155" i="3"/>
  <c r="U154" i="3"/>
  <c r="U153" i="3"/>
  <c r="U152" i="3"/>
  <c r="U151" i="3"/>
  <c r="U150" i="3"/>
  <c r="U149" i="3"/>
  <c r="U148" i="3"/>
  <c r="U147" i="3"/>
  <c r="U146" i="3"/>
  <c r="U145" i="3"/>
  <c r="U144" i="3"/>
  <c r="U143" i="3"/>
  <c r="U142" i="3"/>
  <c r="U141" i="3"/>
  <c r="U140" i="3"/>
  <c r="U139" i="3"/>
  <c r="U138" i="3"/>
  <c r="U137" i="3"/>
  <c r="U136" i="3"/>
  <c r="U135" i="3"/>
  <c r="U134" i="3"/>
  <c r="U133" i="3"/>
  <c r="U132" i="3"/>
  <c r="U131" i="3"/>
  <c r="U130" i="3"/>
  <c r="U129" i="3"/>
  <c r="U128" i="3"/>
  <c r="U127" i="3"/>
  <c r="U126" i="3"/>
  <c r="U125" i="3"/>
  <c r="U124" i="3"/>
  <c r="U123" i="3"/>
  <c r="U122" i="3"/>
  <c r="U121" i="3"/>
  <c r="U120" i="3"/>
  <c r="U119" i="3"/>
  <c r="U118" i="3"/>
  <c r="U117" i="3"/>
  <c r="U116" i="3"/>
  <c r="U115" i="3"/>
  <c r="U114" i="3"/>
  <c r="U113" i="3"/>
  <c r="U112" i="3"/>
  <c r="U111" i="3"/>
  <c r="U110" i="3"/>
  <c r="U109" i="3"/>
  <c r="U108" i="3"/>
  <c r="U107" i="3"/>
  <c r="U106" i="3"/>
  <c r="U105" i="3"/>
  <c r="U104" i="3"/>
  <c r="U103" i="3"/>
  <c r="U102" i="3"/>
  <c r="U101" i="3"/>
  <c r="U100" i="3"/>
  <c r="U99" i="3"/>
  <c r="U98" i="3"/>
  <c r="U97" i="3"/>
  <c r="U96" i="3"/>
  <c r="U95" i="3"/>
  <c r="U94" i="3"/>
  <c r="U93" i="3"/>
  <c r="U92" i="3"/>
  <c r="U91" i="3"/>
  <c r="U90" i="3"/>
  <c r="U89" i="3"/>
  <c r="U88" i="3"/>
  <c r="U87" i="3"/>
  <c r="U86" i="3"/>
  <c r="U85" i="3"/>
  <c r="U84" i="3"/>
  <c r="U83" i="3"/>
  <c r="U82" i="3"/>
  <c r="U81" i="3"/>
  <c r="U80" i="3"/>
  <c r="U79" i="3"/>
  <c r="U78" i="3"/>
  <c r="U77" i="3"/>
  <c r="U76" i="3"/>
  <c r="U75" i="3"/>
  <c r="U74" i="3"/>
  <c r="U73" i="3"/>
  <c r="U72" i="3"/>
  <c r="U71" i="3"/>
  <c r="U70" i="3"/>
  <c r="U69" i="3"/>
  <c r="U68" i="3"/>
  <c r="U67" i="3"/>
  <c r="U66" i="3"/>
  <c r="U65" i="3"/>
  <c r="U64" i="3"/>
  <c r="U63" i="3"/>
  <c r="U62" i="3"/>
  <c r="U61" i="3"/>
  <c r="U60" i="3"/>
  <c r="U59" i="3"/>
  <c r="U58" i="3"/>
  <c r="U57" i="3"/>
  <c r="U56" i="3"/>
  <c r="U55" i="3"/>
  <c r="U54" i="3"/>
  <c r="U53" i="3"/>
  <c r="U52" i="3"/>
  <c r="U51" i="3"/>
  <c r="U50" i="3"/>
  <c r="U49" i="3"/>
  <c r="U48" i="3"/>
  <c r="U47" i="3"/>
  <c r="U46" i="3"/>
  <c r="U45" i="3"/>
  <c r="U44" i="3"/>
  <c r="U43" i="3"/>
  <c r="U42" i="3"/>
  <c r="U41" i="3"/>
  <c r="U40" i="3"/>
  <c r="U39" i="3"/>
  <c r="U38" i="3"/>
  <c r="U37" i="3"/>
  <c r="U36" i="3"/>
  <c r="U35" i="3"/>
  <c r="U34" i="3"/>
  <c r="U33" i="3"/>
  <c r="U32" i="3"/>
  <c r="U31" i="3"/>
  <c r="U30" i="3"/>
  <c r="U29" i="3"/>
  <c r="U28" i="3"/>
  <c r="U27" i="3"/>
  <c r="U26" i="3"/>
  <c r="U25" i="3"/>
  <c r="U24" i="3"/>
  <c r="U23" i="3"/>
  <c r="U22" i="3"/>
  <c r="U21" i="3"/>
  <c r="U20" i="3"/>
  <c r="U19" i="3"/>
  <c r="U18" i="3"/>
  <c r="U17" i="3"/>
  <c r="U16" i="3"/>
  <c r="U15" i="3"/>
  <c r="U14" i="3"/>
  <c r="U13" i="3"/>
  <c r="U12" i="3"/>
  <c r="U11" i="3"/>
  <c r="U10" i="3"/>
  <c r="U9" i="3"/>
  <c r="U8" i="3"/>
  <c r="U7" i="3"/>
  <c r="U6" i="3"/>
  <c r="U5" i="3"/>
  <c r="K139" i="3" l="1" a="1"/>
  <c r="K139" i="3" s="1"/>
  <c r="K140" i="3" a="1"/>
  <c r="K140" i="3" s="1"/>
  <c r="K141" i="3" a="1"/>
  <c r="K141" i="3" s="1"/>
  <c r="K142" i="3" a="1"/>
  <c r="K142" i="3" s="1"/>
  <c r="K143" i="3" a="1"/>
  <c r="K143" i="3" s="1"/>
  <c r="K144" i="3" a="1"/>
  <c r="K144" i="3" s="1"/>
  <c r="K145" i="3" a="1"/>
  <c r="K145" i="3" s="1"/>
  <c r="K146" i="3" a="1"/>
  <c r="K146" i="3" s="1"/>
  <c r="K147" i="3" a="1"/>
  <c r="K147" i="3" s="1"/>
  <c r="K148" i="3" a="1"/>
  <c r="K148" i="3" s="1"/>
  <c r="K149" i="3" a="1"/>
  <c r="K149" i="3" s="1"/>
  <c r="K150" i="3" a="1"/>
  <c r="K150" i="3" s="1"/>
  <c r="K151" i="3" a="1"/>
  <c r="K151" i="3" s="1"/>
  <c r="K152" i="3" a="1"/>
  <c r="K152" i="3" s="1"/>
  <c r="K153" i="3" a="1"/>
  <c r="K153" i="3" s="1"/>
  <c r="K154" i="3" a="1"/>
  <c r="K154" i="3" s="1"/>
  <c r="K155" i="3" a="1"/>
  <c r="K155" i="3" s="1"/>
  <c r="K156" i="3" a="1"/>
  <c r="K156" i="3" s="1"/>
  <c r="K138" i="3" a="1"/>
  <c r="K138" i="3" s="1"/>
  <c r="J156" i="3"/>
  <c r="J155" i="3"/>
  <c r="J154" i="3"/>
  <c r="J153" i="3"/>
  <c r="J152" i="3"/>
  <c r="J151" i="3"/>
  <c r="J150" i="3"/>
  <c r="J149" i="3"/>
  <c r="J148" i="3"/>
  <c r="J147" i="3"/>
  <c r="J146" i="3"/>
  <c r="J145" i="3"/>
  <c r="J144" i="3"/>
  <c r="J143" i="3"/>
  <c r="J142" i="3"/>
  <c r="J141" i="3"/>
  <c r="J140" i="3"/>
  <c r="J139" i="3"/>
  <c r="J138" i="3"/>
  <c r="K4" i="3" a="1"/>
  <c r="K4" i="3" s="1"/>
  <c r="O3" i="3" l="1"/>
  <c r="J17" i="3" l="1"/>
  <c r="K17" i="3" a="1"/>
  <c r="K17" i="3" s="1"/>
  <c r="J18" i="3"/>
  <c r="K18" i="3" a="1"/>
  <c r="K18" i="3" s="1"/>
  <c r="J19" i="3"/>
  <c r="K19" i="3" a="1"/>
  <c r="K19" i="3" s="1"/>
  <c r="J20" i="3"/>
  <c r="K20" i="3" a="1"/>
  <c r="K20" i="3" s="1"/>
  <c r="J21" i="3"/>
  <c r="K21" i="3" a="1"/>
  <c r="K21" i="3" s="1"/>
  <c r="J22" i="3"/>
  <c r="K22" i="3" a="1"/>
  <c r="K22" i="3" s="1"/>
  <c r="J23" i="3"/>
  <c r="K23" i="3" a="1"/>
  <c r="K23" i="3" s="1"/>
  <c r="J24" i="3"/>
  <c r="K24" i="3" a="1"/>
  <c r="K24" i="3" s="1"/>
  <c r="J25" i="3"/>
  <c r="K25" i="3" a="1"/>
  <c r="K25" i="3" s="1"/>
  <c r="J26" i="3"/>
  <c r="K26" i="3" a="1"/>
  <c r="K26" i="3" s="1"/>
  <c r="J27" i="3"/>
  <c r="K27" i="3" a="1"/>
  <c r="K27" i="3" s="1"/>
  <c r="J28" i="3"/>
  <c r="K28" i="3" a="1"/>
  <c r="K28" i="3" s="1"/>
  <c r="J29" i="3"/>
  <c r="K29" i="3" a="1"/>
  <c r="K29" i="3" s="1"/>
  <c r="J30" i="3"/>
  <c r="K30" i="3" a="1"/>
  <c r="K30" i="3" s="1"/>
  <c r="J31" i="3"/>
  <c r="K31" i="3" a="1"/>
  <c r="K31" i="3" s="1"/>
  <c r="J32" i="3"/>
  <c r="K32" i="3" a="1"/>
  <c r="K32" i="3" s="1"/>
  <c r="J33" i="3"/>
  <c r="K33" i="3" a="1"/>
  <c r="K33" i="3" s="1"/>
  <c r="J34" i="3"/>
  <c r="K34" i="3" a="1"/>
  <c r="K34" i="3" s="1"/>
  <c r="J35" i="3"/>
  <c r="K35" i="3" a="1"/>
  <c r="K35" i="3" s="1"/>
  <c r="J36" i="3"/>
  <c r="K36" i="3" a="1"/>
  <c r="K36" i="3" s="1"/>
  <c r="J37" i="3"/>
  <c r="K37" i="3" a="1"/>
  <c r="K37" i="3" s="1"/>
  <c r="J38" i="3"/>
  <c r="K38" i="3" a="1"/>
  <c r="K38" i="3" s="1"/>
  <c r="J39" i="3"/>
  <c r="K39" i="3" a="1"/>
  <c r="K39" i="3" s="1"/>
  <c r="J40" i="3"/>
  <c r="K40" i="3" a="1"/>
  <c r="K40" i="3" s="1"/>
  <c r="J41" i="3"/>
  <c r="K41" i="3" a="1"/>
  <c r="K41" i="3" s="1"/>
  <c r="J42" i="3"/>
  <c r="K42" i="3" a="1"/>
  <c r="K42" i="3" s="1"/>
  <c r="J43" i="3"/>
  <c r="K43" i="3" a="1"/>
  <c r="K43" i="3" s="1"/>
  <c r="J44" i="3"/>
  <c r="K44" i="3" a="1"/>
  <c r="K44" i="3" s="1"/>
  <c r="J45" i="3"/>
  <c r="K45" i="3" a="1"/>
  <c r="K45" i="3" s="1"/>
  <c r="J47" i="3"/>
  <c r="K47" i="3" a="1"/>
  <c r="K47" i="3" s="1"/>
  <c r="J48" i="3"/>
  <c r="K48" i="3" a="1"/>
  <c r="K48" i="3" s="1"/>
  <c r="J49" i="3"/>
  <c r="K49" i="3" a="1"/>
  <c r="K49" i="3" s="1"/>
  <c r="J50" i="3"/>
  <c r="K50" i="3" a="1"/>
  <c r="K50" i="3" s="1"/>
  <c r="J51" i="3"/>
  <c r="K51" i="3" a="1"/>
  <c r="K51" i="3" s="1"/>
  <c r="J52" i="3"/>
  <c r="K52" i="3" a="1"/>
  <c r="K52" i="3" s="1"/>
  <c r="J53" i="3"/>
  <c r="K53" i="3" a="1"/>
  <c r="K53" i="3" s="1"/>
  <c r="J54" i="3"/>
  <c r="K54" i="3" a="1"/>
  <c r="K54" i="3" s="1"/>
  <c r="J55" i="3"/>
  <c r="K55" i="3" a="1"/>
  <c r="K55" i="3" s="1"/>
  <c r="J56" i="3"/>
  <c r="K56" i="3" a="1"/>
  <c r="K56" i="3" s="1"/>
  <c r="J57" i="3"/>
  <c r="K57" i="3" a="1"/>
  <c r="K57" i="3" s="1"/>
  <c r="J58" i="3"/>
  <c r="K58" i="3" a="1"/>
  <c r="K58" i="3" s="1"/>
  <c r="J59" i="3"/>
  <c r="K59" i="3" a="1"/>
  <c r="K59" i="3" s="1"/>
  <c r="J60" i="3"/>
  <c r="K60" i="3" a="1"/>
  <c r="K60" i="3" s="1"/>
  <c r="J61" i="3"/>
  <c r="K61" i="3" a="1"/>
  <c r="K61" i="3" s="1"/>
  <c r="J62" i="3"/>
  <c r="K62" i="3" a="1"/>
  <c r="K62" i="3" s="1"/>
  <c r="J63" i="3"/>
  <c r="K63" i="3" a="1"/>
  <c r="K63" i="3" s="1"/>
  <c r="J64" i="3"/>
  <c r="K64" i="3" a="1"/>
  <c r="K64" i="3" s="1"/>
  <c r="J65" i="3"/>
  <c r="K65" i="3" a="1"/>
  <c r="K65" i="3" s="1"/>
  <c r="J66" i="3"/>
  <c r="K66" i="3" a="1"/>
  <c r="K66" i="3" s="1"/>
  <c r="J67" i="3"/>
  <c r="K67" i="3" a="1"/>
  <c r="K67" i="3" s="1"/>
  <c r="J68" i="3"/>
  <c r="K68" i="3" a="1"/>
  <c r="K68" i="3" s="1"/>
  <c r="J69" i="3"/>
  <c r="K69" i="3" a="1"/>
  <c r="K69" i="3" s="1"/>
  <c r="J70" i="3"/>
  <c r="K70" i="3" a="1"/>
  <c r="K70" i="3" s="1"/>
  <c r="J71" i="3"/>
  <c r="K71" i="3" a="1"/>
  <c r="K71" i="3" s="1"/>
  <c r="J72" i="3"/>
  <c r="K72" i="3" a="1"/>
  <c r="K72" i="3" s="1"/>
  <c r="J73" i="3"/>
  <c r="K73" i="3" a="1"/>
  <c r="K73" i="3" s="1"/>
  <c r="J74" i="3"/>
  <c r="K74" i="3" a="1"/>
  <c r="K74" i="3" s="1"/>
  <c r="J75" i="3"/>
  <c r="K75" i="3" a="1"/>
  <c r="K75" i="3" s="1"/>
  <c r="J76" i="3"/>
  <c r="K76" i="3" a="1"/>
  <c r="K76" i="3" s="1"/>
  <c r="J77" i="3"/>
  <c r="K77" i="3" a="1"/>
  <c r="K77" i="3" s="1"/>
  <c r="J78" i="3"/>
  <c r="K78" i="3" a="1"/>
  <c r="K78" i="3" s="1"/>
  <c r="J79" i="3"/>
  <c r="K79" i="3" a="1"/>
  <c r="K79" i="3" s="1"/>
  <c r="J80" i="3"/>
  <c r="K80" i="3" a="1"/>
  <c r="K80" i="3" s="1"/>
  <c r="J81" i="3"/>
  <c r="K81" i="3" a="1"/>
  <c r="K81" i="3" s="1"/>
  <c r="J82" i="3"/>
  <c r="K82" i="3" a="1"/>
  <c r="K82" i="3" s="1"/>
  <c r="J83" i="3"/>
  <c r="K83" i="3" a="1"/>
  <c r="K83" i="3" s="1"/>
  <c r="J84" i="3"/>
  <c r="K84" i="3" a="1"/>
  <c r="K84" i="3" s="1"/>
  <c r="J85" i="3"/>
  <c r="K85" i="3" a="1"/>
  <c r="K85" i="3" s="1"/>
  <c r="J86" i="3"/>
  <c r="K86" i="3" a="1"/>
  <c r="K86" i="3" s="1"/>
  <c r="J87" i="3"/>
  <c r="K87" i="3" a="1"/>
  <c r="K87" i="3" s="1"/>
  <c r="J88" i="3"/>
  <c r="K88" i="3" a="1"/>
  <c r="K88" i="3" s="1"/>
  <c r="J89" i="3"/>
  <c r="K89" i="3" a="1"/>
  <c r="K89" i="3" s="1"/>
  <c r="J90" i="3"/>
  <c r="K90" i="3" a="1"/>
  <c r="K90" i="3" s="1"/>
  <c r="J91" i="3"/>
  <c r="K91" i="3" a="1"/>
  <c r="K91" i="3" s="1"/>
  <c r="J92" i="3"/>
  <c r="K92" i="3" a="1"/>
  <c r="K92" i="3" s="1"/>
  <c r="J93" i="3"/>
  <c r="K93" i="3" a="1"/>
  <c r="K93" i="3" s="1"/>
  <c r="J94" i="3"/>
  <c r="K94" i="3" a="1"/>
  <c r="K94" i="3" s="1"/>
  <c r="J95" i="3"/>
  <c r="K95" i="3" a="1"/>
  <c r="K95" i="3" s="1"/>
  <c r="J96" i="3"/>
  <c r="K96" i="3" a="1"/>
  <c r="K96" i="3" s="1"/>
  <c r="J97" i="3"/>
  <c r="K97" i="3" a="1"/>
  <c r="K97" i="3" s="1"/>
  <c r="J98" i="3"/>
  <c r="K98" i="3" a="1"/>
  <c r="K98" i="3" s="1"/>
  <c r="J99" i="3"/>
  <c r="K99" i="3" a="1"/>
  <c r="K99" i="3" s="1"/>
  <c r="J101" i="3"/>
  <c r="K101" i="3" a="1"/>
  <c r="K101" i="3" s="1"/>
  <c r="J102" i="3"/>
  <c r="K102" i="3" a="1"/>
  <c r="K102" i="3" s="1"/>
  <c r="J103" i="3"/>
  <c r="K103" i="3" a="1"/>
  <c r="K103" i="3" s="1"/>
  <c r="J104" i="3"/>
  <c r="K104" i="3" a="1"/>
  <c r="K104" i="3" s="1"/>
  <c r="J105" i="3"/>
  <c r="K105" i="3" a="1"/>
  <c r="K105" i="3" s="1"/>
  <c r="J106" i="3"/>
  <c r="K106" i="3" a="1"/>
  <c r="K106" i="3" s="1"/>
  <c r="J107" i="3"/>
  <c r="K107" i="3" a="1"/>
  <c r="K107" i="3" s="1"/>
  <c r="J108" i="3"/>
  <c r="K108" i="3" a="1"/>
  <c r="K108" i="3" s="1"/>
  <c r="J109" i="3"/>
  <c r="K109" i="3" a="1"/>
  <c r="K109" i="3" s="1"/>
  <c r="J110" i="3"/>
  <c r="K110" i="3" a="1"/>
  <c r="K110" i="3" s="1"/>
  <c r="J111" i="3"/>
  <c r="K111" i="3" a="1"/>
  <c r="K111" i="3" s="1"/>
  <c r="J112" i="3"/>
  <c r="K112" i="3" a="1"/>
  <c r="K112" i="3" s="1"/>
  <c r="J113" i="3"/>
  <c r="K113" i="3" a="1"/>
  <c r="K113" i="3" s="1"/>
  <c r="J114" i="3"/>
  <c r="K114" i="3" a="1"/>
  <c r="K114" i="3" s="1"/>
  <c r="J115" i="3"/>
  <c r="K115" i="3" a="1"/>
  <c r="K115" i="3" s="1"/>
  <c r="J116" i="3"/>
  <c r="K116" i="3" a="1"/>
  <c r="K116" i="3" s="1"/>
  <c r="J117" i="3"/>
  <c r="K117" i="3" a="1"/>
  <c r="K117" i="3" s="1"/>
  <c r="J118" i="3"/>
  <c r="K118" i="3" a="1"/>
  <c r="K118" i="3" s="1"/>
  <c r="J119" i="3"/>
  <c r="K119" i="3" a="1"/>
  <c r="K119" i="3" s="1"/>
  <c r="J120" i="3"/>
  <c r="K120" i="3" a="1"/>
  <c r="K120" i="3" s="1"/>
  <c r="J121" i="3"/>
  <c r="K121" i="3" a="1"/>
  <c r="K121" i="3" s="1"/>
  <c r="J122" i="3"/>
  <c r="K122" i="3" a="1"/>
  <c r="K122" i="3" s="1"/>
  <c r="J123" i="3"/>
  <c r="K123" i="3" a="1"/>
  <c r="K123" i="3" s="1"/>
  <c r="J124" i="3"/>
  <c r="K124" i="3" a="1"/>
  <c r="K124" i="3" s="1"/>
  <c r="J125" i="3"/>
  <c r="K125" i="3" a="1"/>
  <c r="K125" i="3" s="1"/>
  <c r="J126" i="3"/>
  <c r="K126" i="3" a="1"/>
  <c r="K126" i="3" s="1"/>
  <c r="J127" i="3"/>
  <c r="K127" i="3" a="1"/>
  <c r="K127" i="3" s="1"/>
  <c r="J128" i="3"/>
  <c r="K128" i="3" a="1"/>
  <c r="K128" i="3" s="1"/>
  <c r="J129" i="3"/>
  <c r="K129" i="3" a="1"/>
  <c r="K129" i="3" s="1"/>
  <c r="J130" i="3"/>
  <c r="K130" i="3" a="1"/>
  <c r="K130" i="3" s="1"/>
  <c r="J131" i="3"/>
  <c r="K131" i="3" a="1"/>
  <c r="K131" i="3" s="1"/>
  <c r="J132" i="3"/>
  <c r="K132" i="3" a="1"/>
  <c r="K132" i="3" s="1"/>
  <c r="J133" i="3"/>
  <c r="K133" i="3" a="1"/>
  <c r="K133" i="3" s="1"/>
  <c r="J134" i="3"/>
  <c r="K134" i="3" a="1"/>
  <c r="K134" i="3" s="1"/>
  <c r="J135" i="3"/>
  <c r="K135" i="3" a="1"/>
  <c r="K135" i="3" s="1"/>
  <c r="J136" i="3"/>
  <c r="K136" i="3" a="1"/>
  <c r="K136" i="3" s="1"/>
  <c r="J137" i="3"/>
  <c r="K137" i="3" a="1"/>
  <c r="K137" i="3" s="1"/>
  <c r="J157" i="3"/>
  <c r="K157" i="3" a="1"/>
  <c r="K157" i="3" s="1"/>
  <c r="J158" i="3"/>
  <c r="K158" i="3" a="1"/>
  <c r="K158" i="3" s="1"/>
  <c r="J159" i="3"/>
  <c r="K159" i="3" a="1"/>
  <c r="K159" i="3" s="1"/>
  <c r="J160" i="3"/>
  <c r="K160" i="3" a="1"/>
  <c r="K160" i="3" s="1"/>
  <c r="J161" i="3"/>
  <c r="K161" i="3" a="1"/>
  <c r="K161" i="3" s="1"/>
  <c r="J162" i="3"/>
  <c r="K162" i="3" a="1"/>
  <c r="K162" i="3" s="1"/>
  <c r="J163" i="3"/>
  <c r="K163" i="3" a="1"/>
  <c r="K163" i="3" s="1"/>
  <c r="J164" i="3"/>
  <c r="K164" i="3" a="1"/>
  <c r="K164" i="3" s="1"/>
  <c r="J165" i="3"/>
  <c r="K165" i="3" a="1"/>
  <c r="K165" i="3" s="1"/>
  <c r="J166" i="3"/>
  <c r="K166" i="3" a="1"/>
  <c r="K166" i="3" s="1"/>
  <c r="J167" i="3"/>
  <c r="K167" i="3" a="1"/>
  <c r="K167" i="3" s="1"/>
  <c r="J168" i="3"/>
  <c r="K168" i="3" a="1"/>
  <c r="K168" i="3" s="1"/>
  <c r="J169" i="3"/>
  <c r="K169" i="3" a="1"/>
  <c r="K169" i="3" s="1"/>
  <c r="J170" i="3"/>
  <c r="K170" i="3" a="1"/>
  <c r="K170" i="3" s="1"/>
  <c r="J171" i="3"/>
  <c r="K171" i="3" a="1"/>
  <c r="K171" i="3" s="1"/>
  <c r="J172" i="3"/>
  <c r="K172" i="3" a="1"/>
  <c r="K172" i="3" s="1"/>
  <c r="J173" i="3"/>
  <c r="K173" i="3" a="1"/>
  <c r="K173" i="3" s="1"/>
  <c r="J174" i="3"/>
  <c r="K174" i="3" a="1"/>
  <c r="K174" i="3" s="1"/>
  <c r="J175" i="3"/>
  <c r="K175" i="3" a="1"/>
  <c r="K175" i="3" s="1"/>
  <c r="L175" i="3" s="1"/>
  <c r="J176" i="3"/>
  <c r="K176" i="3" a="1"/>
  <c r="K176" i="3" s="1"/>
  <c r="J177" i="3"/>
  <c r="K177" i="3" a="1"/>
  <c r="K177" i="3" s="1"/>
  <c r="J178" i="3"/>
  <c r="K178" i="3" a="1"/>
  <c r="K178" i="3" s="1"/>
  <c r="J179" i="3"/>
  <c r="K179" i="3" a="1"/>
  <c r="K179" i="3" s="1"/>
  <c r="J180" i="3"/>
  <c r="K180" i="3" a="1"/>
  <c r="K180" i="3" s="1"/>
  <c r="J181" i="3"/>
  <c r="K181" i="3" a="1"/>
  <c r="K181" i="3" s="1"/>
  <c r="J182" i="3"/>
  <c r="K182" i="3" a="1"/>
  <c r="K182" i="3" s="1"/>
  <c r="J183" i="3"/>
  <c r="K183" i="3" a="1"/>
  <c r="K183" i="3" s="1"/>
  <c r="J184" i="3"/>
  <c r="K184" i="3" a="1"/>
  <c r="K184" i="3" s="1"/>
  <c r="J185" i="3"/>
  <c r="K185" i="3" a="1"/>
  <c r="K185" i="3" s="1"/>
  <c r="J186" i="3"/>
  <c r="K186" i="3" a="1"/>
  <c r="K186" i="3" s="1"/>
  <c r="J187" i="3"/>
  <c r="K187" i="3" a="1"/>
  <c r="K187" i="3" s="1"/>
  <c r="J188" i="3"/>
  <c r="K188" i="3" a="1"/>
  <c r="K188" i="3" s="1"/>
  <c r="J189" i="3"/>
  <c r="K189" i="3" a="1"/>
  <c r="K189" i="3" s="1"/>
  <c r="J190" i="3"/>
  <c r="K190" i="3" a="1"/>
  <c r="K190" i="3" s="1"/>
  <c r="J191" i="3"/>
  <c r="K191" i="3" a="1"/>
  <c r="K191" i="3" s="1"/>
  <c r="J192" i="3"/>
  <c r="K192" i="3" a="1"/>
  <c r="K192" i="3" s="1"/>
  <c r="J193" i="3"/>
  <c r="K193" i="3" a="1"/>
  <c r="K193" i="3" s="1"/>
  <c r="J194" i="3"/>
  <c r="K194" i="3" a="1"/>
  <c r="K194" i="3" s="1"/>
  <c r="J195" i="3"/>
  <c r="K195" i="3" a="1"/>
  <c r="K195" i="3" s="1"/>
  <c r="J196" i="3"/>
  <c r="K196" i="3" a="1"/>
  <c r="K196" i="3" s="1"/>
  <c r="J197" i="3"/>
  <c r="K197" i="3" a="1"/>
  <c r="K197" i="3" s="1"/>
  <c r="J198" i="3"/>
  <c r="K198" i="3" a="1"/>
  <c r="K198" i="3" s="1"/>
  <c r="J199" i="3"/>
  <c r="K199" i="3" a="1"/>
  <c r="K199" i="3" s="1"/>
  <c r="J200" i="3"/>
  <c r="K200" i="3" a="1"/>
  <c r="K200" i="3" s="1"/>
  <c r="J201" i="3"/>
  <c r="K201" i="3" a="1"/>
  <c r="K201" i="3" s="1"/>
  <c r="J202" i="3"/>
  <c r="K202" i="3" a="1"/>
  <c r="K202" i="3" s="1"/>
  <c r="J203" i="3"/>
  <c r="K203" i="3" a="1"/>
  <c r="K203" i="3" s="1"/>
  <c r="J204" i="3"/>
  <c r="K204" i="3" a="1"/>
  <c r="K204" i="3" s="1"/>
  <c r="J205" i="3"/>
  <c r="K205" i="3" a="1"/>
  <c r="K205" i="3" s="1"/>
  <c r="J206" i="3"/>
  <c r="K206" i="3" a="1"/>
  <c r="K206" i="3" s="1"/>
  <c r="J207" i="3"/>
  <c r="K207" i="3" a="1"/>
  <c r="K207" i="3" s="1"/>
  <c r="J208" i="3"/>
  <c r="K208" i="3" a="1"/>
  <c r="K208" i="3" s="1"/>
  <c r="J209" i="3"/>
  <c r="K209" i="3" a="1"/>
  <c r="K209" i="3" s="1"/>
  <c r="J210" i="3"/>
  <c r="K210" i="3" a="1"/>
  <c r="K210" i="3" s="1"/>
  <c r="J211" i="3"/>
  <c r="K211" i="3" a="1"/>
  <c r="K211" i="3" s="1"/>
  <c r="J212" i="3"/>
  <c r="K212" i="3" a="1"/>
  <c r="K212" i="3" s="1"/>
  <c r="J213" i="3"/>
  <c r="K213" i="3" a="1"/>
  <c r="K213" i="3" s="1"/>
  <c r="J214" i="3"/>
  <c r="K214" i="3" a="1"/>
  <c r="K214" i="3" s="1"/>
  <c r="J215" i="3"/>
  <c r="K215" i="3" a="1"/>
  <c r="K215" i="3" s="1"/>
  <c r="J216" i="3"/>
  <c r="K216" i="3" a="1"/>
  <c r="K216" i="3" s="1"/>
  <c r="J217" i="3"/>
  <c r="K217" i="3" a="1"/>
  <c r="K217" i="3" s="1"/>
  <c r="J218" i="3"/>
  <c r="K218" i="3" a="1"/>
  <c r="K218" i="3" s="1"/>
  <c r="J219" i="3"/>
  <c r="K219" i="3" a="1"/>
  <c r="K219" i="3" s="1"/>
  <c r="J220" i="3"/>
  <c r="K220" i="3" a="1"/>
  <c r="K220" i="3" s="1"/>
  <c r="J221" i="3"/>
  <c r="K221" i="3" a="1"/>
  <c r="K221" i="3" s="1"/>
  <c r="J222" i="3"/>
  <c r="K222" i="3" a="1"/>
  <c r="K222" i="3" s="1"/>
  <c r="J223" i="3"/>
  <c r="K223" i="3" a="1"/>
  <c r="K223" i="3" s="1"/>
  <c r="J224" i="3"/>
  <c r="K224" i="3" a="1"/>
  <c r="K224" i="3" s="1"/>
  <c r="J225" i="3"/>
  <c r="K225" i="3" a="1"/>
  <c r="K225" i="3" s="1"/>
  <c r="J226" i="3"/>
  <c r="K226" i="3" a="1"/>
  <c r="K226" i="3" s="1"/>
  <c r="J227" i="3"/>
  <c r="K227" i="3" a="1"/>
  <c r="K227" i="3" s="1"/>
  <c r="J228" i="3"/>
  <c r="K228" i="3" a="1"/>
  <c r="K228" i="3" s="1"/>
  <c r="J229" i="3"/>
  <c r="K229" i="3" a="1"/>
  <c r="K229" i="3" s="1"/>
  <c r="J230" i="3"/>
  <c r="K230" i="3" a="1"/>
  <c r="K230" i="3" s="1"/>
  <c r="J231" i="3"/>
  <c r="K231" i="3" a="1"/>
  <c r="K231" i="3" s="1"/>
  <c r="J232" i="3"/>
  <c r="K232" i="3" a="1"/>
  <c r="K232" i="3" s="1"/>
  <c r="J233" i="3"/>
  <c r="K233" i="3" a="1"/>
  <c r="K233" i="3" s="1"/>
  <c r="J234" i="3"/>
  <c r="K234" i="3" a="1"/>
  <c r="K234" i="3" s="1"/>
  <c r="J235" i="3"/>
  <c r="K235" i="3" a="1"/>
  <c r="K235" i="3" s="1"/>
  <c r="J236" i="3"/>
  <c r="K236" i="3" a="1"/>
  <c r="K236" i="3" s="1"/>
  <c r="J237" i="3"/>
  <c r="K237" i="3" a="1"/>
  <c r="K237" i="3" s="1"/>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K11" i="3" a="1"/>
  <c r="K11" i="3" s="1"/>
  <c r="K12" i="3" a="1"/>
  <c r="K12" i="3" s="1"/>
  <c r="J11" i="3"/>
  <c r="J12" i="3"/>
  <c r="E11" i="3"/>
  <c r="E12" i="3"/>
  <c r="E4" i="3"/>
  <c r="M68" i="3" l="1"/>
  <c r="M70" i="3"/>
  <c r="L199" i="3"/>
  <c r="M49" i="3"/>
  <c r="M33" i="3"/>
  <c r="M226" i="3"/>
  <c r="M224" i="3"/>
  <c r="M219" i="3"/>
  <c r="L202" i="3"/>
  <c r="L162" i="3"/>
  <c r="M158" i="3"/>
  <c r="M135" i="3"/>
  <c r="M127" i="3"/>
  <c r="M123" i="3"/>
  <c r="M112" i="3"/>
  <c r="M96" i="3"/>
  <c r="L93" i="3"/>
  <c r="L189" i="3"/>
  <c r="L47" i="3"/>
  <c r="L45" i="3"/>
  <c r="M140" i="3"/>
  <c r="M25" i="3"/>
  <c r="M222" i="3"/>
  <c r="M154" i="3"/>
  <c r="M152" i="3"/>
  <c r="M148" i="3"/>
  <c r="M146" i="3"/>
  <c r="M137" i="3"/>
  <c r="L122" i="3"/>
  <c r="M84" i="3"/>
  <c r="M82" i="3"/>
  <c r="M78" i="3"/>
  <c r="M74" i="3"/>
  <c r="L65" i="3"/>
  <c r="O65" i="3" s="1"/>
  <c r="L63" i="3"/>
  <c r="M28" i="3"/>
  <c r="L195" i="3"/>
  <c r="M193" i="3"/>
  <c r="L49" i="3"/>
  <c r="M190" i="3"/>
  <c r="M167" i="3"/>
  <c r="M159" i="3"/>
  <c r="L147" i="3"/>
  <c r="M91" i="3"/>
  <c r="L89" i="3"/>
  <c r="M56" i="3"/>
  <c r="M44" i="3"/>
  <c r="M228" i="3"/>
  <c r="M184" i="3"/>
  <c r="L179" i="3"/>
  <c r="M177" i="3"/>
  <c r="M138" i="3"/>
  <c r="M119" i="3"/>
  <c r="L95" i="3"/>
  <c r="L31" i="3"/>
  <c r="M24" i="3"/>
  <c r="M235" i="3"/>
  <c r="M231" i="3"/>
  <c r="M229" i="3"/>
  <c r="M227" i="3"/>
  <c r="M199" i="3"/>
  <c r="M178" i="3"/>
  <c r="L173" i="3"/>
  <c r="L163" i="3"/>
  <c r="M153" i="3"/>
  <c r="M143" i="3"/>
  <c r="M136" i="3"/>
  <c r="L131" i="3"/>
  <c r="M111" i="3"/>
  <c r="M107" i="3"/>
  <c r="M60" i="3"/>
  <c r="M164" i="3"/>
  <c r="M134" i="3"/>
  <c r="M132" i="3"/>
  <c r="M130" i="3"/>
  <c r="L128" i="3"/>
  <c r="M118" i="3"/>
  <c r="M103" i="3"/>
  <c r="M101" i="3"/>
  <c r="M55" i="3"/>
  <c r="M51" i="3"/>
  <c r="M35" i="3"/>
  <c r="L205" i="3"/>
  <c r="L194" i="3"/>
  <c r="M169" i="3"/>
  <c r="M157" i="3"/>
  <c r="L61" i="3"/>
  <c r="L57" i="3"/>
  <c r="O57" i="3" s="1"/>
  <c r="M23" i="3"/>
  <c r="M215" i="3"/>
  <c r="L212" i="3"/>
  <c r="L206" i="3"/>
  <c r="M204" i="3"/>
  <c r="L201" i="3"/>
  <c r="L193" i="3"/>
  <c r="M189" i="3"/>
  <c r="L178" i="3"/>
  <c r="O178" i="3" s="1"/>
  <c r="M173" i="3"/>
  <c r="M172" i="3"/>
  <c r="L167" i="3"/>
  <c r="M162" i="3"/>
  <c r="M156" i="3"/>
  <c r="M151" i="3"/>
  <c r="M131" i="3"/>
  <c r="M124" i="3"/>
  <c r="M122" i="3"/>
  <c r="M113" i="3"/>
  <c r="L101" i="3"/>
  <c r="L96" i="3"/>
  <c r="L91" i="3"/>
  <c r="O91" i="3" s="1"/>
  <c r="M89" i="3"/>
  <c r="L73" i="3"/>
  <c r="M66" i="3"/>
  <c r="M58" i="3"/>
  <c r="M45" i="3"/>
  <c r="M40" i="3"/>
  <c r="L25" i="3"/>
  <c r="O25" i="3" s="1"/>
  <c r="M19" i="3"/>
  <c r="M223" i="3"/>
  <c r="L222" i="3"/>
  <c r="O222" i="3" s="1"/>
  <c r="M211" i="3"/>
  <c r="L210" i="3"/>
  <c r="M208" i="3"/>
  <c r="L207" i="3"/>
  <c r="M200" i="3"/>
  <c r="M179" i="3"/>
  <c r="L143" i="3"/>
  <c r="O143" i="3" s="1"/>
  <c r="M141" i="3"/>
  <c r="M98" i="3"/>
  <c r="M95" i="3"/>
  <c r="Q95" i="3" s="1"/>
  <c r="M69" i="3"/>
  <c r="M65" i="3"/>
  <c r="M43" i="3"/>
  <c r="M41" i="3"/>
  <c r="M39" i="3"/>
  <c r="L33" i="3"/>
  <c r="O33" i="3" s="1"/>
  <c r="L234" i="3"/>
  <c r="O234" i="3" s="1"/>
  <c r="L17" i="3"/>
  <c r="L233" i="3"/>
  <c r="M233" i="3"/>
  <c r="M230" i="3"/>
  <c r="L230" i="3"/>
  <c r="M218" i="3"/>
  <c r="L218" i="3"/>
  <c r="O218" i="3" s="1"/>
  <c r="M214" i="3"/>
  <c r="L214" i="3"/>
  <c r="L229" i="3"/>
  <c r="M205" i="3"/>
  <c r="M202" i="3"/>
  <c r="N202" i="3" s="1"/>
  <c r="M195" i="3"/>
  <c r="L186" i="3"/>
  <c r="M186" i="3"/>
  <c r="M182" i="3"/>
  <c r="L159" i="3"/>
  <c r="L146" i="3"/>
  <c r="M142" i="3"/>
  <c r="L130" i="3"/>
  <c r="O130" i="3" s="1"/>
  <c r="M121" i="3"/>
  <c r="L117" i="3"/>
  <c r="M117" i="3"/>
  <c r="L78" i="3"/>
  <c r="O78" i="3" s="1"/>
  <c r="L237" i="3"/>
  <c r="M234" i="3"/>
  <c r="L225" i="3"/>
  <c r="L221" i="3"/>
  <c r="L217" i="3"/>
  <c r="L213" i="3"/>
  <c r="O213" i="3" s="1"/>
  <c r="M191" i="3"/>
  <c r="L191" i="3"/>
  <c r="M106" i="3"/>
  <c r="L106" i="3"/>
  <c r="M75" i="3"/>
  <c r="L75" i="3"/>
  <c r="O75" i="3" s="1"/>
  <c r="L29" i="3"/>
  <c r="M29" i="3"/>
  <c r="L21" i="3"/>
  <c r="M21" i="3"/>
  <c r="Q21" i="3" s="1"/>
  <c r="L232" i="3"/>
  <c r="L227" i="3"/>
  <c r="M225" i="3"/>
  <c r="M221" i="3"/>
  <c r="M216" i="3"/>
  <c r="M203" i="3"/>
  <c r="M194" i="3"/>
  <c r="M102" i="3"/>
  <c r="L102" i="3"/>
  <c r="O102" i="3" s="1"/>
  <c r="L53" i="3"/>
  <c r="M53" i="3"/>
  <c r="L41" i="3"/>
  <c r="L37" i="3"/>
  <c r="M37" i="3"/>
  <c r="M210" i="3"/>
  <c r="M207" i="3"/>
  <c r="M206" i="3"/>
  <c r="M198" i="3"/>
  <c r="M175" i="3"/>
  <c r="N175" i="3" s="1"/>
  <c r="L172" i="3"/>
  <c r="L170" i="3"/>
  <c r="M168" i="3"/>
  <c r="L166" i="3"/>
  <c r="M163" i="3"/>
  <c r="L150" i="3"/>
  <c r="M147" i="3"/>
  <c r="L129" i="3"/>
  <c r="M108" i="3"/>
  <c r="L90" i="3"/>
  <c r="L77" i="3"/>
  <c r="O77" i="3" s="1"/>
  <c r="L74" i="3"/>
  <c r="M63" i="3"/>
  <c r="M47" i="3"/>
  <c r="M31" i="3"/>
  <c r="M212" i="3"/>
  <c r="L211" i="3"/>
  <c r="L209" i="3"/>
  <c r="L190" i="3"/>
  <c r="L177" i="3"/>
  <c r="L174" i="3"/>
  <c r="M170" i="3"/>
  <c r="M166" i="3"/>
  <c r="L156" i="3"/>
  <c r="L154" i="3"/>
  <c r="L140" i="3"/>
  <c r="L138" i="3"/>
  <c r="L134" i="3"/>
  <c r="M129" i="3"/>
  <c r="M128" i="3"/>
  <c r="L127" i="3"/>
  <c r="O127" i="3" s="1"/>
  <c r="M115" i="3"/>
  <c r="L111" i="3"/>
  <c r="O111" i="3" s="1"/>
  <c r="L105" i="3"/>
  <c r="M90" i="3"/>
  <c r="M73" i="3"/>
  <c r="M160" i="3"/>
  <c r="L151" i="3"/>
  <c r="O151" i="3" s="1"/>
  <c r="M144" i="3"/>
  <c r="L135" i="3"/>
  <c r="O135" i="3" s="1"/>
  <c r="L118" i="3"/>
  <c r="O118" i="3" s="1"/>
  <c r="L113" i="3"/>
  <c r="L70" i="3"/>
  <c r="O70" i="3" s="1"/>
  <c r="L69" i="3"/>
  <c r="M61" i="3"/>
  <c r="M57" i="3"/>
  <c r="M27" i="3"/>
  <c r="M17" i="3"/>
  <c r="L158" i="3"/>
  <c r="L142" i="3"/>
  <c r="L121" i="3"/>
  <c r="L109" i="3"/>
  <c r="L82" i="3"/>
  <c r="L60" i="3"/>
  <c r="L43" i="3"/>
  <c r="M237" i="3"/>
  <c r="L236" i="3"/>
  <c r="L231" i="3"/>
  <c r="L220" i="3"/>
  <c r="O220" i="3" s="1"/>
  <c r="M217" i="3"/>
  <c r="L208" i="3"/>
  <c r="O208" i="3" s="1"/>
  <c r="M201" i="3"/>
  <c r="M187" i="3"/>
  <c r="L187" i="3"/>
  <c r="L181" i="3"/>
  <c r="L180" i="3"/>
  <c r="M180" i="3"/>
  <c r="L161" i="3"/>
  <c r="M161" i="3"/>
  <c r="M155" i="3"/>
  <c r="L155" i="3"/>
  <c r="L235" i="3"/>
  <c r="M232" i="3"/>
  <c r="L224" i="3"/>
  <c r="L219" i="3"/>
  <c r="M213" i="3"/>
  <c r="L204" i="3"/>
  <c r="O204" i="3" s="1"/>
  <c r="L203" i="3"/>
  <c r="L197" i="3"/>
  <c r="L196" i="3"/>
  <c r="M196" i="3"/>
  <c r="M192" i="3"/>
  <c r="L185" i="3"/>
  <c r="M185" i="3"/>
  <c r="L182" i="3"/>
  <c r="M150" i="3"/>
  <c r="M99" i="3"/>
  <c r="L99" i="3"/>
  <c r="O99" i="3" s="1"/>
  <c r="L85" i="3"/>
  <c r="M85" i="3"/>
  <c r="L20" i="3"/>
  <c r="M20" i="3"/>
  <c r="M236" i="3"/>
  <c r="L228" i="3"/>
  <c r="L226" i="3"/>
  <c r="L223" i="3"/>
  <c r="M220" i="3"/>
  <c r="L216" i="3"/>
  <c r="O216" i="3" s="1"/>
  <c r="L215" i="3"/>
  <c r="M209" i="3"/>
  <c r="L200" i="3"/>
  <c r="O200" i="3" s="1"/>
  <c r="L198" i="3"/>
  <c r="M174" i="3"/>
  <c r="M171" i="3"/>
  <c r="L171" i="3"/>
  <c r="L145" i="3"/>
  <c r="M145" i="3"/>
  <c r="M139" i="3"/>
  <c r="L139" i="3"/>
  <c r="O139" i="3" s="1"/>
  <c r="M114" i="3"/>
  <c r="L114" i="3"/>
  <c r="O114" i="3" s="1"/>
  <c r="M105" i="3"/>
  <c r="L76" i="3"/>
  <c r="M76" i="3"/>
  <c r="M183" i="3"/>
  <c r="L183" i="3"/>
  <c r="L125" i="3"/>
  <c r="M125" i="3"/>
  <c r="M79" i="3"/>
  <c r="L79" i="3"/>
  <c r="O79" i="3" s="1"/>
  <c r="M71" i="3"/>
  <c r="L71" i="3"/>
  <c r="L176" i="3"/>
  <c r="L165" i="3"/>
  <c r="L160" i="3"/>
  <c r="L149" i="3"/>
  <c r="L144" i="3"/>
  <c r="L133" i="3"/>
  <c r="M126" i="3"/>
  <c r="L126" i="3"/>
  <c r="O126" i="3" s="1"/>
  <c r="L120" i="3"/>
  <c r="M120" i="3"/>
  <c r="M83" i="3"/>
  <c r="L83" i="3"/>
  <c r="M59" i="3"/>
  <c r="L59" i="3"/>
  <c r="L32" i="3"/>
  <c r="M32" i="3"/>
  <c r="L18" i="3"/>
  <c r="M18" i="3"/>
  <c r="M197" i="3"/>
  <c r="L188" i="3"/>
  <c r="M181" i="3"/>
  <c r="M176" i="3"/>
  <c r="L169" i="3"/>
  <c r="L164" i="3"/>
  <c r="O164" i="3" s="1"/>
  <c r="L153" i="3"/>
  <c r="L148" i="3"/>
  <c r="L137" i="3"/>
  <c r="L132" i="3"/>
  <c r="O132" i="3" s="1"/>
  <c r="L115" i="3"/>
  <c r="M94" i="3"/>
  <c r="L94" i="3"/>
  <c r="L86" i="3"/>
  <c r="M86" i="3"/>
  <c r="M77" i="3"/>
  <c r="L38" i="3"/>
  <c r="M38" i="3"/>
  <c r="L192" i="3"/>
  <c r="M188" i="3"/>
  <c r="L184" i="3"/>
  <c r="L168" i="3"/>
  <c r="M165" i="3"/>
  <c r="L157" i="3"/>
  <c r="L152" i="3"/>
  <c r="M149" i="3"/>
  <c r="L141" i="3"/>
  <c r="L136" i="3"/>
  <c r="M133" i="3"/>
  <c r="L116" i="3"/>
  <c r="M116" i="3"/>
  <c r="M110" i="3"/>
  <c r="L110" i="3"/>
  <c r="M109" i="3"/>
  <c r="L104" i="3"/>
  <c r="M104" i="3"/>
  <c r="L81" i="3"/>
  <c r="M81" i="3"/>
  <c r="L80" i="3"/>
  <c r="M80" i="3"/>
  <c r="L124" i="3"/>
  <c r="O124" i="3" s="1"/>
  <c r="L119" i="3"/>
  <c r="O119" i="3" s="1"/>
  <c r="L108" i="3"/>
  <c r="O108" i="3" s="1"/>
  <c r="L103" i="3"/>
  <c r="L98" i="3"/>
  <c r="L97" i="3"/>
  <c r="M97" i="3"/>
  <c r="L52" i="3"/>
  <c r="M52" i="3"/>
  <c r="L123" i="3"/>
  <c r="O123" i="3" s="1"/>
  <c r="L112" i="3"/>
  <c r="O112" i="3" s="1"/>
  <c r="L107" i="3"/>
  <c r="M93" i="3"/>
  <c r="L92" i="3"/>
  <c r="M92" i="3"/>
  <c r="M87" i="3"/>
  <c r="L87" i="3"/>
  <c r="O87" i="3" s="1"/>
  <c r="L50" i="3"/>
  <c r="M50" i="3"/>
  <c r="L88" i="3"/>
  <c r="L72" i="3"/>
  <c r="M67" i="3"/>
  <c r="L67" i="3"/>
  <c r="L64" i="3"/>
  <c r="M64" i="3"/>
  <c r="L54" i="3"/>
  <c r="M54" i="3"/>
  <c r="L36" i="3"/>
  <c r="M36" i="3"/>
  <c r="L27" i="3"/>
  <c r="L22" i="3"/>
  <c r="M22" i="3"/>
  <c r="M88" i="3"/>
  <c r="L84" i="3"/>
  <c r="O84" i="3" s="1"/>
  <c r="M72" i="3"/>
  <c r="L68" i="3"/>
  <c r="O68" i="3" s="1"/>
  <c r="L62" i="3"/>
  <c r="M62" i="3"/>
  <c r="L48" i="3"/>
  <c r="M48" i="3"/>
  <c r="L34" i="3"/>
  <c r="M34" i="3"/>
  <c r="L55" i="3"/>
  <c r="L44" i="3"/>
  <c r="L39" i="3"/>
  <c r="L30" i="3"/>
  <c r="M30" i="3"/>
  <c r="L28" i="3"/>
  <c r="L23" i="3"/>
  <c r="L66" i="3"/>
  <c r="O66" i="3" s="1"/>
  <c r="L58" i="3"/>
  <c r="O58" i="3" s="1"/>
  <c r="L56" i="3"/>
  <c r="L51" i="3"/>
  <c r="L42" i="3"/>
  <c r="M42" i="3"/>
  <c r="L40" i="3"/>
  <c r="L35" i="3"/>
  <c r="O35" i="3" s="1"/>
  <c r="L26" i="3"/>
  <c r="M26" i="3"/>
  <c r="L24" i="3"/>
  <c r="O24" i="3" s="1"/>
  <c r="L19" i="3"/>
  <c r="M11" i="3"/>
  <c r="M12" i="3"/>
  <c r="L11" i="3"/>
  <c r="L12" i="3"/>
  <c r="O41" i="3" l="1"/>
  <c r="O51" i="3"/>
  <c r="O67" i="3"/>
  <c r="O110" i="3"/>
  <c r="O94" i="3"/>
  <c r="O82" i="3"/>
  <c r="O191" i="3"/>
  <c r="O49" i="3"/>
  <c r="O72" i="3"/>
  <c r="O115" i="3"/>
  <c r="O11" i="3"/>
  <c r="O42" i="3"/>
  <c r="O44" i="3"/>
  <c r="O64" i="3"/>
  <c r="O92" i="3"/>
  <c r="O103" i="3"/>
  <c r="O86" i="3"/>
  <c r="O83" i="3"/>
  <c r="O165" i="3"/>
  <c r="O224" i="3"/>
  <c r="O187" i="3"/>
  <c r="O60" i="3"/>
  <c r="O69" i="3"/>
  <c r="O105" i="3"/>
  <c r="O166" i="3"/>
  <c r="O37" i="3"/>
  <c r="O167" i="3"/>
  <c r="O179" i="3"/>
  <c r="O45" i="3"/>
  <c r="O34" i="3"/>
  <c r="O22" i="3"/>
  <c r="O184" i="3"/>
  <c r="O20" i="3"/>
  <c r="O121" i="3"/>
  <c r="O174" i="3"/>
  <c r="O53" i="3"/>
  <c r="O88" i="3"/>
  <c r="O207" i="3"/>
  <c r="O90" i="3"/>
  <c r="O137" i="3"/>
  <c r="O63" i="3"/>
  <c r="O211" i="3"/>
  <c r="O205" i="3"/>
  <c r="O173" i="3"/>
  <c r="O172" i="3"/>
  <c r="O93" i="3"/>
  <c r="O177" i="3"/>
  <c r="O221" i="3"/>
  <c r="O89" i="3"/>
  <c r="O59" i="3"/>
  <c r="O183" i="3"/>
  <c r="O55" i="3"/>
  <c r="O176" i="3"/>
  <c r="O76" i="3"/>
  <c r="O117" i="3"/>
  <c r="O233" i="3"/>
  <c r="O96" i="3"/>
  <c r="O122" i="3"/>
  <c r="O47" i="3"/>
  <c r="O202" i="3"/>
  <c r="O56" i="3"/>
  <c r="O107" i="3"/>
  <c r="O168" i="3"/>
  <c r="O188" i="3"/>
  <c r="O71" i="3"/>
  <c r="O198" i="3"/>
  <c r="O235" i="3"/>
  <c r="O109" i="3"/>
  <c r="O74" i="3"/>
  <c r="O170" i="3"/>
  <c r="O232" i="3"/>
  <c r="O17" i="3"/>
  <c r="O101" i="3"/>
  <c r="O131" i="3"/>
  <c r="O189" i="3"/>
  <c r="O48" i="3"/>
  <c r="O80" i="3"/>
  <c r="O18" i="3"/>
  <c r="O85" i="3"/>
  <c r="O28" i="3"/>
  <c r="O50" i="3"/>
  <c r="O136" i="3"/>
  <c r="O225" i="3"/>
  <c r="O81" i="3"/>
  <c r="O38" i="3"/>
  <c r="O30" i="3"/>
  <c r="O223" i="3"/>
  <c r="O180" i="3"/>
  <c r="O237" i="3"/>
  <c r="O73" i="3"/>
  <c r="O206" i="3"/>
  <c r="O116" i="3"/>
  <c r="O21" i="3"/>
  <c r="O217" i="3"/>
  <c r="O26" i="3"/>
  <c r="O36" i="3"/>
  <c r="O133" i="3"/>
  <c r="O29" i="3"/>
  <c r="O95" i="3"/>
  <c r="O32" i="3"/>
  <c r="O236" i="3"/>
  <c r="O40" i="3"/>
  <c r="O54" i="3"/>
  <c r="O97" i="3"/>
  <c r="O12" i="3"/>
  <c r="O39" i="3"/>
  <c r="O152" i="3"/>
  <c r="O169" i="3"/>
  <c r="O171" i="3"/>
  <c r="O226" i="3"/>
  <c r="O182" i="3"/>
  <c r="O219" i="3"/>
  <c r="O181" i="3"/>
  <c r="O43" i="3"/>
  <c r="O106" i="3"/>
  <c r="O212" i="3"/>
  <c r="O175" i="3"/>
  <c r="O148" i="3"/>
  <c r="O144" i="3"/>
  <c r="O147" i="3"/>
  <c r="O141" i="3"/>
  <c r="O153" i="3"/>
  <c r="O149" i="3"/>
  <c r="O145" i="3"/>
  <c r="O140" i="3"/>
  <c r="P189" i="3"/>
  <c r="Q138" i="3"/>
  <c r="Q93" i="3"/>
  <c r="O157" i="3"/>
  <c r="P170" i="3"/>
  <c r="O228" i="3"/>
  <c r="N47" i="3"/>
  <c r="O19" i="3"/>
  <c r="P162" i="3"/>
  <c r="N162" i="3"/>
  <c r="O192" i="3"/>
  <c r="O23" i="3"/>
  <c r="O156" i="3"/>
  <c r="O215" i="3"/>
  <c r="O158" i="3"/>
  <c r="O146" i="3"/>
  <c r="Q45" i="3"/>
  <c r="O229" i="3"/>
  <c r="O98" i="3"/>
  <c r="O231" i="3"/>
  <c r="P131" i="3"/>
  <c r="O52" i="3"/>
  <c r="O160" i="3"/>
  <c r="O125" i="3"/>
  <c r="O185" i="3"/>
  <c r="O142" i="3"/>
  <c r="O193" i="3"/>
  <c r="O62" i="3"/>
  <c r="O203" i="3"/>
  <c r="O113" i="3"/>
  <c r="O27" i="3"/>
  <c r="O154" i="3"/>
  <c r="O209" i="3"/>
  <c r="O150" i="3"/>
  <c r="N159" i="3"/>
  <c r="O159" i="3"/>
  <c r="O214" i="3"/>
  <c r="O230" i="3"/>
  <c r="O210" i="3"/>
  <c r="O201" i="3"/>
  <c r="O120" i="3"/>
  <c r="N25" i="3"/>
  <c r="O195" i="3"/>
  <c r="O162" i="3"/>
  <c r="O196" i="3"/>
  <c r="O161" i="3"/>
  <c r="P134" i="3"/>
  <c r="O134" i="3"/>
  <c r="P74" i="3"/>
  <c r="O129" i="3"/>
  <c r="Q33" i="3"/>
  <c r="O194" i="3"/>
  <c r="O128" i="3"/>
  <c r="O163" i="3"/>
  <c r="O197" i="3"/>
  <c r="O155" i="3"/>
  <c r="Q70" i="3"/>
  <c r="P138" i="3"/>
  <c r="O138" i="3"/>
  <c r="N190" i="3"/>
  <c r="O190" i="3"/>
  <c r="P53" i="3"/>
  <c r="P227" i="3"/>
  <c r="O227" i="3"/>
  <c r="O186" i="3"/>
  <c r="P233" i="3"/>
  <c r="O61" i="3"/>
  <c r="O31" i="3"/>
  <c r="Q49" i="3"/>
  <c r="P217" i="3"/>
  <c r="Q140" i="3"/>
  <c r="P77" i="3"/>
  <c r="P31" i="3"/>
  <c r="N147" i="3"/>
  <c r="Q102" i="3"/>
  <c r="N195" i="3"/>
  <c r="P214" i="3"/>
  <c r="Q82" i="3"/>
  <c r="N113" i="3"/>
  <c r="N37" i="3"/>
  <c r="P193" i="3"/>
  <c r="P49" i="3"/>
  <c r="N61" i="3"/>
  <c r="Q154" i="3"/>
  <c r="P63" i="3"/>
  <c r="Q172" i="3"/>
  <c r="N96" i="3"/>
  <c r="Q90" i="3"/>
  <c r="P173" i="3"/>
  <c r="N49" i="3"/>
  <c r="N70" i="3"/>
  <c r="Q47" i="3"/>
  <c r="N158" i="3"/>
  <c r="N95" i="3"/>
  <c r="P150" i="3"/>
  <c r="Q166" i="3"/>
  <c r="N179" i="3"/>
  <c r="Q158" i="3"/>
  <c r="N170" i="3"/>
  <c r="P95" i="3"/>
  <c r="Q159" i="3"/>
  <c r="P140" i="3"/>
  <c r="Q179" i="3"/>
  <c r="N237" i="3"/>
  <c r="N41" i="3"/>
  <c r="N178" i="3"/>
  <c r="P90" i="3"/>
  <c r="P82" i="3"/>
  <c r="P201" i="3"/>
  <c r="Q121" i="3"/>
  <c r="P17" i="3"/>
  <c r="P156" i="3"/>
  <c r="Q210" i="3"/>
  <c r="N65" i="3"/>
  <c r="P222" i="3"/>
  <c r="Q73" i="3"/>
  <c r="Q189" i="3"/>
  <c r="N57" i="3"/>
  <c r="N194" i="3"/>
  <c r="N131" i="3"/>
  <c r="N163" i="3"/>
  <c r="Q91" i="3"/>
  <c r="P190" i="3"/>
  <c r="N78" i="3"/>
  <c r="P122" i="3"/>
  <c r="P159" i="3"/>
  <c r="P179" i="3"/>
  <c r="P121" i="3"/>
  <c r="N146" i="3"/>
  <c r="P143" i="3"/>
  <c r="Q193" i="3"/>
  <c r="N173" i="3"/>
  <c r="Q31" i="3"/>
  <c r="Q147" i="3"/>
  <c r="P45" i="3"/>
  <c r="P128" i="3"/>
  <c r="P47" i="3"/>
  <c r="P37" i="3"/>
  <c r="P57" i="3"/>
  <c r="P91" i="3"/>
  <c r="Q194" i="3"/>
  <c r="P209" i="3"/>
  <c r="N140" i="3"/>
  <c r="N186" i="3"/>
  <c r="N102" i="3"/>
  <c r="P158" i="3"/>
  <c r="Q128" i="3"/>
  <c r="N69" i="3"/>
  <c r="Q129" i="3"/>
  <c r="N122" i="3"/>
  <c r="N29" i="3"/>
  <c r="P33" i="3"/>
  <c r="Q109" i="3"/>
  <c r="N189" i="3"/>
  <c r="Q173" i="3"/>
  <c r="N201" i="3"/>
  <c r="N105" i="3"/>
  <c r="N143" i="3"/>
  <c r="N142" i="3"/>
  <c r="N90" i="3"/>
  <c r="Q190" i="3"/>
  <c r="P147" i="3"/>
  <c r="Q37" i="3"/>
  <c r="Q53" i="3"/>
  <c r="Q75" i="3"/>
  <c r="N130" i="3"/>
  <c r="Q234" i="3"/>
  <c r="N89" i="3"/>
  <c r="P167" i="3"/>
  <c r="Q195" i="3"/>
  <c r="Q178" i="3"/>
  <c r="Q142" i="3"/>
  <c r="P210" i="3"/>
  <c r="N234" i="3"/>
  <c r="N117" i="3"/>
  <c r="N167" i="3"/>
  <c r="P70" i="3"/>
  <c r="N74" i="3"/>
  <c r="P102" i="3"/>
  <c r="N134" i="3"/>
  <c r="P195" i="3"/>
  <c r="N138" i="3"/>
  <c r="N210" i="3"/>
  <c r="N232" i="3"/>
  <c r="N82" i="3"/>
  <c r="N128" i="3"/>
  <c r="Q65" i="3"/>
  <c r="Q122" i="3"/>
  <c r="N225" i="3"/>
  <c r="N21" i="3"/>
  <c r="Q167" i="3"/>
  <c r="N222" i="3"/>
  <c r="N233" i="3"/>
  <c r="Q69" i="3"/>
  <c r="Q89" i="3"/>
  <c r="P113" i="3"/>
  <c r="P212" i="3"/>
  <c r="P61" i="3"/>
  <c r="P205" i="3"/>
  <c r="N101" i="3"/>
  <c r="N60" i="3"/>
  <c r="Q229" i="3"/>
  <c r="N31" i="3"/>
  <c r="Q96" i="3"/>
  <c r="Q175" i="3"/>
  <c r="N156" i="3"/>
  <c r="Q117" i="3"/>
  <c r="Q146" i="3"/>
  <c r="P43" i="3"/>
  <c r="P118" i="3"/>
  <c r="N111" i="3"/>
  <c r="P129" i="3"/>
  <c r="Q211" i="3"/>
  <c r="P163" i="3"/>
  <c r="N207" i="3"/>
  <c r="P65" i="3"/>
  <c r="Q227" i="3"/>
  <c r="P29" i="3"/>
  <c r="P221" i="3"/>
  <c r="P78" i="3"/>
  <c r="N214" i="3"/>
  <c r="Q230" i="3"/>
  <c r="N17" i="3"/>
  <c r="N91" i="3"/>
  <c r="N45" i="3"/>
  <c r="Q41" i="3"/>
  <c r="N118" i="3"/>
  <c r="P89" i="3"/>
  <c r="Q130" i="3"/>
  <c r="P60" i="3"/>
  <c r="Q17" i="3"/>
  <c r="P69" i="3"/>
  <c r="N177" i="3"/>
  <c r="Q212" i="3"/>
  <c r="N129" i="3"/>
  <c r="N166" i="3"/>
  <c r="N53" i="3"/>
  <c r="Q191" i="3"/>
  <c r="P225" i="3"/>
  <c r="P117" i="3"/>
  <c r="P142" i="3"/>
  <c r="Q205" i="3"/>
  <c r="N218" i="3"/>
  <c r="Q78" i="3"/>
  <c r="P130" i="3"/>
  <c r="Q202" i="3"/>
  <c r="P202" i="3"/>
  <c r="Q143" i="3"/>
  <c r="N193" i="3"/>
  <c r="N211" i="3"/>
  <c r="Q221" i="3"/>
  <c r="P21" i="3"/>
  <c r="N75" i="3"/>
  <c r="N229" i="3"/>
  <c r="N154" i="3"/>
  <c r="P230" i="3"/>
  <c r="P211" i="3"/>
  <c r="Q113" i="3"/>
  <c r="P207" i="3"/>
  <c r="P73" i="3"/>
  <c r="P101" i="3"/>
  <c r="N206" i="3"/>
  <c r="Q57" i="3"/>
  <c r="P194" i="3"/>
  <c r="N63" i="3"/>
  <c r="N172" i="3"/>
  <c r="P75" i="3"/>
  <c r="P41" i="3"/>
  <c r="P178" i="3"/>
  <c r="N205" i="3"/>
  <c r="Q232" i="3"/>
  <c r="Q233" i="3"/>
  <c r="N121" i="3"/>
  <c r="N221" i="3"/>
  <c r="P186" i="3"/>
  <c r="Q101" i="3"/>
  <c r="Q74" i="3"/>
  <c r="Q156" i="3"/>
  <c r="Q201" i="3"/>
  <c r="Q43" i="3"/>
  <c r="Q134" i="3"/>
  <c r="Q162" i="3"/>
  <c r="P166" i="3"/>
  <c r="P172" i="3"/>
  <c r="P206" i="3"/>
  <c r="P232" i="3"/>
  <c r="N212" i="3"/>
  <c r="P146" i="3"/>
  <c r="Q207" i="3"/>
  <c r="P218" i="3"/>
  <c r="Q225" i="3"/>
  <c r="P229" i="3"/>
  <c r="Q222" i="3"/>
  <c r="N33" i="3"/>
  <c r="Q25" i="3"/>
  <c r="N43" i="3"/>
  <c r="P25" i="3"/>
  <c r="N73" i="3"/>
  <c r="Q63" i="3"/>
  <c r="Q131" i="3"/>
  <c r="Q163" i="3"/>
  <c r="Q61" i="3"/>
  <c r="Q60" i="3"/>
  <c r="P96" i="3"/>
  <c r="Q118" i="3"/>
  <c r="P154" i="3"/>
  <c r="N174" i="3"/>
  <c r="Q186" i="3"/>
  <c r="Q218" i="3"/>
  <c r="P213" i="3"/>
  <c r="P177" i="3"/>
  <c r="Q206" i="3"/>
  <c r="N135" i="3"/>
  <c r="P135" i="3"/>
  <c r="Q135" i="3"/>
  <c r="P234" i="3"/>
  <c r="N230" i="3"/>
  <c r="Q127" i="3"/>
  <c r="N127" i="3"/>
  <c r="P127" i="3"/>
  <c r="N106" i="3"/>
  <c r="P106" i="3"/>
  <c r="Q106" i="3"/>
  <c r="Q77" i="3"/>
  <c r="Q177" i="3"/>
  <c r="N151" i="3"/>
  <c r="P151" i="3"/>
  <c r="Q151" i="3"/>
  <c r="Q170" i="3"/>
  <c r="Q29" i="3"/>
  <c r="Q214" i="3"/>
  <c r="P109" i="3"/>
  <c r="N227" i="3"/>
  <c r="N217" i="3"/>
  <c r="P175" i="3"/>
  <c r="Q111" i="3"/>
  <c r="P111" i="3"/>
  <c r="P191" i="3"/>
  <c r="N191" i="3"/>
  <c r="Q42" i="3"/>
  <c r="N42" i="3"/>
  <c r="P42" i="3"/>
  <c r="N56" i="3"/>
  <c r="P56" i="3"/>
  <c r="Q56" i="3"/>
  <c r="N28" i="3"/>
  <c r="P28" i="3"/>
  <c r="Q28" i="3"/>
  <c r="Q84" i="3"/>
  <c r="N84" i="3"/>
  <c r="P84" i="3"/>
  <c r="P27" i="3"/>
  <c r="Q27" i="3"/>
  <c r="N27" i="3"/>
  <c r="Q92" i="3"/>
  <c r="N92" i="3"/>
  <c r="P92" i="3"/>
  <c r="Q107" i="3"/>
  <c r="P107" i="3"/>
  <c r="N107" i="3"/>
  <c r="Q103" i="3"/>
  <c r="N103" i="3"/>
  <c r="P103" i="3"/>
  <c r="P137" i="3"/>
  <c r="Q137" i="3"/>
  <c r="N137" i="3"/>
  <c r="Q164" i="3"/>
  <c r="N164" i="3"/>
  <c r="P164" i="3"/>
  <c r="P149" i="3"/>
  <c r="Q149" i="3"/>
  <c r="N149" i="3"/>
  <c r="N125" i="3"/>
  <c r="P125" i="3"/>
  <c r="Q125" i="3"/>
  <c r="N114" i="3"/>
  <c r="P114" i="3"/>
  <c r="Q114" i="3"/>
  <c r="P200" i="3"/>
  <c r="Q200" i="3"/>
  <c r="N200" i="3"/>
  <c r="Q215" i="3"/>
  <c r="N215" i="3"/>
  <c r="P215" i="3"/>
  <c r="Q223" i="3"/>
  <c r="P223" i="3"/>
  <c r="N223" i="3"/>
  <c r="N182" i="3"/>
  <c r="P182" i="3"/>
  <c r="Q182" i="3"/>
  <c r="P204" i="3"/>
  <c r="Q204" i="3"/>
  <c r="N204" i="3"/>
  <c r="N209" i="3"/>
  <c r="N150" i="3"/>
  <c r="P161" i="3"/>
  <c r="Q161" i="3"/>
  <c r="N161" i="3"/>
  <c r="Q187" i="3"/>
  <c r="N187" i="3"/>
  <c r="P187" i="3"/>
  <c r="P208" i="3"/>
  <c r="Q208" i="3"/>
  <c r="N208" i="3"/>
  <c r="N213" i="3"/>
  <c r="P220" i="3"/>
  <c r="Q220" i="3"/>
  <c r="N220" i="3"/>
  <c r="P236" i="3"/>
  <c r="Q236" i="3"/>
  <c r="N236" i="3"/>
  <c r="N24" i="3"/>
  <c r="P24" i="3"/>
  <c r="Q24" i="3"/>
  <c r="P35" i="3"/>
  <c r="Q35" i="3"/>
  <c r="N35" i="3"/>
  <c r="Q58" i="3"/>
  <c r="N58" i="3"/>
  <c r="P58" i="3"/>
  <c r="P39" i="3"/>
  <c r="Q39" i="3"/>
  <c r="N39" i="3"/>
  <c r="N48" i="3"/>
  <c r="P48" i="3"/>
  <c r="Q48" i="3"/>
  <c r="Q62" i="3"/>
  <c r="N62" i="3"/>
  <c r="P62" i="3"/>
  <c r="N64" i="3"/>
  <c r="Q64" i="3"/>
  <c r="P64" i="3"/>
  <c r="Q72" i="3"/>
  <c r="N72" i="3"/>
  <c r="P72" i="3"/>
  <c r="Q87" i="3"/>
  <c r="N87" i="3"/>
  <c r="P87" i="3"/>
  <c r="P112" i="3"/>
  <c r="Q112" i="3"/>
  <c r="N112" i="3"/>
  <c r="P124" i="3"/>
  <c r="Q124" i="3"/>
  <c r="N124" i="3"/>
  <c r="Q80" i="3"/>
  <c r="P80" i="3"/>
  <c r="N80" i="3"/>
  <c r="P104" i="3"/>
  <c r="Q104" i="3"/>
  <c r="N104" i="3"/>
  <c r="Q136" i="3"/>
  <c r="P136" i="3"/>
  <c r="N136" i="3"/>
  <c r="Q152" i="3"/>
  <c r="P152" i="3"/>
  <c r="N152" i="3"/>
  <c r="Q168" i="3"/>
  <c r="P168" i="3"/>
  <c r="N168" i="3"/>
  <c r="N93" i="3"/>
  <c r="N109" i="3"/>
  <c r="Q148" i="3"/>
  <c r="N148" i="3"/>
  <c r="P148" i="3"/>
  <c r="N32" i="3"/>
  <c r="P32" i="3"/>
  <c r="Q32" i="3"/>
  <c r="N77" i="3"/>
  <c r="P120" i="3"/>
  <c r="Q120" i="3"/>
  <c r="N120" i="3"/>
  <c r="P133" i="3"/>
  <c r="Q133" i="3"/>
  <c r="N133" i="3"/>
  <c r="Q160" i="3"/>
  <c r="N160" i="3"/>
  <c r="P160" i="3"/>
  <c r="Q176" i="3"/>
  <c r="N176" i="3"/>
  <c r="P176" i="3"/>
  <c r="P216" i="3"/>
  <c r="Q216" i="3"/>
  <c r="N216" i="3"/>
  <c r="N226" i="3"/>
  <c r="P226" i="3"/>
  <c r="Q226" i="3"/>
  <c r="Q105" i="3"/>
  <c r="Q174" i="3"/>
  <c r="Q196" i="3"/>
  <c r="P196" i="3"/>
  <c r="N196" i="3"/>
  <c r="Q219" i="3"/>
  <c r="N219" i="3"/>
  <c r="P219" i="3"/>
  <c r="N155" i="3"/>
  <c r="P155" i="3"/>
  <c r="Q155" i="3"/>
  <c r="Q237" i="3"/>
  <c r="Q26" i="3"/>
  <c r="N26" i="3"/>
  <c r="P26" i="3"/>
  <c r="N40" i="3"/>
  <c r="P40" i="3"/>
  <c r="Q40" i="3"/>
  <c r="Q66" i="3"/>
  <c r="N66" i="3"/>
  <c r="P66" i="3"/>
  <c r="Q30" i="3"/>
  <c r="N30" i="3"/>
  <c r="P30" i="3"/>
  <c r="N44" i="3"/>
  <c r="P44" i="3"/>
  <c r="Q44" i="3"/>
  <c r="N68" i="3"/>
  <c r="Q68" i="3"/>
  <c r="P68" i="3"/>
  <c r="N36" i="3"/>
  <c r="P36" i="3"/>
  <c r="Q36" i="3"/>
  <c r="Q88" i="3"/>
  <c r="N88" i="3"/>
  <c r="P88" i="3"/>
  <c r="Q123" i="3"/>
  <c r="P123" i="3"/>
  <c r="N123" i="3"/>
  <c r="P97" i="3"/>
  <c r="Q97" i="3"/>
  <c r="N97" i="3"/>
  <c r="P108" i="3"/>
  <c r="Q108" i="3"/>
  <c r="N108" i="3"/>
  <c r="P116" i="3"/>
  <c r="Q116" i="3"/>
  <c r="N116" i="3"/>
  <c r="P141" i="3"/>
  <c r="Q141" i="3"/>
  <c r="N141" i="3"/>
  <c r="P157" i="3"/>
  <c r="Q157" i="3"/>
  <c r="N157" i="3"/>
  <c r="Q192" i="3"/>
  <c r="N192" i="3"/>
  <c r="P192" i="3"/>
  <c r="P93" i="3"/>
  <c r="Q132" i="3"/>
  <c r="N132" i="3"/>
  <c r="P132" i="3"/>
  <c r="P169" i="3"/>
  <c r="Q169" i="3"/>
  <c r="N169" i="3"/>
  <c r="P59" i="3"/>
  <c r="N59" i="3"/>
  <c r="Q59" i="3"/>
  <c r="N126" i="3"/>
  <c r="P126" i="3"/>
  <c r="Q126" i="3"/>
  <c r="Q144" i="3"/>
  <c r="N144" i="3"/>
  <c r="P144" i="3"/>
  <c r="Q71" i="3"/>
  <c r="P71" i="3"/>
  <c r="N71" i="3"/>
  <c r="N171" i="3"/>
  <c r="P171" i="3"/>
  <c r="Q171" i="3"/>
  <c r="N198" i="3"/>
  <c r="P198" i="3"/>
  <c r="Q198" i="3"/>
  <c r="P228" i="3"/>
  <c r="Q228" i="3"/>
  <c r="N228" i="3"/>
  <c r="P85" i="3"/>
  <c r="Q85" i="3"/>
  <c r="N85" i="3"/>
  <c r="P105" i="3"/>
  <c r="P174" i="3"/>
  <c r="P185" i="3"/>
  <c r="Q185" i="3"/>
  <c r="N185" i="3"/>
  <c r="P197" i="3"/>
  <c r="N197" i="3"/>
  <c r="Q197" i="3"/>
  <c r="Q209" i="3"/>
  <c r="Q150" i="3"/>
  <c r="Q180" i="3"/>
  <c r="P180" i="3"/>
  <c r="N180" i="3"/>
  <c r="Q213" i="3"/>
  <c r="Q231" i="3"/>
  <c r="N231" i="3"/>
  <c r="P231" i="3"/>
  <c r="Q217" i="3"/>
  <c r="P237" i="3"/>
  <c r="P19" i="3"/>
  <c r="Q19" i="3"/>
  <c r="N19" i="3"/>
  <c r="P51" i="3"/>
  <c r="Q51" i="3"/>
  <c r="N51" i="3"/>
  <c r="P23" i="3"/>
  <c r="Q23" i="3"/>
  <c r="N23" i="3"/>
  <c r="P55" i="3"/>
  <c r="Q55" i="3"/>
  <c r="N55" i="3"/>
  <c r="Q34" i="3"/>
  <c r="N34" i="3"/>
  <c r="P34" i="3"/>
  <c r="Q22" i="3"/>
  <c r="N22" i="3"/>
  <c r="P22" i="3"/>
  <c r="Q54" i="3"/>
  <c r="N54" i="3"/>
  <c r="P54" i="3"/>
  <c r="P67" i="3"/>
  <c r="N67" i="3"/>
  <c r="Q67" i="3"/>
  <c r="Q50" i="3"/>
  <c r="N50" i="3"/>
  <c r="P50" i="3"/>
  <c r="N52" i="3"/>
  <c r="P52" i="3"/>
  <c r="Q52" i="3"/>
  <c r="N98" i="3"/>
  <c r="P98" i="3"/>
  <c r="Q98" i="3"/>
  <c r="Q119" i="3"/>
  <c r="N119" i="3"/>
  <c r="P119" i="3"/>
  <c r="P81" i="3"/>
  <c r="N81" i="3"/>
  <c r="Q81" i="3"/>
  <c r="N110" i="3"/>
  <c r="P110" i="3"/>
  <c r="Q110" i="3"/>
  <c r="Q184" i="3"/>
  <c r="N184" i="3"/>
  <c r="P184" i="3"/>
  <c r="Q38" i="3"/>
  <c r="N38" i="3"/>
  <c r="P38" i="3"/>
  <c r="N86" i="3"/>
  <c r="Q86" i="3"/>
  <c r="P86" i="3"/>
  <c r="N94" i="3"/>
  <c r="P94" i="3"/>
  <c r="Q94" i="3"/>
  <c r="Q115" i="3"/>
  <c r="N115" i="3"/>
  <c r="P115" i="3"/>
  <c r="P153" i="3"/>
  <c r="Q153" i="3"/>
  <c r="N153" i="3"/>
  <c r="Q188" i="3"/>
  <c r="N188" i="3"/>
  <c r="P188" i="3"/>
  <c r="Q18" i="3"/>
  <c r="N18" i="3"/>
  <c r="P18" i="3"/>
  <c r="N83" i="3"/>
  <c r="Q83" i="3"/>
  <c r="P83" i="3"/>
  <c r="P165" i="3"/>
  <c r="Q165" i="3"/>
  <c r="N165" i="3"/>
  <c r="N79" i="3"/>
  <c r="P79" i="3"/>
  <c r="Q79" i="3"/>
  <c r="N183" i="3"/>
  <c r="P183" i="3"/>
  <c r="Q183" i="3"/>
  <c r="Q76" i="3"/>
  <c r="N76" i="3"/>
  <c r="P76" i="3"/>
  <c r="N139" i="3"/>
  <c r="P139" i="3"/>
  <c r="Q139" i="3"/>
  <c r="P145" i="3"/>
  <c r="Q145" i="3"/>
  <c r="N145" i="3"/>
  <c r="Q199" i="3"/>
  <c r="N199" i="3"/>
  <c r="P199" i="3"/>
  <c r="N20" i="3"/>
  <c r="P20" i="3"/>
  <c r="Q20" i="3"/>
  <c r="N99" i="3"/>
  <c r="P99" i="3"/>
  <c r="Q99" i="3"/>
  <c r="Q203" i="3"/>
  <c r="N203" i="3"/>
  <c r="P203" i="3"/>
  <c r="P224" i="3"/>
  <c r="Q224" i="3"/>
  <c r="N224" i="3"/>
  <c r="Q235" i="3"/>
  <c r="N235" i="3"/>
  <c r="P235" i="3"/>
  <c r="P181" i="3"/>
  <c r="N181" i="3"/>
  <c r="Q181" i="3"/>
  <c r="N11" i="3"/>
  <c r="P11" i="3"/>
  <c r="Q11" i="3"/>
  <c r="P12" i="3"/>
  <c r="Q12" i="3"/>
  <c r="N12" i="3"/>
  <c r="K16" i="3" a="1"/>
  <c r="K16" i="3" s="1"/>
  <c r="J16" i="3"/>
  <c r="E16" i="3"/>
  <c r="K15" i="3" a="1"/>
  <c r="K15" i="3" s="1"/>
  <c r="J15" i="3"/>
  <c r="E15" i="3"/>
  <c r="K14" i="3" a="1"/>
  <c r="K14" i="3" s="1"/>
  <c r="J14" i="3"/>
  <c r="E14" i="3"/>
  <c r="K13" i="3" a="1"/>
  <c r="K13" i="3" s="1"/>
  <c r="J13" i="3"/>
  <c r="E13" i="3"/>
  <c r="K10" i="3" a="1"/>
  <c r="K10" i="3" s="1"/>
  <c r="J10" i="3"/>
  <c r="E10" i="3"/>
  <c r="K9" i="3" a="1"/>
  <c r="K9" i="3" s="1"/>
  <c r="J9" i="3"/>
  <c r="E9" i="3"/>
  <c r="K8" i="3" a="1"/>
  <c r="K8" i="3" s="1"/>
  <c r="J8" i="3"/>
  <c r="E8" i="3"/>
  <c r="K7" i="3" a="1"/>
  <c r="K7" i="3" s="1"/>
  <c r="J7" i="3"/>
  <c r="E7" i="3"/>
  <c r="K6" i="3" a="1"/>
  <c r="K6" i="3" s="1"/>
  <c r="J6" i="3"/>
  <c r="E6" i="3"/>
  <c r="K5" i="3" a="1"/>
  <c r="K5" i="3" s="1"/>
  <c r="J5" i="3"/>
  <c r="E5" i="3"/>
  <c r="Q3" i="3"/>
  <c r="P3" i="3"/>
  <c r="N3" i="3"/>
  <c r="R31" i="3" l="1"/>
  <c r="R124" i="3"/>
  <c r="R85" i="3"/>
  <c r="R191" i="3"/>
  <c r="R91" i="3"/>
  <c r="R217" i="3"/>
  <c r="R228" i="3"/>
  <c r="R108" i="3"/>
  <c r="R112" i="3"/>
  <c r="R236" i="3"/>
  <c r="R200" i="3"/>
  <c r="R169" i="3"/>
  <c r="R157" i="3"/>
  <c r="R104" i="3"/>
  <c r="R82" i="3"/>
  <c r="R102" i="3"/>
  <c r="R221" i="3"/>
  <c r="R65" i="3"/>
  <c r="R95" i="3"/>
  <c r="R116" i="3"/>
  <c r="R216" i="3"/>
  <c r="R136" i="3"/>
  <c r="R39" i="3"/>
  <c r="R204" i="3"/>
  <c r="R227" i="3"/>
  <c r="R121" i="3"/>
  <c r="R218" i="3"/>
  <c r="R17" i="3"/>
  <c r="R233" i="3"/>
  <c r="R23" i="3"/>
  <c r="R71" i="3"/>
  <c r="R143" i="3"/>
  <c r="S143" i="3"/>
  <c r="T143" i="3"/>
  <c r="R154" i="3"/>
  <c r="S154" i="3"/>
  <c r="T154" i="3"/>
  <c r="T146" i="3"/>
  <c r="R146" i="3"/>
  <c r="S146" i="3"/>
  <c r="S152" i="3"/>
  <c r="R152" i="3"/>
  <c r="T152" i="3"/>
  <c r="R155" i="3"/>
  <c r="S155" i="3"/>
  <c r="T155" i="3"/>
  <c r="R147" i="3"/>
  <c r="T147" i="3"/>
  <c r="S147" i="3"/>
  <c r="S145" i="3"/>
  <c r="R145" i="3"/>
  <c r="T145" i="3"/>
  <c r="R142" i="3"/>
  <c r="S142" i="3"/>
  <c r="T142" i="3"/>
  <c r="T141" i="3"/>
  <c r="R141" i="3"/>
  <c r="S141" i="3"/>
  <c r="R153" i="3"/>
  <c r="S153" i="3"/>
  <c r="T153" i="3"/>
  <c r="R148" i="3"/>
  <c r="S148" i="3"/>
  <c r="T148" i="3"/>
  <c r="R140" i="3"/>
  <c r="S140" i="3"/>
  <c r="T140" i="3"/>
  <c r="R144" i="3"/>
  <c r="S144" i="3"/>
  <c r="T144" i="3"/>
  <c r="T151" i="3"/>
  <c r="R151" i="3"/>
  <c r="S151" i="3"/>
  <c r="T156" i="3"/>
  <c r="R156" i="3"/>
  <c r="S156" i="3"/>
  <c r="R139" i="3"/>
  <c r="S139" i="3"/>
  <c r="T139" i="3"/>
  <c r="R150" i="3"/>
  <c r="S150" i="3"/>
  <c r="T150" i="3"/>
  <c r="R149" i="3"/>
  <c r="S149" i="3"/>
  <c r="T149" i="3"/>
  <c r="T138" i="3"/>
  <c r="R138" i="3"/>
  <c r="S138" i="3"/>
  <c r="R33" i="3"/>
  <c r="R135" i="3"/>
  <c r="R189" i="3"/>
  <c r="R79" i="3"/>
  <c r="R67" i="3"/>
  <c r="R198" i="3"/>
  <c r="R132" i="3"/>
  <c r="R66" i="3"/>
  <c r="R160" i="3"/>
  <c r="R114" i="3"/>
  <c r="R92" i="3"/>
  <c r="R28" i="3"/>
  <c r="R43" i="3"/>
  <c r="R128" i="3"/>
  <c r="R167" i="3"/>
  <c r="R130" i="3"/>
  <c r="R105" i="3"/>
  <c r="R48" i="3"/>
  <c r="R126" i="3"/>
  <c r="R72" i="3"/>
  <c r="R75" i="3"/>
  <c r="R158" i="3"/>
  <c r="R215" i="3"/>
  <c r="R177" i="3"/>
  <c r="R25" i="3"/>
  <c r="R20" i="3"/>
  <c r="R226" i="3"/>
  <c r="R125" i="3"/>
  <c r="R186" i="3"/>
  <c r="R120" i="3"/>
  <c r="R107" i="3"/>
  <c r="R98" i="3"/>
  <c r="R133" i="3"/>
  <c r="R56" i="3"/>
  <c r="R175" i="3"/>
  <c r="R68" i="3"/>
  <c r="R78" i="3"/>
  <c r="R202" i="3"/>
  <c r="R19" i="3"/>
  <c r="R137" i="3"/>
  <c r="R172" i="3"/>
  <c r="R166" i="3"/>
  <c r="R179" i="3"/>
  <c r="R96" i="3"/>
  <c r="R224" i="3"/>
  <c r="R165" i="3"/>
  <c r="R188" i="3"/>
  <c r="R94" i="3"/>
  <c r="R55" i="3"/>
  <c r="R123" i="3"/>
  <c r="R32" i="3"/>
  <c r="R213" i="3"/>
  <c r="R63" i="3"/>
  <c r="R129" i="3"/>
  <c r="R45" i="3"/>
  <c r="R207" i="3"/>
  <c r="R117" i="3"/>
  <c r="R201" i="3"/>
  <c r="R178" i="3"/>
  <c r="R195" i="3"/>
  <c r="R208" i="3"/>
  <c r="R209" i="3"/>
  <c r="R27" i="3"/>
  <c r="R229" i="3"/>
  <c r="R232" i="3"/>
  <c r="R234" i="3"/>
  <c r="R41" i="3"/>
  <c r="R47" i="3"/>
  <c r="R76" i="3"/>
  <c r="R210" i="3"/>
  <c r="R237" i="3"/>
  <c r="R159" i="3"/>
  <c r="R61" i="3"/>
  <c r="R88" i="3"/>
  <c r="R173" i="3"/>
  <c r="R219" i="3"/>
  <c r="R192" i="3"/>
  <c r="R54" i="3"/>
  <c r="R86" i="3"/>
  <c r="R59" i="3"/>
  <c r="R40" i="3"/>
  <c r="R103" i="3"/>
  <c r="R206" i="3"/>
  <c r="R222" i="3"/>
  <c r="R81" i="3"/>
  <c r="R44" i="3"/>
  <c r="R106" i="3"/>
  <c r="R214" i="3"/>
  <c r="R181" i="3"/>
  <c r="R22" i="3"/>
  <c r="R93" i="3"/>
  <c r="R211" i="3"/>
  <c r="R21" i="3"/>
  <c r="R163" i="3"/>
  <c r="R183" i="3"/>
  <c r="R115" i="3"/>
  <c r="R50" i="3"/>
  <c r="R51" i="3"/>
  <c r="R185" i="3"/>
  <c r="R30" i="3"/>
  <c r="R176" i="3"/>
  <c r="R168" i="3"/>
  <c r="R58" i="3"/>
  <c r="R127" i="3"/>
  <c r="R193" i="3"/>
  <c r="R225" i="3"/>
  <c r="R90" i="3"/>
  <c r="R122" i="3"/>
  <c r="R131" i="3"/>
  <c r="R49" i="3"/>
  <c r="R37" i="3"/>
  <c r="R110" i="3"/>
  <c r="R11" i="3"/>
  <c r="R42" i="3"/>
  <c r="R111" i="3"/>
  <c r="R38" i="3"/>
  <c r="R26" i="3"/>
  <c r="R187" i="3"/>
  <c r="R134" i="3"/>
  <c r="R29" i="3"/>
  <c r="R70" i="3"/>
  <c r="R18" i="3"/>
  <c r="R119" i="3"/>
  <c r="R97" i="3"/>
  <c r="R77" i="3"/>
  <c r="R62" i="3"/>
  <c r="R220" i="3"/>
  <c r="R161" i="3"/>
  <c r="R182" i="3"/>
  <c r="R164" i="3"/>
  <c r="R73" i="3"/>
  <c r="R74" i="3"/>
  <c r="R89" i="3"/>
  <c r="R194" i="3"/>
  <c r="R170" i="3"/>
  <c r="R113" i="3"/>
  <c r="R171" i="3"/>
  <c r="R199" i="3"/>
  <c r="R24" i="3"/>
  <c r="R203" i="3"/>
  <c r="R52" i="3"/>
  <c r="R197" i="3"/>
  <c r="R196" i="3"/>
  <c r="R109" i="3"/>
  <c r="R60" i="3"/>
  <c r="R83" i="3"/>
  <c r="R231" i="3"/>
  <c r="R64" i="3"/>
  <c r="R84" i="3"/>
  <c r="R205" i="3"/>
  <c r="R101" i="3"/>
  <c r="R12" i="3"/>
  <c r="R235" i="3"/>
  <c r="R99" i="3"/>
  <c r="R184" i="3"/>
  <c r="R34" i="3"/>
  <c r="R180" i="3"/>
  <c r="R36" i="3"/>
  <c r="R80" i="3"/>
  <c r="R87" i="3"/>
  <c r="R35" i="3"/>
  <c r="R223" i="3"/>
  <c r="R230" i="3"/>
  <c r="R174" i="3"/>
  <c r="R212" i="3"/>
  <c r="R53" i="3"/>
  <c r="R118" i="3"/>
  <c r="R69" i="3"/>
  <c r="R57" i="3"/>
  <c r="R190" i="3"/>
  <c r="R162" i="3"/>
  <c r="S202" i="3"/>
  <c r="T47" i="3"/>
  <c r="T175" i="3"/>
  <c r="S47" i="3"/>
  <c r="T202" i="3"/>
  <c r="S175" i="3"/>
  <c r="S162" i="3"/>
  <c r="T162" i="3"/>
  <c r="T183" i="3"/>
  <c r="S183" i="3"/>
  <c r="T115" i="3"/>
  <c r="S115" i="3"/>
  <c r="S184" i="3"/>
  <c r="T184" i="3"/>
  <c r="T26" i="3"/>
  <c r="S26" i="3"/>
  <c r="T226" i="3"/>
  <c r="S226" i="3"/>
  <c r="T77" i="3"/>
  <c r="S77" i="3"/>
  <c r="T223" i="3"/>
  <c r="S223" i="3"/>
  <c r="T56" i="3"/>
  <c r="S56" i="3"/>
  <c r="T174" i="3"/>
  <c r="S174" i="3"/>
  <c r="T17" i="3"/>
  <c r="S17" i="3"/>
  <c r="T117" i="3"/>
  <c r="S117" i="3"/>
  <c r="T201" i="3"/>
  <c r="S201" i="3"/>
  <c r="T78" i="3"/>
  <c r="S78" i="3"/>
  <c r="T98" i="3"/>
  <c r="S98" i="3"/>
  <c r="T67" i="3"/>
  <c r="S67" i="3"/>
  <c r="T19" i="3"/>
  <c r="S19" i="3"/>
  <c r="T157" i="3"/>
  <c r="S157" i="3"/>
  <c r="T97" i="3"/>
  <c r="S97" i="3"/>
  <c r="T176" i="3"/>
  <c r="S176" i="3"/>
  <c r="S120" i="3"/>
  <c r="T120" i="3"/>
  <c r="S80" i="3"/>
  <c r="T80" i="3"/>
  <c r="T39" i="3"/>
  <c r="S39" i="3"/>
  <c r="T161" i="3"/>
  <c r="S161" i="3"/>
  <c r="T137" i="3"/>
  <c r="S137" i="3"/>
  <c r="S84" i="3"/>
  <c r="T84" i="3"/>
  <c r="T73" i="3"/>
  <c r="S73" i="3"/>
  <c r="T33" i="3"/>
  <c r="S33" i="3"/>
  <c r="T221" i="3"/>
  <c r="S221" i="3"/>
  <c r="T205" i="3"/>
  <c r="S205" i="3"/>
  <c r="T172" i="3"/>
  <c r="S172" i="3"/>
  <c r="T206" i="3"/>
  <c r="S206" i="3"/>
  <c r="T229" i="3"/>
  <c r="S229" i="3"/>
  <c r="T211" i="3"/>
  <c r="S211" i="3"/>
  <c r="T21" i="3"/>
  <c r="S21" i="3"/>
  <c r="T128" i="3"/>
  <c r="S128" i="3"/>
  <c r="T74" i="3"/>
  <c r="S74" i="3"/>
  <c r="T234" i="3"/>
  <c r="S234" i="3"/>
  <c r="T130" i="3"/>
  <c r="S130" i="3"/>
  <c r="T29" i="3"/>
  <c r="S29" i="3"/>
  <c r="T194" i="3"/>
  <c r="S194" i="3"/>
  <c r="T170" i="3"/>
  <c r="S170" i="3"/>
  <c r="T70" i="3"/>
  <c r="S70" i="3"/>
  <c r="S96" i="3"/>
  <c r="T96" i="3"/>
  <c r="T61" i="3"/>
  <c r="S61" i="3"/>
  <c r="T113" i="3"/>
  <c r="S113" i="3"/>
  <c r="T25" i="3"/>
  <c r="S25" i="3"/>
  <c r="T159" i="3"/>
  <c r="S159" i="3"/>
  <c r="T12" i="3"/>
  <c r="S12" i="3"/>
  <c r="T224" i="3"/>
  <c r="S224" i="3"/>
  <c r="T203" i="3"/>
  <c r="S203" i="3"/>
  <c r="T99" i="3"/>
  <c r="S99" i="3"/>
  <c r="S188" i="3"/>
  <c r="T188" i="3"/>
  <c r="T81" i="3"/>
  <c r="S81" i="3"/>
  <c r="T50" i="3"/>
  <c r="S50" i="3"/>
  <c r="T34" i="3"/>
  <c r="S34" i="3"/>
  <c r="T51" i="3"/>
  <c r="S51" i="3"/>
  <c r="T180" i="3"/>
  <c r="S180" i="3"/>
  <c r="T185" i="3"/>
  <c r="S185" i="3"/>
  <c r="T228" i="3"/>
  <c r="S228" i="3"/>
  <c r="T171" i="3"/>
  <c r="S171" i="3"/>
  <c r="T108" i="3"/>
  <c r="S108" i="3"/>
  <c r="T68" i="3"/>
  <c r="S68" i="3"/>
  <c r="T66" i="3"/>
  <c r="S66" i="3"/>
  <c r="T40" i="3"/>
  <c r="S40" i="3"/>
  <c r="T133" i="3"/>
  <c r="S133" i="3"/>
  <c r="S104" i="3"/>
  <c r="T104" i="3"/>
  <c r="T72" i="3"/>
  <c r="S72" i="3"/>
  <c r="T64" i="3"/>
  <c r="S64" i="3"/>
  <c r="T213" i="3"/>
  <c r="S213" i="3"/>
  <c r="S204" i="3"/>
  <c r="T204" i="3"/>
  <c r="S200" i="3"/>
  <c r="T200" i="3"/>
  <c r="T125" i="3"/>
  <c r="S125" i="3"/>
  <c r="T42" i="3"/>
  <c r="S42" i="3"/>
  <c r="T227" i="3"/>
  <c r="S227" i="3"/>
  <c r="T106" i="3"/>
  <c r="S106" i="3"/>
  <c r="T230" i="3"/>
  <c r="S230" i="3"/>
  <c r="T135" i="3"/>
  <c r="S135" i="3"/>
  <c r="T121" i="3"/>
  <c r="S121" i="3"/>
  <c r="T63" i="3"/>
  <c r="S63" i="3"/>
  <c r="S75" i="3"/>
  <c r="T75" i="3"/>
  <c r="T193" i="3"/>
  <c r="S193" i="3"/>
  <c r="T53" i="3"/>
  <c r="S53" i="3"/>
  <c r="T177" i="3"/>
  <c r="S177" i="3"/>
  <c r="T45" i="3"/>
  <c r="S45" i="3"/>
  <c r="T214" i="3"/>
  <c r="S214" i="3"/>
  <c r="T60" i="3"/>
  <c r="S60" i="3"/>
  <c r="T233" i="3"/>
  <c r="S233" i="3"/>
  <c r="T225" i="3"/>
  <c r="S225" i="3"/>
  <c r="T82" i="3"/>
  <c r="S82" i="3"/>
  <c r="T189" i="3"/>
  <c r="S189" i="3"/>
  <c r="T122" i="3"/>
  <c r="S122" i="3"/>
  <c r="T57" i="3"/>
  <c r="S57" i="3"/>
  <c r="T65" i="3"/>
  <c r="S65" i="3"/>
  <c r="T178" i="3"/>
  <c r="S178" i="3"/>
  <c r="T95" i="3"/>
  <c r="S95" i="3"/>
  <c r="T49" i="3"/>
  <c r="S49" i="3"/>
  <c r="S11" i="3"/>
  <c r="T11" i="3"/>
  <c r="T199" i="3"/>
  <c r="S199" i="3"/>
  <c r="T79" i="3"/>
  <c r="S79" i="3"/>
  <c r="T18" i="3"/>
  <c r="S18" i="3"/>
  <c r="T86" i="3"/>
  <c r="S86" i="3"/>
  <c r="T22" i="3"/>
  <c r="S22" i="3"/>
  <c r="T23" i="3"/>
  <c r="S23" i="3"/>
  <c r="T231" i="3"/>
  <c r="S231" i="3"/>
  <c r="T85" i="3"/>
  <c r="S85" i="3"/>
  <c r="T198" i="3"/>
  <c r="S198" i="3"/>
  <c r="T71" i="3"/>
  <c r="S71" i="3"/>
  <c r="T126" i="3"/>
  <c r="S126" i="3"/>
  <c r="T169" i="3"/>
  <c r="S169" i="3"/>
  <c r="T132" i="3"/>
  <c r="S132" i="3"/>
  <c r="T192" i="3"/>
  <c r="S192" i="3"/>
  <c r="S116" i="3"/>
  <c r="T116" i="3"/>
  <c r="T30" i="3"/>
  <c r="S30" i="3"/>
  <c r="T219" i="3"/>
  <c r="S219" i="3"/>
  <c r="T32" i="3"/>
  <c r="S32" i="3"/>
  <c r="T109" i="3"/>
  <c r="S109" i="3"/>
  <c r="S136" i="3"/>
  <c r="T136" i="3"/>
  <c r="S112" i="3"/>
  <c r="T112" i="3"/>
  <c r="T87" i="3"/>
  <c r="S87" i="3"/>
  <c r="T35" i="3"/>
  <c r="S35" i="3"/>
  <c r="T24" i="3"/>
  <c r="S24" i="3"/>
  <c r="T220" i="3"/>
  <c r="S220" i="3"/>
  <c r="T208" i="3"/>
  <c r="S208" i="3"/>
  <c r="T187" i="3"/>
  <c r="S187" i="3"/>
  <c r="T182" i="3"/>
  <c r="S182" i="3"/>
  <c r="T114" i="3"/>
  <c r="S114" i="3"/>
  <c r="T164" i="3"/>
  <c r="S164" i="3"/>
  <c r="T107" i="3"/>
  <c r="S107" i="3"/>
  <c r="T92" i="3"/>
  <c r="S92" i="3"/>
  <c r="T43" i="3"/>
  <c r="S43" i="3"/>
  <c r="T166" i="3"/>
  <c r="S166" i="3"/>
  <c r="T91" i="3"/>
  <c r="S91" i="3"/>
  <c r="T101" i="3"/>
  <c r="S101" i="3"/>
  <c r="T222" i="3"/>
  <c r="S222" i="3"/>
  <c r="S232" i="3"/>
  <c r="T232" i="3"/>
  <c r="T134" i="3"/>
  <c r="S134" i="3"/>
  <c r="T167" i="3"/>
  <c r="S167" i="3"/>
  <c r="T89" i="3"/>
  <c r="S89" i="3"/>
  <c r="T105" i="3"/>
  <c r="S105" i="3"/>
  <c r="S102" i="3"/>
  <c r="T102" i="3"/>
  <c r="T163" i="3"/>
  <c r="S163" i="3"/>
  <c r="T41" i="3"/>
  <c r="S41" i="3"/>
  <c r="T179" i="3"/>
  <c r="S179" i="3"/>
  <c r="T158" i="3"/>
  <c r="S158" i="3"/>
  <c r="T235" i="3"/>
  <c r="S235" i="3"/>
  <c r="T76" i="3"/>
  <c r="S76" i="3"/>
  <c r="T36" i="3"/>
  <c r="S36" i="3"/>
  <c r="T160" i="3"/>
  <c r="S160" i="3"/>
  <c r="T93" i="3"/>
  <c r="S93" i="3"/>
  <c r="S124" i="3"/>
  <c r="T124" i="3"/>
  <c r="T62" i="3"/>
  <c r="S62" i="3"/>
  <c r="T129" i="3"/>
  <c r="S129" i="3"/>
  <c r="T31" i="3"/>
  <c r="S31" i="3"/>
  <c r="T131" i="3"/>
  <c r="S131" i="3"/>
  <c r="T195" i="3"/>
  <c r="S195" i="3"/>
  <c r="T165" i="3"/>
  <c r="S165" i="3"/>
  <c r="T94" i="3"/>
  <c r="S94" i="3"/>
  <c r="T110" i="3"/>
  <c r="S110" i="3"/>
  <c r="T52" i="3"/>
  <c r="S52" i="3"/>
  <c r="T54" i="3"/>
  <c r="S54" i="3"/>
  <c r="T55" i="3"/>
  <c r="S55" i="3"/>
  <c r="T123" i="3"/>
  <c r="S123" i="3"/>
  <c r="T191" i="3"/>
  <c r="S191" i="3"/>
  <c r="T207" i="3"/>
  <c r="S207" i="3"/>
  <c r="T210" i="3"/>
  <c r="S210" i="3"/>
  <c r="T90" i="3"/>
  <c r="S90" i="3"/>
  <c r="T186" i="3"/>
  <c r="S186" i="3"/>
  <c r="T237" i="3"/>
  <c r="S237" i="3"/>
  <c r="T190" i="3"/>
  <c r="S190" i="3"/>
  <c r="T181" i="3"/>
  <c r="S181" i="3"/>
  <c r="T20" i="3"/>
  <c r="S20" i="3"/>
  <c r="T83" i="3"/>
  <c r="S83" i="3"/>
  <c r="T119" i="3"/>
  <c r="S119" i="3"/>
  <c r="T59" i="3"/>
  <c r="S59" i="3"/>
  <c r="T44" i="3"/>
  <c r="S44" i="3"/>
  <c r="T196" i="3"/>
  <c r="S196" i="3"/>
  <c r="S216" i="3"/>
  <c r="T216" i="3"/>
  <c r="S168" i="3"/>
  <c r="T168" i="3"/>
  <c r="T58" i="3"/>
  <c r="S58" i="3"/>
  <c r="T209" i="3"/>
  <c r="S209" i="3"/>
  <c r="T103" i="3"/>
  <c r="S103" i="3"/>
  <c r="S27" i="3"/>
  <c r="T27" i="3"/>
  <c r="T28" i="3"/>
  <c r="S28" i="3"/>
  <c r="T197" i="3"/>
  <c r="S197" i="3"/>
  <c r="S88" i="3"/>
  <c r="T88" i="3"/>
  <c r="T48" i="3"/>
  <c r="S48" i="3"/>
  <c r="S236" i="3"/>
  <c r="T236" i="3"/>
  <c r="T215" i="3"/>
  <c r="S215" i="3"/>
  <c r="T127" i="3"/>
  <c r="S127" i="3"/>
  <c r="T212" i="3"/>
  <c r="S212" i="3"/>
  <c r="T218" i="3"/>
  <c r="S218" i="3"/>
  <c r="T118" i="3"/>
  <c r="S118" i="3"/>
  <c r="T111" i="3"/>
  <c r="S111" i="3"/>
  <c r="T69" i="3"/>
  <c r="S69" i="3"/>
  <c r="T173" i="3"/>
  <c r="S173" i="3"/>
  <c r="T37" i="3"/>
  <c r="S37" i="3"/>
  <c r="T38" i="3"/>
  <c r="S38" i="3"/>
  <c r="T217" i="3"/>
  <c r="S217" i="3"/>
  <c r="L13" i="3"/>
  <c r="L5" i="3"/>
  <c r="L8" i="3"/>
  <c r="L14" i="3"/>
  <c r="O14" i="3" s="1"/>
  <c r="M8" i="3"/>
  <c r="L7" i="3"/>
  <c r="M10" i="3"/>
  <c r="L16" i="3"/>
  <c r="L9" i="3"/>
  <c r="M15" i="3"/>
  <c r="M6" i="3"/>
  <c r="L10" i="3"/>
  <c r="M14" i="3"/>
  <c r="M9" i="3"/>
  <c r="M5" i="3"/>
  <c r="L6" i="3"/>
  <c r="M13" i="3"/>
  <c r="M16" i="3"/>
  <c r="M7" i="3"/>
  <c r="L15" i="3"/>
  <c r="O9" i="3" l="1"/>
  <c r="O7" i="3"/>
  <c r="O16" i="3"/>
  <c r="O5" i="3"/>
  <c r="O8" i="3"/>
  <c r="O13" i="3"/>
  <c r="O15" i="3"/>
  <c r="O6" i="3"/>
  <c r="O10" i="3"/>
  <c r="N8" i="3"/>
  <c r="N7" i="3"/>
  <c r="N6" i="3"/>
  <c r="N5" i="3"/>
  <c r="Q8" i="3"/>
  <c r="Q10" i="3"/>
  <c r="N16" i="3"/>
  <c r="Q16" i="3"/>
  <c r="N9" i="3"/>
  <c r="N14" i="3"/>
  <c r="Q14" i="3"/>
  <c r="P8" i="3"/>
  <c r="P14" i="3"/>
  <c r="N13" i="3"/>
  <c r="P5" i="3"/>
  <c r="N10" i="3"/>
  <c r="P7" i="3"/>
  <c r="P10" i="3"/>
  <c r="P13" i="3"/>
  <c r="Q5" i="3"/>
  <c r="Q13" i="3"/>
  <c r="P16" i="3"/>
  <c r="Q7" i="3"/>
  <c r="Q15" i="3"/>
  <c r="P15" i="3"/>
  <c r="N15" i="3"/>
  <c r="P6" i="3"/>
  <c r="Q6" i="3"/>
  <c r="Q9" i="3"/>
  <c r="P9" i="3"/>
  <c r="R13" i="3" l="1"/>
  <c r="R5" i="3"/>
  <c r="R15" i="3"/>
  <c r="R10" i="3"/>
  <c r="R6" i="3"/>
  <c r="R7" i="3"/>
  <c r="R8" i="3"/>
  <c r="R9" i="3"/>
  <c r="R14" i="3"/>
  <c r="R16" i="3"/>
  <c r="T16" i="3"/>
  <c r="S16" i="3"/>
  <c r="T6" i="3"/>
  <c r="S6" i="3"/>
  <c r="T15" i="3"/>
  <c r="S15" i="3"/>
  <c r="T13" i="3"/>
  <c r="S13" i="3"/>
  <c r="T14" i="3"/>
  <c r="S14" i="3"/>
  <c r="T7" i="3"/>
  <c r="S7" i="3"/>
  <c r="T9" i="3"/>
  <c r="S9" i="3"/>
  <c r="T8" i="3"/>
  <c r="S8" i="3"/>
  <c r="T10" i="3"/>
  <c r="S10" i="3"/>
  <c r="T5" i="3"/>
  <c r="S5" i="3"/>
  <c r="Q4" i="3" l="1"/>
  <c r="P4" i="3"/>
  <c r="T4" i="3" l="1"/>
  <c r="S4" i="3"/>
  <c r="J46" i="3"/>
  <c r="E46" i="3"/>
  <c r="K46" i="3" a="1"/>
  <c r="K46" i="3" s="1"/>
  <c r="L46" i="3" l="1"/>
  <c r="M46" i="3"/>
  <c r="O46" i="3" l="1"/>
  <c r="Q46" i="3"/>
  <c r="N46" i="3"/>
  <c r="P46" i="3"/>
  <c r="R46" i="3" l="1"/>
  <c r="S46" i="3"/>
  <c r="T46" i="3"/>
  <c r="J100" i="3"/>
  <c r="E100" i="3"/>
  <c r="K100" i="3" a="1"/>
  <c r="K100" i="3" s="1"/>
  <c r="M100" i="3" l="1"/>
  <c r="L100" i="3"/>
  <c r="O100" i="3" s="1"/>
  <c r="Q100" i="3" l="1"/>
  <c r="N100" i="3"/>
  <c r="P100" i="3"/>
  <c r="R100" i="3" l="1"/>
  <c r="R238" i="3" s="1"/>
  <c r="T100" i="3"/>
  <c r="S10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<sst xmlns="http://schemas.openxmlformats.org/spreadsheetml/2006/main" count="616" uniqueCount="484">
  <si>
    <t>INSTITUTO DISTRITAL DE PROTECCIÓN Y BIENESTAR ANIMAL</t>
  </si>
  <si>
    <t xml:space="preserve">FORMATO OFERTA ECONÓMICA </t>
  </si>
  <si>
    <t>Fecha de presentación:</t>
  </si>
  <si>
    <t>DD/MM/AAAA</t>
  </si>
  <si>
    <t>DATOS DEL PROPONENTE</t>
  </si>
  <si>
    <t>NOMBRE EMPRESA:</t>
  </si>
  <si>
    <t>NIT:</t>
  </si>
  <si>
    <t>TELEFONO:</t>
  </si>
  <si>
    <t xml:space="preserve">DIRECCION: </t>
  </si>
  <si>
    <t>REPRESENTANTE LEGAL:</t>
  </si>
  <si>
    <t>CEDULA:</t>
  </si>
  <si>
    <t>LUGAR DE SERVICIO / ENTREGA</t>
  </si>
  <si>
    <t>Bogotá-Colombia</t>
  </si>
  <si>
    <t>ÍTEM</t>
  </si>
  <si>
    <t>CLASIFICACIÓN</t>
  </si>
  <si>
    <t>DESCRIPCIÓN</t>
  </si>
  <si>
    <t>SERVICIO/ PROCEDIMIENTO</t>
  </si>
  <si>
    <t xml:space="preserve">PRECIO TECHO INCLUIDO IVA </t>
  </si>
  <si>
    <t>TOTAL VALOR UNITARIO OFERTADO</t>
  </si>
  <si>
    <t>CONSULTA CLÍNICA</t>
  </si>
  <si>
    <r>
      <rPr>
        <b/>
        <sz val="7"/>
        <rFont val="Arial Narrow"/>
        <family val="2"/>
      </rPr>
      <t>Incluye:</t>
    </r>
    <r>
      <rPr>
        <sz val="7"/>
        <rFont val="Arial Narrow"/>
        <family val="2"/>
      </rPr>
      <t xml:space="preserve">
Exploración clínica completa efectuada por médico veterinario y/o Médico Veterinario Zootecnista, de acuerdo con el  perfil establecido en el Anexo Técnico. diligenciamiento de formato físico, digital y /o Software establecido por el Instituto. </t>
    </r>
  </si>
  <si>
    <t>CONSULTA CLINICA GENERAL POR PACIENTE</t>
  </si>
  <si>
    <t>IMPLANTACIÓN DE MICROCHIP</t>
  </si>
  <si>
    <r>
      <rPr>
        <b/>
        <sz val="7"/>
        <color rgb="FF000000"/>
        <rFont val="Arial Narrow"/>
        <family val="2"/>
      </rPr>
      <t>Descripción:</t>
    </r>
    <r>
      <rPr>
        <sz val="7"/>
        <color rgb="FF000000"/>
        <rFont val="Arial Narrow"/>
        <family val="2"/>
      </rPr>
      <t xml:space="preserve">
"Microchip Hitag- S256- Estándar ISO 11784/85 FDX-B, Frecuencia 132.2 kHz, Período de validez: toda la vida, tipo de recubrimiento del microchip: Parylene, Temperatura de funcionamiento -10°C hasta 45°C, certificado del comité Internacional de Registro de Animales (ICAR), tipo de esterilización Gas EO, material del aplicador: Polipropileno, dimensiones del microchip: Longitud: 8.0 a 12.0 mm +- 0.6mm, temperatura de almacenamiento -20°C hasta 50°C" 
</t>
    </r>
    <r>
      <rPr>
        <b/>
        <sz val="7"/>
        <color rgb="FF000000"/>
        <rFont val="Arial Narrow"/>
        <family val="2"/>
      </rPr>
      <t xml:space="preserve">
Incluye: 
</t>
    </r>
    <r>
      <rPr>
        <sz val="7"/>
        <color rgb="FF000000"/>
        <rFont val="Arial Narrow"/>
        <family val="2"/>
      </rPr>
      <t>Insumos requeridos para durante el procedimiento de implantación. Diligenciamiento de documentación en formato físico, digital y /o Software establecido por el Instituto</t>
    </r>
  </si>
  <si>
    <t xml:space="preserve">DISPOSITIVO + IMPLANTACIÓN DE MICROCHIP POR ANIMAL </t>
  </si>
  <si>
    <t>SEDACIÓN</t>
  </si>
  <si>
    <r>
      <rPr>
        <b/>
        <sz val="7"/>
        <color rgb="FF000000"/>
        <rFont val="Arial Narrow"/>
        <family val="2"/>
      </rPr>
      <t>Incluye:</t>
    </r>
    <r>
      <rPr>
        <sz val="7"/>
        <color rgb="FF000000"/>
        <rFont val="Arial Narrow"/>
        <family val="2"/>
      </rPr>
      <t xml:space="preserve">
Personal Médico Veterinario y/o Médico Veterinario Zootecnista, canil ó gatil, todos los insumos: Incluido canalización, medicamentos anestésicos y demás insumos que requiere el paciente para su adecuada recuperación diligenciamiento de formato fisico, digital y /o Software establecido por el Instituto. </t>
    </r>
  </si>
  <si>
    <r>
      <rPr>
        <b/>
        <sz val="7"/>
        <rFont val="Arial Narrow"/>
        <family val="2"/>
      </rPr>
      <t>SEDACIÓN PACIENTE TOY</t>
    </r>
    <r>
      <rPr>
        <sz val="7"/>
        <rFont val="Arial Narrow"/>
        <family val="2"/>
      </rPr>
      <t xml:space="preserve"> (0 KG – 5 KG)</t>
    </r>
  </si>
  <si>
    <r>
      <rPr>
        <b/>
        <sz val="7"/>
        <rFont val="Arial Narrow"/>
        <family val="2"/>
      </rPr>
      <t>SEDACIÓN PACIENTE PEQUEÑO</t>
    </r>
    <r>
      <rPr>
        <sz val="7"/>
        <rFont val="Arial Narrow"/>
        <family val="2"/>
      </rPr>
      <t xml:space="preserve"> (5,1 KG – 14 KG)</t>
    </r>
  </si>
  <si>
    <r>
      <rPr>
        <b/>
        <sz val="7"/>
        <rFont val="Arial Narrow"/>
        <family val="2"/>
      </rPr>
      <t>SEDACIÓN PACIENTE MEDIANO</t>
    </r>
    <r>
      <rPr>
        <sz val="7"/>
        <rFont val="Arial Narrow"/>
        <family val="2"/>
      </rPr>
      <t xml:space="preserve"> (14,1 KG - 25 KG)</t>
    </r>
  </si>
  <si>
    <r>
      <rPr>
        <b/>
        <sz val="7"/>
        <rFont val="Arial Narrow"/>
        <family val="2"/>
      </rPr>
      <t>SEDACIÓN PACIENTE GRANDE</t>
    </r>
    <r>
      <rPr>
        <sz val="7"/>
        <rFont val="Arial Narrow"/>
        <family val="2"/>
      </rPr>
      <t xml:space="preserve"> (&gt;25 KG)</t>
    </r>
  </si>
  <si>
    <t>EUTANASIA</t>
  </si>
  <si>
    <r>
      <rPr>
        <b/>
        <sz val="7"/>
        <color rgb="FF000000"/>
        <rFont val="Arial Narrow"/>
        <family val="2"/>
      </rPr>
      <t>Incluye:</t>
    </r>
    <r>
      <rPr>
        <sz val="7"/>
        <color rgb="FF000000"/>
        <rFont val="Arial Narrow"/>
        <family val="2"/>
      </rPr>
      <t xml:space="preserve">
Personal Médico Veterinario y/o Médico Veterinario Zootecnista,</t>
    </r>
    <r>
      <rPr>
        <sz val="7"/>
        <rFont val="Arial Narrow"/>
        <family val="2"/>
      </rPr>
      <t xml:space="preserve">  todos los insumos necesarios (en cuanto a preparación, sedación y eutanasia) acordes con  protocolo de eutanasia  vigente por la Entidad.</t>
    </r>
    <r>
      <rPr>
        <sz val="7"/>
        <color rgb="FF000000"/>
        <rFont val="Arial Narrow"/>
        <family val="2"/>
      </rPr>
      <t xml:space="preserve">
Diligenciamiento de formato fisico, digital y /o Software establecido por el Instituto. </t>
    </r>
  </si>
  <si>
    <r>
      <rPr>
        <b/>
        <sz val="7"/>
        <rFont val="Arial Narrow"/>
        <family val="2"/>
      </rPr>
      <t>EUTANASIA PACIENTE TOY</t>
    </r>
    <r>
      <rPr>
        <sz val="7"/>
        <rFont val="Arial Narrow"/>
        <family val="2"/>
      </rPr>
      <t xml:space="preserve"> (0 KG – 5 KG)</t>
    </r>
  </si>
  <si>
    <r>
      <rPr>
        <b/>
        <sz val="7"/>
        <rFont val="Arial Narrow"/>
        <family val="2"/>
      </rPr>
      <t>EUTANASIA PACIENTE PEQUEÑO</t>
    </r>
    <r>
      <rPr>
        <sz val="7"/>
        <rFont val="Arial Narrow"/>
        <family val="2"/>
      </rPr>
      <t xml:space="preserve"> (5,1 KG – 14 KG)</t>
    </r>
  </si>
  <si>
    <r>
      <rPr>
        <b/>
        <sz val="7"/>
        <rFont val="Arial Narrow"/>
        <family val="2"/>
      </rPr>
      <t>EUTANASIA PACIENTE MEDIANO</t>
    </r>
    <r>
      <rPr>
        <sz val="7"/>
        <rFont val="Arial Narrow"/>
        <family val="2"/>
      </rPr>
      <t xml:space="preserve"> (14,1 KG - 25 KG)</t>
    </r>
  </si>
  <si>
    <r>
      <rPr>
        <b/>
        <sz val="7"/>
        <rFont val="Arial Narrow"/>
        <family val="2"/>
      </rPr>
      <t>EUTANASIA PACIENTE GRANDE</t>
    </r>
    <r>
      <rPr>
        <sz val="7"/>
        <rFont val="Arial Narrow"/>
        <family val="2"/>
      </rPr>
      <t xml:space="preserve"> (&gt;25 KG)</t>
    </r>
  </si>
  <si>
    <t>DISPOSICIÓN DE CADAVER</t>
  </si>
  <si>
    <r>
      <rPr>
        <b/>
        <sz val="7"/>
        <color rgb="FF000000"/>
        <rFont val="Arial Narrow"/>
        <family val="2"/>
      </rPr>
      <t>Incluye:</t>
    </r>
    <r>
      <rPr>
        <sz val="7"/>
        <color rgb="FF000000"/>
        <rFont val="Arial Narrow"/>
        <family val="2"/>
      </rPr>
      <t xml:space="preserve">
Entrega mensual de registro de disposicion  de cavaderes, diligenciamiento de documentacion de formato fisico, digital y /o Software establecido por el Instituto.
Asi como  presentación de certificación empresa contrata para dicho servicio.</t>
    </r>
  </si>
  <si>
    <t>VALOR POR KILOGRAMO
DISPOSICIÓN DEL CADAVER DE ACUERDO CON EL PESO</t>
  </si>
  <si>
    <t>HOSPITALES</t>
  </si>
  <si>
    <r>
      <rPr>
        <b/>
        <sz val="7"/>
        <color rgb="FF000000"/>
        <rFont val="Arial Narrow"/>
        <family val="2"/>
      </rPr>
      <t>Incluye:</t>
    </r>
    <r>
      <rPr>
        <sz val="7"/>
        <color rgb="FF000000"/>
        <rFont val="Arial Narrow"/>
        <family val="2"/>
      </rPr>
      <t xml:space="preserve">
Personal </t>
    </r>
    <r>
      <rPr>
        <sz val="7"/>
        <rFont val="Arial Narrow"/>
        <family val="2"/>
      </rPr>
      <t xml:space="preserve"> Médico Veterinario y/o Médico Veterinario Zootecnista,  </t>
    </r>
    <r>
      <rPr>
        <sz val="7"/>
        <color rgb="FF000000"/>
        <rFont val="Arial Narrow"/>
        <family val="2"/>
      </rPr>
      <t xml:space="preserve">de acuerdo con el  perfil establecido en el Anexo Técnico, canil ó gatil, todos los insumos, alimentos y/o medicamentos que requiere el paciente para su adecuada recuperación diligenciamiento de formato fisico, digital y /o Software establecido por el Instituto. </t>
    </r>
  </si>
  <si>
    <r>
      <rPr>
        <b/>
        <sz val="7"/>
        <rFont val="Arial Narrow"/>
        <family val="2"/>
      </rPr>
      <t>HOSPITALIZACIÓN DIARIA PACIENTE TOY</t>
    </r>
    <r>
      <rPr>
        <sz val="7"/>
        <rFont val="Arial Narrow"/>
        <family val="2"/>
      </rPr>
      <t xml:space="preserve">
(0 KG – 5 KG)</t>
    </r>
  </si>
  <si>
    <r>
      <rPr>
        <b/>
        <sz val="7"/>
        <rFont val="Arial Narrow"/>
        <family val="2"/>
      </rPr>
      <t>HOSPITALIZACIÓN DIARIA PACIENTE PEQUEÑO</t>
    </r>
    <r>
      <rPr>
        <sz val="7"/>
        <rFont val="Arial Narrow"/>
        <family val="2"/>
      </rPr>
      <t xml:space="preserve">
(5,1 KG –  14KG)</t>
    </r>
  </si>
  <si>
    <r>
      <rPr>
        <b/>
        <sz val="7"/>
        <rFont val="Arial Narrow"/>
        <family val="2"/>
      </rPr>
      <t>HOSPITALIZACIÓN DIARIA PACIENTE MEDIANO</t>
    </r>
    <r>
      <rPr>
        <sz val="7"/>
        <rFont val="Arial Narrow"/>
        <family val="2"/>
      </rPr>
      <t xml:space="preserve">
(14,1 KG –  25KG)</t>
    </r>
  </si>
  <si>
    <r>
      <rPr>
        <b/>
        <sz val="7"/>
        <rFont val="Arial Narrow"/>
        <family val="2"/>
      </rPr>
      <t>HOSPITALIZACIÓN DIARIA PACIENTE GRANDE</t>
    </r>
    <r>
      <rPr>
        <sz val="7"/>
        <rFont val="Arial Narrow"/>
        <family val="2"/>
      </rPr>
      <t xml:space="preserve">
(&gt;25 KG)</t>
    </r>
  </si>
  <si>
    <t>UNIDAD DE CUIDADO INTENSIVO</t>
  </si>
  <si>
    <r>
      <rPr>
        <b/>
        <sz val="7"/>
        <color rgb="FF000000"/>
        <rFont val="Arial Narrow"/>
        <family val="2"/>
      </rPr>
      <t xml:space="preserve">Incluye: </t>
    </r>
    <r>
      <rPr>
        <sz val="7"/>
        <color rgb="FF000000"/>
        <rFont val="Arial Narrow"/>
        <family val="2"/>
      </rPr>
      <t xml:space="preserve">
</t>
    </r>
    <r>
      <rPr>
        <sz val="7"/>
        <rFont val="Arial Narrow"/>
        <family val="2"/>
      </rPr>
      <t>Personal  Médico Veterinario y/o Médico Veterinario Zootecnista,  de acuerdo con el  perfil establecido en el Anexo Técnico</t>
    </r>
    <r>
      <rPr>
        <sz val="7"/>
        <color rgb="FF000000"/>
        <rFont val="Arial Narrow"/>
        <family val="2"/>
      </rPr>
      <t xml:space="preserve">, canil ó gatil, todos los insumos requeridos: </t>
    </r>
    <r>
      <rPr>
        <sz val="7"/>
        <rFont val="Arial Narrow"/>
        <family val="2"/>
      </rPr>
      <t>concentrador/tanque de oxígeno, monitor de organos,  saturador de oxigeno, bomba de infusión permanente, alimentos y/o medicamentos que requiere el paciente para su adecuada recuperación diligenciamiento de formato fisico, digital o y /o Software establecido por el Instituto.</t>
    </r>
  </si>
  <si>
    <r>
      <rPr>
        <b/>
        <sz val="7"/>
        <rFont val="Arial Narrow"/>
        <family val="2"/>
      </rPr>
      <t>UNIDAD DE CUIDADOS INTENSIVOS DIARIA PACIENTE PACIENTE TOY</t>
    </r>
    <r>
      <rPr>
        <sz val="7"/>
        <rFont val="Arial Narrow"/>
        <family val="2"/>
      </rPr>
      <t xml:space="preserve">
(0 KG – 5 KG)</t>
    </r>
  </si>
  <si>
    <r>
      <rPr>
        <b/>
        <sz val="7"/>
        <rFont val="Arial Narrow"/>
        <family val="2"/>
      </rPr>
      <t>UNIDAD DE CUIDADOS INTENSIVOS DIARIA PACIENTE PEQUEÑO</t>
    </r>
    <r>
      <rPr>
        <sz val="7"/>
        <rFont val="Arial Narrow"/>
        <family val="2"/>
      </rPr>
      <t xml:space="preserve">
(5,1 KG –  14KG)</t>
    </r>
  </si>
  <si>
    <r>
      <rPr>
        <b/>
        <sz val="7"/>
        <rFont val="Arial Narrow"/>
        <family val="2"/>
      </rPr>
      <t>UNIDAD DE CUIDADOS INTENSIVOS DIARIA PACIENTE MEDIANO</t>
    </r>
    <r>
      <rPr>
        <sz val="7"/>
        <rFont val="Arial Narrow"/>
        <family val="2"/>
      </rPr>
      <t xml:space="preserve">
(14,1 KG –  25KG)</t>
    </r>
  </si>
  <si>
    <r>
      <rPr>
        <b/>
        <sz val="7"/>
        <rFont val="Arial Narrow"/>
        <family val="2"/>
      </rPr>
      <t>UNIDAD DE CUIDADOS INTENSIVOS DIARIA PACIENTE GRANDE</t>
    </r>
    <r>
      <rPr>
        <sz val="7"/>
        <rFont val="Arial Narrow"/>
        <family val="2"/>
      </rPr>
      <t xml:space="preserve">
(&gt;25 KG)</t>
    </r>
  </si>
  <si>
    <t>ALOJAMIENTO</t>
  </si>
  <si>
    <r>
      <rPr>
        <b/>
        <sz val="7"/>
        <color rgb="FF000000"/>
        <rFont val="Arial Narrow"/>
        <family val="2"/>
      </rPr>
      <t>Incluye:</t>
    </r>
    <r>
      <rPr>
        <sz val="7"/>
        <color rgb="FF000000"/>
        <rFont val="Arial Narrow"/>
        <family val="2"/>
      </rPr>
      <t xml:space="preserve">
Canil ó gatil, alimentacion y observacion del paciente, diligenciamiento de documentacion de formato fisico, digital y /o Software establecido por el Instituto. </t>
    </r>
  </si>
  <si>
    <r>
      <rPr>
        <b/>
        <sz val="7"/>
        <rFont val="Arial Narrow"/>
        <family val="2"/>
      </rPr>
      <t xml:space="preserve">ALOJAMIENTO DIARIA PACIENTE TOY  </t>
    </r>
    <r>
      <rPr>
        <sz val="7"/>
        <rFont val="Arial Narrow"/>
        <family val="2"/>
      </rPr>
      <t>(0 KG – 5 KG)</t>
    </r>
  </si>
  <si>
    <r>
      <rPr>
        <b/>
        <sz val="7"/>
        <rFont val="Arial Narrow"/>
        <family val="2"/>
      </rPr>
      <t xml:space="preserve">ALOJAMIENTO DIARIA PACIENTE PEQUEÑO  </t>
    </r>
    <r>
      <rPr>
        <sz val="7"/>
        <rFont val="Arial Narrow"/>
        <family val="2"/>
      </rPr>
      <t>(5,1 KG –  14KG)</t>
    </r>
  </si>
  <si>
    <r>
      <rPr>
        <b/>
        <sz val="7"/>
        <rFont val="Arial Narrow"/>
        <family val="2"/>
      </rPr>
      <t xml:space="preserve">ALOJAMIENTO DIARIA PACIENTE MEDIANO </t>
    </r>
    <r>
      <rPr>
        <sz val="7"/>
        <rFont val="Arial Narrow"/>
        <family val="2"/>
      </rPr>
      <t>(14,1 KG –  25KG)</t>
    </r>
  </si>
  <si>
    <r>
      <rPr>
        <b/>
        <sz val="7"/>
        <rFont val="Arial Narrow"/>
        <family val="2"/>
      </rPr>
      <t>ALOJAMIENTO DIARIA PACIENTE GRANDE</t>
    </r>
    <r>
      <rPr>
        <sz val="7"/>
        <rFont val="Arial Narrow"/>
        <family val="2"/>
      </rPr>
      <t xml:space="preserve"> (&gt;25 kg)</t>
    </r>
  </si>
  <si>
    <t>DESPARASITACIÓN</t>
  </si>
  <si>
    <r>
      <rPr>
        <b/>
        <sz val="7"/>
        <color rgb="FF000000"/>
        <rFont val="Arial Narrow"/>
        <family val="2"/>
      </rPr>
      <t>Incluye:</t>
    </r>
    <r>
      <rPr>
        <sz val="7"/>
        <color rgb="FF000000"/>
        <rFont val="Arial Narrow"/>
        <family val="2"/>
      </rPr>
      <t xml:space="preserve">
Personal Médico Veterinario y/o Médico Veterinario Zootecnista, medicamento, materiales y/o insumos, diligenciamiento de documentacion de formato fisico, digital y /o Software establecido por el Instituto. </t>
    </r>
  </si>
  <si>
    <r>
      <rPr>
        <b/>
        <sz val="7"/>
        <rFont val="Arial Narrow"/>
        <family val="2"/>
      </rPr>
      <t xml:space="preserve">DESPARASITACION INTERNA PACIENTE TOY  </t>
    </r>
    <r>
      <rPr>
        <sz val="7"/>
        <rFont val="Arial Narrow"/>
        <family val="2"/>
      </rPr>
      <t>(0 KG – 5 KG)</t>
    </r>
  </si>
  <si>
    <r>
      <rPr>
        <b/>
        <sz val="7"/>
        <rFont val="Arial Narrow"/>
        <family val="2"/>
      </rPr>
      <t xml:space="preserve">DESPARASITACION INTERNA PACIENTE PEQUEÑO </t>
    </r>
    <r>
      <rPr>
        <sz val="7"/>
        <rFont val="Arial Narrow"/>
        <family val="2"/>
      </rPr>
      <t>(5,1 KG –  14KG)</t>
    </r>
  </si>
  <si>
    <r>
      <rPr>
        <b/>
        <sz val="7"/>
        <rFont val="Arial Narrow"/>
        <family val="2"/>
      </rPr>
      <t xml:space="preserve">DESPARASITACION INTERNA PACIENTE MEDIANO </t>
    </r>
    <r>
      <rPr>
        <sz val="7"/>
        <rFont val="Arial Narrow"/>
        <family val="2"/>
      </rPr>
      <t>(14,1 KG –  25KG)</t>
    </r>
  </si>
  <si>
    <r>
      <rPr>
        <b/>
        <sz val="7"/>
        <rFont val="Arial Narrow"/>
        <family val="2"/>
      </rPr>
      <t>DESPARASITACION INTERNA PACIENTE GRANDE</t>
    </r>
    <r>
      <rPr>
        <sz val="7"/>
        <rFont val="Arial Narrow"/>
        <family val="2"/>
      </rPr>
      <t xml:space="preserve"> (&gt;25 kg)</t>
    </r>
  </si>
  <si>
    <r>
      <rPr>
        <b/>
        <sz val="7"/>
        <rFont val="Arial Narrow"/>
        <family val="2"/>
      </rPr>
      <t>DESPARASITACION EXTERNA  PACIENTE  TOY</t>
    </r>
    <r>
      <rPr>
        <sz val="7"/>
        <rFont val="Arial Narrow"/>
        <family val="2"/>
      </rPr>
      <t xml:space="preserve"> (0 KG – 5 KG)</t>
    </r>
  </si>
  <si>
    <r>
      <rPr>
        <b/>
        <sz val="7"/>
        <rFont val="Arial Narrow"/>
        <family val="2"/>
      </rPr>
      <t>DESPARASITACION EXTERNA  PACIENTE  PEQUEÑO</t>
    </r>
    <r>
      <rPr>
        <sz val="7"/>
        <rFont val="Arial Narrow"/>
        <family val="2"/>
      </rPr>
      <t xml:space="preserve">  (5,1 KG –  14KG)</t>
    </r>
  </si>
  <si>
    <r>
      <rPr>
        <b/>
        <sz val="7"/>
        <rFont val="Arial Narrow"/>
        <family val="2"/>
      </rPr>
      <t xml:space="preserve">DESPARASITACION EXTERNA PACIENTE MEDIANO </t>
    </r>
    <r>
      <rPr>
        <sz val="7"/>
        <rFont val="Arial Narrow"/>
        <family val="2"/>
      </rPr>
      <t>(14,1 KG –  25KG)</t>
    </r>
  </si>
  <si>
    <r>
      <rPr>
        <b/>
        <sz val="7"/>
        <rFont val="Arial Narrow"/>
        <family val="2"/>
      </rPr>
      <t>DESPARASITACION EXTERNA PACIENTE GRANDE</t>
    </r>
    <r>
      <rPr>
        <sz val="7"/>
        <rFont val="Arial Narrow"/>
        <family val="2"/>
      </rPr>
      <t xml:space="preserve"> (&gt;25 kg)</t>
    </r>
  </si>
  <si>
    <t>VACUNAS</t>
  </si>
  <si>
    <r>
      <rPr>
        <b/>
        <sz val="7"/>
        <color rgb="FF000000"/>
        <rFont val="Arial Narrow"/>
        <family val="2"/>
      </rPr>
      <t>Incluye:</t>
    </r>
    <r>
      <rPr>
        <sz val="7"/>
        <color rgb="FF000000"/>
        <rFont val="Arial Narrow"/>
        <family val="2"/>
      </rPr>
      <t xml:space="preserve">
Personal Médico Veterinario y/o Médico Veterinario Zootecnista, biológico, materiales y/o insumos, diligenciamiento de documentacion de formato fisico, digital y /o Software establecido por el Instituto. </t>
    </r>
  </si>
  <si>
    <t>VACUNA PENTAVALENTE</t>
  </si>
  <si>
    <r>
      <rPr>
        <b/>
        <sz val="7"/>
        <rFont val="Arial Narrow"/>
        <family val="2"/>
      </rPr>
      <t xml:space="preserve">VACUNA TOS DE LAS PERRERAS </t>
    </r>
    <r>
      <rPr>
        <sz val="7"/>
        <rFont val="Arial Narrow"/>
        <family val="2"/>
      </rPr>
      <t>(KENNEL COUGH)</t>
    </r>
  </si>
  <si>
    <t>VACUNA  DP PUPPY</t>
  </si>
  <si>
    <t xml:space="preserve">VACUNA TRIPLE FELINA </t>
  </si>
  <si>
    <r>
      <rPr>
        <b/>
        <sz val="7"/>
        <rFont val="Arial Narrow"/>
        <family val="2"/>
      </rPr>
      <t>VACUNA TETRAVALENTE FELINA</t>
    </r>
    <r>
      <rPr>
        <sz val="7"/>
        <rFont val="Arial Narrow"/>
        <family val="2"/>
      </rPr>
      <t xml:space="preserve">
(RINOTRAQUEITIS, CALICIVIRUS, PANLEUCOPENIA Y CLAMIDIA)</t>
    </r>
  </si>
  <si>
    <t>LABORATORIO CLINICO</t>
  </si>
  <si>
    <r>
      <rPr>
        <b/>
        <sz val="7"/>
        <color rgb="FF000000"/>
        <rFont val="Arial Narrow"/>
        <family val="2"/>
      </rPr>
      <t>Incluye:</t>
    </r>
    <r>
      <rPr>
        <sz val="7"/>
        <color rgb="FF000000"/>
        <rFont val="Arial Narrow"/>
        <family val="2"/>
      </rPr>
      <t xml:space="preserve">
PersonaPersonal Médico Veterinario y/o Médico Veterinario Zootecnista/ Microbiologo, insumos y/o materiales para la toma aséptica de la muestra, procesamiento,  interpretación y correlacion con la clínica del paciente. Diligenciamiento de documentacion de formato fisico, digital y /o Software establecido por el Instituto.</t>
    </r>
  </si>
  <si>
    <r>
      <rPr>
        <b/>
        <sz val="7"/>
        <rFont val="Arial Narrow"/>
        <family val="2"/>
      </rPr>
      <t>PERFIL  GENERAL  I</t>
    </r>
    <r>
      <rPr>
        <sz val="7"/>
        <rFont val="Arial Narrow"/>
        <family val="2"/>
      </rPr>
      <t xml:space="preserve">
(CUADRO HEMÁTICO, FAS,GGT, CREATININA, TPT)</t>
    </r>
  </si>
  <si>
    <r>
      <rPr>
        <b/>
        <sz val="7"/>
        <color rgb="FF000000"/>
        <rFont val="Arial Narrow"/>
        <family val="2"/>
      </rPr>
      <t>PERFIL  GENERAL  II</t>
    </r>
    <r>
      <rPr>
        <sz val="7"/>
        <color rgb="FF000000"/>
        <rFont val="Arial Narrow"/>
        <family val="2"/>
      </rPr>
      <t xml:space="preserve">
(CUADRO HEMÁTICO, FAS, ALT, GGT CREATININA, TPT, UROANÁLISIS)</t>
    </r>
  </si>
  <si>
    <r>
      <rPr>
        <b/>
        <sz val="7"/>
        <color rgb="FF000000"/>
        <rFont val="Arial Narrow"/>
        <family val="2"/>
      </rPr>
      <t>PERFIL CONVULSIVO  CANINOS</t>
    </r>
    <r>
      <rPr>
        <sz val="7"/>
        <color rgb="FF000000"/>
        <rFont val="Arial Narrow"/>
        <family val="2"/>
      </rPr>
      <t xml:space="preserve">
(CUADRO HEMÁTICO, GLICEMIA, </t>
    </r>
    <r>
      <rPr>
        <sz val="7"/>
        <rFont val="Arial Narrow"/>
        <family val="2"/>
      </rPr>
      <t>CALCIO</t>
    </r>
    <r>
      <rPr>
        <sz val="7"/>
        <color rgb="FF000000"/>
        <rFont val="Arial Narrow"/>
        <family val="2"/>
      </rPr>
      <t>, BUN, CREATININA,  GGT, UROANÁLISIS)</t>
    </r>
  </si>
  <si>
    <r>
      <rPr>
        <b/>
        <sz val="7"/>
        <color rgb="FF000000"/>
        <rFont val="Arial Narrow"/>
        <family val="2"/>
      </rPr>
      <t>PERFIL CONVULSIVO  FELINOS</t>
    </r>
    <r>
      <rPr>
        <sz val="7"/>
        <color rgb="FF000000"/>
        <rFont val="Arial Narrow"/>
        <family val="2"/>
      </rPr>
      <t xml:space="preserve">
 (CUADRO HEMÁTICO, GLICEMIA, ALT, BUN, CREATININA, GGT, UROANALISIS Y TOXOPLASMA)</t>
    </r>
  </si>
  <si>
    <r>
      <rPr>
        <b/>
        <sz val="7"/>
        <color rgb="FF000000"/>
        <rFont val="Arial Narrow"/>
        <family val="2"/>
      </rPr>
      <t>PERFIL DIABÉTICO</t>
    </r>
    <r>
      <rPr>
        <sz val="7"/>
        <color rgb="FF000000"/>
        <rFont val="Arial Narrow"/>
        <family val="2"/>
      </rPr>
      <t xml:space="preserve">
(GLICEMIA, BUN, CREATININA, UROANÁLISIS)</t>
    </r>
  </si>
  <si>
    <r>
      <rPr>
        <b/>
        <sz val="7"/>
        <color rgb="FF000000"/>
        <rFont val="Arial Narrow"/>
        <family val="2"/>
      </rPr>
      <t>PERFIL GERIÁTRICO</t>
    </r>
    <r>
      <rPr>
        <sz val="7"/>
        <color rgb="FF000000"/>
        <rFont val="Arial Narrow"/>
        <family val="2"/>
      </rPr>
      <t xml:space="preserve">
(CUADRO HEMÁTICO, CREATININA, </t>
    </r>
    <r>
      <rPr>
        <sz val="7"/>
        <rFont val="Arial Narrow"/>
        <family val="2"/>
      </rPr>
      <t>FOSFORO</t>
    </r>
    <r>
      <rPr>
        <sz val="7"/>
        <color rgb="FFC00000"/>
        <rFont val="Arial Narrow"/>
        <family val="2"/>
      </rPr>
      <t>,</t>
    </r>
    <r>
      <rPr>
        <sz val="7"/>
        <color rgb="FF000000"/>
        <rFont val="Arial Narrow"/>
        <family val="2"/>
      </rPr>
      <t xml:space="preserve"> COLESTEROL TOTAL,  GLICEMIA, FOSFATASA ALCALINA, GGT Y UROANÁLISIS)</t>
    </r>
  </si>
  <si>
    <r>
      <rPr>
        <b/>
        <sz val="7"/>
        <color rgb="FF000000"/>
        <rFont val="Arial Narrow"/>
        <family val="2"/>
      </rPr>
      <t>PERFIL HEPÁTICO I</t>
    </r>
    <r>
      <rPr>
        <sz val="7"/>
        <color rgb="FF000000"/>
        <rFont val="Arial Narrow"/>
        <family val="2"/>
      </rPr>
      <t xml:space="preserve">
(CUADRO HEMÁTICO, ALT, AST,  FAS,GGT, PROTEÍNAS TOTALES Y DIFERENCIADAS, UROANÁLISIS).</t>
    </r>
  </si>
  <si>
    <r>
      <rPr>
        <b/>
        <sz val="7"/>
        <color theme="1"/>
        <rFont val="Arial Narrow"/>
        <family val="2"/>
      </rPr>
      <t xml:space="preserve">PERFIL HEPATICO II </t>
    </r>
    <r>
      <rPr>
        <sz val="7"/>
        <color theme="1"/>
        <rFont val="Arial Narrow"/>
        <family val="2"/>
      </rPr>
      <t xml:space="preserve">
(ALT, ALP, AST, GGT, BILIRRUBINAS TOTALES Y DIFERENCIADAS, PROTEINAS TOTALES Y DIFERENCIADAS).</t>
    </r>
  </si>
  <si>
    <r>
      <rPr>
        <b/>
        <sz val="7"/>
        <color rgb="FF000000"/>
        <rFont val="Arial Narrow"/>
        <family val="2"/>
      </rPr>
      <t>PERFIL PANCREÁTICO</t>
    </r>
    <r>
      <rPr>
        <sz val="7"/>
        <color rgb="FF000000"/>
        <rFont val="Arial Narrow"/>
        <family val="2"/>
      </rPr>
      <t xml:space="preserve">
(AMILASA, LIPASA CUANTITATIVA, GLICEMIA, BILIRRUBINA TOTAL  y COPROSCOPICO)</t>
    </r>
  </si>
  <si>
    <r>
      <rPr>
        <b/>
        <sz val="7"/>
        <color rgb="FF000000"/>
        <rFont val="Arial Narrow"/>
        <family val="2"/>
      </rPr>
      <t>PERFIL RENAL</t>
    </r>
    <r>
      <rPr>
        <sz val="7"/>
        <color rgb="FF000000"/>
        <rFont val="Arial Narrow"/>
        <family val="2"/>
      </rPr>
      <t xml:space="preserve">
(CUADRO HEMÁTICO, BUN, CRETININA, </t>
    </r>
    <r>
      <rPr>
        <sz val="7"/>
        <rFont val="Arial Narrow"/>
        <family val="2"/>
      </rPr>
      <t>FOSFORO</t>
    </r>
    <r>
      <rPr>
        <sz val="7"/>
        <color rgb="FF000000"/>
        <rFont val="Arial Narrow"/>
        <family val="2"/>
      </rPr>
      <t>,UROANÁLISIS)</t>
    </r>
  </si>
  <si>
    <r>
      <rPr>
        <b/>
        <sz val="7"/>
        <color rgb="FF000000"/>
        <rFont val="Arial Narrow"/>
        <family val="2"/>
      </rPr>
      <t xml:space="preserve">PERFIL TIROIDEO </t>
    </r>
    <r>
      <rPr>
        <sz val="7"/>
        <color rgb="FF000000"/>
        <rFont val="Arial Narrow"/>
        <family val="2"/>
      </rPr>
      <t xml:space="preserve">
(T4 LIBRE, T4 TOTAL, ACTH,  TSH Y COLESTEROL)</t>
    </r>
  </si>
  <si>
    <r>
      <rPr>
        <b/>
        <sz val="7"/>
        <color rgb="FF000000"/>
        <rFont val="Arial Narrow"/>
        <family val="2"/>
      </rPr>
      <t>PERFIL ELECTROLÍTICO</t>
    </r>
    <r>
      <rPr>
        <sz val="7"/>
        <color rgb="FF000000"/>
        <rFont val="Arial Narrow"/>
        <family val="2"/>
      </rPr>
      <t xml:space="preserve">
CALCIO - POTASIO - SODIO - FÓSFORO -  MAGNESIO - CLORO</t>
    </r>
  </si>
  <si>
    <r>
      <rPr>
        <b/>
        <sz val="7"/>
        <color rgb="FF000000"/>
        <rFont val="Arial Narrow"/>
        <family val="2"/>
      </rPr>
      <t>PERFIL CACHORRO CANINO</t>
    </r>
    <r>
      <rPr>
        <sz val="7"/>
        <color rgb="FF000000"/>
        <rFont val="Arial Narrow"/>
        <family val="2"/>
      </rPr>
      <t xml:space="preserve">
(CUADRO HEMATICO, TEST CROMATOGRAFIA PARVOVIROSIS CANINO + CORONAVIRUS CANINO + GIARDIA , COPROSCOPICO, GLICEMIA).</t>
    </r>
  </si>
  <si>
    <r>
      <rPr>
        <b/>
        <sz val="7"/>
        <color rgb="FF000000"/>
        <rFont val="Arial Narrow"/>
        <family val="2"/>
      </rPr>
      <t>PERFIL CACHORRO FELINO</t>
    </r>
    <r>
      <rPr>
        <sz val="7"/>
        <color rgb="FF000000"/>
        <rFont val="Arial Narrow"/>
        <family val="2"/>
      </rPr>
      <t xml:space="preserve">
(CUADRO HEMATICO/ TEST VACCICHECK FELINO: Titulo Anticuerpos IGG Panleucopenia, Herpesvirus y Calicivirus Felino/GLICEMIA).</t>
    </r>
  </si>
  <si>
    <r>
      <rPr>
        <b/>
        <sz val="7"/>
        <color rgb="FF000000"/>
        <rFont val="Arial Narrow"/>
        <family val="2"/>
      </rPr>
      <t xml:space="preserve">TEST DISTEMPER CANINO </t>
    </r>
    <r>
      <rPr>
        <sz val="7"/>
        <color rgb="FF000000"/>
        <rFont val="Arial Narrow"/>
        <family val="2"/>
      </rPr>
      <t xml:space="preserve">
(CROMATOGRAFÍA DETECCIÓN DE ANTÍGENO)</t>
    </r>
  </si>
  <si>
    <r>
      <rPr>
        <b/>
        <sz val="7"/>
        <color rgb="FF000000"/>
        <rFont val="Arial Narrow"/>
        <family val="2"/>
      </rPr>
      <t>TEST BRUCELLA CANIS</t>
    </r>
    <r>
      <rPr>
        <sz val="7"/>
        <color rgb="FF000000"/>
        <rFont val="Arial Narrow"/>
        <family val="2"/>
      </rPr>
      <t xml:space="preserve">
(ANTICUERPOS CROMATOGRAFIA)</t>
    </r>
  </si>
  <si>
    <r>
      <rPr>
        <b/>
        <sz val="7"/>
        <color rgb="FF000000"/>
        <rFont val="Arial Narrow"/>
        <family val="2"/>
      </rPr>
      <t>TEST PARVOVIRUS CANINO</t>
    </r>
    <r>
      <rPr>
        <sz val="7"/>
        <color rgb="FF000000"/>
        <rFont val="Arial Narrow"/>
        <family val="2"/>
      </rPr>
      <t xml:space="preserve">
 (CROMATOGRAFÍA DETECCIÓN DE ANTÍGENO)</t>
    </r>
  </si>
  <si>
    <r>
      <rPr>
        <b/>
        <sz val="7"/>
        <color rgb="FF000000"/>
        <rFont val="Arial Narrow"/>
        <family val="2"/>
      </rPr>
      <t xml:space="preserve">TEST PARVOVIRUS CANINO + CORONAVIRUS CANINO + GIARDIA  </t>
    </r>
    <r>
      <rPr>
        <sz val="7"/>
        <color rgb="FF000000"/>
        <rFont val="Arial Narrow"/>
        <family val="2"/>
      </rPr>
      <t xml:space="preserve">
(CROMATOGRAFÍA DETECCIÓN DE ANTÍGENO) </t>
    </r>
  </si>
  <si>
    <r>
      <rPr>
        <b/>
        <sz val="7"/>
        <color rgb="FF000000"/>
        <rFont val="Arial Narrow"/>
        <family val="2"/>
      </rPr>
      <t>TEST HEMOTRÓPICOS CANINO</t>
    </r>
    <r>
      <rPr>
        <sz val="7"/>
        <color rgb="FF000000"/>
        <rFont val="Arial Narrow"/>
        <family val="2"/>
      </rPr>
      <t xml:space="preserve">
(TEST CROMATOGRAFIA ANAPLASMA - BABESIA - EHRLICHIA)</t>
    </r>
  </si>
  <si>
    <r>
      <rPr>
        <b/>
        <sz val="7"/>
        <color rgb="FF000000"/>
        <rFont val="Arial Narrow"/>
        <family val="2"/>
      </rPr>
      <t xml:space="preserve">TEST SNAP 4DX PLUS IDEX </t>
    </r>
    <r>
      <rPr>
        <sz val="7"/>
        <color rgb="FF000000"/>
        <rFont val="Arial Narrow"/>
        <family val="2"/>
      </rPr>
      <t xml:space="preserve"> CANINO HEMOPARÁSITOS </t>
    </r>
  </si>
  <si>
    <r>
      <rPr>
        <b/>
        <sz val="7"/>
        <color rgb="FF000000"/>
        <rFont val="Arial Narrow"/>
        <family val="2"/>
      </rPr>
      <t xml:space="preserve">TEST INMUNODEFICIENCIA VIRAL FELINA </t>
    </r>
    <r>
      <rPr>
        <sz val="7"/>
        <color rgb="FF000000"/>
        <rFont val="Arial Narrow"/>
        <family val="2"/>
      </rPr>
      <t xml:space="preserve">
(CROMATOGRAFÍA DETECCIÓN DE ANTICUERPO) 
</t>
    </r>
    <r>
      <rPr>
        <b/>
        <sz val="7"/>
        <color rgb="FF000000"/>
        <rFont val="Arial Narrow"/>
        <family val="2"/>
      </rPr>
      <t xml:space="preserve">LEUCEMIA VIRAL FELINA </t>
    </r>
    <r>
      <rPr>
        <sz val="7"/>
        <color rgb="FF000000"/>
        <rFont val="Arial Narrow"/>
        <family val="2"/>
      </rPr>
      <t xml:space="preserve">
(CROMATOGRAFÍA DETECCIÓN DE ANTÍGENO)</t>
    </r>
  </si>
  <si>
    <r>
      <rPr>
        <b/>
        <sz val="7"/>
        <color theme="1"/>
        <rFont val="Arial Narrow"/>
        <family val="2"/>
      </rPr>
      <t xml:space="preserve">VACCICHECK FELINO
</t>
    </r>
    <r>
      <rPr>
        <sz val="7"/>
        <color theme="1"/>
        <rFont val="Arial Narrow"/>
        <family val="2"/>
      </rPr>
      <t>(TITULO ANTICUERPOS IGG PANLEUCOPENIA, HERPESVIRUS Y CALICIVIRUS FELINO)</t>
    </r>
  </si>
  <si>
    <r>
      <rPr>
        <b/>
        <sz val="7"/>
        <color theme="1"/>
        <rFont val="Arial Narrow"/>
        <family val="2"/>
      </rPr>
      <t xml:space="preserve">TEST CORONAVIRUS FELINO </t>
    </r>
    <r>
      <rPr>
        <sz val="7"/>
        <color theme="1"/>
        <rFont val="Arial Narrow"/>
        <family val="2"/>
      </rPr>
      <t xml:space="preserve">
(TEST CROMATOGRAGRAFIA ANTICUERPO CORONAVIRUS - PIF)</t>
    </r>
  </si>
  <si>
    <r>
      <rPr>
        <b/>
        <sz val="7"/>
        <color rgb="FF000000"/>
        <rFont val="Arial Narrow"/>
        <family val="2"/>
      </rPr>
      <t xml:space="preserve">TEST SNAP IDEX FELINO </t>
    </r>
    <r>
      <rPr>
        <sz val="7"/>
        <color rgb="FF000000"/>
        <rFont val="Arial Narrow"/>
        <family val="2"/>
      </rPr>
      <t xml:space="preserve">
(INMUNODEFICIENCIA VIRAL FELINA +  LEUCEMIA VIRAL FELINA + DIROFILIARIA)</t>
    </r>
  </si>
  <si>
    <r>
      <rPr>
        <b/>
        <sz val="7"/>
        <color rgb="FF000000"/>
        <rFont val="Arial Narrow"/>
        <family val="2"/>
      </rPr>
      <t>TOXOPLASMA GONDII</t>
    </r>
    <r>
      <rPr>
        <sz val="7"/>
        <color rgb="FF000000"/>
        <rFont val="Arial Narrow"/>
        <family val="2"/>
      </rPr>
      <t xml:space="preserve">
(ANTICUERPOS IGG INMUNOFLUORESCENCIA INDIRECTA)</t>
    </r>
  </si>
  <si>
    <r>
      <rPr>
        <b/>
        <sz val="7"/>
        <color theme="1"/>
        <rFont val="Arial Narrow"/>
        <family val="2"/>
      </rPr>
      <t xml:space="preserve">NEOSPORA  </t>
    </r>
    <r>
      <rPr>
        <sz val="7"/>
        <color theme="1"/>
        <rFont val="Arial Narrow"/>
        <family val="2"/>
      </rPr>
      <t xml:space="preserve">
(INMUNOFLUORESCENCIA INDIRECTA) </t>
    </r>
  </si>
  <si>
    <r>
      <rPr>
        <b/>
        <sz val="7"/>
        <color rgb="FF000000"/>
        <rFont val="Arial Narrow"/>
        <family val="2"/>
      </rPr>
      <t>BRUCELLA CANIS</t>
    </r>
    <r>
      <rPr>
        <sz val="7"/>
        <color rgb="FF000000"/>
        <rFont val="Arial Narrow"/>
        <family val="2"/>
      </rPr>
      <t xml:space="preserve">
(ANTICUERPOS IGG INMUNOFLUORESCENCIA INDIRECTA)</t>
    </r>
  </si>
  <si>
    <r>
      <rPr>
        <b/>
        <sz val="7"/>
        <color rgb="FF000000"/>
        <rFont val="Arial Narrow"/>
        <family val="2"/>
      </rPr>
      <t>PERITONITIS INFECCIOSA FELINA</t>
    </r>
    <r>
      <rPr>
        <sz val="7"/>
        <color rgb="FF000000"/>
        <rFont val="Arial Narrow"/>
        <family val="2"/>
      </rPr>
      <t xml:space="preserve">
(ANTICUERPOS IGG INMUNOFLUORESCENCIA INDIRECTA, INCLUYE RELACIÓN ALBÚMINAGLOBULINAS)</t>
    </r>
  </si>
  <si>
    <r>
      <rPr>
        <b/>
        <sz val="7"/>
        <color rgb="FF000000"/>
        <rFont val="Arial Narrow"/>
        <family val="2"/>
      </rPr>
      <t xml:space="preserve">PANLEUCOPENIA FELINA </t>
    </r>
    <r>
      <rPr>
        <sz val="7"/>
        <color rgb="FF000000"/>
        <rFont val="Arial Narrow"/>
        <family val="2"/>
      </rPr>
      <t xml:space="preserve">
(INMUNOFLUORESCENCIA INDIRECTA) </t>
    </r>
  </si>
  <si>
    <r>
      <rPr>
        <b/>
        <sz val="7"/>
        <color theme="1"/>
        <rFont val="Arial Narrow"/>
        <family val="2"/>
      </rPr>
      <t>BRUCELLA CANIS</t>
    </r>
    <r>
      <rPr>
        <sz val="7"/>
        <color theme="1"/>
        <rFont val="Arial Narrow"/>
        <family val="2"/>
      </rPr>
      <t xml:space="preserve">
(2-MERCAPTOETANOL)</t>
    </r>
  </si>
  <si>
    <r>
      <rPr>
        <b/>
        <sz val="7"/>
        <color rgb="FF000000"/>
        <rFont val="Arial Narrow"/>
        <family val="2"/>
      </rPr>
      <t>LEPTOSPIRA SP.</t>
    </r>
    <r>
      <rPr>
        <sz val="7"/>
        <color rgb="FF000000"/>
        <rFont val="Arial Narrow"/>
        <family val="2"/>
      </rPr>
      <t xml:space="preserve"> 
(MAT – 13 SEROVARES)</t>
    </r>
  </si>
  <si>
    <r>
      <rPr>
        <b/>
        <sz val="7"/>
        <color rgb="FF000000"/>
        <rFont val="Arial Narrow"/>
        <family val="2"/>
      </rPr>
      <t>DISTEMPER CANINO ANTICUERPOS IgM</t>
    </r>
    <r>
      <rPr>
        <sz val="7"/>
        <color rgb="FF000000"/>
        <rFont val="Arial Narrow"/>
        <family val="2"/>
      </rPr>
      <t xml:space="preserve"> (IFA)</t>
    </r>
  </si>
  <si>
    <r>
      <rPr>
        <b/>
        <sz val="7"/>
        <color rgb="FF000000"/>
        <rFont val="Arial Narrow"/>
        <family val="2"/>
      </rPr>
      <t>DISTEMPER CANINO ANTICUERPOS IgG</t>
    </r>
    <r>
      <rPr>
        <sz val="7"/>
        <color rgb="FF000000"/>
        <rFont val="Arial Narrow"/>
        <family val="2"/>
      </rPr>
      <t xml:space="preserve"> (IFA)</t>
    </r>
  </si>
  <si>
    <t>PCR DISTEMPER CANINO</t>
  </si>
  <si>
    <t>PCR LEPTOSPIRA PCR</t>
  </si>
  <si>
    <t>PCR TOXOPLASMA GONDII</t>
  </si>
  <si>
    <t xml:space="preserve">PCR BABESIA </t>
  </si>
  <si>
    <t>PCR EHRLICHIA CANIS</t>
  </si>
  <si>
    <r>
      <t xml:space="preserve">PCR HEMOTRÓPICOS CANINO
</t>
    </r>
    <r>
      <rPr>
        <sz val="7"/>
        <color theme="1"/>
        <rFont val="Arial Narrow"/>
        <family val="2"/>
      </rPr>
      <t>EHRLICHIA SP, ANAPLASMA SP, HEPATOZOON SP, BABESIA SP, HAEMOPLASMAS</t>
    </r>
    <r>
      <rPr>
        <b/>
        <sz val="7"/>
        <color theme="1"/>
        <rFont val="Arial Narrow"/>
        <family val="2"/>
      </rPr>
      <t xml:space="preserve">  </t>
    </r>
  </si>
  <si>
    <t xml:space="preserve">PCR BRUCELLA </t>
  </si>
  <si>
    <t xml:space="preserve">PCR  INMUNODEFICIENCIA VIRAL FELINA - LEUCEMIA VIRAL FELINA </t>
  </si>
  <si>
    <t xml:space="preserve">PCR  INMUNODEFICIENCIA VIRAL FELINA </t>
  </si>
  <si>
    <t>PCR LEUCEMIA VIRAL FELINA</t>
  </si>
  <si>
    <t>PCR MYCOPLASMA</t>
  </si>
  <si>
    <r>
      <rPr>
        <b/>
        <sz val="7"/>
        <color rgb="FF000000"/>
        <rFont val="Arial Narrow"/>
        <family val="2"/>
      </rPr>
      <t xml:space="preserve">ALT </t>
    </r>
    <r>
      <rPr>
        <sz val="7"/>
        <color rgb="FF000000"/>
        <rFont val="Arial Narrow"/>
        <family val="2"/>
      </rPr>
      <t>– SGPT</t>
    </r>
  </si>
  <si>
    <r>
      <rPr>
        <b/>
        <sz val="7"/>
        <color rgb="FF000000"/>
        <rFont val="Arial Narrow"/>
        <family val="2"/>
      </rPr>
      <t>AST</t>
    </r>
    <r>
      <rPr>
        <sz val="7"/>
        <color rgb="FF000000"/>
        <rFont val="Arial Narrow"/>
        <family val="2"/>
      </rPr>
      <t xml:space="preserve"> – SGOT</t>
    </r>
  </si>
  <si>
    <r>
      <t>GAMA GLUTAMIL TRANSFERASA (</t>
    </r>
    <r>
      <rPr>
        <b/>
        <sz val="7"/>
        <color rgb="FF000000"/>
        <rFont val="Arial Narrow"/>
        <family val="2"/>
      </rPr>
      <t>GGT</t>
    </r>
    <r>
      <rPr>
        <sz val="7"/>
        <color rgb="FF000000"/>
        <rFont val="Arial Narrow"/>
        <family val="2"/>
      </rPr>
      <t>)</t>
    </r>
  </si>
  <si>
    <t>FOSFATASA ALCALINA</t>
  </si>
  <si>
    <t>COLESTEROL TOTAL</t>
  </si>
  <si>
    <t>BILIRRUBINA TOTAL Y DIFERENCIADA</t>
  </si>
  <si>
    <t>PROTEÍNAS TOTALES Y DIFERENCIADAS</t>
  </si>
  <si>
    <r>
      <t>RELACIÓN</t>
    </r>
    <r>
      <rPr>
        <b/>
        <sz val="7"/>
        <color rgb="FF000000"/>
        <rFont val="Arial Narrow"/>
        <family val="2"/>
      </rPr>
      <t xml:space="preserve"> BUN - CREATININA</t>
    </r>
  </si>
  <si>
    <r>
      <rPr>
        <b/>
        <sz val="7"/>
        <color theme="1"/>
        <rFont val="Arial Narrow"/>
        <family val="2"/>
      </rPr>
      <t>AMONIO</t>
    </r>
    <r>
      <rPr>
        <sz val="7"/>
        <color theme="1"/>
        <rFont val="Arial Narrow"/>
        <family val="2"/>
      </rPr>
      <t xml:space="preserve"> EN PLASMA</t>
    </r>
  </si>
  <si>
    <t>TRIGLICÉRIDOS</t>
  </si>
  <si>
    <r>
      <rPr>
        <b/>
        <sz val="7"/>
        <color theme="1"/>
        <rFont val="Arial Narrow"/>
        <family val="2"/>
      </rPr>
      <t xml:space="preserve">PRUEBA DE INMUNOSUPRESIÓN </t>
    </r>
    <r>
      <rPr>
        <sz val="7"/>
        <color theme="1"/>
        <rFont val="Arial Narrow"/>
        <family val="2"/>
      </rPr>
      <t xml:space="preserve">
CORTISOL 3 MUESTRAS
(BASAL- 4 HORAS - 8 HORAS)</t>
    </r>
  </si>
  <si>
    <t xml:space="preserve">RECUENTO PLAQUETARIO </t>
  </si>
  <si>
    <t>BUN</t>
  </si>
  <si>
    <t>CREATININA</t>
  </si>
  <si>
    <t xml:space="preserve">SDMA </t>
  </si>
  <si>
    <t xml:space="preserve">UPC </t>
  </si>
  <si>
    <r>
      <rPr>
        <b/>
        <sz val="7"/>
        <color rgb="FF000000"/>
        <rFont val="Arial Narrow"/>
        <family val="2"/>
      </rPr>
      <t xml:space="preserve">LIPASA PANCREATICA </t>
    </r>
    <r>
      <rPr>
        <sz val="7"/>
        <color rgb="FF000000"/>
        <rFont val="Arial Narrow"/>
        <family val="2"/>
      </rPr>
      <t>FELINA - CANINA</t>
    </r>
  </si>
  <si>
    <t>TRIPSINA INMUNORREACTIVA</t>
  </si>
  <si>
    <t>INSULINA</t>
  </si>
  <si>
    <t>GLICEMIA</t>
  </si>
  <si>
    <r>
      <rPr>
        <b/>
        <sz val="7"/>
        <color rgb="FF000000"/>
        <rFont val="Arial Narrow"/>
        <family val="2"/>
      </rPr>
      <t>GLICEMIA</t>
    </r>
    <r>
      <rPr>
        <sz val="7"/>
        <color rgb="FF000000"/>
        <rFont val="Arial Narrow"/>
        <family val="2"/>
      </rPr>
      <t xml:space="preserve"> (CURVA 6 MUESTRAS)</t>
    </r>
  </si>
  <si>
    <t xml:space="preserve">FRUCTOSAMINA </t>
  </si>
  <si>
    <t xml:space="preserve">DIMERO D </t>
  </si>
  <si>
    <t>LACTATO</t>
  </si>
  <si>
    <r>
      <rPr>
        <b/>
        <sz val="7"/>
        <color rgb="FF000000"/>
        <rFont val="Arial Narrow"/>
        <family val="2"/>
      </rPr>
      <t>HEMOGRAMA</t>
    </r>
    <r>
      <rPr>
        <sz val="7"/>
        <color rgb="FF000000"/>
        <rFont val="Arial Narrow"/>
        <family val="2"/>
      </rPr>
      <t xml:space="preserve"> - INCLUYE RECUENTO DE RETICULOCITOS</t>
    </r>
  </si>
  <si>
    <t>FROTIS PARA HEMOPARÁSITOS</t>
  </si>
  <si>
    <t>PRUEBA CRUZADA DE COAGULACIÓN</t>
  </si>
  <si>
    <r>
      <t xml:space="preserve">NIVELES SANGUINEOS DE </t>
    </r>
    <r>
      <rPr>
        <b/>
        <sz val="7"/>
        <color theme="1"/>
        <rFont val="Arial Narrow"/>
        <family val="2"/>
      </rPr>
      <t>FENOBARBITAL</t>
    </r>
    <r>
      <rPr>
        <sz val="7"/>
        <color theme="1"/>
        <rFont val="Arial Narrow"/>
        <family val="2"/>
      </rPr>
      <t xml:space="preserve"> </t>
    </r>
  </si>
  <si>
    <r>
      <t xml:space="preserve">NIVELES SANGUINEOS DE </t>
    </r>
    <r>
      <rPr>
        <b/>
        <sz val="7"/>
        <color theme="1"/>
        <rFont val="Arial Narrow"/>
        <family val="2"/>
      </rPr>
      <t>LEVETIRACITAM</t>
    </r>
    <r>
      <rPr>
        <sz val="7"/>
        <color theme="1"/>
        <rFont val="Arial Narrow"/>
        <family val="2"/>
      </rPr>
      <t xml:space="preserve"> </t>
    </r>
  </si>
  <si>
    <t>COPROLÓGICO</t>
  </si>
  <si>
    <r>
      <rPr>
        <b/>
        <sz val="7"/>
        <color theme="1"/>
        <rFont val="Arial Narrow"/>
        <family val="2"/>
      </rPr>
      <t>COPROLÓGICO SERIADO</t>
    </r>
    <r>
      <rPr>
        <sz val="7"/>
        <color theme="1"/>
        <rFont val="Arial Narrow"/>
        <family val="2"/>
      </rPr>
      <t xml:space="preserve"> (3 MUESTRAS)</t>
    </r>
  </si>
  <si>
    <t>COPROSCÓPICO</t>
  </si>
  <si>
    <t>UROANÁLISIS</t>
  </si>
  <si>
    <t>CITOLOGIA POR IMPRESIÓN</t>
  </si>
  <si>
    <r>
      <rPr>
        <b/>
        <sz val="7"/>
        <color rgb="FF000000"/>
        <rFont val="Arial Narrow"/>
        <family val="2"/>
      </rPr>
      <t>ANÁLISIS CITOQUIMICO DE LIQUIDOS Y FLUIDOS</t>
    </r>
    <r>
      <rPr>
        <sz val="7"/>
        <color rgb="FF000000"/>
        <rFont val="Arial Narrow"/>
        <family val="2"/>
      </rPr>
      <t xml:space="preserve">
(CEFALORAQUIDEO, PERITONEAL, ETC)</t>
    </r>
  </si>
  <si>
    <r>
      <rPr>
        <b/>
        <sz val="7"/>
        <color rgb="FF000000"/>
        <rFont val="Arial Narrow"/>
        <family val="2"/>
      </rPr>
      <t>CITOLOGÍA POR PAF</t>
    </r>
    <r>
      <rPr>
        <sz val="7"/>
        <color rgb="FF000000"/>
        <rFont val="Arial Narrow"/>
        <family val="2"/>
      </rPr>
      <t xml:space="preserve"> (PUNCIÓN CON AGUJA FINA)</t>
    </r>
  </si>
  <si>
    <r>
      <rPr>
        <b/>
        <sz val="7"/>
        <color rgb="FF000000"/>
        <rFont val="Arial Narrow"/>
        <family val="2"/>
      </rPr>
      <t>HISTOPATOLOGÍA</t>
    </r>
    <r>
      <rPr>
        <sz val="7"/>
        <color rgb="FF000000"/>
        <rFont val="Arial Narrow"/>
        <family val="2"/>
      </rPr>
      <t xml:space="preserve"> DE ÓRGANOS Y TEJIDOS</t>
    </r>
  </si>
  <si>
    <t>RASPADO DE PIEL</t>
  </si>
  <si>
    <r>
      <rPr>
        <b/>
        <sz val="7"/>
        <color rgb="FF000000"/>
        <rFont val="Arial Narrow"/>
        <family val="2"/>
      </rPr>
      <t>ANTIBIOGRAMA</t>
    </r>
    <r>
      <rPr>
        <sz val="7"/>
        <color rgb="FF000000"/>
        <rFont val="Arial Narrow"/>
        <family val="2"/>
      </rPr>
      <t xml:space="preserve"> PARA MICROORGANISMOS DE EXTREMA RESISTENCIA</t>
    </r>
  </si>
  <si>
    <t>CULTIVO PARA HONGOS</t>
  </si>
  <si>
    <r>
      <rPr>
        <b/>
        <sz val="7"/>
        <color rgb="FF000000"/>
        <rFont val="Arial Narrow"/>
        <family val="2"/>
      </rPr>
      <t>CULTIVO PARA SECRECIONES</t>
    </r>
    <r>
      <rPr>
        <sz val="7"/>
        <color rgb="FF000000"/>
        <rFont val="Arial Narrow"/>
        <family val="2"/>
      </rPr>
      <t xml:space="preserve"> CON RECUENTO DE COLONIAS + </t>
    </r>
    <r>
      <rPr>
        <b/>
        <sz val="7"/>
        <color rgb="FF000000"/>
        <rFont val="Arial Narrow"/>
        <family val="2"/>
      </rPr>
      <t>ANTIBIOGRAMA</t>
    </r>
  </si>
  <si>
    <r>
      <rPr>
        <b/>
        <sz val="7"/>
        <color rgb="FF000000"/>
        <rFont val="Arial Narrow"/>
        <family val="2"/>
      </rPr>
      <t>UROCULTIVO</t>
    </r>
    <r>
      <rPr>
        <sz val="7"/>
        <color rgb="FF000000"/>
        <rFont val="Arial Narrow"/>
        <family val="2"/>
      </rPr>
      <t xml:space="preserve"> – CON </t>
    </r>
    <r>
      <rPr>
        <b/>
        <sz val="7"/>
        <color rgb="FF000000"/>
        <rFont val="Arial Narrow"/>
        <family val="2"/>
      </rPr>
      <t>UROANÁLISIS</t>
    </r>
    <r>
      <rPr>
        <sz val="7"/>
        <color rgb="FF000000"/>
        <rFont val="Arial Narrow"/>
        <family val="2"/>
      </rPr>
      <t xml:space="preserve">, RECUENTO DE COLONIAS, </t>
    </r>
    <r>
      <rPr>
        <b/>
        <sz val="7"/>
        <color rgb="FF000000"/>
        <rFont val="Arial Narrow"/>
        <family val="2"/>
      </rPr>
      <t>ANTIBIOGRAMA</t>
    </r>
    <r>
      <rPr>
        <sz val="7"/>
        <color rgb="FF000000"/>
        <rFont val="Arial Narrow"/>
        <family val="2"/>
      </rPr>
      <t xml:space="preserve"> Y COLORACIÓN DE GRAM</t>
    </r>
  </si>
  <si>
    <r>
      <rPr>
        <b/>
        <sz val="7"/>
        <color rgb="FF000000"/>
        <rFont val="Arial Narrow"/>
        <family val="2"/>
      </rPr>
      <t>NECROPSIA</t>
    </r>
    <r>
      <rPr>
        <sz val="7"/>
        <color rgb="FF000000"/>
        <rFont val="Arial Narrow"/>
        <family val="2"/>
      </rPr>
      <t xml:space="preserve"> 
Incluye: introducción, anamnesis, descripción de hallazgos macroscópicos y microscópicos con sus respectivas fotos asi como diagnostico Histopatologico con descripcion completa y diagnostico final.
</t>
    </r>
    <r>
      <rPr>
        <b/>
        <sz val="7"/>
        <color rgb="FF000000"/>
        <rFont val="Arial Narrow"/>
        <family val="2"/>
      </rPr>
      <t xml:space="preserve">Debe contener: </t>
    </r>
    <r>
      <rPr>
        <sz val="7"/>
        <color rgb="FF000000"/>
        <rFont val="Arial Narrow"/>
        <family val="2"/>
      </rPr>
      <t xml:space="preserve">
Fecha,</t>
    </r>
    <r>
      <rPr>
        <sz val="7"/>
        <rFont val="Arial Narrow"/>
        <family val="2"/>
      </rPr>
      <t xml:space="preserve"> firma y tarjeta profesional</t>
    </r>
    <r>
      <rPr>
        <sz val="7"/>
        <color rgb="FFC00000"/>
        <rFont val="Arial Narrow"/>
        <family val="2"/>
      </rPr>
      <t xml:space="preserve"> </t>
    </r>
    <r>
      <rPr>
        <sz val="7"/>
        <color rgb="FF000000"/>
        <rFont val="Arial Narrow"/>
        <family val="2"/>
      </rPr>
      <t>del Médico Veterinario y/o Médico Veterinario Zootecnista,  que la realiza.</t>
    </r>
  </si>
  <si>
    <t>NECROPSIA CADAVER 0 - 5KG</t>
  </si>
  <si>
    <t>NECROPSIA CADAVER 5,1 - 14 KG</t>
  </si>
  <si>
    <t>NECROPSIA CADAVER 14,1 - 25 KG</t>
  </si>
  <si>
    <t>NECROPSIA CADAVER &lt; 25 kg</t>
  </si>
  <si>
    <t>IMAGENOLOGÍA</t>
  </si>
  <si>
    <r>
      <rPr>
        <b/>
        <sz val="7"/>
        <color rgb="FF000000"/>
        <rFont val="Arial Narrow"/>
        <family val="2"/>
      </rPr>
      <t>Incluye:</t>
    </r>
    <r>
      <rPr>
        <sz val="7"/>
        <color rgb="FF000000"/>
        <rFont val="Arial Narrow"/>
        <family val="2"/>
      </rPr>
      <t xml:space="preserve">
Personal Médico Veterinario y/o Médico Veterinario Zootecnista, insumos y/o materiales, imágenes en medio magnético y en carpeta digital en formato de alta resolución, reporte,  interpretación y correlacion con la clínica del paciente. 
Diligenciamiento de documentacion en formato fisico y /o Software establecido por el Instituto. 
</t>
    </r>
    <r>
      <rPr>
        <b/>
        <sz val="7"/>
        <color rgb="FF000000"/>
        <rFont val="Arial Narrow"/>
        <family val="2"/>
      </rPr>
      <t xml:space="preserve">Debe contener: </t>
    </r>
    <r>
      <rPr>
        <sz val="7"/>
        <color rgb="FF000000"/>
        <rFont val="Arial Narrow"/>
        <family val="2"/>
      </rPr>
      <t xml:space="preserve">
Fecha, firma y tarjeta profesional del Médico Veterinario y/o Médico Veterinario Zootecnista,  que la realiza.</t>
    </r>
  </si>
  <si>
    <t xml:space="preserve">ECOCARDIOGRAMA DOPPLER </t>
  </si>
  <si>
    <t>ECOCARDIOGRAMA DOPPLER  - ELECTROCARDIOGRAMA - PRESIÓN ARTERIAL</t>
  </si>
  <si>
    <r>
      <rPr>
        <b/>
        <sz val="7"/>
        <color rgb="FF000000"/>
        <rFont val="Arial Narrow"/>
        <family val="2"/>
      </rPr>
      <t xml:space="preserve">ECOGRAFÍA ABDOMINAL 
</t>
    </r>
    <r>
      <rPr>
        <sz val="7"/>
        <color rgb="FF000000"/>
        <rFont val="Arial Narrow"/>
        <family val="2"/>
      </rPr>
      <t xml:space="preserve">(Estudio Ecográfico completo por organos de Abdomen). Incluye: Hígado - Bazo - Riñones - Vejiga - Estómago -Intestinos - Páncreas - Glándulas adrenales - Ganglios linfáticos abdominales - Útero y ovarios (en hembras) - Próstata y testículos (en machos) omento y presencia de liquido libre. </t>
    </r>
  </si>
  <si>
    <r>
      <rPr>
        <b/>
        <sz val="7"/>
        <color rgb="FF000000"/>
        <rFont val="Arial Narrow"/>
        <family val="2"/>
      </rPr>
      <t xml:space="preserve">GLOBAL FAST 
</t>
    </r>
    <r>
      <rPr>
        <sz val="7"/>
        <color rgb="FF000000"/>
        <rFont val="Arial Narrow"/>
        <family val="2"/>
      </rPr>
      <t>(Evaluación ecográfica rápida focalizada para trauma en abdomen y Toráx).  
Abdomen: Detección líquido libre: sangre, orina, exudado /  Tórax: líquido pleural (derrame), neumotórax (aire fuera de los pulmones), derrame pericárdico (líquido alrededor del corazón).</t>
    </r>
  </si>
  <si>
    <r>
      <rPr>
        <b/>
        <sz val="7"/>
        <color rgb="FF000000"/>
        <rFont val="Arial Narrow"/>
        <family val="2"/>
      </rPr>
      <t xml:space="preserve">A-FAST 
</t>
    </r>
    <r>
      <rPr>
        <sz val="7"/>
        <color rgb="FF000000"/>
        <rFont val="Arial Narrow"/>
        <family val="2"/>
      </rPr>
      <t xml:space="preserve">(Evaluación ecográfica abdominal focalizada para trauma)  
Detección presencia de líquido libre en el abdomen: Sangre (hemorragia interna), Orina (por rotura de vejiga), Exudado (como en casos de PIF o peritonitis). </t>
    </r>
  </si>
  <si>
    <t>RADIOGRAFIA POR VISTA</t>
  </si>
  <si>
    <t xml:space="preserve">PAQUETE  ESTUDIO RADIOGRÁFICO X 4 VISTAS </t>
  </si>
  <si>
    <r>
      <rPr>
        <b/>
        <sz val="7"/>
        <color rgb="FF000000"/>
        <rFont val="Arial Narrow"/>
        <family val="2"/>
      </rPr>
      <t>RADIOGRAFIA CON MEDIO DE CONTRASTE  SULFATO DE BARIO</t>
    </r>
    <r>
      <rPr>
        <sz val="7"/>
        <color rgb="FF000000"/>
        <rFont val="Arial Narrow"/>
        <family val="2"/>
      </rPr>
      <t xml:space="preserve"> 
TRANSITO INTESTINAL  (INCLUYE  8 RX)</t>
    </r>
  </si>
  <si>
    <r>
      <rPr>
        <b/>
        <sz val="7"/>
        <color rgb="FF000000"/>
        <rFont val="Arial Narrow"/>
        <family val="2"/>
      </rPr>
      <t>RADIOGRAFIA CON MEDIO DE CONTRASTE  IOPROMIDA</t>
    </r>
    <r>
      <rPr>
        <sz val="7"/>
        <color rgb="FF000000"/>
        <rFont val="Arial Narrow"/>
        <family val="2"/>
      </rPr>
      <t xml:space="preserve"> (YODADO NO IONICO) UROGRAFÍA EXCRETORA, CISTROGRAFÍA RETRÓGRADA O MICCIONAL   (INCLUYE  6 RX).</t>
    </r>
  </si>
  <si>
    <t>SUTURAS</t>
  </si>
  <si>
    <r>
      <rPr>
        <b/>
        <sz val="7"/>
        <rFont val="Arial Narrow"/>
        <family val="2"/>
      </rPr>
      <t xml:space="preserve">Incluye: </t>
    </r>
    <r>
      <rPr>
        <sz val="7"/>
        <rFont val="Arial Narrow"/>
        <family val="2"/>
      </rPr>
      <t xml:space="preserve">
Personal Médico Veterinario y/o Médico Veterinario Zootecnista
Insumos, materiales necesarios para tricotomia y síntesis: embrocado, sutura, campos estériles, quirófano, anestesia, y demás medicamentos que requiere el paciente durante el procedimiento quirúrgico. 
Diligenciamiento de documentacion en formato fisico, digital y /o Software establecido por el Instituto.</t>
    </r>
  </si>
  <si>
    <r>
      <rPr>
        <b/>
        <sz val="7"/>
        <color rgb="FF000000"/>
        <rFont val="Arial Narrow"/>
        <family val="2"/>
      </rPr>
      <t xml:space="preserve">SUTURA SIMPLE 
</t>
    </r>
    <r>
      <rPr>
        <sz val="7"/>
        <color rgb="FF000000"/>
        <rFont val="Arial Narrow"/>
        <family val="2"/>
      </rPr>
      <t>(SUTURA DE PIEL QUE NO INVOLUCRA TEJIDO MUSCULAR) - INCLUYE ANESTESIA</t>
    </r>
  </si>
  <si>
    <r>
      <rPr>
        <b/>
        <sz val="7"/>
        <color rgb="FF000000"/>
        <rFont val="Arial Narrow"/>
        <family val="2"/>
      </rPr>
      <t xml:space="preserve">SUTURA COMPLEJA
</t>
    </r>
    <r>
      <rPr>
        <sz val="7"/>
        <color rgb="FF000000"/>
        <rFont val="Arial Narrow"/>
        <family val="2"/>
      </rPr>
      <t>(SUTURA QUE INVOLUCRA TEJIDO MUSCULAR O REALIZACIÓN DE COLGAJO CUTÁNEO) -  INCLUYE ANESTESIA</t>
    </r>
  </si>
  <si>
    <r>
      <rPr>
        <b/>
        <sz val="7"/>
        <color rgb="FF000000"/>
        <rFont val="Arial Narrow"/>
        <family val="2"/>
      </rPr>
      <t>CURETAJE CUTANEO</t>
    </r>
    <r>
      <rPr>
        <sz val="7"/>
        <color rgb="FF000000"/>
        <rFont val="Arial Narrow"/>
        <family val="2"/>
      </rPr>
      <t xml:space="preserve"> -  INCLUYE ANESTESIA</t>
    </r>
  </si>
  <si>
    <t>PROCEDIMIENTOS ORTOPEDICOS</t>
  </si>
  <si>
    <r>
      <t xml:space="preserve">Incluye:
</t>
    </r>
    <r>
      <rPr>
        <sz val="7"/>
        <color rgb="FF000000"/>
        <rFont val="Arial Narrow"/>
        <family val="2"/>
      </rPr>
      <t>Valoración pre- quirúrgica llevada a cabo por personal: Cirujano y Anestesiologo, (Médico Veterinario y/o Médico Veterinario Zootecnista), Quirófano equipado,  todos los insumos, materiales idóneos, anestesia</t>
    </r>
    <r>
      <rPr>
        <sz val="7"/>
        <rFont val="Arial Narrow"/>
        <family val="2"/>
      </rPr>
      <t xml:space="preserve"> (anestesia balanceada o multimodal)</t>
    </r>
    <r>
      <rPr>
        <sz val="7"/>
        <color rgb="FF000000"/>
        <rFont val="Arial Narrow"/>
        <family val="2"/>
      </rPr>
      <t xml:space="preserve">, analgesia y demás medicamentos que requiere el paciente durante el procedimiento quirúrgico.
Radiografías intraoperatorias y control medico post operatorio.
</t>
    </r>
    <r>
      <rPr>
        <b/>
        <sz val="7"/>
        <color rgb="FF000000"/>
        <rFont val="Arial Narrow"/>
        <family val="2"/>
      </rPr>
      <t xml:space="preserve">
</t>
    </r>
    <r>
      <rPr>
        <sz val="7"/>
        <color rgb="FF000000"/>
        <rFont val="Arial Narrow"/>
        <family val="2"/>
      </rPr>
      <t>Diligenciamiento de documentacion en formato fisico, digital y /o Software establecido por el Instituto.</t>
    </r>
  </si>
  <si>
    <r>
      <t xml:space="preserve">OSTEOSÍNTESIS PLADE ROD PACIENTE TOY (0 KG - 5KG)
</t>
    </r>
    <r>
      <rPr>
        <sz val="7"/>
        <color rgb="FF000000"/>
        <rFont val="Arial Narrow"/>
        <family val="2"/>
      </rPr>
      <t>(PLACA - TORNILLOS - CLAVO INTRAMEDULAR )</t>
    </r>
  </si>
  <si>
    <r>
      <t xml:space="preserve">OSTEOSÍNTESIS  PLADE ROD PACIENTE PEQUEÑO  (5,1 KG - 14 KG)
</t>
    </r>
    <r>
      <rPr>
        <sz val="7"/>
        <color rgb="FF000000"/>
        <rFont val="Arial Narrow"/>
        <family val="2"/>
      </rPr>
      <t>(PLACA - TORNILLOS - CLAVO INTRAMEDULAR)</t>
    </r>
  </si>
  <si>
    <r>
      <t xml:space="preserve">OSTEOSÍNTESIS  PLADE ROD  PACIENTE MEDIANO  (14,1 KG - 25 KG)
</t>
    </r>
    <r>
      <rPr>
        <sz val="7"/>
        <color rgb="FF000000"/>
        <rFont val="Arial Narrow"/>
        <family val="2"/>
      </rPr>
      <t>(PLACA - TORNILLOS - CLAVO INTRAMEDULAR)</t>
    </r>
  </si>
  <si>
    <r>
      <t xml:space="preserve">OSTEOSÍNTESIS  PLADE ROD PACIENTE GRANDE  (&gt;25 KG)
</t>
    </r>
    <r>
      <rPr>
        <sz val="7"/>
        <color rgb="FF000000"/>
        <rFont val="Arial Narrow"/>
        <family val="2"/>
      </rPr>
      <t>(PLACA - TORNILLOS - CLAVO INTRAMEDULAR)</t>
    </r>
  </si>
  <si>
    <t>OSTEOSÍNTESIS CON PLACA Y TORNILLOS PACIENTE TOY
 (0 KG – 5 KG)</t>
  </si>
  <si>
    <t>OSTEOSÍNTESIS CON PLACA Y TORNILLOS PACIENTE PEQUEÑO
 (5,1 KG - 14 KG)</t>
  </si>
  <si>
    <t>OSTEOSÍNTESIS CON PLACA Y TORNILLOS PACIENTE MEDIANO
 (14,1 KG - 25 KG)</t>
  </si>
  <si>
    <t>OSTEOSÍNTESIS CON PLACA Y TORNILLOS PACIENTE GRANDE
 (&gt;25 KG)</t>
  </si>
  <si>
    <t>OSTEOSÍNTESIS CON CLAVOS Y/O TORNILLO PACIENTE TOY
 (0 KG – 5KG)</t>
  </si>
  <si>
    <t>OSTEOSÍNTESIS CON CLAVOS Y/O TORNILLO PACIENTE PEQUEÑO
 (5,1 KG – 14KG)</t>
  </si>
  <si>
    <t>OSTEOSÍNTESIS CON CLAVOS Y/O TORNILLO PACIENTE MEDIANO
 (14,1 KG - 25 KG)</t>
  </si>
  <si>
    <t>OSTEOSÍNTESIS CON CLAVOS Y/O TORNILLO PACIENTE GRANDE
 (&gt;25 KG)</t>
  </si>
  <si>
    <t>OSTEOSÍNTESIS CON FIJADOR ESQUELÉTICO EXTERNO PACIENTE TOY 
(0 KG - 5 KG)</t>
  </si>
  <si>
    <t>OSTEOSÍNTESIS CON FIJADOR ESQUELÉTICO EXTERNO PACIENTE PEQUEÑO
 (5,1 KG - 14 KG)</t>
  </si>
  <si>
    <t>OSTEOSÍNTESIS CON FIJADOR ESQUELÉTICO EXTERNO PACIENTE MEDIANO 
(14,1 KG - 25 KG)</t>
  </si>
  <si>
    <t>OSTEOSÍNTESIS CON FIJADOR ESQUELÉTICO EXTERNO PACIENTE GRANDE
 (&gt;25 KG)</t>
  </si>
  <si>
    <t>CORRECCIÓN FRACTURA PALADAR DURO</t>
  </si>
  <si>
    <t>CERCLAJE  SINFISIS MANDIBULAR</t>
  </si>
  <si>
    <t>FIJACIÓN MAXILOMANDIBULAR</t>
  </si>
  <si>
    <t>REDUCCIÓN ABIERTA DE LUXACION ARTICULAR.</t>
  </si>
  <si>
    <r>
      <t xml:space="preserve">REDUCCION ABIERTA DE LUXACIÓN ARTICULAR </t>
    </r>
    <r>
      <rPr>
        <sz val="7"/>
        <color rgb="FF000000"/>
        <rFont val="Arial Narrow"/>
        <family val="2"/>
      </rPr>
      <t>(TOGGLE PIN)</t>
    </r>
  </si>
  <si>
    <t>REDUCCIÓN CERRADA DE LUXACION ARTICULAR.</t>
  </si>
  <si>
    <r>
      <t xml:space="preserve">CORRECCION RUPTURA LIGAMENTO CRUZADO TPLO 
</t>
    </r>
    <r>
      <rPr>
        <sz val="7"/>
        <color rgb="FF000000"/>
        <rFont val="Arial Narrow"/>
        <family val="2"/>
      </rPr>
      <t>(TIBIAL PLATEAU LEVELING OSTEOTOMY).</t>
    </r>
  </si>
  <si>
    <r>
      <t xml:space="preserve">CORRECCION RUPTURA LIGAMENTO CRUZADO TTA
</t>
    </r>
    <r>
      <rPr>
        <sz val="7"/>
        <color rgb="FF000000"/>
        <rFont val="Arial Narrow"/>
        <family val="2"/>
      </rPr>
      <t>(TIBIAL TUBEROSITY ADVANCEMENT).</t>
    </r>
  </si>
  <si>
    <r>
      <t xml:space="preserve">CORRECCION RUPTURA LIGAMENTO CRUZADO  EXTRACAPSULAR
</t>
    </r>
    <r>
      <rPr>
        <sz val="7"/>
        <color rgb="FF000000"/>
        <rFont val="Arial Narrow"/>
        <family val="2"/>
      </rPr>
      <t>(HAMMOCK TECHNIQUE).</t>
    </r>
  </si>
  <si>
    <t>AMPUTACIÓN DE MIEMBRO ANTERIOR O POSTERIOR PACIENTE TOY
 (0 KG - 5KG)</t>
  </si>
  <si>
    <t>AMPUTACIÓN DE MIEMBRO ANTERIOR O POSTERIOR PACIENTE PEQUEÑO
(5,1 KG - 14KG)</t>
  </si>
  <si>
    <t>AMPUTACIÓN DE MIEMBRO ANTERIOR O POSTERIOR PACIENTE MEDIANO
(14,1 KG – 25 KG)</t>
  </si>
  <si>
    <t>AMPUTACIÓN DE MIEMBRO ANTERIOR O POSTERIOR PACIENTE GRANDE
(&gt;25 KG)</t>
  </si>
  <si>
    <t>AMPUTACION DE UNA O MAS FALANGES</t>
  </si>
  <si>
    <t>OSTEOTOMIA EN MIEMBRO ANTERIOR O POSTERIOR</t>
  </si>
  <si>
    <t>ABLACIÓN DE CABEZA  FEMORAL</t>
  </si>
  <si>
    <t>RETIRO DE MATERIAL ORTOPEDICO  INCLUYE ANESTESIA</t>
  </si>
  <si>
    <t>CAUDECTOMÍA</t>
  </si>
  <si>
    <t>PROCEDIMIENTOS QUIRURGICOS - BLANDOS</t>
  </si>
  <si>
    <r>
      <rPr>
        <b/>
        <sz val="7"/>
        <rFont val="Arial Narrow"/>
        <family val="2"/>
      </rPr>
      <t>Incluye:</t>
    </r>
    <r>
      <rPr>
        <sz val="7"/>
        <rFont val="Arial Narrow"/>
        <family val="2"/>
      </rPr>
      <t xml:space="preserve">
Valoración pre quirúrgica llevada a cabo por personal: Cirujano y Anestesiologo, (Médico Veterinario y/o Médico Veterinario Zootecnista). Quirófano equipado,  todos los insumos, materiales idóneos, anestesia (anestesia balanceada o multimodal), analgesia y demás medicamentos que requiere el paciente durante el procedimiento quirúrgico, y control post operatorio cuando se requiera. 
Diligenciamiento de documentacion en formato fisico, digital y /o Software establecido por el Instituto.
</t>
    </r>
  </si>
  <si>
    <t>EXODONCIA RADICAL</t>
  </si>
  <si>
    <t>EXODONCIA PARCIAL</t>
  </si>
  <si>
    <t xml:space="preserve">ENUCLEACIÓN </t>
  </si>
  <si>
    <t>FLAP CONJUNTIVAL POR OJO</t>
  </si>
  <si>
    <t>CORECCION ECTROPION BILATERAL</t>
  </si>
  <si>
    <t>CORECCION ECTROPIÓN UNILATERAL</t>
  </si>
  <si>
    <t>CORRECCION ENTROPION BILATERAL</t>
  </si>
  <si>
    <t>CORRECCION ENTROPIÓN UNILATERAL</t>
  </si>
  <si>
    <t xml:space="preserve">CORRECCIÓN PROLAPSO DE GLÁNDULA DE HARDER </t>
  </si>
  <si>
    <t>CORRECCION HERNIA DIAFRAGMÁTICA</t>
  </si>
  <si>
    <t>CORRECCION HERNIA UMBILICAL</t>
  </si>
  <si>
    <t>CORRECCION HERNIA INGUINAL</t>
  </si>
  <si>
    <t>CORRECCION HERNIA ESCROTAL</t>
  </si>
  <si>
    <r>
      <rPr>
        <b/>
        <sz val="7"/>
        <color rgb="FF000000"/>
        <rFont val="Arial Narrow"/>
        <family val="2"/>
      </rPr>
      <t>CORRECCION HERNIA PERINEAL</t>
    </r>
    <r>
      <rPr>
        <sz val="7"/>
        <color rgb="FF000000"/>
        <rFont val="Arial Narrow"/>
        <family val="2"/>
      </rPr>
      <t xml:space="preserve"> (UNILATERAL)</t>
    </r>
  </si>
  <si>
    <r>
      <rPr>
        <b/>
        <sz val="7"/>
        <color rgb="FF000000"/>
        <rFont val="Arial Narrow"/>
        <family val="2"/>
      </rPr>
      <t xml:space="preserve">CORRECCION HERNIA PERINEAL </t>
    </r>
    <r>
      <rPr>
        <sz val="7"/>
        <color rgb="FF000000"/>
        <rFont val="Arial Narrow"/>
        <family val="2"/>
      </rPr>
      <t xml:space="preserve"> (BILATERAL)</t>
    </r>
  </si>
  <si>
    <r>
      <rPr>
        <b/>
        <sz val="7"/>
        <color rgb="FF000000"/>
        <rFont val="Arial Narrow"/>
        <family val="2"/>
      </rPr>
      <t>CORRECCION HERNIA UMBILICAL</t>
    </r>
    <r>
      <rPr>
        <sz val="7"/>
        <color rgb="FF000000"/>
        <rFont val="Arial Narrow"/>
        <family val="2"/>
      </rPr>
      <t xml:space="preserve">
(MALLA QUIRÚRGICA POLIPROPILENO)</t>
    </r>
  </si>
  <si>
    <r>
      <rPr>
        <b/>
        <sz val="7"/>
        <color rgb="FF000000"/>
        <rFont val="Arial Narrow"/>
        <family val="2"/>
      </rPr>
      <t xml:space="preserve">CORRECCION HERNIA INGUINAL </t>
    </r>
    <r>
      <rPr>
        <sz val="7"/>
        <color rgb="FF000000"/>
        <rFont val="Arial Narrow"/>
        <family val="2"/>
      </rPr>
      <t xml:space="preserve">
(MALLA QUIRÚRGICA POLIPROPILENO)</t>
    </r>
  </si>
  <si>
    <r>
      <rPr>
        <b/>
        <sz val="7"/>
        <color rgb="FF000000"/>
        <rFont val="Arial Narrow"/>
        <family val="2"/>
      </rPr>
      <t xml:space="preserve">CORRECCION HERNIA PERINEAL </t>
    </r>
    <r>
      <rPr>
        <sz val="7"/>
        <color rgb="FF000000"/>
        <rFont val="Arial Narrow"/>
        <family val="2"/>
      </rPr>
      <t xml:space="preserve">
(MALLA QUIRÚRGICA POLIPROPILENO)</t>
    </r>
  </si>
  <si>
    <r>
      <rPr>
        <b/>
        <sz val="7"/>
        <color rgb="FF000000"/>
        <rFont val="Arial Narrow"/>
        <family val="2"/>
      </rPr>
      <t>CORRECCION CLINICA PROLAPSO RECTAL</t>
    </r>
    <r>
      <rPr>
        <sz val="7"/>
        <color rgb="FF000000"/>
        <rFont val="Arial Narrow"/>
        <family val="2"/>
      </rPr>
      <t xml:space="preserve"> (INCLUYE ANESTESIA)</t>
    </r>
  </si>
  <si>
    <r>
      <rPr>
        <b/>
        <sz val="7"/>
        <color rgb="FF000000"/>
        <rFont val="Arial Narrow"/>
        <family val="2"/>
      </rPr>
      <t xml:space="preserve">CORRECCION QUIRURGICA PROLAPSO RECTAL </t>
    </r>
    <r>
      <rPr>
        <sz val="7"/>
        <color rgb="FF000000"/>
        <rFont val="Arial Narrow"/>
        <family val="2"/>
      </rPr>
      <t>- COLOPEXIA</t>
    </r>
  </si>
  <si>
    <r>
      <rPr>
        <b/>
        <sz val="7"/>
        <color rgb="FF000000"/>
        <rFont val="Arial Narrow"/>
        <family val="2"/>
      </rPr>
      <t>LAPAROTOMIA / CELIOTOMÍA</t>
    </r>
    <r>
      <rPr>
        <sz val="7"/>
        <color rgb="FF000000"/>
        <rFont val="Arial Narrow"/>
        <family val="2"/>
      </rPr>
      <t xml:space="preserve"> EXPLORATORIA </t>
    </r>
  </si>
  <si>
    <r>
      <rPr>
        <b/>
        <sz val="7"/>
        <color rgb="FF000000"/>
        <rFont val="Arial Narrow"/>
        <family val="2"/>
      </rPr>
      <t>INTRAOPERATORIA - ENTEROTOMÍA</t>
    </r>
    <r>
      <rPr>
        <sz val="7"/>
        <color rgb="FF000000"/>
        <rFont val="Arial Narrow"/>
        <family val="2"/>
      </rPr>
      <t xml:space="preserve">
(Cuando dentro de un procedimiento de Laparotomia Exploratoria se deba realizar Enterotomia: Mismo tiempo quirurgico, no incluye anestesia). </t>
    </r>
  </si>
  <si>
    <r>
      <rPr>
        <b/>
        <sz val="7"/>
        <color rgb="FF000000"/>
        <rFont val="Arial Narrow"/>
        <family val="2"/>
      </rPr>
      <t>INTRAOPERATORIA  ENTEROANASTOMOSIS</t>
    </r>
    <r>
      <rPr>
        <sz val="7"/>
        <color rgb="FF000000"/>
        <rFont val="Arial Narrow"/>
        <family val="2"/>
      </rPr>
      <t xml:space="preserve">
(Cuando dentro de un procedimiento de Laparotomia Exploratoria se deba realizar Enteroanastomosis: Mismo tiempo quirurgico, no incluye anestesia). </t>
    </r>
  </si>
  <si>
    <r>
      <rPr>
        <b/>
        <sz val="7"/>
        <color rgb="FF000000"/>
        <rFont val="Arial Narrow"/>
        <family val="2"/>
      </rPr>
      <t xml:space="preserve">INTRAOPERATORIA GASTROTOMIA </t>
    </r>
    <r>
      <rPr>
        <sz val="7"/>
        <color rgb="FF000000"/>
        <rFont val="Arial Narrow"/>
        <family val="2"/>
      </rPr>
      <t xml:space="preserve">
(Cuando dentro de un procedimiento de Laparotomia Exploratoria se deba realizar Gastrotomia: Mismo tiempo quirurgico, no incluye anestesia). </t>
    </r>
  </si>
  <si>
    <r>
      <rPr>
        <b/>
        <sz val="7"/>
        <color rgb="FF000000"/>
        <rFont val="Arial Narrow"/>
        <family val="2"/>
      </rPr>
      <t>INTRAOPERATORIA ESPLENECTOMÍA Y GASTROPEXIA</t>
    </r>
    <r>
      <rPr>
        <sz val="7"/>
        <color rgb="FF000000"/>
        <rFont val="Arial Narrow"/>
        <family val="2"/>
      </rPr>
      <t xml:space="preserve">
(Cuando dentro de un procedimiento de Laparotomia Exploratoria se deba realizar Gastropexia: Mismo tiempo quirurgico, no incluye anestesia). </t>
    </r>
  </si>
  <si>
    <r>
      <rPr>
        <b/>
        <sz val="7"/>
        <color rgb="FF000000"/>
        <rFont val="Arial Narrow"/>
        <family val="2"/>
      </rPr>
      <t xml:space="preserve"> INTRAOPERATORIA GASTROPEXIA</t>
    </r>
    <r>
      <rPr>
        <sz val="7"/>
        <color rgb="FF000000"/>
        <rFont val="Arial Narrow"/>
        <family val="2"/>
      </rPr>
      <t xml:space="preserve">
(Cuando dentro de un procedimiento de Laparotomia Exploratoria se deba realizar Gastropexia: Mismo tiempo quirurgico, no incluye anestesia). </t>
    </r>
  </si>
  <si>
    <t>COLECISTECTOMIA</t>
  </si>
  <si>
    <t>ESPLENECTOMIA</t>
  </si>
  <si>
    <t>CISTOTOMIA</t>
  </si>
  <si>
    <t>NEFRECTOMIA</t>
  </si>
  <si>
    <t>CESAREA</t>
  </si>
  <si>
    <r>
      <rPr>
        <b/>
        <sz val="7"/>
        <color theme="1"/>
        <rFont val="Arial Narrow"/>
        <family val="2"/>
      </rPr>
      <t>CESAREA + OVARIOHISTERECTOMIA</t>
    </r>
    <r>
      <rPr>
        <sz val="7"/>
        <color theme="1"/>
        <rFont val="Arial Narrow"/>
        <family val="2"/>
      </rPr>
      <t xml:space="preserve"> ( EN UN MISMO TIEMPO QUIRÚRGICO). </t>
    </r>
  </si>
  <si>
    <t xml:space="preserve">CORRECCIÓN QUIRÚRGICA COLECTA UTERINA (PIOMETRA - HEMOMETRA). </t>
  </si>
  <si>
    <t>OVARIOHISTERECTOMIA</t>
  </si>
  <si>
    <t>MASTECTOMÍA PARCIAL</t>
  </si>
  <si>
    <t>MASTECTOMÍA RADICAL</t>
  </si>
  <si>
    <t>ORQUIECTOMIA</t>
  </si>
  <si>
    <t>ABLACIÓN ESCROTAL</t>
  </si>
  <si>
    <t>AMPUTACIÓN DE PENE + URETROSTOMÍA</t>
  </si>
  <si>
    <r>
      <rPr>
        <b/>
        <sz val="7"/>
        <color rgb="FF000000"/>
        <rFont val="Arial Narrow"/>
        <family val="2"/>
      </rPr>
      <t>ESCISIÓN DE MASA CUTANEA PEQUEÑA</t>
    </r>
    <r>
      <rPr>
        <sz val="7"/>
        <color rgb="FF000000"/>
        <rFont val="Arial Narrow"/>
        <family val="2"/>
      </rPr>
      <t xml:space="preserve">
(HASTA 5 CENTIMETROS DE LONGITUD)</t>
    </r>
  </si>
  <si>
    <r>
      <rPr>
        <b/>
        <sz val="7"/>
        <color rgb="FF000000"/>
        <rFont val="Arial Narrow"/>
        <family val="2"/>
      </rPr>
      <t xml:space="preserve">ESCISIÓN MASA CUTANEA MEDIANA </t>
    </r>
    <r>
      <rPr>
        <sz val="7"/>
        <color rgb="FF000000"/>
        <rFont val="Arial Narrow"/>
        <family val="2"/>
      </rPr>
      <t xml:space="preserve">
(HASTA 20 CENTIMETROS DE LONGITUD)</t>
    </r>
  </si>
  <si>
    <r>
      <rPr>
        <b/>
        <sz val="7"/>
        <color rgb="FF000000"/>
        <rFont val="Arial Narrow"/>
        <family val="2"/>
      </rPr>
      <t>ESCISIÓN MASA CUTÁNEA GRANDE</t>
    </r>
    <r>
      <rPr>
        <sz val="7"/>
        <color rgb="FF000000"/>
        <rFont val="Arial Narrow"/>
        <family val="2"/>
      </rPr>
      <t xml:space="preserve"> 
(MAS DE 25 CENTIMETROS DE LONGITUD)</t>
    </r>
  </si>
  <si>
    <t>OTROS PROCEDIMIENTOS</t>
  </si>
  <si>
    <r>
      <rPr>
        <b/>
        <sz val="7"/>
        <rFont val="Arial Narrow"/>
        <family val="2"/>
      </rPr>
      <t>Incluye:</t>
    </r>
    <r>
      <rPr>
        <sz val="7"/>
        <rFont val="Arial Narrow"/>
        <family val="2"/>
      </rPr>
      <t xml:space="preserve">
Valoración pre quirúrgica llevada a cabo por personal: Cirujano y Anestesiologo, (Médico Veterinario y/o Médico Veterinario Zootecnista). Quirófano equipado,  todos los insumos, materiales idóneos, anestesia (anestesia balanceada o multimodal), analgesia y demás medicamentos que requiere el paciente durante el procedimiento quirúrgico, y control post operatorio cuando se requiera. 
Diligenciamiento de documentacion en formato fisico, digital y /o Software establecido por el Instituto.
En caso de transfusión: incluye venoclisis con filtro para administración de sangre, uso de bomba de infusión y HTO post transfusión. 
</t>
    </r>
  </si>
  <si>
    <t xml:space="preserve">NEBULIZACIÓN </t>
  </si>
  <si>
    <t>NEBULIZACIÓN PAQUETE X 6</t>
  </si>
  <si>
    <t>PROFILAXIS ORAL</t>
  </si>
  <si>
    <r>
      <rPr>
        <b/>
        <sz val="7"/>
        <color rgb="FF000000"/>
        <rFont val="Arial Narrow"/>
        <family val="2"/>
      </rPr>
      <t>TORACOCENTESIS</t>
    </r>
    <r>
      <rPr>
        <sz val="7"/>
        <color rgb="FF000000"/>
        <rFont val="Arial Narrow"/>
        <family val="2"/>
      </rPr>
      <t xml:space="preserve">
(INCLUYE ANÁLISIS DE LÍQUIDO EXTRAÍDO (RECUENTO CELULAR, PROTEÍNAS Y BIOQUÍMICA))</t>
    </r>
  </si>
  <si>
    <r>
      <rPr>
        <b/>
        <sz val="7"/>
        <color rgb="FF000000"/>
        <rFont val="Arial Narrow"/>
        <family val="2"/>
      </rPr>
      <t>TORACOCENTESIS</t>
    </r>
    <r>
      <rPr>
        <sz val="7"/>
        <color rgb="FF000000"/>
        <rFont val="Arial Narrow"/>
        <family val="2"/>
      </rPr>
      <t xml:space="preserve">
SIN ANALISIS DE LIQUIDO. *En Neumotórax</t>
    </r>
  </si>
  <si>
    <t>COLOCACIÓN DE TUBO DE TÓRAX</t>
  </si>
  <si>
    <t>COLOCACIÓN DE TUBO ESOFÁGICO</t>
  </si>
  <si>
    <t>LAVADO GÁSTRICO</t>
  </si>
  <si>
    <t>ENEMA</t>
  </si>
  <si>
    <t>COLONOSCOPIA</t>
  </si>
  <si>
    <t>RINOSCOPIA</t>
  </si>
  <si>
    <t>GASTRODUODENOSCOPIA</t>
  </si>
  <si>
    <r>
      <rPr>
        <b/>
        <sz val="7"/>
        <color rgb="FF000000"/>
        <rFont val="Arial Narrow"/>
        <family val="2"/>
      </rPr>
      <t>TRANSFUSIÓN SANGUINEA  POR BOLSA</t>
    </r>
    <r>
      <rPr>
        <sz val="7"/>
        <color rgb="FF000000"/>
        <rFont val="Arial Narrow"/>
        <family val="2"/>
      </rPr>
      <t xml:space="preserve"> (CLINICA SUMINISTRA DONANTE 
Paciente que se considere apto como donante. 
(edad  1 - 8 años / condicion corporal  minima 3.5 / saludable / sin antecedentes de enfermedades infectocontagiosas / plan vacunal completo / tamaño para caninos &gt; 20 kg para felinos &gt; 5 kg). </t>
    </r>
  </si>
  <si>
    <r>
      <rPr>
        <b/>
        <sz val="7"/>
        <color rgb="FF000000"/>
        <rFont val="Arial Narrow"/>
        <family val="2"/>
      </rPr>
      <t>TRANSFUSIÓN SANGUINEA  POR BOLSA</t>
    </r>
    <r>
      <rPr>
        <sz val="7"/>
        <color rgb="FF000000"/>
        <rFont val="Arial Narrow"/>
        <family val="2"/>
      </rPr>
      <t xml:space="preserve"> (IDPYBA SUMINISTRA DONANTE)</t>
    </r>
  </si>
  <si>
    <r>
      <rPr>
        <b/>
        <sz val="7"/>
        <color rgb="FF000000"/>
        <rFont val="Arial Narrow"/>
        <family val="2"/>
      </rPr>
      <t xml:space="preserve">QUIMIOTERAPIA  TUMOR VENEREO TRANSMISIBLE PACIENTE TOY 
</t>
    </r>
    <r>
      <rPr>
        <sz val="7"/>
        <color rgb="FF000000"/>
        <rFont val="Arial Narrow"/>
        <family val="2"/>
      </rPr>
      <t>(0 KG – 5 KG) (SESIÓN)</t>
    </r>
  </si>
  <si>
    <r>
      <rPr>
        <b/>
        <sz val="7"/>
        <color rgb="FF000000"/>
        <rFont val="Arial Narrow"/>
        <family val="2"/>
      </rPr>
      <t>QUIMIOTERAPIA  TUMOR VENEREO TRANSMISIBLE PACIENTE PEQUEÑO</t>
    </r>
    <r>
      <rPr>
        <sz val="7"/>
        <color rgb="FF000000"/>
        <rFont val="Arial Narrow"/>
        <family val="2"/>
      </rPr>
      <t xml:space="preserve"> 
(5,1 KG – 14 KG) (SESIÓN)</t>
    </r>
  </si>
  <si>
    <r>
      <rPr>
        <b/>
        <sz val="7"/>
        <color rgb="FF000000"/>
        <rFont val="Arial Narrow"/>
        <family val="2"/>
      </rPr>
      <t xml:space="preserve">QUIMIOTERAPIA  TUMOR VENEREO TRANSMISIBLE PACIENTE MEDIANO
</t>
    </r>
    <r>
      <rPr>
        <sz val="7"/>
        <color rgb="FF000000"/>
        <rFont val="Arial Narrow"/>
        <family val="2"/>
      </rPr>
      <t xml:space="preserve"> (14,1 KG - 25 KG) (SESIÓN)</t>
    </r>
  </si>
  <si>
    <r>
      <rPr>
        <b/>
        <sz val="7"/>
        <color rgb="FF000000"/>
        <rFont val="Arial Narrow"/>
        <family val="2"/>
      </rPr>
      <t xml:space="preserve">QUIMIOTERAPIA  TUMOR VENEREO TRANSMISIBLE PACIENTE GRANDE
</t>
    </r>
    <r>
      <rPr>
        <sz val="7"/>
        <color rgb="FF000000"/>
        <rFont val="Arial Narrow"/>
        <family val="2"/>
      </rPr>
      <t>(&gt;25 KG) (SESIÓN)</t>
    </r>
  </si>
  <si>
    <t xml:space="preserve">VENDAJE DE EHMER </t>
  </si>
  <si>
    <t xml:space="preserve">VENDAJE DE INMOVILIZACIÓN </t>
  </si>
  <si>
    <t>VENDAJE DE ROBERT JONES</t>
  </si>
  <si>
    <r>
      <rPr>
        <b/>
        <sz val="7"/>
        <color rgb="FF000000"/>
        <rFont val="Arial Narrow"/>
        <family val="2"/>
      </rPr>
      <t>PAQUETE VENDAJES MANEJO DE HERIDA SIMPLE</t>
    </r>
    <r>
      <rPr>
        <sz val="7"/>
        <color rgb="FF000000"/>
        <rFont val="Arial Narrow"/>
        <family val="2"/>
      </rPr>
      <t xml:space="preserve"> DE MINIMA EXTENSIÓN  X 6 CAMBIOS</t>
    </r>
  </si>
  <si>
    <r>
      <rPr>
        <b/>
        <sz val="7"/>
        <color rgb="FF000000"/>
        <rFont val="Arial Narrow"/>
        <family val="2"/>
      </rPr>
      <t xml:space="preserve">VENDAJE MANEJO DE HERIDA </t>
    </r>
    <r>
      <rPr>
        <sz val="7"/>
        <color rgb="FF000000"/>
        <rFont val="Arial Narrow"/>
        <family val="2"/>
      </rPr>
      <t>SIMPLE DE MINIMA EXTENSIÓN</t>
    </r>
  </si>
  <si>
    <t>BAÑO COSMETICO</t>
  </si>
  <si>
    <t>BAÑO TERAPEUTICO</t>
  </si>
  <si>
    <r>
      <t>ALIMENTACIÓN PARENTERAL  X BOLSA</t>
    </r>
    <r>
      <rPr>
        <b/>
        <i/>
        <sz val="7"/>
        <color theme="1"/>
        <rFont val="Arial Narrow"/>
        <family val="2"/>
      </rPr>
      <t xml:space="preserve"> 
</t>
    </r>
    <r>
      <rPr>
        <sz val="7"/>
        <color theme="1"/>
        <rFont val="Arial Narrow"/>
        <family val="2"/>
      </rPr>
      <t>(Especifico según condicion clinica del paciente )</t>
    </r>
  </si>
  <si>
    <t>FIRMA DE REPRESENTANTE LEGAL</t>
  </si>
  <si>
    <t xml:space="preserve">Cedula de Ciudadania: </t>
  </si>
  <si>
    <t>NOMBRE DEL REPRESENTANTE LEGAL</t>
  </si>
  <si>
    <t>Los precios deben incluir los costos directos e indirectos, así como el transporte de los elementos cumpliendo con todas las normas higiénico- sanitarias y de seguridad exigidas y 
pertinentes en el lugar que establezca el Instituto.
Por favor tenga en cuenta que la OFERTA ECONOMICA debe contemplar los Costos de Transacción de la contratación aproximados, los cuales se relacionan a continuación:
Retefuente Según Aplique.
Retención de ICA: 11.04% X 1000
ESTAMPILLAS
Proadulto Mayor: 2%
Procultura: 0.5%
Universidad Distrital Francisco José de Caldas: 1,1%
Impuesto al Valor Agregado
Los precios deben incluir los gastos de transporte, materiales, talento humano y los gastos requeridos para la distribución y entrega de los ítems relacionados</t>
  </si>
  <si>
    <t>EQUIPOS URGENCIAS</t>
  </si>
  <si>
    <t>ITEM</t>
  </si>
  <si>
    <t xml:space="preserve">PRODUCTO </t>
  </si>
  <si>
    <t>No. COTIZACIONES</t>
  </si>
  <si>
    <t>COTIZACIONES 2025</t>
  </si>
  <si>
    <t>FILTROS</t>
  </si>
  <si>
    <t>CLASIFICACION</t>
  </si>
  <si>
    <t>PRECIO REFERENCIA PROMEDIO</t>
  </si>
  <si>
    <t>PRECIO REFERENCIA MEDIANA</t>
  </si>
  <si>
    <t>PRECIO REFERENCIA MENOR VALOR</t>
  </si>
  <si>
    <t>PRECIO REFERENCIA MEDIA GOMETRICA</t>
  </si>
  <si>
    <t>VALOR UNITARIO</t>
  </si>
  <si>
    <t>VALOR OFERTADO IVA INCLUIDO</t>
  </si>
  <si>
    <t>Team Zoe SAS</t>
  </si>
  <si>
    <t>PRECIOS CONTRATO 2024</t>
  </si>
  <si>
    <t xml:space="preserve">Clínica veterinaria El club de las Mascotas SAS </t>
  </si>
  <si>
    <t>CRECE S.A.S.</t>
  </si>
  <si>
    <t>PROMEDIO</t>
  </si>
  <si>
    <t>DESVES</t>
  </si>
  <si>
    <t>INFERIOR</t>
  </si>
  <si>
    <t>SUPERIOR</t>
  </si>
  <si>
    <t>CONSULTA CLINICA</t>
  </si>
  <si>
    <r>
      <rPr>
        <b/>
        <sz val="10"/>
        <rFont val="Calibri"/>
        <family val="2"/>
        <scheme val="minor"/>
      </rPr>
      <t>Incluye:</t>
    </r>
    <r>
      <rPr>
        <sz val="10"/>
        <rFont val="Calibri"/>
        <family val="2"/>
        <scheme val="minor"/>
      </rPr>
      <t xml:space="preserve">
Exploración clínica completa efectuada por médico veterinario y/o Médico Veterinario Zootecnista, de acuerdo con el  perfil establecido en el Anexo Técnico. diligenciamiento de formato físico, digital y /o Software establecido por el Instituto. </t>
    </r>
  </si>
  <si>
    <r>
      <rPr>
        <b/>
        <sz val="10"/>
        <color rgb="FF000000"/>
        <rFont val="Calibri"/>
        <family val="2"/>
        <scheme val="minor"/>
      </rPr>
      <t>Descripción:</t>
    </r>
    <r>
      <rPr>
        <sz val="10"/>
        <color rgb="FF000000"/>
        <rFont val="Calibri"/>
        <family val="2"/>
        <scheme val="minor"/>
      </rPr>
      <t xml:space="preserve">
"Microchip Hitag- S256- Estándar ISO 11784/85 FDX-B, Frecuencia 132.2 kHz, Período de validez: toda la vida, tipo de recubrimiento del microchip: Parylene, Temperatura de funcionamiento -10°C hasta 45°C, certificado del comité Internacional de Registro de Animales (ICAR), tipo de esterilización Gas EO, material del aplicador: Polipropileno, dimensiones del microchip: Longitud: 8.0 a 12.0 mm +- 0.6mm, temperatura de almacenamiento -20°C hasta 50°C" 
</t>
    </r>
    <r>
      <rPr>
        <b/>
        <sz val="10"/>
        <color rgb="FF000000"/>
        <rFont val="Calibri"/>
        <family val="2"/>
        <scheme val="minor"/>
      </rPr>
      <t xml:space="preserve">
Incluye: 
</t>
    </r>
    <r>
      <rPr>
        <sz val="10"/>
        <color rgb="FF000000"/>
        <rFont val="Calibri"/>
        <family val="2"/>
        <scheme val="minor"/>
      </rPr>
      <t>Insumos requeridos para durante el procedimiento de implantación. Diligenciamiento de documentación en formato físico, digital y /o Software establecido por el Instituto</t>
    </r>
  </si>
  <si>
    <t>DISPOSITIVO + IMPLANTACIÓN DE MICROCHIP POR ANIMAL</t>
  </si>
  <si>
    <t xml:space="preserve">Incluye:
Personal Médico Veterinario y/o Médico Veterinario Zootecnista, canil ó gatil, todos los insumos: Incluido canalización, medicamentos anestésicos y demás insumos que requiere el paciente para su adecuada recuperación diligenciamiento de formato fisico, digital y /o Software establecido por el Instituto. </t>
  </si>
  <si>
    <r>
      <rPr>
        <b/>
        <sz val="10"/>
        <rFont val="Calibri"/>
        <family val="2"/>
        <scheme val="minor"/>
      </rPr>
      <t>SEDACIÓN PACIENTE TOY</t>
    </r>
    <r>
      <rPr>
        <sz val="10"/>
        <rFont val="Calibri"/>
        <family val="2"/>
        <scheme val="minor"/>
      </rPr>
      <t xml:space="preserve"> (0 KG – 5 KG)</t>
    </r>
  </si>
  <si>
    <r>
      <rPr>
        <b/>
        <sz val="10"/>
        <rFont val="Calibri"/>
        <family val="2"/>
        <scheme val="minor"/>
      </rPr>
      <t>SEDACIÓN PACIENTE PEQUEÑO</t>
    </r>
    <r>
      <rPr>
        <sz val="10"/>
        <rFont val="Calibri"/>
        <family val="2"/>
        <scheme val="minor"/>
      </rPr>
      <t xml:space="preserve"> (5,1 KG – 14 KG)</t>
    </r>
  </si>
  <si>
    <r>
      <rPr>
        <b/>
        <sz val="10"/>
        <rFont val="Calibri"/>
        <family val="2"/>
        <scheme val="minor"/>
      </rPr>
      <t>SEDACIÓN PACIENTE MEDIANO</t>
    </r>
    <r>
      <rPr>
        <sz val="10"/>
        <rFont val="Calibri"/>
        <family val="2"/>
        <scheme val="minor"/>
      </rPr>
      <t xml:space="preserve"> (14,1 KG - 25 KG)</t>
    </r>
  </si>
  <si>
    <r>
      <rPr>
        <b/>
        <sz val="10"/>
        <rFont val="Calibri"/>
        <family val="2"/>
        <scheme val="minor"/>
      </rPr>
      <t>SEDACIÓN PACIENTE GRANDE</t>
    </r>
    <r>
      <rPr>
        <sz val="10"/>
        <rFont val="Calibri"/>
        <family val="2"/>
        <scheme val="minor"/>
      </rPr>
      <t xml:space="preserve"> (&gt;25 KG)</t>
    </r>
  </si>
  <si>
    <r>
      <rPr>
        <b/>
        <sz val="10"/>
        <color rgb="FF000000"/>
        <rFont val="Calibri"/>
        <family val="2"/>
        <scheme val="minor"/>
      </rPr>
      <t>Incluye:</t>
    </r>
    <r>
      <rPr>
        <sz val="10"/>
        <color rgb="FF000000"/>
        <rFont val="Calibri"/>
        <family val="2"/>
        <scheme val="minor"/>
      </rPr>
      <t xml:space="preserve">
Personal Médico Veterinario y/o Médico Veterinario Zootecnista,</t>
    </r>
    <r>
      <rPr>
        <sz val="10"/>
        <rFont val="Calibri"/>
        <family val="2"/>
        <scheme val="minor"/>
      </rPr>
      <t xml:space="preserve">  todos los insumos necesarios (en cuanto a preparación, sedación y eutanasia) acordes con  protocolo de eutanasia  vigente por la Entidad.</t>
    </r>
    <r>
      <rPr>
        <sz val="10"/>
        <color rgb="FF000000"/>
        <rFont val="Calibri"/>
        <family val="2"/>
        <scheme val="minor"/>
      </rPr>
      <t xml:space="preserve">
Diligenciamiento de formato fisico, digital y /o Software establecido por el Instituto. </t>
    </r>
  </si>
  <si>
    <r>
      <rPr>
        <b/>
        <sz val="10"/>
        <rFont val="Calibri"/>
        <family val="2"/>
        <scheme val="minor"/>
      </rPr>
      <t>EUTANASIA PACIENTE TOY</t>
    </r>
    <r>
      <rPr>
        <sz val="10"/>
        <rFont val="Calibri"/>
        <family val="2"/>
        <scheme val="minor"/>
      </rPr>
      <t xml:space="preserve"> (0 KG – 5 KG)</t>
    </r>
  </si>
  <si>
    <r>
      <rPr>
        <b/>
        <sz val="10"/>
        <rFont val="Calibri"/>
        <family val="2"/>
        <scheme val="minor"/>
      </rPr>
      <t>EUTANASIA PACIENTE PEQUEÑO</t>
    </r>
    <r>
      <rPr>
        <sz val="10"/>
        <rFont val="Calibri"/>
        <family val="2"/>
        <scheme val="minor"/>
      </rPr>
      <t xml:space="preserve"> (5,1 KG – 14 KG)</t>
    </r>
  </si>
  <si>
    <r>
      <rPr>
        <b/>
        <sz val="10"/>
        <rFont val="Calibri"/>
        <family val="2"/>
        <scheme val="minor"/>
      </rPr>
      <t>EUTANASIA PACIENTE MEDIANO</t>
    </r>
    <r>
      <rPr>
        <sz val="10"/>
        <rFont val="Calibri"/>
        <family val="2"/>
        <scheme val="minor"/>
      </rPr>
      <t xml:space="preserve"> (14,1 KG - 25 KG)</t>
    </r>
  </si>
  <si>
    <r>
      <rPr>
        <b/>
        <sz val="10"/>
        <rFont val="Calibri"/>
        <family val="2"/>
        <scheme val="minor"/>
      </rPr>
      <t>EUTANASIA PACIENTE GRANDE</t>
    </r>
    <r>
      <rPr>
        <sz val="10"/>
        <rFont val="Calibri"/>
        <family val="2"/>
        <scheme val="minor"/>
      </rPr>
      <t xml:space="preserve"> (&gt;25 KG)</t>
    </r>
  </si>
  <si>
    <t>DISPOSICION DE CADAVER</t>
  </si>
  <si>
    <r>
      <rPr>
        <b/>
        <sz val="10"/>
        <color rgb="FF000000"/>
        <rFont val="Calibri"/>
        <family val="2"/>
        <scheme val="minor"/>
      </rPr>
      <t>Incluye:</t>
    </r>
    <r>
      <rPr>
        <sz val="10"/>
        <color rgb="FF000000"/>
        <rFont val="Calibri"/>
        <family val="2"/>
        <scheme val="minor"/>
      </rPr>
      <t xml:space="preserve">
Entrega mensual de registro de disposicion  de cavaderes, diligenciamiento de documentacion de formato fisico, digital y /o Software establecido por el Instituto.
Asi como  presentación de certificación empresa contrata para dicho servicio.</t>
    </r>
  </si>
  <si>
    <r>
      <rPr>
        <b/>
        <sz val="10"/>
        <color rgb="FF000000"/>
        <rFont val="Calibri"/>
        <family val="2"/>
        <scheme val="minor"/>
      </rPr>
      <t>Incluye:</t>
    </r>
    <r>
      <rPr>
        <sz val="10"/>
        <color rgb="FF000000"/>
        <rFont val="Calibri"/>
        <family val="2"/>
        <scheme val="minor"/>
      </rPr>
      <t xml:space="preserve">
Personal </t>
    </r>
    <r>
      <rPr>
        <sz val="10"/>
        <rFont val="Calibri"/>
        <family val="2"/>
        <scheme val="minor"/>
      </rPr>
      <t xml:space="preserve"> Médico Veterinario y/o Médico Veterinario Zootecnista,  </t>
    </r>
    <r>
      <rPr>
        <sz val="10"/>
        <color rgb="FF000000"/>
        <rFont val="Calibri"/>
        <family val="2"/>
        <scheme val="minor"/>
      </rPr>
      <t xml:space="preserve">de acuerdo con el  perfil establecido en el Anexo Técnico, canil ó gatil, todos los insumos, alimentos y/o medicamentos que requiere el paciente para su adecuada recuperación diligenciamiento de formato fisico, digital y /o Software establecido por el Instituto. </t>
    </r>
  </si>
  <si>
    <r>
      <rPr>
        <b/>
        <sz val="10"/>
        <rFont val="Calibri"/>
        <family val="2"/>
        <scheme val="minor"/>
      </rPr>
      <t>HOSPITALIZACIÓN DIARIA PACIENTE TOY</t>
    </r>
    <r>
      <rPr>
        <sz val="10"/>
        <rFont val="Calibri"/>
        <family val="2"/>
        <scheme val="minor"/>
      </rPr>
      <t xml:space="preserve">
(0 KG – 5 KG)</t>
    </r>
  </si>
  <si>
    <r>
      <rPr>
        <b/>
        <sz val="10"/>
        <rFont val="Calibri"/>
        <family val="2"/>
        <scheme val="minor"/>
      </rPr>
      <t>HOSPITALIZACIÓN DIARIA PACIENTE PEQUEÑO</t>
    </r>
    <r>
      <rPr>
        <sz val="10"/>
        <rFont val="Calibri"/>
        <family val="2"/>
        <scheme val="minor"/>
      </rPr>
      <t xml:space="preserve">
(5,1 KG –  14KG)</t>
    </r>
  </si>
  <si>
    <r>
      <rPr>
        <b/>
        <sz val="10"/>
        <rFont val="Calibri"/>
        <family val="2"/>
        <scheme val="minor"/>
      </rPr>
      <t>HOSPITALIZACIÓN DIARIA PACIENTE MEDIANO</t>
    </r>
    <r>
      <rPr>
        <sz val="10"/>
        <rFont val="Calibri"/>
        <family val="2"/>
        <scheme val="minor"/>
      </rPr>
      <t xml:space="preserve">
(14,1 KG –  25KG)</t>
    </r>
  </si>
  <si>
    <r>
      <rPr>
        <b/>
        <sz val="10"/>
        <rFont val="Calibri"/>
        <family val="2"/>
        <scheme val="minor"/>
      </rPr>
      <t>HOSPITALIZACIÓN DIARIA PACIENTE GRANDE</t>
    </r>
    <r>
      <rPr>
        <sz val="10"/>
        <rFont val="Calibri"/>
        <family val="2"/>
        <scheme val="minor"/>
      </rPr>
      <t xml:space="preserve">
(&gt;25 KG)</t>
    </r>
  </si>
  <si>
    <r>
      <rPr>
        <b/>
        <sz val="10"/>
        <color rgb="FF000000"/>
        <rFont val="Calibri"/>
        <family val="2"/>
        <scheme val="minor"/>
      </rPr>
      <t xml:space="preserve">Incluye: </t>
    </r>
    <r>
      <rPr>
        <sz val="10"/>
        <color rgb="FF000000"/>
        <rFont val="Calibri"/>
        <family val="2"/>
        <scheme val="minor"/>
      </rPr>
      <t xml:space="preserve">
</t>
    </r>
    <r>
      <rPr>
        <sz val="10"/>
        <rFont val="Calibri"/>
        <family val="2"/>
        <scheme val="minor"/>
      </rPr>
      <t>Personal  Médico Veterinario y/o Médico Veterinario Zootecnista,  de acuerdo con el  perfil establecido en el Anexo Técnico</t>
    </r>
    <r>
      <rPr>
        <sz val="10"/>
        <color rgb="FF000000"/>
        <rFont val="Calibri"/>
        <family val="2"/>
        <scheme val="minor"/>
      </rPr>
      <t xml:space="preserve">, canil ó gatil, todos los insumos requeridos: </t>
    </r>
    <r>
      <rPr>
        <sz val="10"/>
        <rFont val="Calibri"/>
        <family val="2"/>
        <scheme val="minor"/>
      </rPr>
      <t>concentrador/tanque de oxígeno, monitor de organos,  saturador de oxigeno, bomba de infusión permanente, alimentos y/o medicamentos que requiere el paciente para su adecuada recuperación diligenciamiento de formato fisico, digital o y /o Software establecido por el Instituto.</t>
    </r>
  </si>
  <si>
    <r>
      <rPr>
        <b/>
        <sz val="10"/>
        <rFont val="Calibri"/>
        <family val="2"/>
        <scheme val="minor"/>
      </rPr>
      <t>UNIDAD DE CUIDADOS INTENSIVOS DIARIA PACIENTE PACIENTE TOY</t>
    </r>
    <r>
      <rPr>
        <sz val="10"/>
        <rFont val="Calibri"/>
        <family val="2"/>
        <scheme val="minor"/>
      </rPr>
      <t xml:space="preserve">
(0 KG – 5 KG)</t>
    </r>
  </si>
  <si>
    <r>
      <rPr>
        <b/>
        <sz val="10"/>
        <rFont val="Calibri"/>
        <family val="2"/>
        <scheme val="minor"/>
      </rPr>
      <t>UNIDAD DE CUIDADOS INTENSIVOS DIARIA PACIENTE PEQUEÑO</t>
    </r>
    <r>
      <rPr>
        <sz val="10"/>
        <rFont val="Calibri"/>
        <family val="2"/>
        <scheme val="minor"/>
      </rPr>
      <t xml:space="preserve">
(5,1 KG –  14KG)</t>
    </r>
  </si>
  <si>
    <r>
      <rPr>
        <b/>
        <sz val="10"/>
        <rFont val="Calibri"/>
        <family val="2"/>
        <scheme val="minor"/>
      </rPr>
      <t>UNIDAD DE CUIDADOS INTENSIVOS DIARIA PACIENTE MEDIANO</t>
    </r>
    <r>
      <rPr>
        <sz val="10"/>
        <rFont val="Calibri"/>
        <family val="2"/>
        <scheme val="minor"/>
      </rPr>
      <t xml:space="preserve">
(14,1 KG –  25KG)</t>
    </r>
  </si>
  <si>
    <r>
      <rPr>
        <b/>
        <sz val="10"/>
        <rFont val="Calibri"/>
        <family val="2"/>
        <scheme val="minor"/>
      </rPr>
      <t>UNIDAD DE CUIDADOS INTENSIVOS DIARIA PACIENTE GRANDE</t>
    </r>
    <r>
      <rPr>
        <sz val="10"/>
        <rFont val="Calibri"/>
        <family val="2"/>
        <scheme val="minor"/>
      </rPr>
      <t xml:space="preserve">
(&gt;25 KG)</t>
    </r>
  </si>
  <si>
    <r>
      <rPr>
        <b/>
        <sz val="10"/>
        <color rgb="FF000000"/>
        <rFont val="Calibri"/>
        <family val="2"/>
        <scheme val="minor"/>
      </rPr>
      <t>Incluye:</t>
    </r>
    <r>
      <rPr>
        <sz val="10"/>
        <color rgb="FF000000"/>
        <rFont val="Calibri"/>
        <family val="2"/>
        <scheme val="minor"/>
      </rPr>
      <t xml:space="preserve">
Canil ó gatil, alimentacion y observacion del paciente, diligenciamiento de documentacion de formato fisico, digital y /o Software establecido por el Instituto. </t>
    </r>
  </si>
  <si>
    <r>
      <rPr>
        <b/>
        <sz val="10"/>
        <rFont val="Calibri"/>
        <family val="2"/>
        <scheme val="minor"/>
      </rPr>
      <t xml:space="preserve">ALOJAMIENTO DIARIA PACIENTE TOY  </t>
    </r>
    <r>
      <rPr>
        <sz val="10"/>
        <rFont val="Calibri"/>
        <family val="2"/>
        <scheme val="minor"/>
      </rPr>
      <t>(0 KG – 5 KG)</t>
    </r>
  </si>
  <si>
    <r>
      <rPr>
        <b/>
        <sz val="10"/>
        <rFont val="Calibri"/>
        <family val="2"/>
        <scheme val="minor"/>
      </rPr>
      <t xml:space="preserve">ALOJAMIENTO DIARIA PACIENTE PEQUEÑO  </t>
    </r>
    <r>
      <rPr>
        <sz val="10"/>
        <rFont val="Calibri"/>
        <family val="2"/>
        <scheme val="minor"/>
      </rPr>
      <t>(5,1 KG –  14KG)</t>
    </r>
  </si>
  <si>
    <r>
      <rPr>
        <b/>
        <sz val="10"/>
        <rFont val="Calibri"/>
        <family val="2"/>
        <scheme val="minor"/>
      </rPr>
      <t xml:space="preserve">ALOJAMIENTO DIARIA PACIENTE MEDIANO </t>
    </r>
    <r>
      <rPr>
        <sz val="10"/>
        <rFont val="Calibri"/>
        <family val="2"/>
        <scheme val="minor"/>
      </rPr>
      <t>(14,1 KG –  25KG)</t>
    </r>
  </si>
  <si>
    <r>
      <rPr>
        <b/>
        <sz val="10"/>
        <rFont val="Calibri"/>
        <family val="2"/>
        <scheme val="minor"/>
      </rPr>
      <t>ALOJAMIENTO DIARIA PACIENTE GRANDE</t>
    </r>
    <r>
      <rPr>
        <sz val="10"/>
        <rFont val="Calibri"/>
        <family val="2"/>
        <scheme val="minor"/>
      </rPr>
      <t xml:space="preserve"> (&gt;25 kg)</t>
    </r>
  </si>
  <si>
    <t>DESPARASITACION</t>
  </si>
  <si>
    <r>
      <rPr>
        <b/>
        <sz val="10"/>
        <color rgb="FF000000"/>
        <rFont val="Calibri"/>
        <family val="2"/>
        <scheme val="minor"/>
      </rPr>
      <t>Incluye:</t>
    </r>
    <r>
      <rPr>
        <sz val="10"/>
        <color rgb="FF000000"/>
        <rFont val="Calibri"/>
        <family val="2"/>
        <scheme val="minor"/>
      </rPr>
      <t xml:space="preserve">
Personal Médico Veterinario y/o Médico Veterinario Zootecnista, medicamento, materiales y/o insumos, diligenciamiento de documentacion de formato fisico, digital y /o Software establecido por el Instituto. </t>
    </r>
  </si>
  <si>
    <r>
      <rPr>
        <b/>
        <sz val="10"/>
        <rFont val="Calibri"/>
        <family val="2"/>
        <scheme val="minor"/>
      </rPr>
      <t xml:space="preserve">DESPARASITACION INTERNA PACIENTE TOY  </t>
    </r>
    <r>
      <rPr>
        <sz val="10"/>
        <rFont val="Calibri"/>
        <family val="2"/>
        <scheme val="minor"/>
      </rPr>
      <t>(0 KG – 5 KG)</t>
    </r>
  </si>
  <si>
    <r>
      <rPr>
        <b/>
        <sz val="10"/>
        <rFont val="Calibri"/>
        <family val="2"/>
        <scheme val="minor"/>
      </rPr>
      <t xml:space="preserve">DESPARASITACION INTERNA PACIENTE PEQUEÑO </t>
    </r>
    <r>
      <rPr>
        <sz val="10"/>
        <rFont val="Calibri"/>
        <family val="2"/>
        <scheme val="minor"/>
      </rPr>
      <t>(5,1 KG –  14KG)</t>
    </r>
  </si>
  <si>
    <r>
      <rPr>
        <b/>
        <sz val="10"/>
        <rFont val="Calibri"/>
        <family val="2"/>
        <scheme val="minor"/>
      </rPr>
      <t xml:space="preserve">DESPARASITACION INTERNA PACIENTE MEDIANO </t>
    </r>
    <r>
      <rPr>
        <sz val="10"/>
        <rFont val="Calibri"/>
        <family val="2"/>
        <scheme val="minor"/>
      </rPr>
      <t>(14,1 KG –  25KG)</t>
    </r>
  </si>
  <si>
    <r>
      <rPr>
        <b/>
        <sz val="10"/>
        <rFont val="Calibri"/>
        <family val="2"/>
        <scheme val="minor"/>
      </rPr>
      <t>DESPARASITACION INTERNA PACIENTE GRANDE</t>
    </r>
    <r>
      <rPr>
        <sz val="10"/>
        <rFont val="Calibri"/>
        <family val="2"/>
        <scheme val="minor"/>
      </rPr>
      <t xml:space="preserve"> (&gt;25 kg)</t>
    </r>
  </si>
  <si>
    <r>
      <rPr>
        <b/>
        <sz val="10"/>
        <rFont val="Calibri"/>
        <family val="2"/>
        <scheme val="minor"/>
      </rPr>
      <t>DESPARASITACION EXTERNA  PACIENTE  TOY</t>
    </r>
    <r>
      <rPr>
        <sz val="10"/>
        <rFont val="Calibri"/>
        <family val="2"/>
        <scheme val="minor"/>
      </rPr>
      <t xml:space="preserve"> (0 KG – 5 KG)</t>
    </r>
  </si>
  <si>
    <r>
      <rPr>
        <b/>
        <sz val="10"/>
        <rFont val="Calibri"/>
        <family val="2"/>
        <scheme val="minor"/>
      </rPr>
      <t>DESPARASITACION EXTERNA  PACIENTE  PEQUEÑO</t>
    </r>
    <r>
      <rPr>
        <sz val="10"/>
        <rFont val="Calibri"/>
        <family val="2"/>
        <scheme val="minor"/>
      </rPr>
      <t xml:space="preserve">  (5,1 KG –  14KG)</t>
    </r>
  </si>
  <si>
    <r>
      <rPr>
        <b/>
        <sz val="10"/>
        <rFont val="Calibri"/>
        <family val="2"/>
        <scheme val="minor"/>
      </rPr>
      <t xml:space="preserve">DESPARASITACION EXTERNA PACIENTE MEDIANO </t>
    </r>
    <r>
      <rPr>
        <sz val="10"/>
        <rFont val="Calibri"/>
        <family val="2"/>
        <scheme val="minor"/>
      </rPr>
      <t>(14,1 KG –  25KG)</t>
    </r>
  </si>
  <si>
    <r>
      <rPr>
        <b/>
        <sz val="10"/>
        <rFont val="Calibri"/>
        <family val="2"/>
        <scheme val="minor"/>
      </rPr>
      <t>DESPARASITACION EXTERNA PACIENTE GRANDE</t>
    </r>
    <r>
      <rPr>
        <sz val="10"/>
        <rFont val="Calibri"/>
        <family val="2"/>
        <scheme val="minor"/>
      </rPr>
      <t xml:space="preserve"> (&gt;25 kg)</t>
    </r>
  </si>
  <si>
    <r>
      <rPr>
        <b/>
        <sz val="10"/>
        <color rgb="FF000000"/>
        <rFont val="Calibri"/>
        <family val="2"/>
        <scheme val="minor"/>
      </rPr>
      <t>Incluye:</t>
    </r>
    <r>
      <rPr>
        <sz val="10"/>
        <color rgb="FF000000"/>
        <rFont val="Calibri"/>
        <family val="2"/>
        <scheme val="minor"/>
      </rPr>
      <t xml:space="preserve">
Personal Médico Veterinario y/o Médico Veterinario Zootecnista, biológico, materiales y/o insumos, diligenciamiento de documentacion de formato fisico, digital y /o Software establecido por el Instituto. </t>
    </r>
  </si>
  <si>
    <r>
      <rPr>
        <b/>
        <sz val="10"/>
        <rFont val="Calibri"/>
        <family val="2"/>
        <scheme val="minor"/>
      </rPr>
      <t xml:space="preserve">VACUNA TOS DE LAS PERRERAS </t>
    </r>
    <r>
      <rPr>
        <sz val="10"/>
        <rFont val="Calibri"/>
        <family val="2"/>
        <scheme val="minor"/>
      </rPr>
      <t>(KENNEL COUGH)</t>
    </r>
  </si>
  <si>
    <r>
      <rPr>
        <b/>
        <sz val="10"/>
        <rFont val="Calibri"/>
        <family val="2"/>
        <scheme val="minor"/>
      </rPr>
      <t>VACUNA TETRAVALENTE FELINA</t>
    </r>
    <r>
      <rPr>
        <sz val="10"/>
        <rFont val="Calibri"/>
        <family val="2"/>
        <scheme val="minor"/>
      </rPr>
      <t xml:space="preserve">
(RINOTRAQUEITIS, CALICIVIRUS, PANLEUCOPENIA Y CLAMIDIA)</t>
    </r>
  </si>
  <si>
    <r>
      <rPr>
        <b/>
        <sz val="10"/>
        <color rgb="FF000000"/>
        <rFont val="Calibri"/>
        <family val="2"/>
        <scheme val="minor"/>
      </rPr>
      <t>Incluye:</t>
    </r>
    <r>
      <rPr>
        <sz val="10"/>
        <color rgb="FF000000"/>
        <rFont val="Calibri"/>
        <family val="2"/>
        <scheme val="minor"/>
      </rPr>
      <t xml:space="preserve">
PersonaPersonal Médico Veterinario y/o Médico Veterinario Zootecnista/ Microbiologo, insumos y/o materiales para la toma aséptica de la muestra, procesamiento,  interpretación y correlacion con la clínica del paciente. Diligenciamiento de documentacion de formato fisico, digital y /o Software establecido por el Instituto.</t>
    </r>
  </si>
  <si>
    <r>
      <rPr>
        <b/>
        <sz val="10"/>
        <rFont val="Calibri"/>
        <family val="2"/>
        <scheme val="minor"/>
      </rPr>
      <t>PERFIL  GENERAL  I</t>
    </r>
    <r>
      <rPr>
        <sz val="10"/>
        <rFont val="Calibri"/>
        <family val="2"/>
        <scheme val="minor"/>
      </rPr>
      <t xml:space="preserve">
(CUADRO HEMÁTICO, FAS,GGT, CREATININA, TPT)</t>
    </r>
  </si>
  <si>
    <r>
      <rPr>
        <b/>
        <sz val="10"/>
        <color rgb="FF000000"/>
        <rFont val="Calibri"/>
        <family val="2"/>
        <scheme val="minor"/>
      </rPr>
      <t>PERFIL  GENERAL  II</t>
    </r>
    <r>
      <rPr>
        <sz val="10"/>
        <color rgb="FF000000"/>
        <rFont val="Calibri"/>
        <family val="2"/>
        <scheme val="minor"/>
      </rPr>
      <t xml:space="preserve">
(CUADRO HEMÁTICO, FAS, ALT, GGT CREATININA, TPT, UROANÁLISIS)</t>
    </r>
  </si>
  <si>
    <r>
      <rPr>
        <b/>
        <sz val="10"/>
        <color rgb="FF000000"/>
        <rFont val="Calibri"/>
        <family val="2"/>
        <scheme val="minor"/>
      </rPr>
      <t>PERFIL CONVULSIVO  CANINOS</t>
    </r>
    <r>
      <rPr>
        <sz val="10"/>
        <color rgb="FF000000"/>
        <rFont val="Calibri"/>
        <family val="2"/>
        <scheme val="minor"/>
      </rPr>
      <t xml:space="preserve">
(CUADRO HEMÁTICO, GLICEMIA, </t>
    </r>
    <r>
      <rPr>
        <sz val="10"/>
        <rFont val="Calibri"/>
        <family val="2"/>
        <scheme val="minor"/>
      </rPr>
      <t>CALCIO</t>
    </r>
    <r>
      <rPr>
        <sz val="10"/>
        <color rgb="FF000000"/>
        <rFont val="Calibri"/>
        <family val="2"/>
        <scheme val="minor"/>
      </rPr>
      <t>, BUN, CREATININA,  GGT, UROANÁLISIS)</t>
    </r>
  </si>
  <si>
    <r>
      <rPr>
        <b/>
        <sz val="10"/>
        <color rgb="FF000000"/>
        <rFont val="Calibri"/>
        <family val="2"/>
        <scheme val="minor"/>
      </rPr>
      <t>PERFIL CONVULSIVO  FELINOS</t>
    </r>
    <r>
      <rPr>
        <sz val="10"/>
        <color rgb="FF000000"/>
        <rFont val="Calibri"/>
        <family val="2"/>
        <scheme val="minor"/>
      </rPr>
      <t xml:space="preserve">
 (CUADRO HEMÁTICO, GLICEMIA, ALT, BUN, CREATININA, GGT, UROANALISIS Y TOXOPLASMA)</t>
    </r>
  </si>
  <si>
    <r>
      <rPr>
        <b/>
        <sz val="10"/>
        <color rgb="FF000000"/>
        <rFont val="Calibri"/>
        <family val="2"/>
        <scheme val="minor"/>
      </rPr>
      <t>PERFIL DIABÉTICO</t>
    </r>
    <r>
      <rPr>
        <sz val="10"/>
        <color rgb="FF000000"/>
        <rFont val="Calibri"/>
        <family val="2"/>
        <scheme val="minor"/>
      </rPr>
      <t xml:space="preserve">
(GLICEMIA, BUN, CREATININA, UROANÁLISIS)</t>
    </r>
  </si>
  <si>
    <r>
      <rPr>
        <b/>
        <sz val="10"/>
        <color rgb="FF000000"/>
        <rFont val="Calibri"/>
        <family val="2"/>
        <scheme val="minor"/>
      </rPr>
      <t>PERFIL GERIÁTRICO</t>
    </r>
    <r>
      <rPr>
        <sz val="10"/>
        <color rgb="FF000000"/>
        <rFont val="Calibri"/>
        <family val="2"/>
        <scheme val="minor"/>
      </rPr>
      <t xml:space="preserve">
(CUADRO HEMÁTICO, CREATININA, </t>
    </r>
    <r>
      <rPr>
        <sz val="10"/>
        <rFont val="Calibri"/>
        <family val="2"/>
        <scheme val="minor"/>
      </rPr>
      <t>FOSFORO</t>
    </r>
    <r>
      <rPr>
        <sz val="10"/>
        <color rgb="FFC00000"/>
        <rFont val="Calibri"/>
        <family val="2"/>
        <scheme val="minor"/>
      </rPr>
      <t>,</t>
    </r>
    <r>
      <rPr>
        <sz val="10"/>
        <color rgb="FF000000"/>
        <rFont val="Calibri"/>
        <family val="2"/>
        <scheme val="minor"/>
      </rPr>
      <t xml:space="preserve"> COLESTEROL TOTAL,  GLICEMIA, FOSFATASA ALCALINA, GGT Y UROANÁLISIS)</t>
    </r>
  </si>
  <si>
    <r>
      <rPr>
        <b/>
        <sz val="10"/>
        <color rgb="FF000000"/>
        <rFont val="Calibri"/>
        <family val="2"/>
        <scheme val="minor"/>
      </rPr>
      <t>PERFIL HEPÁTICO I</t>
    </r>
    <r>
      <rPr>
        <sz val="10"/>
        <color rgb="FF000000"/>
        <rFont val="Calibri"/>
        <family val="2"/>
        <scheme val="minor"/>
      </rPr>
      <t xml:space="preserve">
(CUADRO HEMÁTICO, ALT, AST,  FAS,GGT, PROTEÍNAS TOTALES Y DIFERENCIADAS, UROANÁLISIS).</t>
    </r>
  </si>
  <si>
    <r>
      <rPr>
        <b/>
        <sz val="10"/>
        <color theme="1"/>
        <rFont val="Calibri"/>
        <family val="2"/>
        <scheme val="minor"/>
      </rPr>
      <t xml:space="preserve">PERFIL HEPATICO II </t>
    </r>
    <r>
      <rPr>
        <sz val="10"/>
        <color theme="1"/>
        <rFont val="Calibri"/>
        <family val="2"/>
        <scheme val="minor"/>
      </rPr>
      <t xml:space="preserve">
(ALT, ALP, AST, GGT, BILIRRUBINAS TOTALES Y DIFERENCIADAS, PROTEINAS TOTALES Y DIFERENCIADAS).</t>
    </r>
  </si>
  <si>
    <r>
      <rPr>
        <b/>
        <sz val="10"/>
        <color rgb="FF000000"/>
        <rFont val="Calibri"/>
        <family val="2"/>
        <scheme val="minor"/>
      </rPr>
      <t>PERFIL PANCREÁTICO</t>
    </r>
    <r>
      <rPr>
        <sz val="10"/>
        <color rgb="FF000000"/>
        <rFont val="Calibri"/>
        <family val="2"/>
        <scheme val="minor"/>
      </rPr>
      <t xml:space="preserve">
(AMILASA, LIPASA CUANTITATIVA, GLICEMIA, BILIRRUBINA TOTAL  y COPROSCOPICO)</t>
    </r>
  </si>
  <si>
    <r>
      <rPr>
        <b/>
        <sz val="10"/>
        <color rgb="FF000000"/>
        <rFont val="Calibri"/>
        <family val="2"/>
        <scheme val="minor"/>
      </rPr>
      <t>PERFIL RENAL</t>
    </r>
    <r>
      <rPr>
        <sz val="10"/>
        <color rgb="FF000000"/>
        <rFont val="Calibri"/>
        <family val="2"/>
        <scheme val="minor"/>
      </rPr>
      <t xml:space="preserve">
(CUADRO HEMÁTICO, BUN, CRETININA, </t>
    </r>
    <r>
      <rPr>
        <sz val="10"/>
        <rFont val="Calibri"/>
        <family val="2"/>
        <scheme val="minor"/>
      </rPr>
      <t>FOSFORO</t>
    </r>
    <r>
      <rPr>
        <sz val="10"/>
        <color rgb="FF000000"/>
        <rFont val="Calibri"/>
        <family val="2"/>
        <scheme val="minor"/>
      </rPr>
      <t>,UROANÁLISIS)</t>
    </r>
  </si>
  <si>
    <r>
      <rPr>
        <b/>
        <sz val="10"/>
        <color rgb="FF000000"/>
        <rFont val="Calibri"/>
        <family val="2"/>
        <scheme val="minor"/>
      </rPr>
      <t xml:space="preserve">PERFIL TIROIDEO </t>
    </r>
    <r>
      <rPr>
        <sz val="10"/>
        <color rgb="FF000000"/>
        <rFont val="Calibri"/>
        <family val="2"/>
        <scheme val="minor"/>
      </rPr>
      <t xml:space="preserve">
(T4 LIBRE, T4 TOTAL, ACTH,  TSH Y COLESTEROL)</t>
    </r>
  </si>
  <si>
    <r>
      <rPr>
        <b/>
        <sz val="10"/>
        <color rgb="FF000000"/>
        <rFont val="Calibri"/>
        <family val="2"/>
        <scheme val="minor"/>
      </rPr>
      <t>PERFIL ELECTROLÍTICO</t>
    </r>
    <r>
      <rPr>
        <sz val="10"/>
        <color rgb="FF000000"/>
        <rFont val="Calibri"/>
        <family val="2"/>
        <scheme val="minor"/>
      </rPr>
      <t xml:space="preserve">
CALCIO - POTASIO - SODIO - FÓSFORO -  MAGNESIO - CLORO</t>
    </r>
  </si>
  <si>
    <r>
      <rPr>
        <b/>
        <sz val="10"/>
        <color rgb="FF000000"/>
        <rFont val="Calibri"/>
        <family val="2"/>
        <scheme val="minor"/>
      </rPr>
      <t>PERFIL CACHORRO CANINO</t>
    </r>
    <r>
      <rPr>
        <sz val="10"/>
        <color rgb="FF000000"/>
        <rFont val="Calibri"/>
        <family val="2"/>
        <scheme val="minor"/>
      </rPr>
      <t xml:space="preserve">
(CUADRO HEMATICO, TEST CROMATOGRAFIA PARVOVIROSIS CANINO + CORONAVIRUS CANINO + GIARDIA , COPROSCOPICO, GLICEMIA).</t>
    </r>
  </si>
  <si>
    <r>
      <rPr>
        <b/>
        <sz val="10"/>
        <color rgb="FF000000"/>
        <rFont val="Calibri"/>
        <family val="2"/>
        <scheme val="minor"/>
      </rPr>
      <t>PERFIL CACHORRO FELINO</t>
    </r>
    <r>
      <rPr>
        <sz val="10"/>
        <color rgb="FF000000"/>
        <rFont val="Calibri"/>
        <family val="2"/>
        <scheme val="minor"/>
      </rPr>
      <t xml:space="preserve">
(CUADRO HEMATICO/ TEST VACCICHECK FELINO: Titulo Anticuerpos IGG Panleucopenia, Herpesvirus y Calicivirus Felino/GLICEMIA).</t>
    </r>
  </si>
  <si>
    <r>
      <rPr>
        <b/>
        <sz val="10"/>
        <color rgb="FF000000"/>
        <rFont val="Calibri"/>
        <family val="2"/>
        <scheme val="minor"/>
      </rPr>
      <t xml:space="preserve">TEST DISTEMPER CANINO </t>
    </r>
    <r>
      <rPr>
        <sz val="10"/>
        <color rgb="FF000000"/>
        <rFont val="Calibri"/>
        <family val="2"/>
        <scheme val="minor"/>
      </rPr>
      <t xml:space="preserve">
(CROMATOGRAFÍA DETECCIÓN DE ANTÍGENO)</t>
    </r>
  </si>
  <si>
    <r>
      <rPr>
        <b/>
        <sz val="10"/>
        <color rgb="FF000000"/>
        <rFont val="Calibri"/>
        <family val="2"/>
        <scheme val="minor"/>
      </rPr>
      <t>TEST BRUCELLA CANIS</t>
    </r>
    <r>
      <rPr>
        <sz val="10"/>
        <color rgb="FF000000"/>
        <rFont val="Calibri"/>
        <family val="2"/>
        <scheme val="minor"/>
      </rPr>
      <t xml:space="preserve">
(ANTICUERPOS CROMATOGRAFIA)</t>
    </r>
  </si>
  <si>
    <r>
      <rPr>
        <b/>
        <sz val="10"/>
        <color rgb="FF000000"/>
        <rFont val="Calibri"/>
        <family val="2"/>
        <scheme val="minor"/>
      </rPr>
      <t>TEST PARVOVIRUS CANINO</t>
    </r>
    <r>
      <rPr>
        <sz val="10"/>
        <color rgb="FF000000"/>
        <rFont val="Calibri"/>
        <family val="2"/>
        <scheme val="minor"/>
      </rPr>
      <t xml:space="preserve">
 (CROMATOGRAFÍA DETECCIÓN DE ANTÍGENO)</t>
    </r>
  </si>
  <si>
    <r>
      <rPr>
        <b/>
        <sz val="10"/>
        <color rgb="FF000000"/>
        <rFont val="Calibri"/>
        <family val="2"/>
        <scheme val="minor"/>
      </rPr>
      <t xml:space="preserve">TEST PARVOVIRUS CANINO + CORONAVIRUS CANINO + GIARDIA  </t>
    </r>
    <r>
      <rPr>
        <sz val="10"/>
        <color rgb="FF000000"/>
        <rFont val="Calibri"/>
        <family val="2"/>
        <scheme val="minor"/>
      </rPr>
      <t xml:space="preserve">
(CROMATOGRAFÍA DETECCIÓN DE ANTÍGENO) </t>
    </r>
  </si>
  <si>
    <r>
      <rPr>
        <b/>
        <sz val="10"/>
        <color rgb="FF000000"/>
        <rFont val="Calibri"/>
        <family val="2"/>
        <scheme val="minor"/>
      </rPr>
      <t>TEST HEMOPARASITOS CANINO</t>
    </r>
    <r>
      <rPr>
        <sz val="10"/>
        <color rgb="FF000000"/>
        <rFont val="Calibri"/>
        <family val="2"/>
        <scheme val="minor"/>
      </rPr>
      <t xml:space="preserve">
(TEST CROMATOGRAFIA ANAPLASMA - BABESIA - EHRLICHIA)</t>
    </r>
  </si>
  <si>
    <r>
      <rPr>
        <b/>
        <sz val="10"/>
        <color rgb="FF000000"/>
        <rFont val="Calibri"/>
        <family val="2"/>
        <scheme val="minor"/>
      </rPr>
      <t xml:space="preserve">TEST SNAP 4DX PLUS IDEX </t>
    </r>
    <r>
      <rPr>
        <sz val="10"/>
        <color rgb="FF000000"/>
        <rFont val="Calibri"/>
        <family val="2"/>
        <scheme val="minor"/>
      </rPr>
      <t xml:space="preserve"> CANINO HEMOPARÁSITOS </t>
    </r>
  </si>
  <si>
    <r>
      <rPr>
        <b/>
        <sz val="10"/>
        <color rgb="FF000000"/>
        <rFont val="Calibri"/>
        <family val="2"/>
        <scheme val="minor"/>
      </rPr>
      <t xml:space="preserve">TEST INMUNODEFICIENCIA VIRAL FELINA </t>
    </r>
    <r>
      <rPr>
        <sz val="10"/>
        <color rgb="FF000000"/>
        <rFont val="Calibri"/>
        <family val="2"/>
        <scheme val="minor"/>
      </rPr>
      <t xml:space="preserve">
(CROMATOGRAFÍA DETECCIÓN DE ANTICUERPO) 
</t>
    </r>
    <r>
      <rPr>
        <b/>
        <sz val="10"/>
        <color rgb="FF000000"/>
        <rFont val="Calibri"/>
        <family val="2"/>
        <scheme val="minor"/>
      </rPr>
      <t xml:space="preserve">LEUCEMIA VIRAL FELINA </t>
    </r>
    <r>
      <rPr>
        <sz val="10"/>
        <color rgb="FF000000"/>
        <rFont val="Calibri"/>
        <family val="2"/>
        <scheme val="minor"/>
      </rPr>
      <t xml:space="preserve">
(CROMATOGRAFÍA DETECCIÓN DE ANTÍGENO)</t>
    </r>
  </si>
  <si>
    <r>
      <rPr>
        <b/>
        <sz val="10"/>
        <color theme="1"/>
        <rFont val="Calibri"/>
        <family val="2"/>
        <scheme val="minor"/>
      </rPr>
      <t xml:space="preserve">VACCICHECK FELINO
</t>
    </r>
    <r>
      <rPr>
        <sz val="10"/>
        <color theme="1"/>
        <rFont val="Calibri"/>
        <family val="2"/>
        <scheme val="minor"/>
      </rPr>
      <t>(TITULO ANTICUERPOS IGG PANLEUCOPENIA, HERPESVIRUS Y CALICIVIRUS FELINO)</t>
    </r>
  </si>
  <si>
    <r>
      <rPr>
        <b/>
        <sz val="10"/>
        <color theme="1"/>
        <rFont val="Calibri"/>
        <family val="2"/>
        <scheme val="minor"/>
      </rPr>
      <t xml:space="preserve">TEST CORONAVIRUS FELINO </t>
    </r>
    <r>
      <rPr>
        <sz val="10"/>
        <color theme="1"/>
        <rFont val="Calibri"/>
        <family val="2"/>
        <scheme val="minor"/>
      </rPr>
      <t xml:space="preserve">
(TEST CROMATOGRAGRAFIA ANTICUERPO CORONAVIRUS - PIF)</t>
    </r>
  </si>
  <si>
    <r>
      <rPr>
        <b/>
        <sz val="10"/>
        <color rgb="FF000000"/>
        <rFont val="Calibri"/>
        <family val="2"/>
        <scheme val="minor"/>
      </rPr>
      <t xml:space="preserve">TEST SNAP IDEX FELINO </t>
    </r>
    <r>
      <rPr>
        <sz val="10"/>
        <color rgb="FF000000"/>
        <rFont val="Calibri"/>
        <family val="2"/>
        <scheme val="minor"/>
      </rPr>
      <t xml:space="preserve">
(INMUNODEFICIENCIA VIRAL FELINA +  LEUCEMIA VIRAL FELINA + DIROFILIARIA)</t>
    </r>
  </si>
  <si>
    <r>
      <rPr>
        <b/>
        <sz val="10"/>
        <color rgb="FF000000"/>
        <rFont val="Calibri"/>
        <family val="2"/>
        <scheme val="minor"/>
      </rPr>
      <t>TOXOPLASMA GONDII</t>
    </r>
    <r>
      <rPr>
        <sz val="10"/>
        <color rgb="FF000000"/>
        <rFont val="Calibri"/>
        <family val="2"/>
        <scheme val="minor"/>
      </rPr>
      <t xml:space="preserve">
(ANTICUERPOS IGG INMUNOFLUORESCENCIA INDIRECTA)</t>
    </r>
  </si>
  <si>
    <r>
      <rPr>
        <b/>
        <sz val="10"/>
        <color theme="1"/>
        <rFont val="Calibri"/>
        <family val="2"/>
        <scheme val="minor"/>
      </rPr>
      <t xml:space="preserve">NEOSPORA  </t>
    </r>
    <r>
      <rPr>
        <sz val="10"/>
        <color theme="1"/>
        <rFont val="Calibri"/>
        <family val="2"/>
        <scheme val="minor"/>
      </rPr>
      <t xml:space="preserve">
(INMUNOFLUORESCENCIA INDIRECTA) </t>
    </r>
  </si>
  <si>
    <r>
      <rPr>
        <b/>
        <sz val="10"/>
        <color rgb="FF000000"/>
        <rFont val="Calibri"/>
        <family val="2"/>
        <scheme val="minor"/>
      </rPr>
      <t>BRUCELLA CANIS</t>
    </r>
    <r>
      <rPr>
        <sz val="10"/>
        <color rgb="FF000000"/>
        <rFont val="Calibri"/>
        <family val="2"/>
        <scheme val="minor"/>
      </rPr>
      <t xml:space="preserve">
(ANTICUERPOS IGG INMUNOFLUORESCENCIA INDIRECTA)</t>
    </r>
  </si>
  <si>
    <r>
      <rPr>
        <b/>
        <sz val="10"/>
        <color rgb="FF000000"/>
        <rFont val="Calibri"/>
        <family val="2"/>
        <scheme val="minor"/>
      </rPr>
      <t>PERITONITIS INFECCIOSA FELINA</t>
    </r>
    <r>
      <rPr>
        <sz val="10"/>
        <color rgb="FF000000"/>
        <rFont val="Calibri"/>
        <family val="2"/>
        <scheme val="minor"/>
      </rPr>
      <t xml:space="preserve">
(ANTICUERPOS IGG INMUNOFLUORESCENCIA INDIRECTA, INCLUYE RELACIÓN ALBÚMINAGLOBULINAS)</t>
    </r>
  </si>
  <si>
    <r>
      <rPr>
        <b/>
        <sz val="10"/>
        <color rgb="FF000000"/>
        <rFont val="Calibri"/>
        <family val="2"/>
        <scheme val="minor"/>
      </rPr>
      <t xml:space="preserve">PANLEUCOPENIA FELINA </t>
    </r>
    <r>
      <rPr>
        <sz val="10"/>
        <color rgb="FF000000"/>
        <rFont val="Calibri"/>
        <family val="2"/>
        <scheme val="minor"/>
      </rPr>
      <t xml:space="preserve">
(INMUNOFLUORESCENCIA INDIRECTA) </t>
    </r>
  </si>
  <si>
    <r>
      <rPr>
        <b/>
        <sz val="10"/>
        <color theme="1"/>
        <rFont val="Calibri"/>
        <family val="2"/>
        <scheme val="minor"/>
      </rPr>
      <t>BRUCELLA CANIS</t>
    </r>
    <r>
      <rPr>
        <sz val="10"/>
        <color theme="1"/>
        <rFont val="Calibri"/>
        <family val="2"/>
        <scheme val="minor"/>
      </rPr>
      <t xml:space="preserve">
(2-MERCAPTOETANOL)</t>
    </r>
  </si>
  <si>
    <r>
      <rPr>
        <b/>
        <sz val="10"/>
        <color rgb="FF000000"/>
        <rFont val="Calibri"/>
        <family val="2"/>
        <scheme val="minor"/>
      </rPr>
      <t>LEPTOSPIRA SP.</t>
    </r>
    <r>
      <rPr>
        <sz val="10"/>
        <color rgb="FF000000"/>
        <rFont val="Calibri"/>
        <family val="2"/>
        <scheme val="minor"/>
      </rPr>
      <t xml:space="preserve"> 
(MAT – 13 SEROVARES)</t>
    </r>
  </si>
  <si>
    <r>
      <rPr>
        <b/>
        <sz val="10"/>
        <color rgb="FF000000"/>
        <rFont val="Calibri"/>
        <family val="2"/>
        <scheme val="minor"/>
      </rPr>
      <t>DISTEMPER CANINO ANTICUERPOS IgM</t>
    </r>
    <r>
      <rPr>
        <sz val="10"/>
        <color rgb="FF000000"/>
        <rFont val="Calibri"/>
        <family val="2"/>
        <scheme val="minor"/>
      </rPr>
      <t xml:space="preserve"> (IFA)</t>
    </r>
  </si>
  <si>
    <r>
      <rPr>
        <b/>
        <sz val="10"/>
        <color rgb="FF000000"/>
        <rFont val="Calibri"/>
        <family val="2"/>
        <scheme val="minor"/>
      </rPr>
      <t>DISTEMPER CANINO ANTICUERPOS IgG</t>
    </r>
    <r>
      <rPr>
        <sz val="10"/>
        <color rgb="FF000000"/>
        <rFont val="Calibri"/>
        <family val="2"/>
        <scheme val="minor"/>
      </rPr>
      <t xml:space="preserve"> (IFA)</t>
    </r>
  </si>
  <si>
    <r>
      <rPr>
        <b/>
        <sz val="10"/>
        <color rgb="FF000000"/>
        <rFont val="Calibri"/>
        <family val="2"/>
        <scheme val="minor"/>
      </rPr>
      <t xml:space="preserve">ALT </t>
    </r>
    <r>
      <rPr>
        <sz val="10"/>
        <color rgb="FF000000"/>
        <rFont val="Calibri"/>
        <family val="2"/>
        <scheme val="minor"/>
      </rPr>
      <t>– SGPT</t>
    </r>
  </si>
  <si>
    <r>
      <rPr>
        <b/>
        <sz val="10"/>
        <color rgb="FF000000"/>
        <rFont val="Calibri"/>
        <family val="2"/>
        <scheme val="minor"/>
      </rPr>
      <t>AST</t>
    </r>
    <r>
      <rPr>
        <sz val="10"/>
        <color rgb="FF000000"/>
        <rFont val="Calibri"/>
        <family val="2"/>
        <scheme val="minor"/>
      </rPr>
      <t xml:space="preserve"> – SGOT</t>
    </r>
  </si>
  <si>
    <r>
      <t>GAMA GLUTAMIL TRANSFERASA (</t>
    </r>
    <r>
      <rPr>
        <b/>
        <sz val="10"/>
        <color rgb="FF000000"/>
        <rFont val="Calibri"/>
        <family val="2"/>
        <scheme val="minor"/>
      </rPr>
      <t>GGT</t>
    </r>
    <r>
      <rPr>
        <sz val="10"/>
        <color rgb="FF000000"/>
        <rFont val="Calibri"/>
        <family val="2"/>
        <scheme val="minor"/>
      </rPr>
      <t>)</t>
    </r>
  </si>
  <si>
    <r>
      <t>RELACIÓN</t>
    </r>
    <r>
      <rPr>
        <b/>
        <sz val="10"/>
        <color rgb="FF000000"/>
        <rFont val="Calibri"/>
        <family val="2"/>
        <scheme val="minor"/>
      </rPr>
      <t xml:space="preserve"> BUN - CREATININA</t>
    </r>
  </si>
  <si>
    <r>
      <rPr>
        <b/>
        <sz val="10"/>
        <color theme="1"/>
        <rFont val="Calibri"/>
        <family val="2"/>
        <scheme val="minor"/>
      </rPr>
      <t>AMONIO</t>
    </r>
    <r>
      <rPr>
        <sz val="10"/>
        <color theme="1"/>
        <rFont val="Calibri"/>
        <family val="2"/>
        <scheme val="minor"/>
      </rPr>
      <t xml:space="preserve"> EN PLASMA</t>
    </r>
  </si>
  <si>
    <r>
      <rPr>
        <b/>
        <sz val="10"/>
        <color theme="1"/>
        <rFont val="Calibri"/>
        <family val="2"/>
        <scheme val="minor"/>
      </rPr>
      <t xml:space="preserve">PRUEBA DE INMUNOSUPRESIÓN </t>
    </r>
    <r>
      <rPr>
        <sz val="10"/>
        <color theme="1"/>
        <rFont val="Calibri"/>
        <family val="2"/>
        <scheme val="minor"/>
      </rPr>
      <t xml:space="preserve">
CORTISOL 3 MUESTRAS
(BASAL- 4 HORAS - 8 HORAS)</t>
    </r>
  </si>
  <si>
    <r>
      <rPr>
        <b/>
        <sz val="10"/>
        <color rgb="FF000000"/>
        <rFont val="Calibri"/>
        <family val="2"/>
        <scheme val="minor"/>
      </rPr>
      <t xml:space="preserve">LIPASA PANCREATICA </t>
    </r>
    <r>
      <rPr>
        <sz val="10"/>
        <color rgb="FF000000"/>
        <rFont val="Calibri"/>
        <family val="2"/>
        <scheme val="minor"/>
      </rPr>
      <t>FELINA - CANINA</t>
    </r>
  </si>
  <si>
    <r>
      <rPr>
        <b/>
        <sz val="10"/>
        <color rgb="FF000000"/>
        <rFont val="Calibri"/>
        <family val="2"/>
        <scheme val="minor"/>
      </rPr>
      <t>GLICEMIA</t>
    </r>
    <r>
      <rPr>
        <sz val="10"/>
        <color rgb="FF000000"/>
        <rFont val="Calibri"/>
        <family val="2"/>
        <scheme val="minor"/>
      </rPr>
      <t xml:space="preserve"> (CURVA 6 MUESTRAS)</t>
    </r>
  </si>
  <si>
    <r>
      <rPr>
        <b/>
        <sz val="10"/>
        <color rgb="FF000000"/>
        <rFont val="Calibri"/>
        <family val="2"/>
        <scheme val="minor"/>
      </rPr>
      <t>HEMOGRAMA</t>
    </r>
    <r>
      <rPr>
        <sz val="10"/>
        <color rgb="FF000000"/>
        <rFont val="Calibri"/>
        <family val="2"/>
        <scheme val="minor"/>
      </rPr>
      <t xml:space="preserve"> - INCLUYE RECUENTO DE RETICULOCITOS</t>
    </r>
  </si>
  <si>
    <r>
      <t xml:space="preserve">NIVELES SANGUINEOS DE </t>
    </r>
    <r>
      <rPr>
        <b/>
        <sz val="10"/>
        <color theme="1"/>
        <rFont val="Calibri"/>
        <family val="2"/>
        <scheme val="minor"/>
      </rPr>
      <t>FENOBARBITAL</t>
    </r>
    <r>
      <rPr>
        <sz val="10"/>
        <color theme="1"/>
        <rFont val="Calibri"/>
        <family val="2"/>
        <scheme val="minor"/>
      </rPr>
      <t xml:space="preserve"> </t>
    </r>
  </si>
  <si>
    <r>
      <t xml:space="preserve">NIVELES SANGUINEOS DE </t>
    </r>
    <r>
      <rPr>
        <b/>
        <sz val="10"/>
        <color theme="1"/>
        <rFont val="Calibri"/>
        <family val="2"/>
        <scheme val="minor"/>
      </rPr>
      <t>LEVETIRACITAM</t>
    </r>
    <r>
      <rPr>
        <sz val="10"/>
        <color theme="1"/>
        <rFont val="Calibri"/>
        <family val="2"/>
        <scheme val="minor"/>
      </rPr>
      <t xml:space="preserve"> </t>
    </r>
  </si>
  <si>
    <r>
      <rPr>
        <b/>
        <sz val="10"/>
        <color theme="1"/>
        <rFont val="Calibri"/>
        <family val="2"/>
        <scheme val="minor"/>
      </rPr>
      <t>COPROLÓGICO SERIADO</t>
    </r>
    <r>
      <rPr>
        <sz val="10"/>
        <color theme="1"/>
        <rFont val="Calibri"/>
        <family val="2"/>
        <scheme val="minor"/>
      </rPr>
      <t xml:space="preserve"> (3 MUESTRAS)</t>
    </r>
  </si>
  <si>
    <r>
      <rPr>
        <b/>
        <sz val="10"/>
        <color rgb="FF000000"/>
        <rFont val="Calibri"/>
        <family val="2"/>
        <scheme val="minor"/>
      </rPr>
      <t>ANÁLISIS CITOQUIMICO DE LIQUIDOS Y FLUIDOS</t>
    </r>
    <r>
      <rPr>
        <sz val="10"/>
        <color rgb="FF000000"/>
        <rFont val="Calibri"/>
        <family val="2"/>
        <scheme val="minor"/>
      </rPr>
      <t xml:space="preserve">
(CEFALORAQUIDEO, PERITONEAL, ETC)</t>
    </r>
  </si>
  <si>
    <r>
      <rPr>
        <b/>
        <sz val="10"/>
        <color rgb="FF000000"/>
        <rFont val="Calibri"/>
        <family val="2"/>
        <scheme val="minor"/>
      </rPr>
      <t>CITOLOGÍA POR PAF</t>
    </r>
    <r>
      <rPr>
        <sz val="10"/>
        <color rgb="FF000000"/>
        <rFont val="Calibri"/>
        <family val="2"/>
        <scheme val="minor"/>
      </rPr>
      <t xml:space="preserve"> (PUNCIÓN CON AGUJA FINA)</t>
    </r>
  </si>
  <si>
    <r>
      <rPr>
        <b/>
        <sz val="10"/>
        <color rgb="FF000000"/>
        <rFont val="Calibri"/>
        <family val="2"/>
        <scheme val="minor"/>
      </rPr>
      <t>HISTOPATOLOGÍA</t>
    </r>
    <r>
      <rPr>
        <sz val="10"/>
        <color rgb="FF000000"/>
        <rFont val="Calibri"/>
        <family val="2"/>
        <scheme val="minor"/>
      </rPr>
      <t xml:space="preserve"> DE ÓRGANOS Y TEJIDOS</t>
    </r>
  </si>
  <si>
    <r>
      <rPr>
        <b/>
        <sz val="10"/>
        <color rgb="FF000000"/>
        <rFont val="Calibri"/>
        <family val="2"/>
        <scheme val="minor"/>
      </rPr>
      <t>ANTIBIOGRAMA</t>
    </r>
    <r>
      <rPr>
        <sz val="10"/>
        <color rgb="FF000000"/>
        <rFont val="Calibri"/>
        <family val="2"/>
        <scheme val="minor"/>
      </rPr>
      <t xml:space="preserve"> PARA MICROORGANISMOS DE EXTREMA RESISTENCIA</t>
    </r>
  </si>
  <si>
    <r>
      <rPr>
        <b/>
        <sz val="10"/>
        <color rgb="FF000000"/>
        <rFont val="Calibri"/>
        <family val="2"/>
        <scheme val="minor"/>
      </rPr>
      <t>CULTIVO PARA SECRECIONES</t>
    </r>
    <r>
      <rPr>
        <sz val="10"/>
        <color rgb="FF000000"/>
        <rFont val="Calibri"/>
        <family val="2"/>
        <scheme val="minor"/>
      </rPr>
      <t xml:space="preserve"> CON RECUENTO DE COLONIAS + </t>
    </r>
    <r>
      <rPr>
        <b/>
        <sz val="10"/>
        <color rgb="FF000000"/>
        <rFont val="Calibri"/>
        <family val="2"/>
        <scheme val="minor"/>
      </rPr>
      <t>ANTIBIOGRAMA</t>
    </r>
  </si>
  <si>
    <r>
      <rPr>
        <b/>
        <sz val="10"/>
        <color rgb="FF000000"/>
        <rFont val="Calibri"/>
        <family val="2"/>
        <scheme val="minor"/>
      </rPr>
      <t>UROCULTIVO</t>
    </r>
    <r>
      <rPr>
        <sz val="10"/>
        <color rgb="FF000000"/>
        <rFont val="Calibri"/>
        <family val="2"/>
        <scheme val="minor"/>
      </rPr>
      <t xml:space="preserve"> – CON </t>
    </r>
    <r>
      <rPr>
        <b/>
        <sz val="10"/>
        <color rgb="FF000000"/>
        <rFont val="Calibri"/>
        <family val="2"/>
        <scheme val="minor"/>
      </rPr>
      <t>UROANÁLISIS</t>
    </r>
    <r>
      <rPr>
        <sz val="10"/>
        <color rgb="FF000000"/>
        <rFont val="Calibri"/>
        <family val="2"/>
        <scheme val="minor"/>
      </rPr>
      <t xml:space="preserve">, RECUENTO DE COLONIAS, </t>
    </r>
    <r>
      <rPr>
        <b/>
        <sz val="10"/>
        <color rgb="FF000000"/>
        <rFont val="Calibri"/>
        <family val="2"/>
        <scheme val="minor"/>
      </rPr>
      <t>ANTIBIOGRAMA</t>
    </r>
    <r>
      <rPr>
        <sz val="10"/>
        <color rgb="FF000000"/>
        <rFont val="Calibri"/>
        <family val="2"/>
        <scheme val="minor"/>
      </rPr>
      <t xml:space="preserve"> Y COLORACIÓN DE GRAM</t>
    </r>
  </si>
  <si>
    <r>
      <rPr>
        <b/>
        <sz val="10"/>
        <color rgb="FF000000"/>
        <rFont val="Calibri"/>
        <family val="2"/>
        <scheme val="minor"/>
      </rPr>
      <t>NECROPSIA</t>
    </r>
    <r>
      <rPr>
        <sz val="10"/>
        <color rgb="FF000000"/>
        <rFont val="Calibri"/>
        <family val="2"/>
        <scheme val="minor"/>
      </rPr>
      <t xml:space="preserve"> 
Incluye: introducción, anamnesis, descripción de hallazgos macroscópicos y microscópicos con sus respectivas fotos asi como diagnostico Histopatologico con descripcion completa y diagnostico final.
</t>
    </r>
    <r>
      <rPr>
        <b/>
        <sz val="10"/>
        <color rgb="FF000000"/>
        <rFont val="Calibri"/>
        <family val="2"/>
        <scheme val="minor"/>
      </rPr>
      <t xml:space="preserve">Debe contener: </t>
    </r>
    <r>
      <rPr>
        <sz val="10"/>
        <color rgb="FF000000"/>
        <rFont val="Calibri"/>
        <family val="2"/>
        <scheme val="minor"/>
      </rPr>
      <t xml:space="preserve">
Fecha,</t>
    </r>
    <r>
      <rPr>
        <sz val="10"/>
        <rFont val="Calibri"/>
        <family val="2"/>
        <scheme val="minor"/>
      </rPr>
      <t xml:space="preserve"> firma y tarjeta profesional</t>
    </r>
    <r>
      <rPr>
        <sz val="10"/>
        <color rgb="FFC00000"/>
        <rFont val="Calibri"/>
        <family val="2"/>
        <scheme val="minor"/>
      </rPr>
      <t xml:space="preserve"> </t>
    </r>
    <r>
      <rPr>
        <sz val="10"/>
        <color rgb="FF000000"/>
        <rFont val="Calibri"/>
        <family val="2"/>
        <scheme val="minor"/>
      </rPr>
      <t>del Médico Veterinario y/o Médico Veterinario Zootecnista,  que la realiza.</t>
    </r>
  </si>
  <si>
    <t>NECROPSIA CADAVER   &gt; 25 kg</t>
  </si>
  <si>
    <r>
      <rPr>
        <b/>
        <sz val="10"/>
        <color rgb="FF000000"/>
        <rFont val="Calibri"/>
        <family val="2"/>
        <scheme val="minor"/>
      </rPr>
      <t>Incluye:</t>
    </r>
    <r>
      <rPr>
        <sz val="10"/>
        <color rgb="FF000000"/>
        <rFont val="Calibri"/>
        <family val="2"/>
        <scheme val="minor"/>
      </rPr>
      <t xml:space="preserve">
Personal Médico Veterinario y/o Médico Veterinario Zootecnista, insumos y/o materiales, imágenes en medio magnético y en carpeta digital en formato de alta resolución, reporte,  interpretación y correlacion con la clínica del paciente. 
Diligenciamiento de documentacion en formato fisico y /o Software establecido por el Instituto. 
</t>
    </r>
    <r>
      <rPr>
        <b/>
        <sz val="10"/>
        <color rgb="FF000000"/>
        <rFont val="Calibri"/>
        <family val="2"/>
        <scheme val="minor"/>
      </rPr>
      <t xml:space="preserve">Debe contener: </t>
    </r>
    <r>
      <rPr>
        <sz val="10"/>
        <color rgb="FF000000"/>
        <rFont val="Calibri"/>
        <family val="2"/>
        <scheme val="minor"/>
      </rPr>
      <t xml:space="preserve">
Fecha, firma y tarjeta profesional del Médico Veterinario y/o Médico Veterinario Zootecnista,  que la realiza.</t>
    </r>
  </si>
  <si>
    <r>
      <rPr>
        <b/>
        <sz val="10"/>
        <color rgb="FF000000"/>
        <rFont val="Calibri"/>
        <family val="2"/>
        <scheme val="minor"/>
      </rPr>
      <t xml:space="preserve">ECOGRAFÍA ABDOMINAL 
</t>
    </r>
    <r>
      <rPr>
        <sz val="10"/>
        <color rgb="FF000000"/>
        <rFont val="Calibri"/>
        <family val="2"/>
        <scheme val="minor"/>
      </rPr>
      <t xml:space="preserve">(Estudio Ecográfico completo por organos de Abdomen). Incluye: Hígado - Bazo - Riñones - Vejiga - Estómago -Intestinos - Páncreas - Glándulas adrenales - Ganglios linfáticos abdominales - Útero y ovarios (en hembras) - Próstata y testículos (en machos) omento y presencia de liquido libre. </t>
    </r>
  </si>
  <si>
    <r>
      <rPr>
        <b/>
        <sz val="10"/>
        <color rgb="FF000000"/>
        <rFont val="Calibri"/>
        <family val="2"/>
        <scheme val="minor"/>
      </rPr>
      <t xml:space="preserve">GLOBAL FAST 
</t>
    </r>
    <r>
      <rPr>
        <sz val="10"/>
        <color rgb="FF000000"/>
        <rFont val="Calibri"/>
        <family val="2"/>
        <scheme val="minor"/>
      </rPr>
      <t>(Evaluación ecográfica rápida focalizada para trauma en abdomen y Toráx).  
Abdomen: Detección líquido libre: sangre, orina, exudado /  Tórax: líquido pleural (derrame), neumotórax (aire fuera de los pulmones), derrame pericárdico (líquido alrededor del corazón).</t>
    </r>
  </si>
  <si>
    <r>
      <rPr>
        <b/>
        <sz val="10"/>
        <color rgb="FF000000"/>
        <rFont val="Calibri"/>
        <family val="2"/>
        <scheme val="minor"/>
      </rPr>
      <t xml:space="preserve">A-FAST 
</t>
    </r>
    <r>
      <rPr>
        <sz val="10"/>
        <color rgb="FF000000"/>
        <rFont val="Calibri"/>
        <family val="2"/>
        <scheme val="minor"/>
      </rPr>
      <t xml:space="preserve">(Evaluación ecográfica abdominal focalizada para trauma)  
Detección presencia de líquido libre en el abdomen: Sangre (hemorragia interna), Orina (por rotura de vejiga), Exudado (como en casos de PIF o peritonitis). </t>
    </r>
  </si>
  <si>
    <t>RADIOGRAFIA PACIENTE TOY (0 KG – 5 KG)</t>
  </si>
  <si>
    <t>RADIOGRAFIA PACIENTE PEQUEÑO (5,1KG - 14KG)</t>
  </si>
  <si>
    <t>RADIOGRAFIA PACIENTE MEDIANO (14,1 KG – 25 KG))</t>
  </si>
  <si>
    <t>RADIOGRAFIA PACIENTE GRANDE (&gt;25 KG)</t>
  </si>
  <si>
    <r>
      <rPr>
        <b/>
        <sz val="10"/>
        <color rgb="FF000000"/>
        <rFont val="Calibri"/>
        <family val="2"/>
        <scheme val="minor"/>
      </rPr>
      <t>RADIOGRAFIA CON MEDIO DE CONTRASTE  SULFATO DE BARIO</t>
    </r>
    <r>
      <rPr>
        <sz val="10"/>
        <color rgb="FF000000"/>
        <rFont val="Calibri"/>
        <family val="2"/>
        <scheme val="minor"/>
      </rPr>
      <t xml:space="preserve"> 
TRANSITO INTESTINAL  (INCLUYE  8 RX)</t>
    </r>
  </si>
  <si>
    <r>
      <rPr>
        <b/>
        <sz val="10"/>
        <color rgb="FF000000"/>
        <rFont val="Calibri"/>
        <family val="2"/>
        <scheme val="minor"/>
      </rPr>
      <t>RADIOGRAFIA CON MEDIO DE CONTRASTE  IOPROMIDA</t>
    </r>
    <r>
      <rPr>
        <sz val="10"/>
        <color rgb="FF000000"/>
        <rFont val="Calibri"/>
        <family val="2"/>
        <scheme val="minor"/>
      </rPr>
      <t xml:space="preserve"> (YODADO NO IONICO) UROGRAFÍA EXCRETORA, CISTROGRAFÍA RETRÓGRADA O MICCIONAL   (INCLUYE  6 RX).</t>
    </r>
  </si>
  <si>
    <r>
      <rPr>
        <b/>
        <sz val="10"/>
        <rFont val="Calibri"/>
        <family val="2"/>
        <scheme val="minor"/>
      </rPr>
      <t xml:space="preserve">Incluye: </t>
    </r>
    <r>
      <rPr>
        <sz val="10"/>
        <rFont val="Calibri"/>
        <family val="2"/>
        <scheme val="minor"/>
      </rPr>
      <t xml:space="preserve">
Personal Médico Veterinario y/o Médico Veterinario Zootecnista
Insumos, materiales necesarios para tricotomia y síntesis: embrocado, sutura, campos estériles, quirófano, anestesia, y demás medicamentos que requiere el paciente durante el procedimiento quirúrgico. 
Diligenciamiento de documentacion en formato fisico, digital y /o Software establecido por el Instituto.</t>
    </r>
  </si>
  <si>
    <r>
      <rPr>
        <b/>
        <sz val="10"/>
        <color rgb="FF000000"/>
        <rFont val="Calibri"/>
        <family val="2"/>
        <scheme val="minor"/>
      </rPr>
      <t xml:space="preserve">SUTURA SIMPLE 
</t>
    </r>
    <r>
      <rPr>
        <sz val="10"/>
        <color rgb="FF000000"/>
        <rFont val="Calibri"/>
        <family val="2"/>
        <scheme val="minor"/>
      </rPr>
      <t>(SUTURA DE PIEL QUE NO INVOLUCRA TEJIDO MUSCULAR) - INCLUYE ANESTESIA</t>
    </r>
  </si>
  <si>
    <r>
      <rPr>
        <b/>
        <sz val="10"/>
        <color rgb="FF000000"/>
        <rFont val="Calibri"/>
        <family val="2"/>
        <scheme val="minor"/>
      </rPr>
      <t xml:space="preserve">SUTURA COMPLEJA
</t>
    </r>
    <r>
      <rPr>
        <sz val="10"/>
        <color rgb="FF000000"/>
        <rFont val="Calibri"/>
        <family val="2"/>
        <scheme val="minor"/>
      </rPr>
      <t>(SUTURA QUE INVOLUCRA TEJIDO MUSCULAR O REALIZACIÓN DE COLGAJO CUTÁNEO) -  INCLUYE ANESTESIA</t>
    </r>
  </si>
  <si>
    <r>
      <rPr>
        <b/>
        <sz val="10"/>
        <color rgb="FF000000"/>
        <rFont val="Calibri"/>
        <family val="2"/>
        <scheme val="minor"/>
      </rPr>
      <t>CURETAJE CUTANEO</t>
    </r>
    <r>
      <rPr>
        <sz val="10"/>
        <color rgb="FF000000"/>
        <rFont val="Calibri"/>
        <family val="2"/>
        <scheme val="minor"/>
      </rPr>
      <t xml:space="preserve"> -  INCLUYE ANESTESIA</t>
    </r>
  </si>
  <si>
    <r>
      <t xml:space="preserve">Incluye:
</t>
    </r>
    <r>
      <rPr>
        <sz val="10"/>
        <color rgb="FF000000"/>
        <rFont val="Calibri"/>
        <family val="2"/>
        <scheme val="minor"/>
      </rPr>
      <t>Valoración pre- quirúrgica llevada a cabo por personal: Cirujano y Anestesiologo, (Médico Veterinario y/o Médico Veterinario Zootecnista), Quirófano equipado,  todos los insumos, materiales idóneos, anestesia</t>
    </r>
    <r>
      <rPr>
        <sz val="10"/>
        <rFont val="Calibri"/>
        <family val="2"/>
        <scheme val="minor"/>
      </rPr>
      <t xml:space="preserve"> (anestesia balanceada o multimodal)</t>
    </r>
    <r>
      <rPr>
        <sz val="10"/>
        <color rgb="FF000000"/>
        <rFont val="Calibri"/>
        <family val="2"/>
        <scheme val="minor"/>
      </rPr>
      <t xml:space="preserve">, analgesia y demás medicamentos que requiere el paciente durante el procedimiento quirúrgico.
Radiografías intraoperatorias y control medico post operatorio.
</t>
    </r>
    <r>
      <rPr>
        <b/>
        <sz val="10"/>
        <color rgb="FF000000"/>
        <rFont val="Calibri"/>
        <family val="2"/>
        <scheme val="minor"/>
      </rPr>
      <t xml:space="preserve">
</t>
    </r>
    <r>
      <rPr>
        <sz val="10"/>
        <color rgb="FF000000"/>
        <rFont val="Calibri"/>
        <family val="2"/>
        <scheme val="minor"/>
      </rPr>
      <t>Diligenciamiento de documentacion en formato fisico, digital y /o Software establecido por el Instituto.</t>
    </r>
  </si>
  <si>
    <t>OSTEOSÍNTESIS CON PLACA - TORNILLOS - CLAVO  PACIENTE TOY (0 KG - 5KG)</t>
  </si>
  <si>
    <t>OSTEOSÍNTESIS CON PLACA - TORNILLOS - CLAVO  PACIENTE PEQUEÑO (5,1 KG - 14KG)</t>
  </si>
  <si>
    <t>OSTEOSÍNTESIS CON PLACA - TORNILLOS - CLAVO  PACIENTE MEDIANO
 (14,1 KG - 25 KG)</t>
  </si>
  <si>
    <t>OSTEOSÍNTESIS CON PLACA - TORNILLOS - CLAVO PACIENTE GRANDE
 (&gt;25 KG)</t>
  </si>
  <si>
    <t>OSTEOSÍNTESIS CON CLAVOS Y/O TORNILLO PACIENTE GRANDE (&gt;25 KG)</t>
  </si>
  <si>
    <t>REDUCCION ABIERTA DE LUXACIÓN ARTICULAR (TOGGLE PIN)</t>
  </si>
  <si>
    <t>CORRECCION RUPTURA LIGAMENTO CRUZADO TPLO 
(TIBIAL PLATEAU LEVELING OSTEOTOMY).</t>
  </si>
  <si>
    <t>CORRECCION RUPTURA LIGAMENTO CRUZADO TTA
(TIBIAL TUBEROSITY ADVANCEMENT).</t>
  </si>
  <si>
    <t>CORRECCION RUPTURA LIGAMENTO CRUZADO  EXTRACAPSULAR
(HAMMOCK TECHNIQUE).</t>
  </si>
  <si>
    <r>
      <rPr>
        <b/>
        <sz val="10"/>
        <rFont val="Calibri"/>
        <family val="2"/>
        <scheme val="minor"/>
      </rPr>
      <t>Incluye:</t>
    </r>
    <r>
      <rPr>
        <sz val="10"/>
        <rFont val="Calibri"/>
        <family val="2"/>
        <scheme val="minor"/>
      </rPr>
      <t xml:space="preserve">
Valoración pre quirúrgica llevada a cabo por personal: Cirujano y Anestesiologo, (Médico Veterinario y/o Médico Veterinario Zootecnista). Quirófano equipado,  todos los insumos, materiales idóneos, anestesia (anestesia balanceada o multimodal), analgesia y demás medicamentos que requiere el paciente durante el procedimiento quirúrgico, y control post operatorio cuando se requiera. 
Diligenciamiento de documentacion en formato fisico, digital y /o Software establecido por el Instituto.
</t>
    </r>
  </si>
  <si>
    <r>
      <rPr>
        <b/>
        <sz val="10"/>
        <color rgb="FF000000"/>
        <rFont val="Calibri"/>
        <family val="2"/>
        <scheme val="minor"/>
      </rPr>
      <t>CORRECCION HERNIA PERINEAL</t>
    </r>
    <r>
      <rPr>
        <sz val="10"/>
        <color rgb="FF000000"/>
        <rFont val="Calibri"/>
        <family val="2"/>
        <scheme val="minor"/>
      </rPr>
      <t xml:space="preserve"> (UNILATERAL)</t>
    </r>
  </si>
  <si>
    <r>
      <rPr>
        <b/>
        <sz val="10"/>
        <color rgb="FF000000"/>
        <rFont val="Calibri"/>
        <family val="2"/>
        <scheme val="minor"/>
      </rPr>
      <t xml:space="preserve">CORRECCION HERNIA PERINEAL </t>
    </r>
    <r>
      <rPr>
        <sz val="10"/>
        <color rgb="FF000000"/>
        <rFont val="Calibri"/>
        <family val="2"/>
        <scheme val="minor"/>
      </rPr>
      <t xml:space="preserve"> (BILATERAL)</t>
    </r>
  </si>
  <si>
    <r>
      <rPr>
        <b/>
        <sz val="10"/>
        <color rgb="FF000000"/>
        <rFont val="Calibri"/>
        <family val="2"/>
        <scheme val="minor"/>
      </rPr>
      <t>CORRECCION HERNIA UMBILICAL</t>
    </r>
    <r>
      <rPr>
        <sz val="10"/>
        <color rgb="FF000000"/>
        <rFont val="Calibri"/>
        <family val="2"/>
        <scheme val="minor"/>
      </rPr>
      <t xml:space="preserve">
(MALLA QUIRÚRGICA POLIPROPILENO)</t>
    </r>
  </si>
  <si>
    <r>
      <rPr>
        <b/>
        <sz val="10"/>
        <color rgb="FF000000"/>
        <rFont val="Calibri"/>
        <family val="2"/>
        <scheme val="minor"/>
      </rPr>
      <t xml:space="preserve">CORRECCION HERNIA INGUINAL </t>
    </r>
    <r>
      <rPr>
        <sz val="10"/>
        <color rgb="FF000000"/>
        <rFont val="Calibri"/>
        <family val="2"/>
        <scheme val="minor"/>
      </rPr>
      <t xml:space="preserve">
(MALLA QUIRÚRGICA POLIPROPILENO)</t>
    </r>
  </si>
  <si>
    <r>
      <rPr>
        <b/>
        <sz val="10"/>
        <color rgb="FF000000"/>
        <rFont val="Calibri"/>
        <family val="2"/>
        <scheme val="minor"/>
      </rPr>
      <t xml:space="preserve">CORRECCION HERNIA PERINEAL </t>
    </r>
    <r>
      <rPr>
        <sz val="10"/>
        <color rgb="FF000000"/>
        <rFont val="Calibri"/>
        <family val="2"/>
        <scheme val="minor"/>
      </rPr>
      <t xml:space="preserve">
(MALLA QUIRÚRGICA POLIPROPILENO)</t>
    </r>
  </si>
  <si>
    <r>
      <rPr>
        <b/>
        <sz val="10"/>
        <color rgb="FF000000"/>
        <rFont val="Calibri"/>
        <family val="2"/>
        <scheme val="minor"/>
      </rPr>
      <t>CORRECCION CLINICA PROLAPSO RECTAL</t>
    </r>
    <r>
      <rPr>
        <sz val="10"/>
        <color rgb="FF000000"/>
        <rFont val="Calibri"/>
        <family val="2"/>
        <scheme val="minor"/>
      </rPr>
      <t xml:space="preserve"> (INCLUYE ANESTESIA)</t>
    </r>
  </si>
  <si>
    <r>
      <rPr>
        <b/>
        <sz val="10"/>
        <color rgb="FF000000"/>
        <rFont val="Calibri"/>
        <family val="2"/>
        <scheme val="minor"/>
      </rPr>
      <t xml:space="preserve">CORRECCION QUIRURGICA PROLAPSO RECTAL </t>
    </r>
    <r>
      <rPr>
        <sz val="10"/>
        <color rgb="FF000000"/>
        <rFont val="Calibri"/>
        <family val="2"/>
        <scheme val="minor"/>
      </rPr>
      <t>- COLOPEXIA</t>
    </r>
  </si>
  <si>
    <r>
      <rPr>
        <b/>
        <sz val="10"/>
        <color rgb="FF000000"/>
        <rFont val="Calibri"/>
        <family val="2"/>
        <scheme val="minor"/>
      </rPr>
      <t>LAPAROTOMIA / CELIOTOMÍA</t>
    </r>
    <r>
      <rPr>
        <sz val="10"/>
        <color rgb="FF000000"/>
        <rFont val="Calibri"/>
        <family val="2"/>
        <scheme val="minor"/>
      </rPr>
      <t xml:space="preserve"> EXPLORATORIA </t>
    </r>
  </si>
  <si>
    <r>
      <rPr>
        <b/>
        <sz val="10"/>
        <color rgb="FF000000"/>
        <rFont val="Calibri"/>
        <family val="2"/>
        <scheme val="minor"/>
      </rPr>
      <t>INTRAOPERATORIA - ENTEROTOMÍA</t>
    </r>
    <r>
      <rPr>
        <sz val="10"/>
        <color rgb="FF000000"/>
        <rFont val="Calibri"/>
        <family val="2"/>
        <scheme val="minor"/>
      </rPr>
      <t xml:space="preserve">
(Cuando dentro de un procedimiento de Laparotomia Exploratoria se deba realizar Enterotomia: Mismo tiempo quirurgico, no incluye anestesia). </t>
    </r>
  </si>
  <si>
    <r>
      <rPr>
        <b/>
        <sz val="10"/>
        <color rgb="FF000000"/>
        <rFont val="Calibri"/>
        <family val="2"/>
        <scheme val="minor"/>
      </rPr>
      <t>INTRAOPERATORIA  ENTEROANASTOMOSIS</t>
    </r>
    <r>
      <rPr>
        <sz val="10"/>
        <color rgb="FF000000"/>
        <rFont val="Calibri"/>
        <family val="2"/>
        <scheme val="minor"/>
      </rPr>
      <t xml:space="preserve">
(Cuando dentro de un procedimiento de Laparotomia Exploratoria se deba realizar Enteroanastomosis: Mismo tiempo quirurgico, no incluye anestesia). </t>
    </r>
  </si>
  <si>
    <r>
      <rPr>
        <b/>
        <sz val="10"/>
        <color rgb="FF000000"/>
        <rFont val="Calibri"/>
        <family val="2"/>
        <scheme val="minor"/>
      </rPr>
      <t xml:space="preserve">INTRAOPERATORIA GASTROTOMIA </t>
    </r>
    <r>
      <rPr>
        <sz val="10"/>
        <color rgb="FF000000"/>
        <rFont val="Calibri"/>
        <family val="2"/>
        <scheme val="minor"/>
      </rPr>
      <t xml:space="preserve">
(Cuando dentro de un procedimiento de Laparotomia Exploratoria se deba realizar Gastrotomia: Mismo tiempo quirurgico, no incluye anestesia). </t>
    </r>
  </si>
  <si>
    <r>
      <rPr>
        <b/>
        <sz val="10"/>
        <color rgb="FF000000"/>
        <rFont val="Calibri"/>
        <family val="2"/>
        <scheme val="minor"/>
      </rPr>
      <t>INTRAOPERATORIA ESPLENECTOMÍA Y GASTROPEXIA</t>
    </r>
    <r>
      <rPr>
        <sz val="10"/>
        <color rgb="FF000000"/>
        <rFont val="Calibri"/>
        <family val="2"/>
        <scheme val="minor"/>
      </rPr>
      <t xml:space="preserve">
(Cuando dentro de un procedimiento de Laparotomia Exploratoria se deba realizar Gastropexia: Mismo tiempo quirurgico, no incluye anestesia). </t>
    </r>
  </si>
  <si>
    <r>
      <rPr>
        <b/>
        <sz val="10"/>
        <color rgb="FF000000"/>
        <rFont val="Calibri"/>
        <family val="2"/>
        <scheme val="minor"/>
      </rPr>
      <t xml:space="preserve"> INTRAOPERATORIA GASTROPEXIA</t>
    </r>
    <r>
      <rPr>
        <sz val="10"/>
        <color rgb="FF000000"/>
        <rFont val="Calibri"/>
        <family val="2"/>
        <scheme val="minor"/>
      </rPr>
      <t xml:space="preserve">
(Cuando dentro de un procedimiento de Laparotomia Exploratoria se deba realizar Gastropexia: Mismo tiempo quirurgico, no incluye anestesia). </t>
    </r>
  </si>
  <si>
    <r>
      <rPr>
        <b/>
        <sz val="10"/>
        <color theme="1"/>
        <rFont val="Calibri"/>
        <family val="2"/>
        <scheme val="minor"/>
      </rPr>
      <t>CESAREA + OVARIOHISTERECTOMIA</t>
    </r>
    <r>
      <rPr>
        <sz val="10"/>
        <color theme="1"/>
        <rFont val="Calibri"/>
        <family val="2"/>
        <scheme val="minor"/>
      </rPr>
      <t xml:space="preserve"> ( EN UN MISMO TIEMPO QUIRÚRGICO). </t>
    </r>
  </si>
  <si>
    <t>CORRECCIÓN QUIRÚRGICA PIOMETRA</t>
  </si>
  <si>
    <r>
      <rPr>
        <b/>
        <sz val="10"/>
        <color rgb="FF000000"/>
        <rFont val="Calibri"/>
        <family val="2"/>
        <scheme val="minor"/>
      </rPr>
      <t>ESCISIÓN DE MASA CUTANEA PEQUEÑA</t>
    </r>
    <r>
      <rPr>
        <sz val="10"/>
        <color rgb="FF000000"/>
        <rFont val="Calibri"/>
        <family val="2"/>
        <scheme val="minor"/>
      </rPr>
      <t xml:space="preserve">
(HASTA 5 CENTIMETROS DE LONGITUD)</t>
    </r>
  </si>
  <si>
    <r>
      <rPr>
        <b/>
        <sz val="10"/>
        <color rgb="FF000000"/>
        <rFont val="Calibri"/>
        <family val="2"/>
        <scheme val="minor"/>
      </rPr>
      <t xml:space="preserve">ESCISIÓN MASA CUTANEA MEDIANA </t>
    </r>
    <r>
      <rPr>
        <sz val="10"/>
        <color rgb="FF000000"/>
        <rFont val="Calibri"/>
        <family val="2"/>
        <scheme val="minor"/>
      </rPr>
      <t xml:space="preserve">
(HASTA 20 CENTIMETROS DE LONGITUD)</t>
    </r>
  </si>
  <si>
    <r>
      <rPr>
        <b/>
        <sz val="10"/>
        <color rgb="FF000000"/>
        <rFont val="Calibri"/>
        <family val="2"/>
        <scheme val="minor"/>
      </rPr>
      <t>ESCISIÓN MASA CUTÁNEA GRANDE</t>
    </r>
    <r>
      <rPr>
        <sz val="10"/>
        <color rgb="FF000000"/>
        <rFont val="Calibri"/>
        <family val="2"/>
        <scheme val="minor"/>
      </rPr>
      <t xml:space="preserve"> 
(MAS DE 25 CENTIMETROS DE LONGITUD)</t>
    </r>
  </si>
  <si>
    <r>
      <rPr>
        <b/>
        <sz val="10"/>
        <rFont val="Calibri"/>
        <family val="2"/>
        <scheme val="minor"/>
      </rPr>
      <t>Incluye:</t>
    </r>
    <r>
      <rPr>
        <sz val="10"/>
        <rFont val="Calibri"/>
        <family val="2"/>
        <scheme val="minor"/>
      </rPr>
      <t xml:space="preserve">
Valoración pre quirúrgica llevada a cabo por personal: Cirujano y Anestesiologo, (Médico Veterinario y/o Médico Veterinario Zootecnista). Quirófano equipado,  todos los insumos, materiales idóneos, anestesia (anestesia balanceada o multimodal), analgesia y demás medicamentos que requiere el paciente durante el procedimiento quirúrgico, y control post operatorio cuando se requiera. 
Diligenciamiento de documentacion en formato fisico, digital y /o Software establecido por el Instituto.
En caso de transfusión: incluye venoclisis con filtro para administración de sangre, uso de bomba de infusión y HTO post transfusión. 
</t>
    </r>
  </si>
  <si>
    <r>
      <rPr>
        <b/>
        <sz val="10"/>
        <color rgb="FF000000"/>
        <rFont val="Calibri"/>
        <family val="2"/>
        <scheme val="minor"/>
      </rPr>
      <t>TORACOCENTESIS</t>
    </r>
    <r>
      <rPr>
        <sz val="10"/>
        <color rgb="FF000000"/>
        <rFont val="Calibri"/>
        <family val="2"/>
        <scheme val="minor"/>
      </rPr>
      <t xml:space="preserve">
(INCLUYE ANÁLISIS DE LÍQUIDO EXTRAÍDO (RECUENTO CELULAR, PROTEÍNAS Y BIOQUÍMICA))</t>
    </r>
  </si>
  <si>
    <r>
      <rPr>
        <b/>
        <sz val="10"/>
        <color rgb="FF000000"/>
        <rFont val="Calibri"/>
        <family val="2"/>
        <scheme val="minor"/>
      </rPr>
      <t>TORACOCENTESIS</t>
    </r>
    <r>
      <rPr>
        <sz val="10"/>
        <color rgb="FF000000"/>
        <rFont val="Calibri"/>
        <family val="2"/>
        <scheme val="minor"/>
      </rPr>
      <t xml:space="preserve">
SIN ANALISIS DE LIQUIDO. *En Neumotórax</t>
    </r>
  </si>
  <si>
    <r>
      <rPr>
        <b/>
        <sz val="10"/>
        <color rgb="FF000000"/>
        <rFont val="Calibri"/>
        <family val="2"/>
        <scheme val="minor"/>
      </rPr>
      <t>TRANSFUSIÓN SANGUINEA  POR BOLSA</t>
    </r>
    <r>
      <rPr>
        <sz val="10"/>
        <color rgb="FF000000"/>
        <rFont val="Calibri"/>
        <family val="2"/>
        <scheme val="minor"/>
      </rPr>
      <t xml:space="preserve"> (CLINICA SUMINISTRA DONANTE 
Paciente que se considere apto como donante. 
(edad  1 - 8 años / condicion corporal  minima 3.5 / saludable / sin antecedentes de enfermedades infectocontagiosas / plan vacunal completo / tamaño para caninos &gt; 20 kg para felinos &gt; 5 kg). </t>
    </r>
  </si>
  <si>
    <r>
      <rPr>
        <b/>
        <sz val="10"/>
        <color rgb="FF000000"/>
        <rFont val="Calibri"/>
        <family val="2"/>
        <scheme val="minor"/>
      </rPr>
      <t>TRANSFUSIÓN SANGUINEA  POR BOLSA</t>
    </r>
    <r>
      <rPr>
        <sz val="10"/>
        <color rgb="FF000000"/>
        <rFont val="Calibri"/>
        <family val="2"/>
        <scheme val="minor"/>
      </rPr>
      <t xml:space="preserve"> (IDPYBA SUMINISTRA DONANTE)</t>
    </r>
  </si>
  <si>
    <r>
      <rPr>
        <b/>
        <sz val="10"/>
        <color rgb="FF000000"/>
        <rFont val="Calibri"/>
        <family val="2"/>
        <scheme val="minor"/>
      </rPr>
      <t xml:space="preserve">QUIMIOTERAPIA  TUMOR VENEREO TRANSMISIBLE PACIENTE TOY 
</t>
    </r>
    <r>
      <rPr>
        <sz val="10"/>
        <color rgb="FF000000"/>
        <rFont val="Calibri"/>
        <family val="2"/>
        <scheme val="minor"/>
      </rPr>
      <t>(0 KG – 5 KG) (SESIÓN)</t>
    </r>
  </si>
  <si>
    <r>
      <rPr>
        <b/>
        <sz val="10"/>
        <color rgb="FF000000"/>
        <rFont val="Calibri"/>
        <family val="2"/>
        <scheme val="minor"/>
      </rPr>
      <t>QUIMIOTERAPIA  TUMOR VENEREO TRANSMISIBLE PACIENTE PEQUEÑO</t>
    </r>
    <r>
      <rPr>
        <sz val="10"/>
        <color rgb="FF000000"/>
        <rFont val="Calibri"/>
        <family val="2"/>
        <scheme val="minor"/>
      </rPr>
      <t xml:space="preserve"> 
(5,1 KG – 14 KG) (SESIÓN)</t>
    </r>
  </si>
  <si>
    <r>
      <rPr>
        <b/>
        <sz val="10"/>
        <color rgb="FF000000"/>
        <rFont val="Calibri"/>
        <family val="2"/>
        <scheme val="minor"/>
      </rPr>
      <t xml:space="preserve">QUIMIOTERAPIA  TUMOR VENEREO TRANSMISIBLE PACIENTE MEDIANO
</t>
    </r>
    <r>
      <rPr>
        <sz val="10"/>
        <color rgb="FF000000"/>
        <rFont val="Calibri"/>
        <family val="2"/>
        <scheme val="minor"/>
      </rPr>
      <t xml:space="preserve"> (14,1 KG - 25 KG) (SESIÓN)</t>
    </r>
  </si>
  <si>
    <r>
      <rPr>
        <b/>
        <sz val="10"/>
        <color rgb="FF000000"/>
        <rFont val="Calibri"/>
        <family val="2"/>
        <scheme val="minor"/>
      </rPr>
      <t xml:space="preserve">QUIMIOTERAPIA  TUMOR VENEREO TRANSMISIBLE PACIENTE GRANDE
</t>
    </r>
    <r>
      <rPr>
        <sz val="10"/>
        <color rgb="FF000000"/>
        <rFont val="Calibri"/>
        <family val="2"/>
        <scheme val="minor"/>
      </rPr>
      <t>(&gt;25 KG) (SESIÓN)</t>
    </r>
  </si>
  <si>
    <r>
      <rPr>
        <b/>
        <sz val="10"/>
        <color rgb="FF000000"/>
        <rFont val="Calibri"/>
        <family val="2"/>
        <scheme val="minor"/>
      </rPr>
      <t>PAQUETE VENDAJES MANEJO DE HERIDA SIMPLE</t>
    </r>
    <r>
      <rPr>
        <sz val="10"/>
        <color rgb="FF000000"/>
        <rFont val="Calibri"/>
        <family val="2"/>
        <scheme val="minor"/>
      </rPr>
      <t xml:space="preserve"> DE MINIMA EXTENSIÓN  X 6 CAMBIOS</t>
    </r>
  </si>
  <si>
    <t>ESPECIFICACIONES TECNICA</t>
  </si>
  <si>
    <t>PRECIO REFERENCIA</t>
  </si>
  <si>
    <t>Biosanitarios</t>
  </si>
  <si>
    <t xml:space="preserve">Transporte, Almacenamiento temporal, Tratamiento y Disposición final de los residuos </t>
  </si>
  <si>
    <t>Anatomopatológicos</t>
  </si>
  <si>
    <t xml:space="preserve">Cortopunzantes </t>
  </si>
  <si>
    <t>Animales (Cadáveres)</t>
  </si>
  <si>
    <t xml:space="preserve">RAES </t>
  </si>
  <si>
    <t>Medicamentos</t>
  </si>
  <si>
    <t>Medicamentos de control por el Fondo Nacional de Estupefacientes</t>
  </si>
  <si>
    <t>Viales</t>
  </si>
  <si>
    <t>Lodos</t>
  </si>
  <si>
    <t>Residuos De Laboratorio (Químicos)</t>
  </si>
  <si>
    <t>Luminarias</t>
  </si>
  <si>
    <t>Pilas</t>
  </si>
  <si>
    <t>Aceite Usado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</si>
</sst>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 #,##0.00_-;\-&quot;$&quot;\ * #,##0.00_-;_-&quot;$&quot;\ * &quot;-&quot;??_-;_-@_-"/>
    <numFmt numFmtId="165" formatCode="_-* #,##0.00_-;\-* #,##0.00_-;_-* &quot;-&quot;??_-;_-@_-"/>
    <numFmt numFmtId="166" formatCode="&quot;$&quot;#,##0"/>
    <numFmt numFmtId="167" formatCode="_-&quot;$&quot;\ * #,##0_-;\-&quot;$&quot;\ * #,##0_-;_-&quot;$&quot;\ * &quot;-&quot;??_-;_-@_-"/>
    <numFmt numFmtId="168" formatCode="_-* #,##0\ _p_t_a_-;\-* #,##0\ _p_t_a_-;_-* &quot;- &quot;_p_t_a_-;_-@_-"/>
    <numFmt numFmtId="169" formatCode="&quot;$&quot;\ #,##0"/>
  </numFmts>
  <fonts count="42">
    <font>
      <sz val="11"/>
      <color theme="1"/>
      <name val="Calibri"/>
      <family val="2"/>
      <scheme val="minor"/>
    </font>
    <font>
      <sz val="10"/>
      <color rgb="FF000000"/>
      <name val="Times New Roman"/>
      <family val="1"/>
    </font>
    <font>
      <sz val="10"/>
      <color theme="1"/>
      <name val="Verdana"/>
      <family val="2"/>
    </font>
    <font>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b/>
      <sz val="8"/>
      <color rgb="FF000000"/>
      <name val="Calibri"/>
      <family val="2"/>
      <scheme val="minor"/>
    </font>
    <font>
      <sz val="8"/>
      <name val="Calibri"/>
      <family val="2"/>
      <scheme val="minor"/>
    </font>
    <font>
      <sz val="8"/>
      <color rgb="FF000000"/>
      <name val="Calibri"/>
      <family val="2"/>
      <scheme val="minor"/>
    </font>
    <font>
      <b/>
      <sz val="6"/>
      <color indexed="8"/>
      <name val="Arial"/>
      <family val="2"/>
    </font>
    <font>
      <sz val="6"/>
      <color rgb="FF000000"/>
      <name val="Arial"/>
      <family val="2"/>
    </font>
    <font>
      <b/>
      <sz val="6"/>
      <color rgb="FF000000"/>
      <name val="Arial"/>
      <family val="2"/>
    </font>
    <font>
      <sz val="6"/>
      <color theme="1"/>
      <name val="Arial"/>
      <family val="2"/>
    </font>
    <font>
      <sz val="10"/>
      <color theme="1"/>
      <name val="Calibri"/>
      <family val="2"/>
      <scheme val="minor"/>
    </font>
    <font>
      <b/>
      <sz val="10"/>
      <color rgb="FF000000"/>
      <name val="Calibri"/>
      <family val="2"/>
      <scheme val="minor"/>
    </font>
    <font>
      <sz val="10"/>
      <name val="Calibri"/>
      <family val="2"/>
      <scheme val="minor"/>
    </font>
    <font>
      <b/>
      <sz val="10"/>
      <name val="Calibri"/>
      <family val="2"/>
      <scheme val="minor"/>
    </font>
    <font>
      <sz val="10"/>
      <color rgb="FF000000"/>
      <name val="Calibri"/>
      <family val="2"/>
      <scheme val="minor"/>
    </font>
    <font>
      <b/>
      <sz val="10"/>
      <color theme="1"/>
      <name val="Calibri"/>
      <family val="2"/>
      <scheme val="minor"/>
    </font>
    <font>
      <sz val="10"/>
      <color rgb="FFC00000"/>
      <name val="Calibri"/>
      <family val="2"/>
      <scheme val="minor"/>
    </font>
    <font>
      <sz val="10"/>
      <name val="Arial"/>
      <family val="2"/>
    </font>
    <font>
      <b/>
      <sz val="7"/>
      <color rgb="FF000000"/>
      <name val="Arial Narrow"/>
      <family val="2"/>
    </font>
    <font>
      <sz val="7"/>
      <color theme="1"/>
      <name val="Arial Narrow"/>
      <family val="2"/>
    </font>
    <font>
      <sz val="7"/>
      <name val="Arial Narrow"/>
      <family val="2"/>
    </font>
    <font>
      <b/>
      <sz val="7"/>
      <name val="Arial Narrow"/>
      <family val="2"/>
    </font>
    <font>
      <sz val="7"/>
      <color rgb="FF000000"/>
      <name val="Arial Narrow"/>
      <family val="2"/>
    </font>
    <font>
      <b/>
      <sz val="7"/>
      <color theme="1"/>
      <name val="Arial Narrow"/>
      <family val="2"/>
    </font>
    <font>
      <sz val="7"/>
      <color rgb="FFC00000"/>
      <name val="Arial Narrow"/>
      <family val="2"/>
    </font>
    <font>
      <b/>
      <i/>
      <sz val="7"/>
      <color theme="1"/>
      <name val="Arial Narrow"/>
      <family val="2"/>
    </font>
    <font>
      <b/>
      <sz val="11"/>
      <color theme="1"/>
      <name val="Calibri"/>
      <family val="2"/>
      <scheme val="minor"/>
    </font>
    <font>
      <b/>
      <sz val="11"/>
      <color theme="1"/>
      <name val="Arial"/>
      <family val="2"/>
    </font>
    <font>
      <b/>
      <sz val="11"/>
      <color theme="1"/>
      <name val="Arial Narrow"/>
      <family val="2"/>
    </font>
    <font>
      <sz val="10"/>
      <color theme="1"/>
      <name val="Segoe UI"/>
      <family val="2"/>
    </font>
    <font>
      <sz val="9"/>
      <color theme="1"/>
      <name val="Arial Narrow"/>
      <family val="2"/>
    </font>
    <font>
      <b/>
      <sz val="18"/>
      <color theme="1"/>
      <name val="Calibri"/>
      <family val="2"/>
      <scheme val="minor"/>
    </font>
    <font>
      <b/>
      <sz val="12"/>
      <color theme="1"/>
      <name val="Calibri"/>
      <family val="2"/>
      <scheme val="minor"/>
    </font>
    <font>
      <b/>
      <sz val="10"/>
      <color theme="1"/>
      <name val="Segoe UI"/>
      <family val="2"/>
    </font>
    <font>
      <sz val="11"/>
      <color theme="1"/>
      <name val="Arial"/>
      <family val="2"/>
    </font>
    <font>
      <b/>
      <sz val="11"/>
      <color indexed="8"/>
      <name val="Arial"/>
      <family val="2"/>
    </font>
    <font>
      <b/>
      <sz val="11"/>
      <name val="Arial"/>
      <family val="2"/>
    </font>
    <font>
      <sz val="11"/>
      <color rgb="FFFF0000"/>
      <name val="Arial"/>
      <family val="2"/>
    </font>
  </fonts>
  <fills count="33">
    <fill>
      <patternFill patternType="none"/>
    </fill>
    <fill>
      <patternFill patternType="gray125"/>
    </fill>
    <fill>
      <patternFill patternType="solid">
        <fgColor theme="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DFFE"/>
        <bgColor indexed="64"/>
      </patternFill>
    </fill>
    <fill>
      <patternFill patternType="solid">
        <fgColor theme="9" tint="0.7999816888943144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rgb="FFD5B8EA"/>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rgb="FF00B0F0"/>
        <bgColor indexed="64"/>
      </patternFill>
    </fill>
    <fill>
      <patternFill patternType="solid">
        <fgColor rgb="FF00B050"/>
        <bgColor indexed="64"/>
      </patternFill>
    </fill>
    <fill>
      <patternFill patternType="solid">
        <fgColor rgb="FFFFC000"/>
        <bgColor indexed="64"/>
      </patternFill>
    </fill>
    <fill>
      <patternFill patternType="solid">
        <fgColor theme="7" tint="0.59999389629810485"/>
        <bgColor indexed="64"/>
      </patternFill>
    </fill>
    <fill>
      <patternFill patternType="solid">
        <fgColor rgb="FFBDD7EE"/>
        <bgColor indexed="64"/>
      </patternFill>
    </fill>
    <fill>
      <patternFill patternType="solid">
        <fgColor theme="5"/>
        <bgColor indexed="64"/>
      </patternFill>
    </fill>
    <fill>
      <patternFill patternType="solid">
        <fgColor rgb="FFFFFF00"/>
        <bgColor indexed="64"/>
      </patternFill>
    </fill>
    <fill>
      <patternFill patternType="solid">
        <fgColor rgb="FFED778B"/>
        <bgColor indexed="64"/>
      </patternFill>
    </fill>
    <fill>
      <patternFill patternType="solid">
        <fgColor theme="0" tint="-4.9989318521683403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9">
    <xf numFmtId="0" fontId="0" fillId="0" borderId="0"/>
    <xf numFmtId="0" fontId="1" fillId="0" borderId="0"/>
    <xf numFmtId="49" fontId="2" fillId="0" borderId="0" applyFill="0" applyBorder="0" applyProtection="0">
      <alignment horizontal="left" vertical="center"/>
    </xf>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168" fontId="21" fillId="0" borderId="0" applyFill="0" applyBorder="0" applyAlignment="0" applyProtection="0"/>
  </cellStyleXfs>
  <cellXfs count="186">
    <xf numFmtId="0" fontId="0" fillId="0" borderId="0" xfId="0"/>
    <xf numFmtId="0" fontId="5" fillId="0" borderId="0" xfId="0" applyFont="1" applyAlignment="1">
      <alignment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right" vertical="center" wrapText="1"/>
    </xf>
    <xf numFmtId="0" fontId="8" fillId="2" borderId="1" xfId="1" applyFont="1" applyFill="1" applyBorder="1" applyAlignment="1">
      <alignment horizontal="center" vertical="center" wrapText="1"/>
    </xf>
    <xf numFmtId="3" fontId="9" fillId="3" borderId="1" xfId="1" applyNumberFormat="1" applyFont="1" applyFill="1" applyBorder="1" applyAlignment="1">
      <alignment horizontal="center" vertical="center" wrapText="1" shrinkToFit="1"/>
    </xf>
    <xf numFmtId="3" fontId="9" fillId="4" borderId="1" xfId="1" applyNumberFormat="1" applyFont="1" applyFill="1" applyBorder="1" applyAlignment="1">
      <alignment horizontal="center" vertical="center" wrapText="1" shrinkToFit="1"/>
    </xf>
    <xf numFmtId="0" fontId="5" fillId="0" borderId="2" xfId="0" applyFont="1" applyBorder="1" applyAlignment="1">
      <alignment horizontal="center" vertical="center" wrapText="1"/>
    </xf>
    <xf numFmtId="166" fontId="6" fillId="5" borderId="1" xfId="1" applyNumberFormat="1" applyFont="1" applyFill="1" applyBorder="1" applyAlignment="1">
      <alignment horizontal="center" vertical="center" wrapText="1"/>
    </xf>
    <xf numFmtId="166" fontId="6" fillId="3" borderId="1" xfId="1" applyNumberFormat="1" applyFont="1" applyFill="1" applyBorder="1" applyAlignment="1">
      <alignment horizontal="center" vertical="center" wrapText="1"/>
    </xf>
    <xf numFmtId="166" fontId="6" fillId="4" borderId="1" xfId="1"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3" fillId="0" borderId="0" xfId="0" applyFont="1"/>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167" fontId="13" fillId="0" borderId="1" xfId="4" applyNumberFormat="1" applyFont="1" applyBorder="1" applyAlignment="1">
      <alignment horizontal="center" vertical="center"/>
    </xf>
    <xf numFmtId="167" fontId="14" fillId="0" borderId="1" xfId="4" applyNumberFormat="1" applyFont="1" applyBorder="1" applyAlignment="1" applyProtection="1">
      <alignment vertical="center"/>
      <protection locked="0"/>
    </xf>
    <xf numFmtId="0" fontId="15" fillId="10" borderId="1" xfId="0" applyFont="1" applyFill="1" applyBorder="1" applyAlignment="1">
      <alignment horizontal="center" vertical="center" wrapText="1"/>
    </xf>
    <xf numFmtId="3" fontId="5" fillId="0" borderId="0" xfId="0" applyNumberFormat="1" applyFont="1" applyAlignment="1">
      <alignment horizontal="right" vertical="center" wrapText="1"/>
    </xf>
    <xf numFmtId="3" fontId="5" fillId="6" borderId="1" xfId="0" applyNumberFormat="1" applyFont="1" applyFill="1" applyBorder="1" applyAlignment="1">
      <alignment vertical="center" wrapText="1"/>
    </xf>
    <xf numFmtId="167" fontId="5" fillId="6" borderId="1" xfId="4" applyNumberFormat="1" applyFont="1" applyFill="1" applyBorder="1" applyAlignment="1">
      <alignmen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5" fillId="10" borderId="1" xfId="0" applyFont="1" applyFill="1" applyBorder="1" applyAlignment="1">
      <alignment horizontal="center" vertical="center"/>
    </xf>
    <xf numFmtId="0" fontId="17" fillId="0" borderId="1" xfId="0" applyFont="1" applyBorder="1" applyAlignment="1">
      <alignment horizontal="left" vertical="center" wrapText="1"/>
    </xf>
    <xf numFmtId="3" fontId="4" fillId="6" borderId="1" xfId="3" applyNumberFormat="1" applyFont="1" applyFill="1" applyBorder="1" applyAlignment="1" applyProtection="1">
      <alignment horizontal="center" vertical="center"/>
      <protection hidden="1"/>
    </xf>
    <xf numFmtId="0" fontId="5" fillId="0" borderId="1" xfId="0" applyFont="1" applyBorder="1" applyAlignment="1">
      <alignment vertical="center" wrapText="1"/>
    </xf>
    <xf numFmtId="0" fontId="16" fillId="10" borderId="1" xfId="0" applyFont="1" applyFill="1" applyBorder="1" applyAlignment="1">
      <alignment vertical="center" wrapText="1"/>
    </xf>
    <xf numFmtId="0" fontId="16" fillId="12" borderId="1" xfId="0" applyFont="1" applyFill="1" applyBorder="1" applyAlignment="1">
      <alignment vertical="center" wrapText="1"/>
    </xf>
    <xf numFmtId="0" fontId="15" fillId="13" borderId="1" xfId="0" applyFont="1" applyFill="1" applyBorder="1" applyAlignment="1">
      <alignment horizontal="center" vertical="center"/>
    </xf>
    <xf numFmtId="0" fontId="18" fillId="13" borderId="1" xfId="0" applyFont="1" applyFill="1" applyBorder="1" applyAlignment="1">
      <alignment vertical="center" wrapText="1"/>
    </xf>
    <xf numFmtId="0" fontId="16" fillId="14" borderId="1" xfId="0" applyFont="1" applyFill="1" applyBorder="1" applyAlignment="1">
      <alignment vertical="center" wrapText="1"/>
    </xf>
    <xf numFmtId="0" fontId="16" fillId="15" borderId="1" xfId="0" applyFont="1" applyFill="1" applyBorder="1" applyAlignment="1">
      <alignment vertical="center" wrapText="1"/>
    </xf>
    <xf numFmtId="0" fontId="16" fillId="16" borderId="1" xfId="0" applyFont="1" applyFill="1" applyBorder="1" applyAlignment="1">
      <alignment vertical="center" wrapText="1"/>
    </xf>
    <xf numFmtId="0" fontId="17" fillId="16" borderId="1" xfId="0" applyFont="1" applyFill="1" applyBorder="1" applyAlignment="1">
      <alignment vertical="center" wrapText="1"/>
    </xf>
    <xf numFmtId="0" fontId="16" fillId="17" borderId="1" xfId="0" applyFont="1" applyFill="1" applyBorder="1" applyAlignment="1">
      <alignment vertical="center" wrapText="1"/>
    </xf>
    <xf numFmtId="0" fontId="18" fillId="17" borderId="1" xfId="0" applyFont="1" applyFill="1" applyBorder="1" applyAlignment="1">
      <alignment vertical="center" wrapText="1"/>
    </xf>
    <xf numFmtId="0" fontId="14" fillId="17" borderId="1" xfId="0" applyFont="1" applyFill="1" applyBorder="1" applyAlignment="1">
      <alignment wrapText="1"/>
    </xf>
    <xf numFmtId="0" fontId="18" fillId="14" borderId="1" xfId="0" applyFont="1" applyFill="1" applyBorder="1" applyAlignment="1">
      <alignment vertical="center" wrapText="1"/>
    </xf>
    <xf numFmtId="0" fontId="18" fillId="16" borderId="1" xfId="0" applyFont="1" applyFill="1" applyBorder="1" applyAlignment="1">
      <alignment vertical="center" wrapText="1"/>
    </xf>
    <xf numFmtId="0" fontId="14" fillId="16" borderId="1" xfId="0" applyFont="1" applyFill="1" applyBorder="1" applyAlignment="1">
      <alignment wrapText="1"/>
    </xf>
    <xf numFmtId="0" fontId="14" fillId="16" borderId="1" xfId="0" applyFont="1" applyFill="1" applyBorder="1" applyAlignment="1" applyProtection="1">
      <alignment vertical="center" wrapText="1"/>
      <protection locked="0"/>
    </xf>
    <xf numFmtId="0" fontId="18" fillId="18" borderId="1" xfId="0" applyFont="1" applyFill="1" applyBorder="1" applyAlignment="1">
      <alignment vertical="center" wrapText="1"/>
    </xf>
    <xf numFmtId="0" fontId="14" fillId="18" borderId="1" xfId="0" applyFont="1" applyFill="1" applyBorder="1" applyAlignment="1" applyProtection="1">
      <alignment vertical="center" wrapText="1"/>
      <protection locked="0"/>
    </xf>
    <xf numFmtId="0" fontId="14" fillId="19" borderId="1" xfId="0" applyFont="1" applyFill="1" applyBorder="1" applyAlignment="1">
      <alignment wrapText="1"/>
    </xf>
    <xf numFmtId="0" fontId="18" fillId="19" borderId="1" xfId="0" applyFont="1" applyFill="1" applyBorder="1" applyAlignment="1">
      <alignment vertical="center" wrapText="1"/>
    </xf>
    <xf numFmtId="0" fontId="15" fillId="14" borderId="1" xfId="0" applyFont="1" applyFill="1" applyBorder="1" applyAlignment="1">
      <alignment vertical="center" wrapText="1"/>
    </xf>
    <xf numFmtId="0" fontId="19" fillId="14" borderId="1" xfId="0" applyFont="1" applyFill="1" applyBorder="1"/>
    <xf numFmtId="0" fontId="18" fillId="11" borderId="1" xfId="0" applyFont="1" applyFill="1" applyBorder="1" applyAlignment="1">
      <alignment vertical="center" wrapText="1"/>
    </xf>
    <xf numFmtId="0" fontId="15" fillId="11" borderId="1" xfId="0" applyFont="1" applyFill="1" applyBorder="1" applyAlignment="1">
      <alignment vertical="center" wrapText="1"/>
    </xf>
    <xf numFmtId="0" fontId="14" fillId="11" borderId="1" xfId="0" applyFont="1" applyFill="1" applyBorder="1" applyAlignment="1" applyProtection="1">
      <alignment vertical="center"/>
      <protection locked="0"/>
    </xf>
    <xf numFmtId="0" fontId="14" fillId="11" borderId="1" xfId="0" applyFont="1" applyFill="1" applyBorder="1" applyAlignment="1">
      <alignment vertical="center" wrapText="1"/>
    </xf>
    <xf numFmtId="0" fontId="15" fillId="20" borderId="1" xfId="0" applyFont="1" applyFill="1" applyBorder="1" applyAlignment="1">
      <alignment vertical="center" wrapText="1"/>
    </xf>
    <xf numFmtId="0" fontId="19" fillId="20" borderId="1" xfId="0" applyFont="1" applyFill="1" applyBorder="1"/>
    <xf numFmtId="0" fontId="18" fillId="21" borderId="1" xfId="0" applyFont="1" applyFill="1" applyBorder="1" applyAlignment="1">
      <alignment vertical="center" wrapText="1"/>
    </xf>
    <xf numFmtId="0" fontId="15" fillId="21" borderId="1" xfId="0" applyFont="1" applyFill="1" applyBorder="1" applyAlignment="1">
      <alignment vertical="center" wrapText="1"/>
    </xf>
    <xf numFmtId="0" fontId="15" fillId="22" borderId="1" xfId="0" applyFont="1" applyFill="1" applyBorder="1" applyAlignment="1">
      <alignment vertical="center" wrapText="1"/>
    </xf>
    <xf numFmtId="0" fontId="18" fillId="22" borderId="1" xfId="0" applyFont="1" applyFill="1" applyBorder="1" applyAlignment="1">
      <alignment vertical="center" wrapText="1"/>
    </xf>
    <xf numFmtId="0" fontId="19" fillId="22" borderId="1" xfId="0" applyFont="1" applyFill="1" applyBorder="1"/>
    <xf numFmtId="0" fontId="19" fillId="4" borderId="1" xfId="0" applyFont="1" applyFill="1" applyBorder="1"/>
    <xf numFmtId="0" fontId="19" fillId="4" borderId="1" xfId="0" applyFont="1" applyFill="1" applyBorder="1" applyAlignment="1" applyProtection="1">
      <alignment vertical="center"/>
      <protection locked="0"/>
    </xf>
    <xf numFmtId="0" fontId="15" fillId="17" borderId="1" xfId="0" applyFont="1" applyFill="1" applyBorder="1" applyAlignment="1">
      <alignment vertical="center" wrapText="1"/>
    </xf>
    <xf numFmtId="0" fontId="14" fillId="14" borderId="1" xfId="0" applyFont="1" applyFill="1" applyBorder="1"/>
    <xf numFmtId="0" fontId="19" fillId="16" borderId="1" xfId="0" applyFont="1" applyFill="1" applyBorder="1" applyAlignment="1" applyProtection="1">
      <alignment vertical="center"/>
      <protection locked="0"/>
    </xf>
    <xf numFmtId="0" fontId="15" fillId="16" borderId="1" xfId="0" applyFont="1" applyFill="1" applyBorder="1" applyAlignment="1">
      <alignment vertical="center" wrapText="1"/>
    </xf>
    <xf numFmtId="0" fontId="18" fillId="23" borderId="1" xfId="0" applyFont="1" applyFill="1" applyBorder="1" applyAlignment="1">
      <alignment vertical="center" wrapText="1"/>
    </xf>
    <xf numFmtId="0" fontId="15" fillId="0" borderId="1" xfId="0" applyFont="1" applyBorder="1" applyAlignment="1">
      <alignment vertical="center" wrapText="1"/>
    </xf>
    <xf numFmtId="0" fontId="18" fillId="0" borderId="1" xfId="0" applyFont="1" applyBorder="1" applyAlignment="1">
      <alignment vertical="center" wrapText="1"/>
    </xf>
    <xf numFmtId="0" fontId="15" fillId="23" borderId="1" xfId="0" applyFont="1" applyFill="1" applyBorder="1" applyAlignment="1">
      <alignment vertical="center" wrapText="1"/>
    </xf>
    <xf numFmtId="0" fontId="15" fillId="4" borderId="1" xfId="0" applyFont="1" applyFill="1" applyBorder="1" applyAlignment="1">
      <alignment vertical="center" wrapText="1"/>
    </xf>
    <xf numFmtId="0" fontId="15" fillId="6" borderId="1" xfId="0" applyFont="1" applyFill="1" applyBorder="1" applyAlignment="1">
      <alignment vertical="center" wrapText="1"/>
    </xf>
    <xf numFmtId="0" fontId="15" fillId="24" borderId="1" xfId="0" applyFont="1" applyFill="1" applyBorder="1" applyAlignment="1">
      <alignment vertical="center" wrapText="1"/>
    </xf>
    <xf numFmtId="0" fontId="15" fillId="25" borderId="1" xfId="0" applyFont="1" applyFill="1" applyBorder="1" applyAlignment="1">
      <alignment vertical="center" wrapText="1"/>
    </xf>
    <xf numFmtId="0" fontId="15" fillId="26" borderId="1" xfId="0" applyFont="1" applyFill="1" applyBorder="1" applyAlignment="1">
      <alignment vertical="center" wrapText="1"/>
    </xf>
    <xf numFmtId="0" fontId="15" fillId="27" borderId="1" xfId="0" applyFont="1" applyFill="1" applyBorder="1" applyAlignment="1">
      <alignment vertical="center" wrapText="1"/>
    </xf>
    <xf numFmtId="0" fontId="19" fillId="21" borderId="1" xfId="0" applyFont="1" applyFill="1" applyBorder="1" applyAlignment="1" applyProtection="1">
      <alignment vertical="center"/>
      <protection locked="0"/>
    </xf>
    <xf numFmtId="0" fontId="15" fillId="28" borderId="1" xfId="0" applyFont="1" applyFill="1" applyBorder="1" applyAlignment="1">
      <alignment vertical="center" wrapText="1"/>
    </xf>
    <xf numFmtId="0" fontId="19" fillId="28" borderId="1" xfId="0" applyFont="1" applyFill="1" applyBorder="1" applyAlignment="1" applyProtection="1">
      <alignment vertical="center"/>
      <protection locked="0"/>
    </xf>
    <xf numFmtId="0" fontId="15" fillId="3" borderId="1" xfId="0" applyFont="1" applyFill="1" applyBorder="1" applyAlignment="1">
      <alignment vertical="center" wrapText="1"/>
    </xf>
    <xf numFmtId="0" fontId="18" fillId="3" borderId="1" xfId="0" applyFont="1" applyFill="1" applyBorder="1" applyAlignment="1">
      <alignment vertical="center" wrapText="1"/>
    </xf>
    <xf numFmtId="0" fontId="18" fillId="29" borderId="1" xfId="0" applyFont="1" applyFill="1" applyBorder="1" applyAlignment="1">
      <alignment vertical="center" wrapText="1"/>
    </xf>
    <xf numFmtId="0" fontId="18" fillId="30" borderId="1" xfId="0" applyFont="1" applyFill="1" applyBorder="1" applyAlignment="1">
      <alignment vertical="center" wrapText="1"/>
    </xf>
    <xf numFmtId="0" fontId="15" fillId="30" borderId="1" xfId="0" applyFont="1" applyFill="1" applyBorder="1" applyAlignment="1">
      <alignment vertical="center" wrapText="1"/>
    </xf>
    <xf numFmtId="0" fontId="19" fillId="0" borderId="1" xfId="0" applyFont="1" applyBorder="1" applyAlignment="1" applyProtection="1">
      <alignment vertical="center"/>
      <protection locked="0"/>
    </xf>
    <xf numFmtId="0" fontId="15" fillId="15" borderId="1" xfId="0" applyFont="1" applyFill="1" applyBorder="1" applyAlignment="1">
      <alignment vertical="center" wrapText="1"/>
    </xf>
    <xf numFmtId="0" fontId="14" fillId="15" borderId="1" xfId="0" applyFont="1" applyFill="1" applyBorder="1" applyAlignment="1" applyProtection="1">
      <alignment vertical="center"/>
      <protection locked="0"/>
    </xf>
    <xf numFmtId="0" fontId="19" fillId="15" borderId="1" xfId="0" applyFont="1" applyFill="1" applyBorder="1" applyAlignment="1" applyProtection="1">
      <alignment vertical="center"/>
      <protection locked="0"/>
    </xf>
    <xf numFmtId="0" fontId="18" fillId="2" borderId="1" xfId="0" applyFont="1" applyFill="1" applyBorder="1" applyAlignment="1">
      <alignment vertical="center" wrapText="1"/>
    </xf>
    <xf numFmtId="0" fontId="19" fillId="30" borderId="1" xfId="0" applyFont="1" applyFill="1" applyBorder="1" applyAlignment="1" applyProtection="1">
      <alignment vertical="center"/>
      <protection locked="0"/>
    </xf>
    <xf numFmtId="0" fontId="18" fillId="31" borderId="1" xfId="0" applyFont="1" applyFill="1" applyBorder="1" applyAlignment="1">
      <alignment vertical="center" wrapText="1"/>
    </xf>
    <xf numFmtId="0" fontId="18" fillId="15" borderId="1" xfId="0" applyFont="1" applyFill="1" applyBorder="1" applyAlignment="1">
      <alignment vertical="center" wrapText="1"/>
    </xf>
    <xf numFmtId="0" fontId="18" fillId="20" borderId="1" xfId="0" applyFont="1" applyFill="1" applyBorder="1" applyAlignment="1">
      <alignment vertical="center" wrapText="1"/>
    </xf>
    <xf numFmtId="0" fontId="26" fillId="2" borderId="1" xfId="0" applyFont="1" applyFill="1" applyBorder="1" applyAlignment="1">
      <alignment horizontal="left" vertical="center" wrapText="1"/>
    </xf>
    <xf numFmtId="0" fontId="24" fillId="2" borderId="1" xfId="0" applyFont="1" applyFill="1" applyBorder="1" applyAlignment="1">
      <alignment horizontal="left" vertical="center" wrapText="1"/>
    </xf>
    <xf numFmtId="0" fontId="22" fillId="2" borderId="1" xfId="0" applyFont="1" applyFill="1" applyBorder="1" applyAlignment="1">
      <alignment vertical="center" wrapText="1"/>
    </xf>
    <xf numFmtId="0" fontId="26" fillId="2" borderId="1" xfId="0" applyFont="1" applyFill="1" applyBorder="1" applyAlignment="1">
      <alignment vertical="center" wrapText="1"/>
    </xf>
    <xf numFmtId="0" fontId="23" fillId="2" borderId="1" xfId="0" applyFont="1" applyFill="1" applyBorder="1" applyAlignment="1">
      <alignment vertical="center" wrapText="1"/>
    </xf>
    <xf numFmtId="0" fontId="22" fillId="32" borderId="1" xfId="0" applyFont="1" applyFill="1" applyBorder="1" applyAlignment="1">
      <alignment horizontal="center" vertical="center" wrapText="1"/>
    </xf>
    <xf numFmtId="0" fontId="25" fillId="2" borderId="1" xfId="0" applyFont="1" applyFill="1" applyBorder="1" applyAlignment="1">
      <alignment vertical="center" wrapText="1"/>
    </xf>
    <xf numFmtId="0" fontId="24" fillId="2" borderId="1" xfId="0" applyFont="1" applyFill="1" applyBorder="1" applyAlignment="1">
      <alignment vertical="center" wrapText="1"/>
    </xf>
    <xf numFmtId="0" fontId="23" fillId="2" borderId="1" xfId="0" applyFont="1" applyFill="1" applyBorder="1" applyAlignment="1" applyProtection="1">
      <alignment vertical="center" wrapText="1"/>
      <protection locked="0"/>
    </xf>
    <xf numFmtId="0" fontId="27" fillId="2" borderId="1" xfId="0" applyFont="1" applyFill="1" applyBorder="1" applyAlignment="1" applyProtection="1">
      <alignment vertical="center" wrapText="1"/>
      <protection locked="0"/>
    </xf>
    <xf numFmtId="0" fontId="27" fillId="2" borderId="1" xfId="0" applyFont="1" applyFill="1" applyBorder="1" applyAlignment="1">
      <alignment vertical="center" wrapText="1"/>
    </xf>
    <xf numFmtId="0" fontId="27" fillId="2" borderId="1" xfId="0" applyFont="1" applyFill="1" applyBorder="1" applyAlignment="1" applyProtection="1">
      <alignment horizontal="left" vertical="center" wrapText="1"/>
      <protection locked="0"/>
    </xf>
    <xf numFmtId="0" fontId="23" fillId="0" borderId="0" xfId="0" applyFont="1" applyAlignment="1">
      <alignment vertical="center" wrapText="1"/>
    </xf>
    <xf numFmtId="0" fontId="22" fillId="2" borderId="1" xfId="0" applyFont="1" applyFill="1" applyBorder="1" applyAlignment="1">
      <alignment horizontal="center" vertical="center" wrapText="1"/>
    </xf>
    <xf numFmtId="168" fontId="27" fillId="2" borderId="1" xfId="8" applyFont="1" applyFill="1" applyBorder="1" applyAlignment="1" applyProtection="1">
      <alignment vertical="center" wrapText="1"/>
      <protection locked="0"/>
    </xf>
    <xf numFmtId="0" fontId="31" fillId="7" borderId="1" xfId="0" applyFont="1" applyFill="1" applyBorder="1" applyAlignment="1">
      <alignment horizontal="center" vertical="center" wrapText="1"/>
    </xf>
    <xf numFmtId="165" fontId="31" fillId="7" borderId="1" xfId="7" applyFont="1" applyFill="1" applyBorder="1" applyAlignment="1">
      <alignment horizontal="center" vertical="center" wrapText="1"/>
    </xf>
    <xf numFmtId="0" fontId="32" fillId="0" borderId="0" xfId="0" applyFont="1" applyAlignment="1">
      <alignment horizontal="left" wrapText="1"/>
    </xf>
    <xf numFmtId="0" fontId="0" fillId="0" borderId="6" xfId="0" applyBorder="1" applyAlignment="1">
      <alignment wrapText="1"/>
    </xf>
    <xf numFmtId="0" fontId="0" fillId="0" borderId="0" xfId="0" applyAlignment="1">
      <alignment horizontal="center"/>
    </xf>
    <xf numFmtId="0" fontId="32" fillId="0" borderId="0" xfId="0" applyFont="1" applyAlignment="1">
      <alignment horizontal="justify" vertical="center" wrapText="1"/>
    </xf>
    <xf numFmtId="0" fontId="33" fillId="0" borderId="0" xfId="0" applyFont="1" applyAlignment="1">
      <alignment horizontal="left" vertical="justify" wrapText="1"/>
    </xf>
    <xf numFmtId="0" fontId="33" fillId="0" borderId="0" xfId="0" applyFont="1" applyAlignment="1">
      <alignment vertical="justify" wrapText="1"/>
    </xf>
    <xf numFmtId="0" fontId="0" fillId="0" borderId="0" xfId="0" applyAlignment="1">
      <alignment wrapText="1"/>
    </xf>
    <xf numFmtId="0" fontId="30" fillId="0" borderId="7" xfId="0" applyFont="1" applyBorder="1" applyAlignment="1">
      <alignment vertical="center"/>
    </xf>
    <xf numFmtId="0" fontId="30" fillId="0" borderId="0" xfId="0" applyFont="1" applyAlignment="1">
      <alignment vertical="center"/>
    </xf>
    <xf numFmtId="169" fontId="34" fillId="0" borderId="0" xfId="0" applyNumberFormat="1" applyFont="1" applyAlignment="1">
      <alignment vertical="center" wrapText="1"/>
    </xf>
    <xf numFmtId="0" fontId="23" fillId="0" borderId="1" xfId="0" applyFont="1" applyBorder="1" applyAlignment="1">
      <alignment vertical="center" wrapText="1"/>
    </xf>
    <xf numFmtId="0" fontId="37" fillId="0" borderId="0" xfId="0" applyFont="1" applyAlignment="1">
      <alignment vertical="center"/>
    </xf>
    <xf numFmtId="0" fontId="38" fillId="0" borderId="0" xfId="0" applyFont="1"/>
    <xf numFmtId="0" fontId="39" fillId="7" borderId="10" xfId="0" applyFont="1" applyFill="1" applyBorder="1" applyAlignment="1">
      <alignment horizontal="center" vertical="center"/>
    </xf>
    <xf numFmtId="0" fontId="39" fillId="0" borderId="0" xfId="0" applyFont="1" applyAlignment="1">
      <alignment horizontal="center" vertical="center"/>
    </xf>
    <xf numFmtId="0" fontId="31" fillId="0" borderId="1" xfId="0" applyFont="1" applyBorder="1" applyAlignment="1">
      <alignment vertical="center" wrapText="1"/>
    </xf>
    <xf numFmtId="165" fontId="31" fillId="0" borderId="1" xfId="7" applyFont="1" applyBorder="1" applyAlignment="1">
      <alignment horizontal="left" vertical="center" wrapText="1"/>
    </xf>
    <xf numFmtId="0" fontId="31" fillId="0" borderId="0" xfId="0" applyFont="1" applyAlignment="1">
      <alignment vertical="center" wrapText="1"/>
    </xf>
    <xf numFmtId="0" fontId="38" fillId="0" borderId="0" xfId="0" applyFont="1" applyAlignment="1">
      <alignment horizontal="center" wrapText="1"/>
    </xf>
    <xf numFmtId="0" fontId="41" fillId="0" borderId="0" xfId="0" applyFont="1"/>
    <xf numFmtId="0" fontId="36" fillId="0" borderId="0" xfId="0" applyFont="1" applyAlignment="1">
      <alignment vertical="center" wrapText="1"/>
    </xf>
    <xf numFmtId="14" fontId="40" fillId="0" borderId="8" xfId="7" applyNumberFormat="1" applyFont="1" applyBorder="1" applyAlignment="1">
      <alignment vertical="center"/>
    </xf>
    <xf numFmtId="165" fontId="40" fillId="0" borderId="9" xfId="7" applyFont="1" applyBorder="1" applyAlignment="1">
      <alignment vertical="center"/>
    </xf>
    <xf numFmtId="0" fontId="31" fillId="0" borderId="1" xfId="0" applyFont="1" applyBorder="1" applyAlignment="1">
      <alignment horizontal="center" vertical="center" wrapText="1"/>
    </xf>
    <xf numFmtId="169" fontId="34" fillId="0" borderId="1" xfId="0" applyNumberFormat="1" applyFont="1" applyBorder="1" applyAlignment="1">
      <alignment vertical="center" wrapText="1"/>
    </xf>
    <xf numFmtId="0" fontId="22" fillId="32" borderId="1" xfId="0" applyFont="1" applyFill="1" applyBorder="1" applyAlignment="1">
      <alignment horizontal="center" vertical="center" wrapText="1"/>
    </xf>
    <xf numFmtId="0" fontId="26" fillId="2" borderId="1" xfId="0" applyFont="1" applyFill="1" applyBorder="1" applyAlignment="1">
      <alignment horizontal="left" vertical="center" wrapText="1"/>
    </xf>
    <xf numFmtId="0" fontId="27" fillId="32" borderId="1" xfId="0" applyFont="1" applyFill="1" applyBorder="1" applyAlignment="1">
      <alignment horizontal="center" vertical="center" wrapText="1"/>
    </xf>
    <xf numFmtId="0" fontId="33" fillId="0" borderId="0" xfId="0" applyFont="1" applyAlignment="1">
      <alignment horizontal="left" vertical="justify" wrapText="1"/>
    </xf>
    <xf numFmtId="0" fontId="39" fillId="7" borderId="8" xfId="0" applyFont="1" applyFill="1" applyBorder="1" applyAlignment="1">
      <alignment horizontal="center" vertical="center"/>
    </xf>
    <xf numFmtId="0" fontId="39" fillId="7" borderId="9" xfId="0" applyFont="1" applyFill="1" applyBorder="1" applyAlignment="1">
      <alignment horizontal="center" vertical="center"/>
    </xf>
    <xf numFmtId="0" fontId="31" fillId="7" borderId="8" xfId="0" applyFont="1" applyFill="1" applyBorder="1" applyAlignment="1">
      <alignment horizontal="center" vertical="center" wrapText="1"/>
    </xf>
    <xf numFmtId="0" fontId="31" fillId="7" borderId="9" xfId="0" applyFont="1" applyFill="1" applyBorder="1" applyAlignment="1">
      <alignment horizontal="center" vertical="center" wrapText="1"/>
    </xf>
    <xf numFmtId="0" fontId="31" fillId="0" borderId="8"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9" xfId="0" applyFont="1" applyBorder="1" applyAlignment="1">
      <alignment horizontal="center"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37" fillId="0" borderId="0" xfId="0" applyFont="1" applyAlignment="1">
      <alignment horizontal="center" vertical="center"/>
    </xf>
    <xf numFmtId="0" fontId="31" fillId="7" borderId="1" xfId="0" applyFont="1" applyFill="1" applyBorder="1" applyAlignment="1">
      <alignment horizontal="center"/>
    </xf>
    <xf numFmtId="0" fontId="38" fillId="0" borderId="8" xfId="0" applyFont="1" applyBorder="1" applyAlignment="1">
      <alignment horizontal="center" wrapText="1"/>
    </xf>
    <xf numFmtId="0" fontId="38" fillId="0" borderId="10" xfId="0" applyFont="1" applyBorder="1" applyAlignment="1">
      <alignment horizontal="center" wrapText="1"/>
    </xf>
    <xf numFmtId="0" fontId="38" fillId="0" borderId="9" xfId="0" applyFont="1" applyBorder="1" applyAlignment="1">
      <alignment horizontal="center" wrapText="1"/>
    </xf>
    <xf numFmtId="0" fontId="38" fillId="0" borderId="8"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9" xfId="0" applyFont="1" applyBorder="1" applyAlignment="1">
      <alignment horizontal="center" vertical="center" wrapText="1"/>
    </xf>
    <xf numFmtId="0" fontId="15" fillId="16"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8" fillId="0" borderId="1" xfId="0" applyFont="1" applyBorder="1" applyAlignment="1">
      <alignment horizontal="left" vertical="center" wrapText="1"/>
    </xf>
    <xf numFmtId="0" fontId="15" fillId="14" borderId="1" xfId="0" applyFont="1" applyFill="1" applyBorder="1" applyAlignment="1">
      <alignment horizontal="center" vertical="center" wrapText="1"/>
    </xf>
    <xf numFmtId="0" fontId="15" fillId="11" borderId="1" xfId="0" applyFont="1" applyFill="1" applyBorder="1" applyAlignment="1">
      <alignment horizontal="center" vertical="center"/>
    </xf>
    <xf numFmtId="0" fontId="15" fillId="10"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9" fillId="16" borderId="1" xfId="0" applyFont="1" applyFill="1" applyBorder="1" applyAlignment="1">
      <alignment horizontal="center" vertical="center"/>
    </xf>
    <xf numFmtId="0" fontId="15" fillId="15" borderId="1" xfId="0" applyFont="1" applyFill="1" applyBorder="1" applyAlignment="1">
      <alignment horizontal="center" vertical="center"/>
    </xf>
    <xf numFmtId="0" fontId="4" fillId="8" borderId="0" xfId="0" applyFont="1" applyFill="1" applyAlignment="1">
      <alignment horizontal="center" vertical="center" wrapText="1"/>
    </xf>
    <xf numFmtId="0" fontId="7" fillId="7" borderId="1" xfId="0" applyFont="1" applyFill="1" applyBorder="1" applyAlignment="1" applyProtection="1">
      <alignment horizontal="center" vertical="center" wrapText="1"/>
      <protection hidden="1"/>
    </xf>
    <xf numFmtId="0" fontId="4" fillId="5" borderId="1" xfId="0" applyFont="1" applyFill="1" applyBorder="1" applyAlignment="1">
      <alignment horizontal="center" vertical="center"/>
    </xf>
    <xf numFmtId="0" fontId="4" fillId="3" borderId="1" xfId="0" applyFont="1" applyFill="1" applyBorder="1" applyAlignment="1">
      <alignment horizontal="center" vertical="center"/>
    </xf>
    <xf numFmtId="166" fontId="6" fillId="6" borderId="3" xfId="1" applyNumberFormat="1" applyFont="1" applyFill="1" applyBorder="1" applyAlignment="1">
      <alignment horizontal="center" vertical="center" wrapText="1"/>
    </xf>
    <xf numFmtId="166" fontId="6" fillId="6" borderId="2" xfId="1" applyNumberFormat="1" applyFont="1" applyFill="1" applyBorder="1" applyAlignment="1">
      <alignment horizontal="center" vertical="center" wrapText="1"/>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15" fillId="10"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14" borderId="1" xfId="0" applyFont="1" applyFill="1" applyBorder="1" applyAlignment="1">
      <alignment horizontal="center" vertical="center"/>
    </xf>
    <xf numFmtId="0" fontId="7" fillId="0" borderId="1" xfId="0" applyFont="1" applyBorder="1" applyAlignment="1" applyProtection="1">
      <alignment horizontal="center" vertical="center" wrapText="1"/>
      <protection hidden="1"/>
    </xf>
    <xf numFmtId="166" fontId="6" fillId="0" borderId="1" xfId="1" applyNumberFormat="1" applyFont="1" applyBorder="1" applyAlignment="1">
      <alignment horizontal="center" vertical="center" wrapText="1"/>
    </xf>
    <xf numFmtId="0" fontId="4" fillId="6" borderId="1" xfId="0" applyFont="1" applyFill="1" applyBorder="1" applyAlignment="1">
      <alignment horizontal="center" vertical="center" wrapText="1"/>
    </xf>
    <xf numFmtId="0" fontId="12" fillId="7" borderId="1" xfId="0" applyFont="1" applyFill="1" applyBorder="1" applyAlignment="1" applyProtection="1">
      <alignment horizontal="center" vertical="center" wrapText="1"/>
      <protection hidden="1"/>
    </xf>
    <xf numFmtId="0" fontId="13" fillId="9" borderId="1" xfId="0" applyFont="1" applyFill="1" applyBorder="1" applyAlignment="1">
      <alignment horizontal="center" vertical="center" wrapText="1"/>
    </xf>
  </cellXfs>
  <cellStyles count="9">
    <cellStyle name="BodyStyle" xfId="2" xr:uid="{00000000-0005-0000-0000-000000000000}"/>
    <cellStyle name="Millares" xfId="7" builtinId="3"/>
    <cellStyle name="Millares [0]_VALOR NOMINAL DEL CONTRATO" xfId="8" xr:uid="{9C1287F3-490B-4E0D-BA1C-7802991A4EE0}"/>
    <cellStyle name="Moneda" xfId="4" builtinId="4"/>
    <cellStyle name="Moneda 2" xfId="3" xr:uid="{00000000-0005-0000-0000-000002000000}"/>
    <cellStyle name="Moneda 2 2" xfId="6" xr:uid="{CE3EAD48-9751-459C-A64B-29DF1EE62189}"/>
    <cellStyle name="Moneda 3" xfId="5" xr:uid="{7464BEDC-ABE9-47E1-9E62-93C86BE6EA48}"/>
    <cellStyle name="Normal" xfId="0" builtinId="0"/>
    <cellStyle name="Normal 2"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372386</xdr:colOff>
      <xdr:row>0</xdr:row>
      <xdr:rowOff>0</xdr:rowOff>
    </xdr:from>
    <xdr:to>
      <xdr:col>1</xdr:col>
      <xdr:colOff>1347746</xdr:colOff>
      <xdr:row>2</xdr:row>
      <xdr:rowOff>140220</xdr:rowOff>
    </xdr:to>
    <xdr:pic>
      <xdr:nvPicPr>
        <xdr:cNvPr id="2" name="Imagen 1">
          <a:extLst>
            <a:ext uri="{FF2B5EF4-FFF2-40B4-BE49-F238E27FC236}">
              <a16:creationId xmlns:a16="http://schemas.microsoft.com/office/drawing/2014/main" id="{0204B184-F0E0-4707-B315-79317790DF2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1724" t="27673" r="31433" b="37148"/>
        <a:stretch/>
      </xdr:blipFill>
      <xdr:spPr bwMode="auto">
        <a:xfrm>
          <a:off x="372386" y="0"/>
          <a:ext cx="1366299" cy="637177"/>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5</xdr:col>
      <xdr:colOff>544157</xdr:colOff>
      <xdr:row>0</xdr:row>
      <xdr:rowOff>0</xdr:rowOff>
    </xdr:from>
    <xdr:to>
      <xdr:col>5</xdr:col>
      <xdr:colOff>1923210</xdr:colOff>
      <xdr:row>2</xdr:row>
      <xdr:rowOff>106680</xdr:rowOff>
    </xdr:to>
    <xdr:pic>
      <xdr:nvPicPr>
        <xdr:cNvPr id="3" name="Imagen 2">
          <a:extLst>
            <a:ext uri="{FF2B5EF4-FFF2-40B4-BE49-F238E27FC236}">
              <a16:creationId xmlns:a16="http://schemas.microsoft.com/office/drawing/2014/main" id="{021D3A50-C618-4075-BCAB-DFE8338EB742}"/>
            </a:ext>
          </a:extLst>
        </xdr:cNvPr>
        <xdr:cNvPicPr>
          <a:picLocks noChangeAspect="1"/>
        </xdr:cNvPicPr>
      </xdr:nvPicPr>
      <xdr:blipFill>
        <a:blip xmlns:r="http://schemas.openxmlformats.org/officeDocument/2006/relationships" r:embed="rId2"/>
        <a:stretch>
          <a:fillRect/>
        </a:stretch>
      </xdr:blipFill>
      <xdr:spPr>
        <a:xfrm>
          <a:off x="9147137" y="0"/>
          <a:ext cx="1379053" cy="6019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13C1D-F3D9-4507-896C-4C48516DBC3B}">
  <sheetPr>
    <tabColor theme="5" tint="0.59999389629810485"/>
  </sheetPr>
  <dimension ref="A1:N259"/>
  <sheetViews>
    <sheetView tabSelected="1" view="pageBreakPreview" zoomScaleNormal="100" zoomScaleSheetLayoutView="100" workbookViewId="0">
      <selection activeCell="E254" sqref="E254"/>
    </sheetView>
  </sheetViews>
  <sheetFormatPr defaultColWidth="11.5703125" defaultRowHeight="9"/>
  <cols>
    <col min="1" max="1" width="5.5703125" style="106" bestFit="1" customWidth="1"/>
    <col min="2" max="2" width="31.85546875" style="106" customWidth="1"/>
    <col min="3" max="3" width="37.5703125" style="106" customWidth="1"/>
    <col min="4" max="4" width="33.85546875" style="106" customWidth="1"/>
    <col min="5" max="5" width="19.5703125" style="106" customWidth="1"/>
    <col min="6" max="6" width="29.5703125" style="106" customWidth="1"/>
    <col min="7" max="16384" width="11.5703125" style="106"/>
  </cols>
  <sheetData>
    <row r="1" spans="1:14" customFormat="1" ht="23.45">
      <c r="A1" s="147" t="s">
        <v>0</v>
      </c>
      <c r="B1" s="147"/>
      <c r="C1" s="147"/>
      <c r="D1" s="147"/>
      <c r="E1" s="147"/>
      <c r="F1" s="147"/>
    </row>
    <row r="2" spans="1:14" customFormat="1" ht="15.95">
      <c r="A2" s="148" t="s">
        <v>1</v>
      </c>
      <c r="B2" s="148"/>
      <c r="C2" s="148"/>
      <c r="D2" s="148"/>
      <c r="E2" s="148"/>
      <c r="F2" s="148"/>
      <c r="G2" s="122"/>
    </row>
    <row r="3" spans="1:14" customFormat="1" ht="15.95">
      <c r="A3" s="131"/>
      <c r="B3" s="131"/>
      <c r="C3" s="131"/>
      <c r="D3" s="131"/>
      <c r="E3" s="131"/>
      <c r="F3" s="131"/>
      <c r="G3" s="122"/>
    </row>
    <row r="4" spans="1:14" customFormat="1" ht="14.45">
      <c r="A4" s="123"/>
      <c r="B4" s="140" t="s">
        <v>2</v>
      </c>
      <c r="C4" s="141"/>
      <c r="D4" s="124"/>
      <c r="E4" s="132" t="s">
        <v>3</v>
      </c>
      <c r="F4" s="133"/>
    </row>
    <row r="5" spans="1:14" customFormat="1" ht="15.95">
      <c r="A5" s="123"/>
      <c r="B5" s="125"/>
      <c r="C5" s="125"/>
      <c r="D5" s="125"/>
      <c r="E5" s="125"/>
      <c r="F5" s="125"/>
      <c r="H5" s="152"/>
      <c r="I5" s="152"/>
      <c r="J5" s="152"/>
      <c r="K5" s="152"/>
      <c r="L5" s="152"/>
      <c r="M5" s="152"/>
      <c r="N5" s="152"/>
    </row>
    <row r="6" spans="1:14" customFormat="1" ht="14.45">
      <c r="A6" s="123"/>
      <c r="B6" s="153" t="s">
        <v>4</v>
      </c>
      <c r="C6" s="153"/>
      <c r="D6" s="153"/>
      <c r="E6" s="153"/>
      <c r="F6" s="153"/>
    </row>
    <row r="7" spans="1:14" customFormat="1" ht="14.45">
      <c r="A7" s="123"/>
      <c r="B7" s="126" t="s">
        <v>5</v>
      </c>
      <c r="C7" s="157"/>
      <c r="D7" s="158"/>
      <c r="E7" s="159"/>
      <c r="F7" s="127" t="s">
        <v>6</v>
      </c>
    </row>
    <row r="8" spans="1:14" customFormat="1" ht="14.45">
      <c r="A8" s="123"/>
      <c r="B8" s="126" t="s">
        <v>7</v>
      </c>
      <c r="C8" s="154"/>
      <c r="D8" s="155"/>
      <c r="E8" s="156"/>
      <c r="F8" s="127" t="s">
        <v>8</v>
      </c>
    </row>
    <row r="9" spans="1:14" customFormat="1" ht="14.45">
      <c r="A9" s="123"/>
      <c r="B9" s="126" t="s">
        <v>9</v>
      </c>
      <c r="C9" s="154"/>
      <c r="D9" s="155"/>
      <c r="E9" s="156"/>
      <c r="F9" s="127" t="s">
        <v>10</v>
      </c>
    </row>
    <row r="10" spans="1:14" customFormat="1" ht="14.45">
      <c r="A10" s="123"/>
      <c r="B10" s="128"/>
      <c r="C10" s="129"/>
      <c r="D10" s="129"/>
      <c r="E10" s="129"/>
      <c r="F10" s="129"/>
    </row>
    <row r="11" spans="1:14" customFormat="1" ht="14.45">
      <c r="A11" s="142" t="s">
        <v>11</v>
      </c>
      <c r="B11" s="143"/>
      <c r="C11" s="144" t="s">
        <v>12</v>
      </c>
      <c r="D11" s="145"/>
      <c r="E11" s="146"/>
      <c r="F11" s="134"/>
      <c r="G11" s="130"/>
    </row>
    <row r="12" spans="1:14" ht="27.95">
      <c r="A12" s="99" t="s">
        <v>13</v>
      </c>
      <c r="B12" s="99" t="s">
        <v>14</v>
      </c>
      <c r="C12" s="99" t="s">
        <v>15</v>
      </c>
      <c r="D12" s="99" t="s">
        <v>16</v>
      </c>
      <c r="E12" s="109" t="s">
        <v>17</v>
      </c>
      <c r="F12" s="110" t="s">
        <v>18</v>
      </c>
    </row>
    <row r="13" spans="1:14" ht="36">
      <c r="A13" s="107">
        <v>1</v>
      </c>
      <c r="B13" s="99" t="s">
        <v>19</v>
      </c>
      <c r="C13" s="95" t="s">
        <v>20</v>
      </c>
      <c r="D13" s="100" t="s">
        <v>21</v>
      </c>
      <c r="E13" s="135">
        <v>155505.50550359557</v>
      </c>
      <c r="F13" s="121"/>
    </row>
    <row r="14" spans="1:14" ht="108">
      <c r="A14" s="107">
        <v>2</v>
      </c>
      <c r="B14" s="99" t="s">
        <v>22</v>
      </c>
      <c r="C14" s="94" t="s">
        <v>23</v>
      </c>
      <c r="D14" s="108" t="s">
        <v>24</v>
      </c>
      <c r="E14" s="135">
        <v>38695.849563910422</v>
      </c>
      <c r="F14" s="121"/>
    </row>
    <row r="15" spans="1:14" ht="11.45">
      <c r="A15" s="107">
        <v>3</v>
      </c>
      <c r="B15" s="136" t="s">
        <v>25</v>
      </c>
      <c r="C15" s="137" t="s">
        <v>26</v>
      </c>
      <c r="D15" s="101" t="s">
        <v>27</v>
      </c>
      <c r="E15" s="135">
        <v>266439.31064601574</v>
      </c>
      <c r="F15" s="121"/>
    </row>
    <row r="16" spans="1:14" ht="11.45">
      <c r="A16" s="107">
        <v>4</v>
      </c>
      <c r="B16" s="136"/>
      <c r="C16" s="137"/>
      <c r="D16" s="101" t="s">
        <v>28</v>
      </c>
      <c r="E16" s="135">
        <v>323139.33135663212</v>
      </c>
      <c r="F16" s="121"/>
    </row>
    <row r="17" spans="1:6" ht="11.45">
      <c r="A17" s="107">
        <v>5</v>
      </c>
      <c r="B17" s="136"/>
      <c r="C17" s="137"/>
      <c r="D17" s="101" t="s">
        <v>29</v>
      </c>
      <c r="E17" s="135">
        <v>371460.29704727652</v>
      </c>
      <c r="F17" s="121"/>
    </row>
    <row r="18" spans="1:6" ht="11.45">
      <c r="A18" s="107">
        <v>6</v>
      </c>
      <c r="B18" s="136"/>
      <c r="C18" s="137"/>
      <c r="D18" s="101" t="s">
        <v>30</v>
      </c>
      <c r="E18" s="135">
        <v>442168.26635069901</v>
      </c>
      <c r="F18" s="121"/>
    </row>
    <row r="19" spans="1:6" ht="11.45">
      <c r="A19" s="107">
        <v>7</v>
      </c>
      <c r="B19" s="136" t="s">
        <v>31</v>
      </c>
      <c r="C19" s="137" t="s">
        <v>32</v>
      </c>
      <c r="D19" s="101" t="s">
        <v>33</v>
      </c>
      <c r="E19" s="135">
        <v>309111.81957927992</v>
      </c>
      <c r="F19" s="121"/>
    </row>
    <row r="20" spans="1:6" ht="11.45">
      <c r="A20" s="107">
        <v>8</v>
      </c>
      <c r="B20" s="136"/>
      <c r="C20" s="137"/>
      <c r="D20" s="101" t="s">
        <v>34</v>
      </c>
      <c r="E20" s="135">
        <v>333670.05828473117</v>
      </c>
      <c r="F20" s="121"/>
    </row>
    <row r="21" spans="1:6" ht="11.45">
      <c r="A21" s="107">
        <v>9</v>
      </c>
      <c r="B21" s="136"/>
      <c r="C21" s="137"/>
      <c r="D21" s="101" t="s">
        <v>35</v>
      </c>
      <c r="E21" s="135">
        <v>370916.40840058518</v>
      </c>
      <c r="F21" s="121"/>
    </row>
    <row r="22" spans="1:6" ht="11.45">
      <c r="A22" s="107">
        <v>10</v>
      </c>
      <c r="B22" s="136"/>
      <c r="C22" s="137"/>
      <c r="D22" s="101" t="s">
        <v>36</v>
      </c>
      <c r="E22" s="135">
        <v>403925.40643377381</v>
      </c>
      <c r="F22" s="121"/>
    </row>
    <row r="23" spans="1:6" ht="36">
      <c r="A23" s="107">
        <v>11</v>
      </c>
      <c r="B23" s="99" t="s">
        <v>37</v>
      </c>
      <c r="C23" s="94" t="s">
        <v>38</v>
      </c>
      <c r="D23" s="97" t="s">
        <v>39</v>
      </c>
      <c r="E23" s="135">
        <v>18273.397703399172</v>
      </c>
      <c r="F23" s="121"/>
    </row>
    <row r="24" spans="1:6" ht="18">
      <c r="A24" s="107">
        <v>12</v>
      </c>
      <c r="B24" s="136" t="s">
        <v>40</v>
      </c>
      <c r="C24" s="137" t="s">
        <v>41</v>
      </c>
      <c r="D24" s="101" t="s">
        <v>42</v>
      </c>
      <c r="E24" s="135">
        <v>257633.92701702766</v>
      </c>
      <c r="F24" s="121"/>
    </row>
    <row r="25" spans="1:6" ht="18">
      <c r="A25" s="107">
        <v>13</v>
      </c>
      <c r="B25" s="136"/>
      <c r="C25" s="137"/>
      <c r="D25" s="101" t="s">
        <v>43</v>
      </c>
      <c r="E25" s="135">
        <v>281473.36989350629</v>
      </c>
      <c r="F25" s="121"/>
    </row>
    <row r="26" spans="1:6" ht="18">
      <c r="A26" s="107">
        <v>14</v>
      </c>
      <c r="B26" s="136"/>
      <c r="C26" s="137"/>
      <c r="D26" s="101" t="s">
        <v>44</v>
      </c>
      <c r="E26" s="135">
        <v>287431.20240158745</v>
      </c>
      <c r="F26" s="121"/>
    </row>
    <row r="27" spans="1:6" ht="18">
      <c r="A27" s="107">
        <v>15</v>
      </c>
      <c r="B27" s="136"/>
      <c r="C27" s="137"/>
      <c r="D27" s="101" t="s">
        <v>45</v>
      </c>
      <c r="E27" s="135">
        <v>324279.54130096483</v>
      </c>
      <c r="F27" s="121"/>
    </row>
    <row r="28" spans="1:6" ht="27">
      <c r="A28" s="107">
        <v>16</v>
      </c>
      <c r="B28" s="136" t="s">
        <v>46</v>
      </c>
      <c r="C28" s="137" t="s">
        <v>47</v>
      </c>
      <c r="D28" s="101" t="s">
        <v>48</v>
      </c>
      <c r="E28" s="135">
        <v>387539.9443990367</v>
      </c>
      <c r="F28" s="121"/>
    </row>
    <row r="29" spans="1:6" ht="18">
      <c r="A29" s="107">
        <v>17</v>
      </c>
      <c r="B29" s="136"/>
      <c r="C29" s="137"/>
      <c r="D29" s="101" t="s">
        <v>49</v>
      </c>
      <c r="E29" s="135">
        <v>400578.14704571723</v>
      </c>
      <c r="F29" s="121"/>
    </row>
    <row r="30" spans="1:6" ht="18">
      <c r="A30" s="107">
        <v>18</v>
      </c>
      <c r="B30" s="136"/>
      <c r="C30" s="137"/>
      <c r="D30" s="101" t="s">
        <v>50</v>
      </c>
      <c r="E30" s="135">
        <v>436636.33264577872</v>
      </c>
      <c r="F30" s="121"/>
    </row>
    <row r="31" spans="1:6" ht="18">
      <c r="A31" s="107">
        <v>19</v>
      </c>
      <c r="B31" s="136"/>
      <c r="C31" s="137"/>
      <c r="D31" s="101" t="s">
        <v>51</v>
      </c>
      <c r="E31" s="135">
        <v>473123.01082084456</v>
      </c>
      <c r="F31" s="121"/>
    </row>
    <row r="32" spans="1:6" ht="11.45">
      <c r="A32" s="107">
        <v>20</v>
      </c>
      <c r="B32" s="136" t="s">
        <v>52</v>
      </c>
      <c r="C32" s="137" t="s">
        <v>53</v>
      </c>
      <c r="D32" s="101" t="s">
        <v>54</v>
      </c>
      <c r="E32" s="135">
        <v>81793.909211468985</v>
      </c>
      <c r="F32" s="121"/>
    </row>
    <row r="33" spans="1:6" ht="11.45">
      <c r="A33" s="107">
        <v>21</v>
      </c>
      <c r="B33" s="136"/>
      <c r="C33" s="137"/>
      <c r="D33" s="101" t="s">
        <v>55</v>
      </c>
      <c r="E33" s="135">
        <v>97586.417756563649</v>
      </c>
      <c r="F33" s="121"/>
    </row>
    <row r="34" spans="1:6" ht="11.45">
      <c r="A34" s="107">
        <v>22</v>
      </c>
      <c r="B34" s="136"/>
      <c r="C34" s="137"/>
      <c r="D34" s="101" t="s">
        <v>56</v>
      </c>
      <c r="E34" s="135">
        <v>108096.14585521608</v>
      </c>
      <c r="F34" s="121"/>
    </row>
    <row r="35" spans="1:6" ht="11.45">
      <c r="A35" s="107">
        <v>23</v>
      </c>
      <c r="B35" s="136"/>
      <c r="C35" s="137"/>
      <c r="D35" s="101" t="s">
        <v>57</v>
      </c>
      <c r="E35" s="135">
        <v>120798.88319472456</v>
      </c>
      <c r="F35" s="121"/>
    </row>
    <row r="36" spans="1:6" ht="11.45">
      <c r="A36" s="107">
        <v>24</v>
      </c>
      <c r="B36" s="138" t="s">
        <v>58</v>
      </c>
      <c r="C36" s="137" t="s">
        <v>59</v>
      </c>
      <c r="D36" s="101" t="s">
        <v>60</v>
      </c>
      <c r="E36" s="135">
        <v>48646.89548165087</v>
      </c>
      <c r="F36" s="121"/>
    </row>
    <row r="37" spans="1:6" ht="18">
      <c r="A37" s="107">
        <v>25</v>
      </c>
      <c r="B37" s="138"/>
      <c r="C37" s="137"/>
      <c r="D37" s="101" t="s">
        <v>61</v>
      </c>
      <c r="E37" s="135">
        <v>58029.720162665923</v>
      </c>
      <c r="F37" s="121"/>
    </row>
    <row r="38" spans="1:6" ht="18">
      <c r="A38" s="107">
        <v>26</v>
      </c>
      <c r="B38" s="138"/>
      <c r="C38" s="137"/>
      <c r="D38" s="101" t="s">
        <v>62</v>
      </c>
      <c r="E38" s="135">
        <v>67333.851773339411</v>
      </c>
      <c r="F38" s="121"/>
    </row>
    <row r="39" spans="1:6" ht="11.45">
      <c r="A39" s="107">
        <v>27</v>
      </c>
      <c r="B39" s="138"/>
      <c r="C39" s="137"/>
      <c r="D39" s="101" t="s">
        <v>63</v>
      </c>
      <c r="E39" s="135">
        <v>76054.996665355822</v>
      </c>
      <c r="F39" s="121"/>
    </row>
    <row r="40" spans="1:6" ht="11.45">
      <c r="A40" s="107">
        <v>28</v>
      </c>
      <c r="B40" s="138"/>
      <c r="C40" s="137"/>
      <c r="D40" s="101" t="s">
        <v>64</v>
      </c>
      <c r="E40" s="135">
        <v>78207.384305839994</v>
      </c>
      <c r="F40" s="121"/>
    </row>
    <row r="41" spans="1:6" ht="18">
      <c r="A41" s="107">
        <v>29</v>
      </c>
      <c r="B41" s="138"/>
      <c r="C41" s="137"/>
      <c r="D41" s="101" t="s">
        <v>65</v>
      </c>
      <c r="E41" s="135">
        <v>86421.598333022441</v>
      </c>
      <c r="F41" s="121"/>
    </row>
    <row r="42" spans="1:6" ht="18">
      <c r="A42" s="107">
        <v>30</v>
      </c>
      <c r="B42" s="138"/>
      <c r="C42" s="137"/>
      <c r="D42" s="101" t="s">
        <v>66</v>
      </c>
      <c r="E42" s="135">
        <v>96183.772149852724</v>
      </c>
      <c r="F42" s="121"/>
    </row>
    <row r="43" spans="1:6" ht="11.45">
      <c r="A43" s="107">
        <v>31</v>
      </c>
      <c r="B43" s="138"/>
      <c r="C43" s="137"/>
      <c r="D43" s="101" t="s">
        <v>67</v>
      </c>
      <c r="E43" s="135">
        <v>109257.23398533544</v>
      </c>
      <c r="F43" s="121"/>
    </row>
    <row r="44" spans="1:6" ht="11.45">
      <c r="A44" s="107">
        <v>32</v>
      </c>
      <c r="B44" s="138" t="s">
        <v>68</v>
      </c>
      <c r="C44" s="137" t="s">
        <v>69</v>
      </c>
      <c r="D44" s="100" t="s">
        <v>70</v>
      </c>
      <c r="E44" s="135">
        <v>102733.9560436085</v>
      </c>
      <c r="F44" s="121"/>
    </row>
    <row r="45" spans="1:6" ht="11.45">
      <c r="A45" s="107">
        <v>33</v>
      </c>
      <c r="B45" s="138"/>
      <c r="C45" s="137"/>
      <c r="D45" s="101" t="s">
        <v>71</v>
      </c>
      <c r="E45" s="135">
        <v>102114.33937320748</v>
      </c>
      <c r="F45" s="121"/>
    </row>
    <row r="46" spans="1:6" ht="11.45">
      <c r="A46" s="107">
        <v>34</v>
      </c>
      <c r="B46" s="138"/>
      <c r="C46" s="137"/>
      <c r="D46" s="100" t="s">
        <v>72</v>
      </c>
      <c r="E46" s="135">
        <v>104562.58028272986</v>
      </c>
      <c r="F46" s="121"/>
    </row>
    <row r="47" spans="1:6" ht="11.45">
      <c r="A47" s="107">
        <v>35</v>
      </c>
      <c r="B47" s="138"/>
      <c r="C47" s="137"/>
      <c r="D47" s="100" t="s">
        <v>73</v>
      </c>
      <c r="E47" s="135">
        <v>107961.56901657642</v>
      </c>
      <c r="F47" s="121"/>
    </row>
    <row r="48" spans="1:6" ht="18">
      <c r="A48" s="107">
        <v>36</v>
      </c>
      <c r="B48" s="138"/>
      <c r="C48" s="137"/>
      <c r="D48" s="101" t="s">
        <v>74</v>
      </c>
      <c r="E48" s="135">
        <v>119961.31803221787</v>
      </c>
      <c r="F48" s="121"/>
    </row>
    <row r="49" spans="1:6" ht="18">
      <c r="A49" s="107">
        <v>37</v>
      </c>
      <c r="B49" s="136" t="s">
        <v>75</v>
      </c>
      <c r="C49" s="137" t="s">
        <v>76</v>
      </c>
      <c r="D49" s="101" t="s">
        <v>77</v>
      </c>
      <c r="E49" s="135">
        <v>139600.9040507623</v>
      </c>
      <c r="F49" s="121"/>
    </row>
    <row r="50" spans="1:6" ht="27">
      <c r="A50" s="107">
        <v>38</v>
      </c>
      <c r="B50" s="136"/>
      <c r="C50" s="137"/>
      <c r="D50" s="97" t="s">
        <v>78</v>
      </c>
      <c r="E50" s="135">
        <v>169834.3819533533</v>
      </c>
      <c r="F50" s="121"/>
    </row>
    <row r="51" spans="1:6" ht="27">
      <c r="A51" s="107">
        <v>39</v>
      </c>
      <c r="B51" s="136"/>
      <c r="C51" s="137"/>
      <c r="D51" s="97" t="s">
        <v>79</v>
      </c>
      <c r="E51" s="135">
        <v>304881.63518695266</v>
      </c>
      <c r="F51" s="121"/>
    </row>
    <row r="52" spans="1:6" ht="27">
      <c r="A52" s="107">
        <v>40</v>
      </c>
      <c r="B52" s="136"/>
      <c r="C52" s="137"/>
      <c r="D52" s="97" t="s">
        <v>80</v>
      </c>
      <c r="E52" s="135">
        <v>358156.27409157809</v>
      </c>
      <c r="F52" s="121"/>
    </row>
    <row r="53" spans="1:6" ht="18">
      <c r="A53" s="107">
        <v>41</v>
      </c>
      <c r="B53" s="136"/>
      <c r="C53" s="137"/>
      <c r="D53" s="97" t="s">
        <v>81</v>
      </c>
      <c r="E53" s="135">
        <v>199686.973928994</v>
      </c>
      <c r="F53" s="121"/>
    </row>
    <row r="54" spans="1:6" ht="36">
      <c r="A54" s="107">
        <v>42</v>
      </c>
      <c r="B54" s="136"/>
      <c r="C54" s="137"/>
      <c r="D54" s="97" t="s">
        <v>82</v>
      </c>
      <c r="E54" s="135">
        <v>250470.17525324927</v>
      </c>
      <c r="F54" s="121"/>
    </row>
    <row r="55" spans="1:6" ht="27">
      <c r="A55" s="107">
        <v>43</v>
      </c>
      <c r="B55" s="136"/>
      <c r="C55" s="137"/>
      <c r="D55" s="97" t="s">
        <v>83</v>
      </c>
      <c r="E55" s="135">
        <v>258056.27847313587</v>
      </c>
      <c r="F55" s="121"/>
    </row>
    <row r="56" spans="1:6" ht="27">
      <c r="A56" s="107">
        <v>44</v>
      </c>
      <c r="B56" s="136"/>
      <c r="C56" s="137"/>
      <c r="D56" s="98" t="s">
        <v>84</v>
      </c>
      <c r="E56" s="135">
        <v>248263.05358372154</v>
      </c>
      <c r="F56" s="121"/>
    </row>
    <row r="57" spans="1:6" ht="27">
      <c r="A57" s="107">
        <v>45</v>
      </c>
      <c r="B57" s="136"/>
      <c r="C57" s="137"/>
      <c r="D57" s="97" t="s">
        <v>85</v>
      </c>
      <c r="E57" s="135">
        <v>302462.55067213875</v>
      </c>
      <c r="F57" s="121"/>
    </row>
    <row r="58" spans="1:6" ht="27">
      <c r="A58" s="107">
        <v>46</v>
      </c>
      <c r="B58" s="136"/>
      <c r="C58" s="137"/>
      <c r="D58" s="97" t="s">
        <v>86</v>
      </c>
      <c r="E58" s="135">
        <v>180976.81072676199</v>
      </c>
      <c r="F58" s="121"/>
    </row>
    <row r="59" spans="1:6" ht="18">
      <c r="A59" s="107">
        <v>47</v>
      </c>
      <c r="B59" s="136"/>
      <c r="C59" s="137"/>
      <c r="D59" s="97" t="s">
        <v>87</v>
      </c>
      <c r="E59" s="135">
        <v>408566.6201353395</v>
      </c>
      <c r="F59" s="121"/>
    </row>
    <row r="60" spans="1:6" ht="18">
      <c r="A60" s="107">
        <v>48</v>
      </c>
      <c r="B60" s="136"/>
      <c r="C60" s="137"/>
      <c r="D60" s="97" t="s">
        <v>88</v>
      </c>
      <c r="E60" s="135">
        <v>266065.12348235049</v>
      </c>
      <c r="F60" s="121"/>
    </row>
    <row r="61" spans="1:6" ht="36">
      <c r="A61" s="107">
        <v>49</v>
      </c>
      <c r="B61" s="136"/>
      <c r="C61" s="137"/>
      <c r="D61" s="97" t="s">
        <v>89</v>
      </c>
      <c r="E61" s="135">
        <v>288522.88634774851</v>
      </c>
      <c r="F61" s="121"/>
    </row>
    <row r="62" spans="1:6" ht="36">
      <c r="A62" s="107">
        <v>50</v>
      </c>
      <c r="B62" s="136"/>
      <c r="C62" s="137"/>
      <c r="D62" s="97" t="s">
        <v>90</v>
      </c>
      <c r="E62" s="135">
        <v>239887.15452334392</v>
      </c>
      <c r="F62" s="121"/>
    </row>
    <row r="63" spans="1:6" ht="18">
      <c r="A63" s="107">
        <v>51</v>
      </c>
      <c r="B63" s="136"/>
      <c r="C63" s="137"/>
      <c r="D63" s="97" t="s">
        <v>91</v>
      </c>
      <c r="E63" s="135">
        <v>134444.65442370781</v>
      </c>
      <c r="F63" s="121"/>
    </row>
    <row r="64" spans="1:6" ht="18">
      <c r="A64" s="107">
        <v>52</v>
      </c>
      <c r="B64" s="136"/>
      <c r="C64" s="137"/>
      <c r="D64" s="97" t="s">
        <v>92</v>
      </c>
      <c r="E64" s="135">
        <v>144737.00942896382</v>
      </c>
      <c r="F64" s="121"/>
    </row>
    <row r="65" spans="1:6" ht="18">
      <c r="A65" s="107">
        <v>53</v>
      </c>
      <c r="B65" s="136"/>
      <c r="C65" s="137"/>
      <c r="D65" s="97" t="s">
        <v>93</v>
      </c>
      <c r="E65" s="135">
        <v>134576.07645696955</v>
      </c>
      <c r="F65" s="121"/>
    </row>
    <row r="66" spans="1:6" ht="27">
      <c r="A66" s="107">
        <v>54</v>
      </c>
      <c r="B66" s="136"/>
      <c r="C66" s="137"/>
      <c r="D66" s="97" t="s">
        <v>94</v>
      </c>
      <c r="E66" s="135">
        <v>155589.06570533087</v>
      </c>
      <c r="F66" s="121"/>
    </row>
    <row r="67" spans="1:6" ht="18">
      <c r="A67" s="107">
        <v>55</v>
      </c>
      <c r="B67" s="136"/>
      <c r="C67" s="137"/>
      <c r="D67" s="97" t="s">
        <v>95</v>
      </c>
      <c r="E67" s="135">
        <v>179534.47326492297</v>
      </c>
      <c r="F67" s="121"/>
    </row>
    <row r="68" spans="1:6" ht="11.45">
      <c r="A68" s="107">
        <v>56</v>
      </c>
      <c r="B68" s="136"/>
      <c r="C68" s="137"/>
      <c r="D68" s="97" t="s">
        <v>96</v>
      </c>
      <c r="E68" s="135">
        <v>300820.19242259144</v>
      </c>
      <c r="F68" s="121"/>
    </row>
    <row r="69" spans="1:6" ht="36">
      <c r="A69" s="107">
        <v>57</v>
      </c>
      <c r="B69" s="136"/>
      <c r="C69" s="137"/>
      <c r="D69" s="97" t="s">
        <v>97</v>
      </c>
      <c r="E69" s="135">
        <v>200924.0620545304</v>
      </c>
      <c r="F69" s="121"/>
    </row>
    <row r="70" spans="1:6" ht="27">
      <c r="A70" s="107">
        <v>58</v>
      </c>
      <c r="B70" s="136"/>
      <c r="C70" s="137"/>
      <c r="D70" s="98" t="s">
        <v>98</v>
      </c>
      <c r="E70" s="135">
        <v>303642.47140196775</v>
      </c>
      <c r="F70" s="121"/>
    </row>
    <row r="71" spans="1:6" ht="27">
      <c r="A71" s="107">
        <v>59</v>
      </c>
      <c r="B71" s="136"/>
      <c r="C71" s="137"/>
      <c r="D71" s="102" t="s">
        <v>99</v>
      </c>
      <c r="E71" s="135">
        <v>146035.08536289472</v>
      </c>
      <c r="F71" s="121"/>
    </row>
    <row r="72" spans="1:6" ht="27">
      <c r="A72" s="107">
        <v>60</v>
      </c>
      <c r="B72" s="136"/>
      <c r="C72" s="137"/>
      <c r="D72" s="97" t="s">
        <v>100</v>
      </c>
      <c r="E72" s="135">
        <v>367490.1267188731</v>
      </c>
      <c r="F72" s="121"/>
    </row>
    <row r="73" spans="1:6" ht="18">
      <c r="A73" s="107">
        <v>61</v>
      </c>
      <c r="B73" s="136"/>
      <c r="C73" s="137"/>
      <c r="D73" s="97" t="s">
        <v>101</v>
      </c>
      <c r="E73" s="135">
        <v>249761.39057729411</v>
      </c>
      <c r="F73" s="121"/>
    </row>
    <row r="74" spans="1:6" ht="18">
      <c r="A74" s="107">
        <v>62</v>
      </c>
      <c r="B74" s="136"/>
      <c r="C74" s="137"/>
      <c r="D74" s="102" t="s">
        <v>102</v>
      </c>
      <c r="E74" s="135">
        <v>263320.97725427593</v>
      </c>
      <c r="F74" s="121"/>
    </row>
    <row r="75" spans="1:6" ht="18">
      <c r="A75" s="107">
        <v>63</v>
      </c>
      <c r="B75" s="136"/>
      <c r="C75" s="137"/>
      <c r="D75" s="97" t="s">
        <v>103</v>
      </c>
      <c r="E75" s="135">
        <v>304807.77295429929</v>
      </c>
      <c r="F75" s="121"/>
    </row>
    <row r="76" spans="1:6" ht="27">
      <c r="A76" s="107">
        <v>64</v>
      </c>
      <c r="B76" s="136"/>
      <c r="C76" s="137"/>
      <c r="D76" s="97" t="s">
        <v>104</v>
      </c>
      <c r="E76" s="135">
        <v>308357.11141587101</v>
      </c>
      <c r="F76" s="121"/>
    </row>
    <row r="77" spans="1:6" ht="18">
      <c r="A77" s="107">
        <v>65</v>
      </c>
      <c r="B77" s="136"/>
      <c r="C77" s="137"/>
      <c r="D77" s="97" t="s">
        <v>105</v>
      </c>
      <c r="E77" s="135">
        <v>289944.62243227335</v>
      </c>
      <c r="F77" s="121"/>
    </row>
    <row r="78" spans="1:6" ht="18">
      <c r="A78" s="107">
        <v>66</v>
      </c>
      <c r="B78" s="136"/>
      <c r="C78" s="137"/>
      <c r="D78" s="98" t="s">
        <v>106</v>
      </c>
      <c r="E78" s="135">
        <v>203454.39856214437</v>
      </c>
      <c r="F78" s="121"/>
    </row>
    <row r="79" spans="1:6" ht="18">
      <c r="A79" s="107">
        <v>67</v>
      </c>
      <c r="B79" s="136"/>
      <c r="C79" s="137"/>
      <c r="D79" s="97" t="s">
        <v>107</v>
      </c>
      <c r="E79" s="135">
        <v>407301.9668568733</v>
      </c>
      <c r="F79" s="121"/>
    </row>
    <row r="80" spans="1:6" ht="11.45">
      <c r="A80" s="107">
        <v>68</v>
      </c>
      <c r="B80" s="136"/>
      <c r="C80" s="137"/>
      <c r="D80" s="97" t="s">
        <v>108</v>
      </c>
      <c r="E80" s="135">
        <v>261808.09892300659</v>
      </c>
      <c r="F80" s="121"/>
    </row>
    <row r="81" spans="1:6" ht="11.45">
      <c r="A81" s="107">
        <v>69</v>
      </c>
      <c r="B81" s="136"/>
      <c r="C81" s="137"/>
      <c r="D81" s="97" t="s">
        <v>109</v>
      </c>
      <c r="E81" s="135">
        <v>265316.40722991771</v>
      </c>
      <c r="F81" s="121"/>
    </row>
    <row r="82" spans="1:6" ht="11.45">
      <c r="A82" s="107">
        <v>70</v>
      </c>
      <c r="B82" s="136"/>
      <c r="C82" s="137"/>
      <c r="D82" s="96" t="s">
        <v>110</v>
      </c>
      <c r="E82" s="135">
        <v>458903.34755038418</v>
      </c>
      <c r="F82" s="121"/>
    </row>
    <row r="83" spans="1:6" ht="11.45">
      <c r="A83" s="107">
        <v>71</v>
      </c>
      <c r="B83" s="136"/>
      <c r="C83" s="137"/>
      <c r="D83" s="104" t="s">
        <v>111</v>
      </c>
      <c r="E83" s="135">
        <v>360924.24715195742</v>
      </c>
      <c r="F83" s="121"/>
    </row>
    <row r="84" spans="1:6" ht="11.45">
      <c r="A84" s="107">
        <v>72</v>
      </c>
      <c r="B84" s="136"/>
      <c r="C84" s="137"/>
      <c r="D84" s="104" t="s">
        <v>112</v>
      </c>
      <c r="E84" s="135">
        <v>362034.14166631218</v>
      </c>
      <c r="F84" s="121"/>
    </row>
    <row r="85" spans="1:6" ht="11.45">
      <c r="A85" s="107">
        <v>73</v>
      </c>
      <c r="B85" s="136"/>
      <c r="C85" s="137"/>
      <c r="D85" s="104" t="s">
        <v>113</v>
      </c>
      <c r="E85" s="135">
        <v>361564.88107340742</v>
      </c>
      <c r="F85" s="121"/>
    </row>
    <row r="86" spans="1:6" ht="11.45">
      <c r="A86" s="107">
        <v>74</v>
      </c>
      <c r="B86" s="136"/>
      <c r="C86" s="137"/>
      <c r="D86" s="104" t="s">
        <v>114</v>
      </c>
      <c r="E86" s="135">
        <v>361329.79330812232</v>
      </c>
      <c r="F86" s="121"/>
    </row>
    <row r="87" spans="1:6" ht="27">
      <c r="A87" s="107">
        <v>75</v>
      </c>
      <c r="B87" s="136"/>
      <c r="C87" s="137"/>
      <c r="D87" s="103" t="s">
        <v>115</v>
      </c>
      <c r="E87" s="135">
        <v>535000.61140641104</v>
      </c>
      <c r="F87" s="121"/>
    </row>
    <row r="88" spans="1:6" ht="11.45">
      <c r="A88" s="107">
        <v>76</v>
      </c>
      <c r="B88" s="136"/>
      <c r="C88" s="137"/>
      <c r="D88" s="104" t="s">
        <v>116</v>
      </c>
      <c r="E88" s="135">
        <v>361682.31040322076</v>
      </c>
      <c r="F88" s="121"/>
    </row>
    <row r="89" spans="1:6" ht="18">
      <c r="A89" s="107">
        <v>77</v>
      </c>
      <c r="B89" s="136"/>
      <c r="C89" s="137"/>
      <c r="D89" s="104" t="s">
        <v>117</v>
      </c>
      <c r="E89" s="135">
        <v>396972.51738049043</v>
      </c>
      <c r="F89" s="121"/>
    </row>
    <row r="90" spans="1:6" ht="11.45">
      <c r="A90" s="107">
        <v>78</v>
      </c>
      <c r="B90" s="136"/>
      <c r="C90" s="137"/>
      <c r="D90" s="104" t="s">
        <v>118</v>
      </c>
      <c r="E90" s="135">
        <v>370335.01979042945</v>
      </c>
      <c r="F90" s="121"/>
    </row>
    <row r="91" spans="1:6" ht="11.45">
      <c r="A91" s="107">
        <v>79</v>
      </c>
      <c r="B91" s="136"/>
      <c r="C91" s="137"/>
      <c r="D91" s="104" t="s">
        <v>119</v>
      </c>
      <c r="E91" s="135">
        <v>371173.69788552821</v>
      </c>
      <c r="F91" s="121"/>
    </row>
    <row r="92" spans="1:6" ht="11.45">
      <c r="A92" s="107">
        <v>80</v>
      </c>
      <c r="B92" s="136"/>
      <c r="C92" s="137"/>
      <c r="D92" s="104" t="s">
        <v>120</v>
      </c>
      <c r="E92" s="135">
        <v>370934.46243550169</v>
      </c>
      <c r="F92" s="121"/>
    </row>
    <row r="93" spans="1:6" ht="11.45">
      <c r="A93" s="107">
        <v>81</v>
      </c>
      <c r="B93" s="136"/>
      <c r="C93" s="137"/>
      <c r="D93" s="97" t="s">
        <v>121</v>
      </c>
      <c r="E93" s="135">
        <v>57333.689696514768</v>
      </c>
      <c r="F93" s="121"/>
    </row>
    <row r="94" spans="1:6" ht="11.45">
      <c r="A94" s="107">
        <v>82</v>
      </c>
      <c r="B94" s="136"/>
      <c r="C94" s="137"/>
      <c r="D94" s="97" t="s">
        <v>122</v>
      </c>
      <c r="E94" s="135">
        <v>58152.853079824883</v>
      </c>
      <c r="F94" s="121"/>
    </row>
    <row r="95" spans="1:6" ht="11.45">
      <c r="A95" s="107">
        <v>83</v>
      </c>
      <c r="B95" s="136"/>
      <c r="C95" s="137"/>
      <c r="D95" s="97" t="s">
        <v>123</v>
      </c>
      <c r="E95" s="135">
        <v>58058.601937198218</v>
      </c>
      <c r="F95" s="121"/>
    </row>
    <row r="96" spans="1:6" ht="11.45">
      <c r="A96" s="107">
        <v>84</v>
      </c>
      <c r="B96" s="136"/>
      <c r="C96" s="137"/>
      <c r="D96" s="96" t="s">
        <v>124</v>
      </c>
      <c r="E96" s="135">
        <v>56233.312582884922</v>
      </c>
      <c r="F96" s="121"/>
    </row>
    <row r="97" spans="1:6" ht="11.45">
      <c r="A97" s="107">
        <v>85</v>
      </c>
      <c r="B97" s="136"/>
      <c r="C97" s="137"/>
      <c r="D97" s="96" t="s">
        <v>125</v>
      </c>
      <c r="E97" s="135">
        <v>56435.5263002149</v>
      </c>
      <c r="F97" s="121"/>
    </row>
    <row r="98" spans="1:6" ht="11.45">
      <c r="A98" s="107">
        <v>86</v>
      </c>
      <c r="B98" s="136"/>
      <c r="C98" s="137"/>
      <c r="D98" s="96" t="s">
        <v>126</v>
      </c>
      <c r="E98" s="135">
        <v>82555.788819063906</v>
      </c>
      <c r="F98" s="121"/>
    </row>
    <row r="99" spans="1:6" ht="11.45">
      <c r="A99" s="107">
        <v>87</v>
      </c>
      <c r="B99" s="136"/>
      <c r="C99" s="137"/>
      <c r="D99" s="96" t="s">
        <v>127</v>
      </c>
      <c r="E99" s="135">
        <v>78488.892370238827</v>
      </c>
      <c r="F99" s="121"/>
    </row>
    <row r="100" spans="1:6" ht="11.45">
      <c r="A100" s="107">
        <v>88</v>
      </c>
      <c r="B100" s="136"/>
      <c r="C100" s="137"/>
      <c r="D100" s="97" t="s">
        <v>128</v>
      </c>
      <c r="E100" s="135">
        <v>81578.661086893131</v>
      </c>
      <c r="F100" s="121"/>
    </row>
    <row r="101" spans="1:6" ht="11.45">
      <c r="A101" s="107">
        <v>89</v>
      </c>
      <c r="B101" s="136"/>
      <c r="C101" s="137"/>
      <c r="D101" s="102" t="s">
        <v>129</v>
      </c>
      <c r="E101" s="135">
        <v>120374.37059093846</v>
      </c>
      <c r="F101" s="121"/>
    </row>
    <row r="102" spans="1:6" ht="11.45">
      <c r="A102" s="107">
        <v>90</v>
      </c>
      <c r="B102" s="136"/>
      <c r="C102" s="137"/>
      <c r="D102" s="96" t="s">
        <v>130</v>
      </c>
      <c r="E102" s="135">
        <v>56545.216617599675</v>
      </c>
      <c r="F102" s="121"/>
    </row>
    <row r="103" spans="1:6" ht="27">
      <c r="A103" s="107">
        <v>91</v>
      </c>
      <c r="B103" s="136"/>
      <c r="C103" s="137"/>
      <c r="D103" s="98" t="s">
        <v>131</v>
      </c>
      <c r="E103" s="135">
        <v>365420.17880139063</v>
      </c>
      <c r="F103" s="121"/>
    </row>
    <row r="104" spans="1:6" ht="11.45">
      <c r="A104" s="107">
        <v>92</v>
      </c>
      <c r="B104" s="136"/>
      <c r="C104" s="137"/>
      <c r="D104" s="104" t="s">
        <v>132</v>
      </c>
      <c r="E104" s="135">
        <v>65947.754797175177</v>
      </c>
      <c r="F104" s="121"/>
    </row>
    <row r="105" spans="1:6" ht="11.45">
      <c r="A105" s="107">
        <v>93</v>
      </c>
      <c r="B105" s="136"/>
      <c r="C105" s="137"/>
      <c r="D105" s="96" t="s">
        <v>133</v>
      </c>
      <c r="E105" s="135">
        <v>57505.209403699875</v>
      </c>
      <c r="F105" s="121"/>
    </row>
    <row r="106" spans="1:6" ht="11.45">
      <c r="A106" s="107">
        <v>94</v>
      </c>
      <c r="B106" s="136"/>
      <c r="C106" s="137"/>
      <c r="D106" s="96" t="s">
        <v>134</v>
      </c>
      <c r="E106" s="135">
        <v>58524.359258431497</v>
      </c>
      <c r="F106" s="121"/>
    </row>
    <row r="107" spans="1:6" ht="11.45">
      <c r="A107" s="107">
        <v>95</v>
      </c>
      <c r="B107" s="136"/>
      <c r="C107" s="137"/>
      <c r="D107" s="104" t="s">
        <v>135</v>
      </c>
      <c r="E107" s="135">
        <v>398159.78845293191</v>
      </c>
      <c r="F107" s="121"/>
    </row>
    <row r="108" spans="1:6" ht="11.45">
      <c r="A108" s="107">
        <v>96</v>
      </c>
      <c r="B108" s="136"/>
      <c r="C108" s="137"/>
      <c r="D108" s="104" t="s">
        <v>136</v>
      </c>
      <c r="E108" s="135">
        <v>79788.252414821662</v>
      </c>
      <c r="F108" s="121"/>
    </row>
    <row r="109" spans="1:6" ht="11.45">
      <c r="A109" s="107">
        <v>97</v>
      </c>
      <c r="B109" s="136"/>
      <c r="C109" s="137"/>
      <c r="D109" s="97" t="s">
        <v>137</v>
      </c>
      <c r="E109" s="135">
        <v>199369.89250753145</v>
      </c>
      <c r="F109" s="121"/>
    </row>
    <row r="110" spans="1:6" ht="11.45">
      <c r="A110" s="107">
        <v>98</v>
      </c>
      <c r="B110" s="136"/>
      <c r="C110" s="137"/>
      <c r="D110" s="96" t="s">
        <v>138</v>
      </c>
      <c r="E110" s="135">
        <v>195029.24416104081</v>
      </c>
      <c r="F110" s="121"/>
    </row>
    <row r="111" spans="1:6" ht="11.45">
      <c r="A111" s="107">
        <v>99</v>
      </c>
      <c r="B111" s="136"/>
      <c r="C111" s="137"/>
      <c r="D111" s="96" t="s">
        <v>139</v>
      </c>
      <c r="E111" s="135">
        <v>155820.93335676906</v>
      </c>
      <c r="F111" s="121"/>
    </row>
    <row r="112" spans="1:6" ht="11.45">
      <c r="A112" s="107">
        <v>100</v>
      </c>
      <c r="B112" s="136"/>
      <c r="C112" s="137"/>
      <c r="D112" s="96" t="s">
        <v>140</v>
      </c>
      <c r="E112" s="135">
        <v>32191.121162332631</v>
      </c>
      <c r="F112" s="121"/>
    </row>
    <row r="113" spans="1:6" ht="11.45">
      <c r="A113" s="107">
        <v>101</v>
      </c>
      <c r="B113" s="136"/>
      <c r="C113" s="137"/>
      <c r="D113" s="97" t="s">
        <v>141</v>
      </c>
      <c r="E113" s="135">
        <v>140241.1291358961</v>
      </c>
      <c r="F113" s="121"/>
    </row>
    <row r="114" spans="1:6" ht="11.45">
      <c r="A114" s="107">
        <v>102</v>
      </c>
      <c r="B114" s="136"/>
      <c r="C114" s="137"/>
      <c r="D114" s="104" t="s">
        <v>142</v>
      </c>
      <c r="E114" s="135">
        <v>95908.567263459307</v>
      </c>
      <c r="F114" s="121"/>
    </row>
    <row r="115" spans="1:6" ht="11.45">
      <c r="A115" s="107">
        <v>103</v>
      </c>
      <c r="B115" s="136"/>
      <c r="C115" s="137"/>
      <c r="D115" s="104" t="s">
        <v>143</v>
      </c>
      <c r="E115" s="135">
        <v>125398.23694475686</v>
      </c>
      <c r="F115" s="121"/>
    </row>
    <row r="116" spans="1:6" ht="11.45">
      <c r="A116" s="107">
        <v>104</v>
      </c>
      <c r="B116" s="136"/>
      <c r="C116" s="137"/>
      <c r="D116" s="103" t="s">
        <v>144</v>
      </c>
      <c r="E116" s="135">
        <v>51905.152726073553</v>
      </c>
      <c r="F116" s="121"/>
    </row>
    <row r="117" spans="1:6" ht="11.45">
      <c r="A117" s="107">
        <v>105</v>
      </c>
      <c r="B117" s="136"/>
      <c r="C117" s="137"/>
      <c r="D117" s="97" t="s">
        <v>145</v>
      </c>
      <c r="E117" s="135">
        <v>70879.36329587306</v>
      </c>
      <c r="F117" s="121"/>
    </row>
    <row r="118" spans="1:6" ht="11.45">
      <c r="A118" s="107">
        <v>106</v>
      </c>
      <c r="B118" s="136"/>
      <c r="C118" s="137"/>
      <c r="D118" s="96" t="s">
        <v>146</v>
      </c>
      <c r="E118" s="135">
        <v>71076.536828797427</v>
      </c>
      <c r="F118" s="121"/>
    </row>
    <row r="119" spans="1:6" ht="11.45">
      <c r="A119" s="107">
        <v>107</v>
      </c>
      <c r="B119" s="136"/>
      <c r="C119" s="137"/>
      <c r="D119" s="96" t="s">
        <v>147</v>
      </c>
      <c r="E119" s="135">
        <v>82555.665339581567</v>
      </c>
      <c r="F119" s="121"/>
    </row>
    <row r="120" spans="1:6" ht="11.45">
      <c r="A120" s="107">
        <v>108</v>
      </c>
      <c r="B120" s="136"/>
      <c r="C120" s="137"/>
      <c r="D120" s="98" t="s">
        <v>148</v>
      </c>
      <c r="E120" s="135">
        <v>149869.36501302864</v>
      </c>
      <c r="F120" s="121"/>
    </row>
    <row r="121" spans="1:6" ht="11.45">
      <c r="A121" s="107">
        <v>109</v>
      </c>
      <c r="B121" s="136"/>
      <c r="C121" s="137"/>
      <c r="D121" s="98" t="s">
        <v>149</v>
      </c>
      <c r="E121" s="135">
        <v>92967.727722092473</v>
      </c>
      <c r="F121" s="121"/>
    </row>
    <row r="122" spans="1:6" ht="11.45">
      <c r="A122" s="107">
        <v>110</v>
      </c>
      <c r="B122" s="136"/>
      <c r="C122" s="137"/>
      <c r="D122" s="96" t="s">
        <v>150</v>
      </c>
      <c r="E122" s="135">
        <v>85532.810191361845</v>
      </c>
      <c r="F122" s="121"/>
    </row>
    <row r="123" spans="1:6" ht="11.45">
      <c r="A123" s="107">
        <v>111</v>
      </c>
      <c r="B123" s="136"/>
      <c r="C123" s="137"/>
      <c r="D123" s="102" t="s">
        <v>151</v>
      </c>
      <c r="E123" s="135">
        <v>223830.62691438227</v>
      </c>
      <c r="F123" s="121"/>
    </row>
    <row r="124" spans="1:6" ht="11.45">
      <c r="A124" s="107">
        <v>112</v>
      </c>
      <c r="B124" s="136"/>
      <c r="C124" s="137"/>
      <c r="D124" s="96" t="s">
        <v>152</v>
      </c>
      <c r="E124" s="135">
        <v>98959.600717350448</v>
      </c>
      <c r="F124" s="121"/>
    </row>
    <row r="125" spans="1:6" ht="11.45">
      <c r="A125" s="107">
        <v>113</v>
      </c>
      <c r="B125" s="136"/>
      <c r="C125" s="137"/>
      <c r="D125" s="96" t="s">
        <v>153</v>
      </c>
      <c r="E125" s="135">
        <v>91576.350944660109</v>
      </c>
      <c r="F125" s="121"/>
    </row>
    <row r="126" spans="1:6" ht="11.45">
      <c r="A126" s="107">
        <v>114</v>
      </c>
      <c r="B126" s="136"/>
      <c r="C126" s="137"/>
      <c r="D126" s="103" t="s">
        <v>154</v>
      </c>
      <c r="E126" s="135">
        <v>119819.04315901185</v>
      </c>
      <c r="F126" s="121"/>
    </row>
    <row r="127" spans="1:6" ht="18">
      <c r="A127" s="107">
        <v>115</v>
      </c>
      <c r="B127" s="136"/>
      <c r="C127" s="137"/>
      <c r="D127" s="97" t="s">
        <v>155</v>
      </c>
      <c r="E127" s="135">
        <v>127390.86127165974</v>
      </c>
      <c r="F127" s="121"/>
    </row>
    <row r="128" spans="1:6" ht="11.45">
      <c r="A128" s="107">
        <v>116</v>
      </c>
      <c r="B128" s="136"/>
      <c r="C128" s="137"/>
      <c r="D128" s="97" t="s">
        <v>156</v>
      </c>
      <c r="E128" s="135">
        <v>187670.35040179343</v>
      </c>
      <c r="F128" s="121"/>
    </row>
    <row r="129" spans="1:6" ht="11.45">
      <c r="A129" s="107">
        <v>117</v>
      </c>
      <c r="B129" s="136"/>
      <c r="C129" s="137"/>
      <c r="D129" s="97" t="s">
        <v>157</v>
      </c>
      <c r="E129" s="135">
        <v>259431.77478408339</v>
      </c>
      <c r="F129" s="121"/>
    </row>
    <row r="130" spans="1:6" ht="11.45">
      <c r="A130" s="107">
        <v>118</v>
      </c>
      <c r="B130" s="136"/>
      <c r="C130" s="137"/>
      <c r="D130" s="96" t="s">
        <v>158</v>
      </c>
      <c r="E130" s="135">
        <v>82830.970253088424</v>
      </c>
      <c r="F130" s="121"/>
    </row>
    <row r="131" spans="1:6" ht="18">
      <c r="A131" s="107">
        <v>119</v>
      </c>
      <c r="B131" s="136"/>
      <c r="C131" s="137"/>
      <c r="D131" s="97" t="s">
        <v>159</v>
      </c>
      <c r="E131" s="135">
        <v>222608.85984087936</v>
      </c>
      <c r="F131" s="121"/>
    </row>
    <row r="132" spans="1:6" ht="11.45">
      <c r="A132" s="107">
        <v>120</v>
      </c>
      <c r="B132" s="136"/>
      <c r="C132" s="137"/>
      <c r="D132" s="96" t="s">
        <v>160</v>
      </c>
      <c r="E132" s="135">
        <v>180799.729585572</v>
      </c>
      <c r="F132" s="121"/>
    </row>
    <row r="133" spans="1:6" ht="18">
      <c r="A133" s="107">
        <v>121</v>
      </c>
      <c r="B133" s="136"/>
      <c r="C133" s="137"/>
      <c r="D133" s="97" t="s">
        <v>161</v>
      </c>
      <c r="E133" s="135">
        <v>224332.97164726944</v>
      </c>
      <c r="F133" s="121"/>
    </row>
    <row r="134" spans="1:6" ht="18">
      <c r="A134" s="107">
        <v>122</v>
      </c>
      <c r="B134" s="136"/>
      <c r="C134" s="137"/>
      <c r="D134" s="97" t="s">
        <v>162</v>
      </c>
      <c r="E134" s="135">
        <v>292159.75398461591</v>
      </c>
      <c r="F134" s="121"/>
    </row>
    <row r="135" spans="1:6" ht="11.45">
      <c r="A135" s="107">
        <v>123</v>
      </c>
      <c r="B135" s="136"/>
      <c r="C135" s="137" t="s">
        <v>163</v>
      </c>
      <c r="D135" s="97" t="s">
        <v>164</v>
      </c>
      <c r="E135" s="135">
        <v>1017042.3720617687</v>
      </c>
      <c r="F135" s="121"/>
    </row>
    <row r="136" spans="1:6" ht="11.45">
      <c r="A136" s="107">
        <v>124</v>
      </c>
      <c r="B136" s="136"/>
      <c r="C136" s="137"/>
      <c r="D136" s="97" t="s">
        <v>165</v>
      </c>
      <c r="E136" s="135">
        <v>1050254.115426589</v>
      </c>
      <c r="F136" s="121"/>
    </row>
    <row r="137" spans="1:6" ht="11.45">
      <c r="A137" s="107">
        <v>125</v>
      </c>
      <c r="B137" s="136"/>
      <c r="C137" s="137"/>
      <c r="D137" s="97" t="s">
        <v>166</v>
      </c>
      <c r="E137" s="135">
        <v>1056626.6002260328</v>
      </c>
      <c r="F137" s="121"/>
    </row>
    <row r="138" spans="1:6" ht="11.45">
      <c r="A138" s="107">
        <v>126</v>
      </c>
      <c r="B138" s="136"/>
      <c r="C138" s="137"/>
      <c r="D138" s="97" t="s">
        <v>167</v>
      </c>
      <c r="E138" s="135">
        <v>1067330.6527027334</v>
      </c>
      <c r="F138" s="121"/>
    </row>
    <row r="139" spans="1:6" ht="11.45">
      <c r="A139" s="107">
        <v>127</v>
      </c>
      <c r="B139" s="136" t="s">
        <v>168</v>
      </c>
      <c r="C139" s="137" t="s">
        <v>169</v>
      </c>
      <c r="D139" s="96" t="s">
        <v>170</v>
      </c>
      <c r="E139" s="135">
        <v>677650.366602881</v>
      </c>
      <c r="F139" s="121"/>
    </row>
    <row r="140" spans="1:6" ht="18">
      <c r="A140" s="107">
        <v>128</v>
      </c>
      <c r="B140" s="136"/>
      <c r="C140" s="137"/>
      <c r="D140" s="96" t="s">
        <v>171</v>
      </c>
      <c r="E140" s="135">
        <v>751336.94795211218</v>
      </c>
      <c r="F140" s="121"/>
    </row>
    <row r="141" spans="1:6" ht="54">
      <c r="A141" s="107">
        <v>129</v>
      </c>
      <c r="B141" s="136"/>
      <c r="C141" s="137"/>
      <c r="D141" s="97" t="s">
        <v>172</v>
      </c>
      <c r="E141" s="135">
        <v>270631.99720871152</v>
      </c>
      <c r="F141" s="121"/>
    </row>
    <row r="142" spans="1:6" ht="54">
      <c r="A142" s="107">
        <v>130</v>
      </c>
      <c r="B142" s="136"/>
      <c r="C142" s="137"/>
      <c r="D142" s="97" t="s">
        <v>173</v>
      </c>
      <c r="E142" s="135">
        <v>256728.19723733887</v>
      </c>
      <c r="F142" s="121"/>
    </row>
    <row r="143" spans="1:6" ht="45">
      <c r="A143" s="107">
        <v>131</v>
      </c>
      <c r="B143" s="136"/>
      <c r="C143" s="137"/>
      <c r="D143" s="97" t="s">
        <v>174</v>
      </c>
      <c r="E143" s="135">
        <v>256070.1278410446</v>
      </c>
      <c r="F143" s="121"/>
    </row>
    <row r="144" spans="1:6" ht="11.45">
      <c r="A144" s="107">
        <v>132</v>
      </c>
      <c r="B144" s="136"/>
      <c r="C144" s="137"/>
      <c r="D144" s="96" t="s">
        <v>175</v>
      </c>
      <c r="E144" s="135">
        <v>129430.61880795221</v>
      </c>
      <c r="F144" s="121"/>
    </row>
    <row r="145" spans="1:6" ht="11.45">
      <c r="A145" s="107">
        <v>133</v>
      </c>
      <c r="B145" s="136"/>
      <c r="C145" s="137"/>
      <c r="D145" s="96" t="s">
        <v>176</v>
      </c>
      <c r="E145" s="135">
        <v>408524.81483160798</v>
      </c>
      <c r="F145" s="121"/>
    </row>
    <row r="146" spans="1:6" ht="27">
      <c r="A146" s="107">
        <v>134</v>
      </c>
      <c r="B146" s="136"/>
      <c r="C146" s="137"/>
      <c r="D146" s="97" t="s">
        <v>177</v>
      </c>
      <c r="E146" s="135">
        <v>693047.57461712556</v>
      </c>
      <c r="F146" s="121"/>
    </row>
    <row r="147" spans="1:6" ht="27">
      <c r="A147" s="107">
        <v>135</v>
      </c>
      <c r="B147" s="136"/>
      <c r="C147" s="137"/>
      <c r="D147" s="97" t="s">
        <v>178</v>
      </c>
      <c r="E147" s="135">
        <v>1211733.3757522879</v>
      </c>
      <c r="F147" s="121"/>
    </row>
    <row r="148" spans="1:6" ht="27">
      <c r="A148" s="107">
        <v>136</v>
      </c>
      <c r="B148" s="136" t="s">
        <v>179</v>
      </c>
      <c r="C148" s="150" t="s">
        <v>180</v>
      </c>
      <c r="D148" s="97" t="s">
        <v>181</v>
      </c>
      <c r="E148" s="135">
        <v>511714.59949588921</v>
      </c>
      <c r="F148" s="121"/>
    </row>
    <row r="149" spans="1:6" ht="27">
      <c r="A149" s="107">
        <v>137</v>
      </c>
      <c r="B149" s="136"/>
      <c r="C149" s="150"/>
      <c r="D149" s="97" t="s">
        <v>182</v>
      </c>
      <c r="E149" s="135">
        <v>701851.96639398788</v>
      </c>
      <c r="F149" s="121"/>
    </row>
    <row r="150" spans="1:6" ht="11.45">
      <c r="A150" s="107">
        <v>138</v>
      </c>
      <c r="B150" s="136"/>
      <c r="C150" s="150"/>
      <c r="D150" s="97" t="s">
        <v>183</v>
      </c>
      <c r="E150" s="135">
        <v>617365.72578135494</v>
      </c>
      <c r="F150" s="121"/>
    </row>
    <row r="151" spans="1:6" ht="18">
      <c r="A151" s="107">
        <v>139</v>
      </c>
      <c r="B151" s="136" t="s">
        <v>184</v>
      </c>
      <c r="C151" s="151" t="s">
        <v>185</v>
      </c>
      <c r="D151" s="96" t="s">
        <v>186</v>
      </c>
      <c r="E151" s="135">
        <v>5254965.8230327573</v>
      </c>
      <c r="F151" s="121"/>
    </row>
    <row r="152" spans="1:6" ht="27">
      <c r="A152" s="107">
        <v>140</v>
      </c>
      <c r="B152" s="136"/>
      <c r="C152" s="151"/>
      <c r="D152" s="96" t="s">
        <v>187</v>
      </c>
      <c r="E152" s="135">
        <v>5048376.271102488</v>
      </c>
      <c r="F152" s="121"/>
    </row>
    <row r="153" spans="1:6" ht="27">
      <c r="A153" s="107">
        <v>141</v>
      </c>
      <c r="B153" s="136"/>
      <c r="C153" s="151"/>
      <c r="D153" s="96" t="s">
        <v>188</v>
      </c>
      <c r="E153" s="135">
        <v>5074007.1828181213</v>
      </c>
      <c r="F153" s="121"/>
    </row>
    <row r="154" spans="1:6" ht="18">
      <c r="A154" s="107">
        <v>142</v>
      </c>
      <c r="B154" s="136"/>
      <c r="C154" s="151"/>
      <c r="D154" s="96" t="s">
        <v>189</v>
      </c>
      <c r="E154" s="135">
        <v>5143163.0770385657</v>
      </c>
      <c r="F154" s="121"/>
    </row>
    <row r="155" spans="1:6" ht="18">
      <c r="A155" s="107">
        <v>143</v>
      </c>
      <c r="B155" s="136"/>
      <c r="C155" s="151"/>
      <c r="D155" s="96" t="s">
        <v>190</v>
      </c>
      <c r="E155" s="135">
        <v>4687650.3877511006</v>
      </c>
      <c r="F155" s="121"/>
    </row>
    <row r="156" spans="1:6" ht="27">
      <c r="A156" s="107">
        <v>144</v>
      </c>
      <c r="B156" s="136"/>
      <c r="C156" s="151"/>
      <c r="D156" s="96" t="s">
        <v>191</v>
      </c>
      <c r="E156" s="135">
        <v>4481327.7662035506</v>
      </c>
      <c r="F156" s="121"/>
    </row>
    <row r="157" spans="1:6" ht="27">
      <c r="A157" s="107">
        <v>145</v>
      </c>
      <c r="B157" s="136"/>
      <c r="C157" s="151"/>
      <c r="D157" s="96" t="s">
        <v>192</v>
      </c>
      <c r="E157" s="135">
        <v>4522945.5548089873</v>
      </c>
      <c r="F157" s="121"/>
    </row>
    <row r="158" spans="1:6" ht="18">
      <c r="A158" s="107">
        <v>146</v>
      </c>
      <c r="B158" s="136"/>
      <c r="C158" s="151"/>
      <c r="D158" s="96" t="s">
        <v>193</v>
      </c>
      <c r="E158" s="135">
        <v>4606937.4228415946</v>
      </c>
      <c r="F158" s="121"/>
    </row>
    <row r="159" spans="1:6" ht="18">
      <c r="A159" s="107">
        <v>147</v>
      </c>
      <c r="B159" s="136"/>
      <c r="C159" s="151"/>
      <c r="D159" s="96" t="s">
        <v>194</v>
      </c>
      <c r="E159" s="135">
        <v>2631013.5999037549</v>
      </c>
      <c r="F159" s="121"/>
    </row>
    <row r="160" spans="1:6" ht="27">
      <c r="A160" s="107">
        <v>148</v>
      </c>
      <c r="B160" s="136"/>
      <c r="C160" s="151"/>
      <c r="D160" s="96" t="s">
        <v>195</v>
      </c>
      <c r="E160" s="135">
        <v>2980927.5691389441</v>
      </c>
      <c r="F160" s="121"/>
    </row>
    <row r="161" spans="1:6" ht="27">
      <c r="A161" s="107">
        <v>149</v>
      </c>
      <c r="B161" s="136"/>
      <c r="C161" s="151"/>
      <c r="D161" s="96" t="s">
        <v>196</v>
      </c>
      <c r="E161" s="135">
        <v>3171451.5827765944</v>
      </c>
      <c r="F161" s="121"/>
    </row>
    <row r="162" spans="1:6" ht="27">
      <c r="A162" s="107">
        <v>150</v>
      </c>
      <c r="B162" s="136"/>
      <c r="C162" s="151"/>
      <c r="D162" s="96" t="s">
        <v>197</v>
      </c>
      <c r="E162" s="135">
        <v>3421742.7519634226</v>
      </c>
      <c r="F162" s="121"/>
    </row>
    <row r="163" spans="1:6" ht="27">
      <c r="A163" s="107">
        <v>151</v>
      </c>
      <c r="B163" s="136"/>
      <c r="C163" s="151"/>
      <c r="D163" s="96" t="s">
        <v>198</v>
      </c>
      <c r="E163" s="135">
        <v>2571522.0097908531</v>
      </c>
      <c r="F163" s="121"/>
    </row>
    <row r="164" spans="1:6" ht="27">
      <c r="A164" s="107">
        <v>152</v>
      </c>
      <c r="B164" s="136"/>
      <c r="C164" s="151"/>
      <c r="D164" s="96" t="s">
        <v>199</v>
      </c>
      <c r="E164" s="135">
        <v>2556277.6808475424</v>
      </c>
      <c r="F164" s="121"/>
    </row>
    <row r="165" spans="1:6" ht="27">
      <c r="A165" s="107">
        <v>153</v>
      </c>
      <c r="B165" s="136"/>
      <c r="C165" s="151"/>
      <c r="D165" s="96" t="s">
        <v>200</v>
      </c>
      <c r="E165" s="135">
        <v>2640574.8256283477</v>
      </c>
      <c r="F165" s="121"/>
    </row>
    <row r="166" spans="1:6" ht="27">
      <c r="A166" s="107">
        <v>154</v>
      </c>
      <c r="B166" s="136"/>
      <c r="C166" s="151"/>
      <c r="D166" s="96" t="s">
        <v>201</v>
      </c>
      <c r="E166" s="135">
        <v>2693618.8177638748</v>
      </c>
      <c r="F166" s="121"/>
    </row>
    <row r="167" spans="1:6" ht="11.45">
      <c r="A167" s="107">
        <v>155</v>
      </c>
      <c r="B167" s="136"/>
      <c r="C167" s="151"/>
      <c r="D167" s="96" t="s">
        <v>202</v>
      </c>
      <c r="E167" s="135">
        <v>864458.35217868048</v>
      </c>
      <c r="F167" s="121"/>
    </row>
    <row r="168" spans="1:6" ht="11.45">
      <c r="A168" s="107">
        <v>156</v>
      </c>
      <c r="B168" s="136"/>
      <c r="C168" s="151"/>
      <c r="D168" s="96" t="s">
        <v>203</v>
      </c>
      <c r="E168" s="135">
        <v>918465.01440641598</v>
      </c>
      <c r="F168" s="121"/>
    </row>
    <row r="169" spans="1:6" ht="11.45">
      <c r="A169" s="107">
        <v>157</v>
      </c>
      <c r="B169" s="136"/>
      <c r="C169" s="151"/>
      <c r="D169" s="96" t="s">
        <v>204</v>
      </c>
      <c r="E169" s="135">
        <v>1253555.143900966</v>
      </c>
      <c r="F169" s="121"/>
    </row>
    <row r="170" spans="1:6" ht="11.45">
      <c r="A170" s="107">
        <v>158</v>
      </c>
      <c r="B170" s="136"/>
      <c r="C170" s="151"/>
      <c r="D170" s="96" t="s">
        <v>205</v>
      </c>
      <c r="E170" s="135">
        <v>1954660.7571410714</v>
      </c>
      <c r="F170" s="121"/>
    </row>
    <row r="171" spans="1:6" ht="11.45">
      <c r="A171" s="107">
        <v>159</v>
      </c>
      <c r="B171" s="136"/>
      <c r="C171" s="151"/>
      <c r="D171" s="96" t="s">
        <v>206</v>
      </c>
      <c r="E171" s="135">
        <v>2259301.1694698501</v>
      </c>
      <c r="F171" s="121"/>
    </row>
    <row r="172" spans="1:6" ht="11.45">
      <c r="A172" s="107">
        <v>160</v>
      </c>
      <c r="B172" s="136"/>
      <c r="C172" s="151"/>
      <c r="D172" s="96" t="s">
        <v>207</v>
      </c>
      <c r="E172" s="135">
        <v>2512854.7929844651</v>
      </c>
      <c r="F172" s="121"/>
    </row>
    <row r="173" spans="1:6" ht="18">
      <c r="A173" s="107">
        <v>161</v>
      </c>
      <c r="B173" s="136"/>
      <c r="C173" s="151"/>
      <c r="D173" s="96" t="s">
        <v>208</v>
      </c>
      <c r="E173" s="135">
        <v>6142005.0505545987</v>
      </c>
      <c r="F173" s="121"/>
    </row>
    <row r="174" spans="1:6" ht="18">
      <c r="A174" s="107">
        <v>162</v>
      </c>
      <c r="B174" s="136"/>
      <c r="C174" s="151"/>
      <c r="D174" s="96" t="s">
        <v>209</v>
      </c>
      <c r="E174" s="135">
        <v>3878416.7753201723</v>
      </c>
      <c r="F174" s="121"/>
    </row>
    <row r="175" spans="1:6" ht="27">
      <c r="A175" s="107">
        <v>163</v>
      </c>
      <c r="B175" s="136"/>
      <c r="C175" s="151"/>
      <c r="D175" s="96" t="s">
        <v>210</v>
      </c>
      <c r="E175" s="135">
        <v>2609848.2666741721</v>
      </c>
      <c r="F175" s="121"/>
    </row>
    <row r="176" spans="1:6" ht="27">
      <c r="A176" s="107">
        <v>164</v>
      </c>
      <c r="B176" s="136"/>
      <c r="C176" s="151"/>
      <c r="D176" s="96" t="s">
        <v>211</v>
      </c>
      <c r="E176" s="135">
        <v>2133682.0265533538</v>
      </c>
      <c r="F176" s="121"/>
    </row>
    <row r="177" spans="1:6" ht="27">
      <c r="A177" s="107">
        <v>165</v>
      </c>
      <c r="B177" s="136"/>
      <c r="C177" s="151"/>
      <c r="D177" s="96" t="s">
        <v>212</v>
      </c>
      <c r="E177" s="135">
        <v>2037627.0556571847</v>
      </c>
      <c r="F177" s="121"/>
    </row>
    <row r="178" spans="1:6" ht="27">
      <c r="A178" s="107">
        <v>166</v>
      </c>
      <c r="B178" s="136"/>
      <c r="C178" s="151"/>
      <c r="D178" s="96" t="s">
        <v>213</v>
      </c>
      <c r="E178" s="135">
        <v>2067284.8295925246</v>
      </c>
      <c r="F178" s="121"/>
    </row>
    <row r="179" spans="1:6" ht="27">
      <c r="A179" s="107">
        <v>167</v>
      </c>
      <c r="B179" s="136"/>
      <c r="C179" s="151"/>
      <c r="D179" s="96" t="s">
        <v>214</v>
      </c>
      <c r="E179" s="135">
        <v>2130905.5991797051</v>
      </c>
      <c r="F179" s="121"/>
    </row>
    <row r="180" spans="1:6" ht="11.45">
      <c r="A180" s="107">
        <v>168</v>
      </c>
      <c r="B180" s="136"/>
      <c r="C180" s="151"/>
      <c r="D180" s="96" t="s">
        <v>215</v>
      </c>
      <c r="E180" s="135">
        <v>964040.52646667592</v>
      </c>
      <c r="F180" s="121"/>
    </row>
    <row r="181" spans="1:6" ht="11.45">
      <c r="A181" s="107">
        <v>169</v>
      </c>
      <c r="B181" s="136"/>
      <c r="C181" s="151"/>
      <c r="D181" s="96" t="s">
        <v>216</v>
      </c>
      <c r="E181" s="135">
        <v>2718210.0880212737</v>
      </c>
      <c r="F181" s="121"/>
    </row>
    <row r="182" spans="1:6" ht="11.45">
      <c r="A182" s="107">
        <v>170</v>
      </c>
      <c r="B182" s="136"/>
      <c r="C182" s="151"/>
      <c r="D182" s="96" t="s">
        <v>217</v>
      </c>
      <c r="E182" s="135">
        <v>2098872.9571436369</v>
      </c>
      <c r="F182" s="121"/>
    </row>
    <row r="183" spans="1:6" ht="11.45">
      <c r="A183" s="107">
        <v>171</v>
      </c>
      <c r="B183" s="136"/>
      <c r="C183" s="151"/>
      <c r="D183" s="96" t="s">
        <v>218</v>
      </c>
      <c r="E183" s="135">
        <v>1228223.8333685489</v>
      </c>
      <c r="F183" s="121"/>
    </row>
    <row r="184" spans="1:6" ht="11.45">
      <c r="A184" s="107">
        <v>172</v>
      </c>
      <c r="B184" s="136"/>
      <c r="C184" s="151"/>
      <c r="D184" s="96" t="s">
        <v>219</v>
      </c>
      <c r="E184" s="135">
        <v>828921.57022217498</v>
      </c>
      <c r="F184" s="121"/>
    </row>
    <row r="185" spans="1:6" ht="11.45">
      <c r="A185" s="107">
        <v>173</v>
      </c>
      <c r="B185" s="136" t="s">
        <v>220</v>
      </c>
      <c r="C185" s="150" t="s">
        <v>221</v>
      </c>
      <c r="D185" s="96" t="s">
        <v>222</v>
      </c>
      <c r="E185" s="135">
        <v>1345965.2408722527</v>
      </c>
      <c r="F185" s="121"/>
    </row>
    <row r="186" spans="1:6" ht="11.45">
      <c r="A186" s="107">
        <v>174</v>
      </c>
      <c r="B186" s="136"/>
      <c r="C186" s="137"/>
      <c r="D186" s="103" t="s">
        <v>223</v>
      </c>
      <c r="E186" s="135">
        <v>1046298.8804530326</v>
      </c>
      <c r="F186" s="121"/>
    </row>
    <row r="187" spans="1:6" ht="11.45">
      <c r="A187" s="107">
        <v>175</v>
      </c>
      <c r="B187" s="136"/>
      <c r="C187" s="137"/>
      <c r="D187" s="103" t="s">
        <v>224</v>
      </c>
      <c r="E187" s="135">
        <v>1355123.2681345693</v>
      </c>
      <c r="F187" s="121"/>
    </row>
    <row r="188" spans="1:6" ht="11.45">
      <c r="A188" s="107">
        <v>176</v>
      </c>
      <c r="B188" s="136"/>
      <c r="C188" s="137"/>
      <c r="D188" s="96" t="s">
        <v>225</v>
      </c>
      <c r="E188" s="135">
        <v>780053.48539486807</v>
      </c>
      <c r="F188" s="121"/>
    </row>
    <row r="189" spans="1:6" ht="11.45">
      <c r="A189" s="107">
        <v>177</v>
      </c>
      <c r="B189" s="136"/>
      <c r="C189" s="137"/>
      <c r="D189" s="96" t="s">
        <v>226</v>
      </c>
      <c r="E189" s="135">
        <v>1181296.6574473826</v>
      </c>
      <c r="F189" s="121"/>
    </row>
    <row r="190" spans="1:6" ht="11.45">
      <c r="A190" s="107">
        <v>178</v>
      </c>
      <c r="B190" s="136"/>
      <c r="C190" s="137"/>
      <c r="D190" s="96" t="s">
        <v>227</v>
      </c>
      <c r="E190" s="135">
        <v>789276.75301181036</v>
      </c>
      <c r="F190" s="121"/>
    </row>
    <row r="191" spans="1:6" ht="11.45">
      <c r="A191" s="107">
        <v>179</v>
      </c>
      <c r="B191" s="136"/>
      <c r="C191" s="137"/>
      <c r="D191" s="96" t="s">
        <v>228</v>
      </c>
      <c r="E191" s="135">
        <v>1194658.5014390699</v>
      </c>
      <c r="F191" s="121"/>
    </row>
    <row r="192" spans="1:6" ht="11.45">
      <c r="A192" s="107">
        <v>180</v>
      </c>
      <c r="B192" s="136"/>
      <c r="C192" s="137"/>
      <c r="D192" s="96" t="s">
        <v>229</v>
      </c>
      <c r="E192" s="135">
        <v>794897.00484474911</v>
      </c>
      <c r="F192" s="121"/>
    </row>
    <row r="193" spans="1:6" ht="11.45">
      <c r="A193" s="107">
        <v>181</v>
      </c>
      <c r="B193" s="136"/>
      <c r="C193" s="137"/>
      <c r="D193" s="103" t="s">
        <v>230</v>
      </c>
      <c r="E193" s="135">
        <v>698639.09304642561</v>
      </c>
      <c r="F193" s="121"/>
    </row>
    <row r="194" spans="1:6" ht="11.45">
      <c r="A194" s="107">
        <v>182</v>
      </c>
      <c r="B194" s="136"/>
      <c r="C194" s="137"/>
      <c r="D194" s="96" t="s">
        <v>231</v>
      </c>
      <c r="E194" s="135">
        <v>1765869.0271186018</v>
      </c>
      <c r="F194" s="121"/>
    </row>
    <row r="195" spans="1:6" ht="11.45">
      <c r="A195" s="107">
        <v>183</v>
      </c>
      <c r="B195" s="136"/>
      <c r="C195" s="137"/>
      <c r="D195" s="96" t="s">
        <v>232</v>
      </c>
      <c r="E195" s="135">
        <v>791920.91819122469</v>
      </c>
      <c r="F195" s="121"/>
    </row>
    <row r="196" spans="1:6" ht="11.45">
      <c r="A196" s="107">
        <v>184</v>
      </c>
      <c r="B196" s="136"/>
      <c r="C196" s="137"/>
      <c r="D196" s="96" t="s">
        <v>233</v>
      </c>
      <c r="E196" s="135">
        <v>1198058.5245883493</v>
      </c>
      <c r="F196" s="121"/>
    </row>
    <row r="197" spans="1:6" ht="11.45">
      <c r="A197" s="107">
        <v>185</v>
      </c>
      <c r="B197" s="136"/>
      <c r="C197" s="137"/>
      <c r="D197" s="96" t="s">
        <v>234</v>
      </c>
      <c r="E197" s="135">
        <v>829343.66352474422</v>
      </c>
      <c r="F197" s="121"/>
    </row>
    <row r="198" spans="1:6" ht="11.45">
      <c r="A198" s="107">
        <v>186</v>
      </c>
      <c r="B198" s="136"/>
      <c r="C198" s="137"/>
      <c r="D198" s="97" t="s">
        <v>235</v>
      </c>
      <c r="E198" s="135">
        <v>1080528.7277378845</v>
      </c>
      <c r="F198" s="121"/>
    </row>
    <row r="199" spans="1:6" ht="11.45">
      <c r="A199" s="107">
        <v>187</v>
      </c>
      <c r="B199" s="136"/>
      <c r="C199" s="137"/>
      <c r="D199" s="97" t="s">
        <v>236</v>
      </c>
      <c r="E199" s="135">
        <v>1789638.5641930383</v>
      </c>
      <c r="F199" s="121"/>
    </row>
    <row r="200" spans="1:6" ht="18">
      <c r="A200" s="107">
        <v>188</v>
      </c>
      <c r="B200" s="136"/>
      <c r="C200" s="137"/>
      <c r="D200" s="97" t="s">
        <v>237</v>
      </c>
      <c r="E200" s="135">
        <v>1023958.2997665859</v>
      </c>
      <c r="F200" s="121"/>
    </row>
    <row r="201" spans="1:6" ht="18">
      <c r="A201" s="107">
        <v>189</v>
      </c>
      <c r="B201" s="136"/>
      <c r="C201" s="137"/>
      <c r="D201" s="97" t="s">
        <v>238</v>
      </c>
      <c r="E201" s="135">
        <v>1495635.8014952403</v>
      </c>
      <c r="F201" s="121"/>
    </row>
    <row r="202" spans="1:6" ht="18">
      <c r="A202" s="107">
        <v>190</v>
      </c>
      <c r="B202" s="136"/>
      <c r="C202" s="137"/>
      <c r="D202" s="97" t="s">
        <v>239</v>
      </c>
      <c r="E202" s="135">
        <v>2057515.8417608724</v>
      </c>
      <c r="F202" s="121"/>
    </row>
    <row r="203" spans="1:6" ht="18">
      <c r="A203" s="107">
        <v>191</v>
      </c>
      <c r="B203" s="136"/>
      <c r="C203" s="137"/>
      <c r="D203" s="97" t="s">
        <v>240</v>
      </c>
      <c r="E203" s="135">
        <v>1061281.8679731106</v>
      </c>
      <c r="F203" s="121"/>
    </row>
    <row r="204" spans="1:6" ht="11.45">
      <c r="A204" s="107">
        <v>192</v>
      </c>
      <c r="B204" s="136"/>
      <c r="C204" s="137"/>
      <c r="D204" s="97" t="s">
        <v>241</v>
      </c>
      <c r="E204" s="135">
        <v>1563419.4344071832</v>
      </c>
      <c r="F204" s="121"/>
    </row>
    <row r="205" spans="1:6" ht="11.45">
      <c r="A205" s="107">
        <v>193</v>
      </c>
      <c r="B205" s="136"/>
      <c r="C205" s="137"/>
      <c r="D205" s="97" t="s">
        <v>242</v>
      </c>
      <c r="E205" s="135">
        <v>1451084.2211978713</v>
      </c>
      <c r="F205" s="121"/>
    </row>
    <row r="206" spans="1:6" ht="27">
      <c r="A206" s="107">
        <v>194</v>
      </c>
      <c r="B206" s="136"/>
      <c r="C206" s="137"/>
      <c r="D206" s="97" t="s">
        <v>243</v>
      </c>
      <c r="E206" s="135">
        <v>930896.21272155095</v>
      </c>
      <c r="F206" s="121"/>
    </row>
    <row r="207" spans="1:6" ht="36">
      <c r="A207" s="107">
        <v>195</v>
      </c>
      <c r="B207" s="136"/>
      <c r="C207" s="137"/>
      <c r="D207" s="97" t="s">
        <v>244</v>
      </c>
      <c r="E207" s="135">
        <v>1268053.005457524</v>
      </c>
      <c r="F207" s="121"/>
    </row>
    <row r="208" spans="1:6" ht="27">
      <c r="A208" s="107">
        <v>196</v>
      </c>
      <c r="B208" s="136"/>
      <c r="C208" s="137"/>
      <c r="D208" s="97" t="s">
        <v>245</v>
      </c>
      <c r="E208" s="135">
        <v>1352131.6378236595</v>
      </c>
      <c r="F208" s="121"/>
    </row>
    <row r="209" spans="1:6" ht="27">
      <c r="A209" s="107">
        <v>197</v>
      </c>
      <c r="B209" s="136"/>
      <c r="C209" s="137"/>
      <c r="D209" s="97" t="s">
        <v>246</v>
      </c>
      <c r="E209" s="135">
        <v>1508243.2786207104</v>
      </c>
      <c r="F209" s="121"/>
    </row>
    <row r="210" spans="1:6" ht="27">
      <c r="A210" s="107">
        <v>198</v>
      </c>
      <c r="B210" s="136"/>
      <c r="C210" s="137"/>
      <c r="D210" s="97" t="s">
        <v>247</v>
      </c>
      <c r="E210" s="135">
        <v>1277018.036433219</v>
      </c>
      <c r="F210" s="121"/>
    </row>
    <row r="211" spans="1:6" ht="11.45">
      <c r="A211" s="107">
        <v>199</v>
      </c>
      <c r="B211" s="136"/>
      <c r="C211" s="137"/>
      <c r="D211" s="96" t="s">
        <v>248</v>
      </c>
      <c r="E211" s="135">
        <v>2288537.5139377075</v>
      </c>
      <c r="F211" s="121"/>
    </row>
    <row r="212" spans="1:6" ht="11.45">
      <c r="A212" s="107">
        <v>200</v>
      </c>
      <c r="B212" s="136"/>
      <c r="C212" s="137"/>
      <c r="D212" s="96" t="s">
        <v>249</v>
      </c>
      <c r="E212" s="135">
        <v>1341892.6480603064</v>
      </c>
      <c r="F212" s="121"/>
    </row>
    <row r="213" spans="1:6" ht="11.45">
      <c r="A213" s="107">
        <v>201</v>
      </c>
      <c r="B213" s="136"/>
      <c r="C213" s="137"/>
      <c r="D213" s="96" t="s">
        <v>250</v>
      </c>
      <c r="E213" s="135">
        <v>1388952.5402765619</v>
      </c>
      <c r="F213" s="121"/>
    </row>
    <row r="214" spans="1:6" ht="11.45">
      <c r="A214" s="107">
        <v>202</v>
      </c>
      <c r="B214" s="136"/>
      <c r="C214" s="137"/>
      <c r="D214" s="103" t="s">
        <v>251</v>
      </c>
      <c r="E214" s="135">
        <v>2035796.1443973815</v>
      </c>
      <c r="F214" s="121"/>
    </row>
    <row r="215" spans="1:6" ht="11.45">
      <c r="A215" s="107">
        <v>203</v>
      </c>
      <c r="B215" s="136"/>
      <c r="C215" s="137"/>
      <c r="D215" s="96" t="s">
        <v>252</v>
      </c>
      <c r="E215" s="135">
        <v>1576654.124601444</v>
      </c>
      <c r="F215" s="121"/>
    </row>
    <row r="216" spans="1:6" ht="18">
      <c r="A216" s="107">
        <v>204</v>
      </c>
      <c r="B216" s="136"/>
      <c r="C216" s="137"/>
      <c r="D216" s="102" t="s">
        <v>253</v>
      </c>
      <c r="E216" s="135">
        <v>1599741.4478862167</v>
      </c>
      <c r="F216" s="121"/>
    </row>
    <row r="217" spans="1:6" ht="18">
      <c r="A217" s="107">
        <v>205</v>
      </c>
      <c r="B217" s="136"/>
      <c r="C217" s="137"/>
      <c r="D217" s="96" t="s">
        <v>254</v>
      </c>
      <c r="E217" s="135">
        <v>1540965.6109645681</v>
      </c>
      <c r="F217" s="121"/>
    </row>
    <row r="218" spans="1:6" ht="11.45">
      <c r="A218" s="107">
        <v>206</v>
      </c>
      <c r="B218" s="136"/>
      <c r="C218" s="137"/>
      <c r="D218" s="96" t="s">
        <v>255</v>
      </c>
      <c r="E218" s="135">
        <v>621181.20516409888</v>
      </c>
      <c r="F218" s="121"/>
    </row>
    <row r="219" spans="1:6" ht="11.45">
      <c r="A219" s="107">
        <v>207</v>
      </c>
      <c r="B219" s="136"/>
      <c r="C219" s="137"/>
      <c r="D219" s="96" t="s">
        <v>256</v>
      </c>
      <c r="E219" s="135">
        <v>1033488.548585588</v>
      </c>
      <c r="F219" s="121"/>
    </row>
    <row r="220" spans="1:6" ht="11.45">
      <c r="A220" s="107">
        <v>208</v>
      </c>
      <c r="B220" s="136"/>
      <c r="C220" s="137"/>
      <c r="D220" s="96" t="s">
        <v>257</v>
      </c>
      <c r="E220" s="135">
        <v>1213992.8512163772</v>
      </c>
      <c r="F220" s="121"/>
    </row>
    <row r="221" spans="1:6" ht="11.45">
      <c r="A221" s="107">
        <v>209</v>
      </c>
      <c r="B221" s="136"/>
      <c r="C221" s="137"/>
      <c r="D221" s="96" t="s">
        <v>258</v>
      </c>
      <c r="E221" s="135">
        <v>588797.80624908768</v>
      </c>
      <c r="F221" s="121"/>
    </row>
    <row r="222" spans="1:6" ht="11.45">
      <c r="A222" s="107">
        <v>210</v>
      </c>
      <c r="B222" s="136"/>
      <c r="C222" s="137"/>
      <c r="D222" s="96" t="s">
        <v>259</v>
      </c>
      <c r="E222" s="135">
        <v>931421.36212158669</v>
      </c>
      <c r="F222" s="121"/>
    </row>
    <row r="223" spans="1:6" ht="11.45">
      <c r="A223" s="107">
        <v>211</v>
      </c>
      <c r="B223" s="136"/>
      <c r="C223" s="137"/>
      <c r="D223" s="96" t="s">
        <v>260</v>
      </c>
      <c r="E223" s="135">
        <v>1983939.2713659413</v>
      </c>
      <c r="F223" s="121"/>
    </row>
    <row r="224" spans="1:6" ht="18">
      <c r="A224" s="107">
        <v>212</v>
      </c>
      <c r="B224" s="136"/>
      <c r="C224" s="137"/>
      <c r="D224" s="97" t="s">
        <v>261</v>
      </c>
      <c r="E224" s="135">
        <v>814773.71361314261</v>
      </c>
      <c r="F224" s="121"/>
    </row>
    <row r="225" spans="1:6" ht="18">
      <c r="A225" s="107">
        <v>213</v>
      </c>
      <c r="B225" s="136"/>
      <c r="C225" s="137"/>
      <c r="D225" s="97" t="s">
        <v>262</v>
      </c>
      <c r="E225" s="135">
        <v>932482.13757780415</v>
      </c>
      <c r="F225" s="121"/>
    </row>
    <row r="226" spans="1:6" ht="18">
      <c r="A226" s="107">
        <v>214</v>
      </c>
      <c r="B226" s="136"/>
      <c r="C226" s="137"/>
      <c r="D226" s="97" t="s">
        <v>263</v>
      </c>
      <c r="E226" s="135">
        <v>1026005.5526122948</v>
      </c>
      <c r="F226" s="121"/>
    </row>
    <row r="227" spans="1:6" ht="11.45">
      <c r="A227" s="107">
        <v>215</v>
      </c>
      <c r="B227" s="136" t="s">
        <v>264</v>
      </c>
      <c r="C227" s="149" t="s">
        <v>265</v>
      </c>
      <c r="D227" s="103" t="s">
        <v>266</v>
      </c>
      <c r="E227" s="135">
        <v>103188.76751258077</v>
      </c>
      <c r="F227" s="121"/>
    </row>
    <row r="228" spans="1:6" ht="11.45">
      <c r="A228" s="107">
        <v>216</v>
      </c>
      <c r="B228" s="136"/>
      <c r="C228" s="149"/>
      <c r="D228" s="103" t="s">
        <v>267</v>
      </c>
      <c r="E228" s="135">
        <v>412164.7501477928</v>
      </c>
      <c r="F228" s="121"/>
    </row>
    <row r="229" spans="1:6" ht="11.45">
      <c r="A229" s="107">
        <v>217</v>
      </c>
      <c r="B229" s="136"/>
      <c r="C229" s="149"/>
      <c r="D229" s="96" t="s">
        <v>268</v>
      </c>
      <c r="E229" s="135">
        <v>661794.82914183708</v>
      </c>
      <c r="F229" s="121"/>
    </row>
    <row r="230" spans="1:6" ht="27">
      <c r="A230" s="107">
        <v>218</v>
      </c>
      <c r="B230" s="136"/>
      <c r="C230" s="149"/>
      <c r="D230" s="97" t="s">
        <v>269</v>
      </c>
      <c r="E230" s="135">
        <v>519890.07091303985</v>
      </c>
      <c r="F230" s="121"/>
    </row>
    <row r="231" spans="1:6" ht="18">
      <c r="A231" s="107">
        <v>219</v>
      </c>
      <c r="B231" s="136"/>
      <c r="C231" s="149"/>
      <c r="D231" s="97" t="s">
        <v>270</v>
      </c>
      <c r="E231" s="135">
        <v>398426.36365674168</v>
      </c>
      <c r="F231" s="121"/>
    </row>
    <row r="232" spans="1:6" ht="11.45">
      <c r="A232" s="107">
        <v>220</v>
      </c>
      <c r="B232" s="136"/>
      <c r="C232" s="149"/>
      <c r="D232" s="96" t="s">
        <v>271</v>
      </c>
      <c r="E232" s="135">
        <v>656818.86009400443</v>
      </c>
      <c r="F232" s="121"/>
    </row>
    <row r="233" spans="1:6" ht="11.45">
      <c r="A233" s="107">
        <v>221</v>
      </c>
      <c r="B233" s="136"/>
      <c r="C233" s="149"/>
      <c r="D233" s="96" t="s">
        <v>272</v>
      </c>
      <c r="E233" s="135">
        <v>620185.4488777573</v>
      </c>
      <c r="F233" s="121"/>
    </row>
    <row r="234" spans="1:6" ht="11.45">
      <c r="A234" s="107">
        <v>222</v>
      </c>
      <c r="B234" s="136"/>
      <c r="C234" s="149"/>
      <c r="D234" s="103" t="s">
        <v>273</v>
      </c>
      <c r="E234" s="135">
        <v>802103.57718896726</v>
      </c>
      <c r="F234" s="121"/>
    </row>
    <row r="235" spans="1:6" ht="11.45">
      <c r="A235" s="107">
        <v>223</v>
      </c>
      <c r="B235" s="136"/>
      <c r="C235" s="149"/>
      <c r="D235" s="96" t="s">
        <v>274</v>
      </c>
      <c r="E235" s="135">
        <v>195838.98340521674</v>
      </c>
      <c r="F235" s="121"/>
    </row>
    <row r="236" spans="1:6" ht="11.45">
      <c r="A236" s="107">
        <v>224</v>
      </c>
      <c r="B236" s="136"/>
      <c r="C236" s="149"/>
      <c r="D236" s="96" t="s">
        <v>275</v>
      </c>
      <c r="E236" s="135">
        <v>1051137.1320819617</v>
      </c>
      <c r="F236" s="121"/>
    </row>
    <row r="237" spans="1:6" ht="11.45">
      <c r="A237" s="107">
        <v>225</v>
      </c>
      <c r="B237" s="136"/>
      <c r="C237" s="149"/>
      <c r="D237" s="103" t="s">
        <v>276</v>
      </c>
      <c r="E237" s="135">
        <v>1055537.9905471483</v>
      </c>
      <c r="F237" s="121"/>
    </row>
    <row r="238" spans="1:6" ht="11.45">
      <c r="A238" s="107">
        <v>226</v>
      </c>
      <c r="B238" s="136"/>
      <c r="C238" s="149"/>
      <c r="D238" s="96" t="s">
        <v>277</v>
      </c>
      <c r="E238" s="135">
        <v>1068225.6235434124</v>
      </c>
      <c r="F238" s="121"/>
    </row>
    <row r="239" spans="1:6" ht="54">
      <c r="A239" s="107">
        <v>227</v>
      </c>
      <c r="B239" s="136"/>
      <c r="C239" s="149"/>
      <c r="D239" s="97" t="s">
        <v>278</v>
      </c>
      <c r="E239" s="135">
        <v>810389.28765277413</v>
      </c>
      <c r="F239" s="121"/>
    </row>
    <row r="240" spans="1:6" ht="18">
      <c r="A240" s="107">
        <v>228</v>
      </c>
      <c r="B240" s="136"/>
      <c r="C240" s="149"/>
      <c r="D240" s="97" t="s">
        <v>279</v>
      </c>
      <c r="E240" s="135">
        <v>889181.11270046444</v>
      </c>
      <c r="F240" s="121"/>
    </row>
    <row r="241" spans="1:8" ht="27">
      <c r="A241" s="107">
        <v>229</v>
      </c>
      <c r="B241" s="136"/>
      <c r="C241" s="149"/>
      <c r="D241" s="97" t="s">
        <v>280</v>
      </c>
      <c r="E241" s="135">
        <v>174889.36244902032</v>
      </c>
      <c r="F241" s="121"/>
    </row>
    <row r="242" spans="1:8" ht="27">
      <c r="A242" s="107">
        <v>230</v>
      </c>
      <c r="B242" s="136"/>
      <c r="C242" s="149"/>
      <c r="D242" s="97" t="s">
        <v>281</v>
      </c>
      <c r="E242" s="135">
        <v>389077.90132114856</v>
      </c>
      <c r="F242" s="121"/>
    </row>
    <row r="243" spans="1:8" ht="27">
      <c r="A243" s="107">
        <v>231</v>
      </c>
      <c r="B243" s="136"/>
      <c r="C243" s="149"/>
      <c r="D243" s="97" t="s">
        <v>282</v>
      </c>
      <c r="E243" s="135">
        <v>405855.64767975535</v>
      </c>
      <c r="F243" s="121"/>
    </row>
    <row r="244" spans="1:8" ht="27">
      <c r="A244" s="107">
        <v>232</v>
      </c>
      <c r="B244" s="136"/>
      <c r="C244" s="149"/>
      <c r="D244" s="97" t="s">
        <v>283</v>
      </c>
      <c r="E244" s="135">
        <v>421951.84381946205</v>
      </c>
      <c r="F244" s="121"/>
    </row>
    <row r="245" spans="1:8" ht="11.45">
      <c r="A245" s="107">
        <v>233</v>
      </c>
      <c r="B245" s="136"/>
      <c r="C245" s="149"/>
      <c r="D245" s="96" t="s">
        <v>284</v>
      </c>
      <c r="E245" s="135">
        <v>305875.71341482387</v>
      </c>
      <c r="F245" s="121"/>
    </row>
    <row r="246" spans="1:8" ht="11.45">
      <c r="A246" s="107">
        <v>234</v>
      </c>
      <c r="B246" s="136"/>
      <c r="C246" s="149"/>
      <c r="D246" s="96" t="s">
        <v>285</v>
      </c>
      <c r="E246" s="135">
        <v>304282.06306890195</v>
      </c>
      <c r="F246" s="121"/>
    </row>
    <row r="247" spans="1:8" ht="11.45">
      <c r="A247" s="107">
        <v>235</v>
      </c>
      <c r="B247" s="136"/>
      <c r="C247" s="149"/>
      <c r="D247" s="96" t="s">
        <v>286</v>
      </c>
      <c r="E247" s="135">
        <v>318904.40519274311</v>
      </c>
      <c r="F247" s="121"/>
    </row>
    <row r="248" spans="1:8" ht="18">
      <c r="A248" s="107">
        <v>236</v>
      </c>
      <c r="B248" s="136"/>
      <c r="C248" s="149"/>
      <c r="D248" s="97" t="s">
        <v>287</v>
      </c>
      <c r="E248" s="135">
        <v>396932.8372277703</v>
      </c>
      <c r="F248" s="121"/>
    </row>
    <row r="249" spans="1:8" ht="11.45">
      <c r="A249" s="107">
        <v>237</v>
      </c>
      <c r="B249" s="136"/>
      <c r="C249" s="149"/>
      <c r="D249" s="97" t="s">
        <v>288</v>
      </c>
      <c r="E249" s="135">
        <v>271443.96116819279</v>
      </c>
      <c r="F249" s="121"/>
    </row>
    <row r="250" spans="1:8" ht="11.45">
      <c r="A250" s="107">
        <v>238</v>
      </c>
      <c r="B250" s="136"/>
      <c r="C250" s="149"/>
      <c r="D250" s="96" t="s">
        <v>289</v>
      </c>
      <c r="E250" s="135">
        <v>113645.87100772061</v>
      </c>
      <c r="F250" s="121"/>
    </row>
    <row r="251" spans="1:8" ht="11.45">
      <c r="A251" s="107">
        <v>239</v>
      </c>
      <c r="B251" s="136"/>
      <c r="C251" s="149"/>
      <c r="D251" s="96" t="s">
        <v>290</v>
      </c>
      <c r="E251" s="135">
        <v>153363.57977150433</v>
      </c>
      <c r="F251" s="121"/>
    </row>
    <row r="252" spans="1:8" ht="18">
      <c r="A252" s="107">
        <v>240</v>
      </c>
      <c r="B252" s="136"/>
      <c r="C252" s="149"/>
      <c r="D252" s="105" t="s">
        <v>291</v>
      </c>
      <c r="E252" s="135">
        <v>538890.7556923714</v>
      </c>
      <c r="F252" s="121"/>
    </row>
    <row r="253" spans="1:8" ht="11.45">
      <c r="E253" s="120">
        <f>SUM(E13:E252)</f>
        <v>201741757.96003652</v>
      </c>
      <c r="F253" s="106">
        <f>SUM(F13:F252)</f>
        <v>0</v>
      </c>
    </row>
    <row r="255" spans="1:8" customFormat="1" ht="15" thickBot="1">
      <c r="B255" s="111" t="s">
        <v>292</v>
      </c>
      <c r="C255" s="112"/>
      <c r="D255" s="112"/>
      <c r="E255" s="117"/>
      <c r="F255" s="117"/>
      <c r="G255" s="113"/>
    </row>
    <row r="256" spans="1:8" customFormat="1" ht="15.95">
      <c r="B256" s="114" t="s">
        <v>293</v>
      </c>
      <c r="C256" s="106"/>
      <c r="D256" s="118" t="s">
        <v>294</v>
      </c>
      <c r="E256" s="119"/>
      <c r="F256" s="119"/>
      <c r="G256" s="115"/>
      <c r="H256" s="116"/>
    </row>
    <row r="257" spans="1:7" customFormat="1" ht="190.7" customHeight="1">
      <c r="A257" s="139" t="s">
        <v>295</v>
      </c>
      <c r="B257" s="139"/>
      <c r="C257" s="139"/>
      <c r="D257" s="139"/>
      <c r="E257" s="139"/>
      <c r="F257" s="139"/>
      <c r="G257" s="115"/>
    </row>
    <row r="258" spans="1:7" customFormat="1" ht="15.95">
      <c r="A258" s="115"/>
      <c r="B258" s="115"/>
      <c r="C258" s="115"/>
      <c r="D258" s="115"/>
      <c r="E258" s="115"/>
      <c r="F258" s="115"/>
    </row>
    <row r="259" spans="1:7" customFormat="1" ht="14.45"/>
  </sheetData>
  <autoFilter ref="A12:D253" xr:uid="{55413C1D-F3D9-4507-896C-4C48516DBC3B}"/>
  <mergeCells count="38">
    <mergeCell ref="H5:N5"/>
    <mergeCell ref="B6:F6"/>
    <mergeCell ref="C8:E8"/>
    <mergeCell ref="C7:E7"/>
    <mergeCell ref="C9:E9"/>
    <mergeCell ref="A257:F257"/>
    <mergeCell ref="B4:C4"/>
    <mergeCell ref="A11:B11"/>
    <mergeCell ref="C11:E11"/>
    <mergeCell ref="A1:F1"/>
    <mergeCell ref="A2:F2"/>
    <mergeCell ref="B227:B252"/>
    <mergeCell ref="C227:C252"/>
    <mergeCell ref="B148:B150"/>
    <mergeCell ref="C148:C150"/>
    <mergeCell ref="B151:B184"/>
    <mergeCell ref="C151:C184"/>
    <mergeCell ref="B185:B226"/>
    <mergeCell ref="C185:C226"/>
    <mergeCell ref="B139:B147"/>
    <mergeCell ref="C139:C147"/>
    <mergeCell ref="B28:B31"/>
    <mergeCell ref="C28:C31"/>
    <mergeCell ref="B32:B35"/>
    <mergeCell ref="C32:C35"/>
    <mergeCell ref="B36:B43"/>
    <mergeCell ref="C36:C43"/>
    <mergeCell ref="B44:B48"/>
    <mergeCell ref="C44:C48"/>
    <mergeCell ref="B49:B138"/>
    <mergeCell ref="C49:C134"/>
    <mergeCell ref="C135:C138"/>
    <mergeCell ref="B15:B18"/>
    <mergeCell ref="C15:C18"/>
    <mergeCell ref="B19:B22"/>
    <mergeCell ref="C19:C22"/>
    <mergeCell ref="B24:B27"/>
    <mergeCell ref="C24:C27"/>
  </mergeCells>
  <pageMargins left="0.7" right="0.7" top="0.75" bottom="0.75" header="0.3" footer="0.3"/>
  <pageSetup scale="5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3"/>
  <dimension ref="A1:W238"/>
  <sheetViews>
    <sheetView zoomScale="90" zoomScaleNormal="90" workbookViewId="0">
      <pane ySplit="3" topLeftCell="A217" activePane="bottomLeft" state="frozen"/>
      <selection pane="bottomLeft" activeCell="V4" sqref="V4"/>
    </sheetView>
  </sheetViews>
  <sheetFormatPr defaultColWidth="10.5703125" defaultRowHeight="10.5"/>
  <cols>
    <col min="1" max="1" width="7.42578125" style="1" customWidth="1"/>
    <col min="2" max="2" width="24.42578125" style="1" customWidth="1"/>
    <col min="3" max="3" width="34" style="1" customWidth="1"/>
    <col min="4" max="4" width="38.140625" style="1" customWidth="1"/>
    <col min="5" max="5" width="12.140625" style="1" customWidth="1"/>
    <col min="6" max="7" width="13.5703125" style="4" customWidth="1"/>
    <col min="8" max="8" width="15.42578125" style="4" customWidth="1"/>
    <col min="9" max="9" width="14.42578125" style="4" customWidth="1"/>
    <col min="10" max="18" width="13" style="4" customWidth="1"/>
    <col min="19" max="23" width="13" style="1" customWidth="1"/>
    <col min="24" max="16384" width="10.5703125" style="1"/>
  </cols>
  <sheetData>
    <row r="1" spans="1:23" ht="26.25" customHeight="1">
      <c r="A1" s="169" t="s">
        <v>296</v>
      </c>
      <c r="B1" s="169"/>
      <c r="C1" s="169"/>
      <c r="D1" s="169"/>
      <c r="E1" s="169"/>
      <c r="F1" s="169"/>
      <c r="G1" s="169"/>
      <c r="H1" s="169"/>
      <c r="I1" s="169"/>
      <c r="J1" s="169"/>
      <c r="K1" s="169"/>
      <c r="L1" s="169"/>
      <c r="M1" s="169"/>
      <c r="N1" s="169"/>
      <c r="O1" s="169"/>
      <c r="P1" s="169"/>
      <c r="Q1" s="169"/>
      <c r="R1" s="169"/>
    </row>
    <row r="2" spans="1:23" s="2" customFormat="1" ht="15.75" customHeight="1">
      <c r="A2" s="170" t="s">
        <v>297</v>
      </c>
      <c r="B2" s="170" t="s">
        <v>298</v>
      </c>
      <c r="C2" s="170" t="s">
        <v>15</v>
      </c>
      <c r="D2" s="170" t="s">
        <v>16</v>
      </c>
      <c r="E2" s="170" t="s">
        <v>299</v>
      </c>
      <c r="F2" s="171" t="s">
        <v>300</v>
      </c>
      <c r="G2" s="171"/>
      <c r="H2" s="171"/>
      <c r="I2" s="171"/>
      <c r="J2" s="172" t="s">
        <v>301</v>
      </c>
      <c r="K2" s="172"/>
      <c r="L2" s="172"/>
      <c r="M2" s="172"/>
      <c r="N2" s="175" t="s">
        <v>302</v>
      </c>
      <c r="O2" s="176"/>
      <c r="P2" s="176"/>
      <c r="Q2" s="176"/>
      <c r="R2" s="173" t="s">
        <v>303</v>
      </c>
      <c r="S2" s="183" t="s">
        <v>304</v>
      </c>
      <c r="T2" s="183" t="s">
        <v>305</v>
      </c>
      <c r="U2" s="183" t="s">
        <v>306</v>
      </c>
      <c r="V2" s="181" t="s">
        <v>307</v>
      </c>
      <c r="W2" s="182" t="s">
        <v>308</v>
      </c>
    </row>
    <row r="3" spans="1:23" s="2" customFormat="1" ht="35.1" customHeight="1">
      <c r="A3" s="170"/>
      <c r="B3" s="170"/>
      <c r="C3" s="170"/>
      <c r="D3" s="170"/>
      <c r="E3" s="170"/>
      <c r="F3" s="9" t="s">
        <v>309</v>
      </c>
      <c r="G3" s="9" t="s">
        <v>310</v>
      </c>
      <c r="H3" s="9" t="s">
        <v>311</v>
      </c>
      <c r="I3" s="9" t="s">
        <v>312</v>
      </c>
      <c r="J3" s="10" t="s">
        <v>313</v>
      </c>
      <c r="K3" s="10" t="s">
        <v>314</v>
      </c>
      <c r="L3" s="10" t="s">
        <v>315</v>
      </c>
      <c r="M3" s="10" t="s">
        <v>316</v>
      </c>
      <c r="N3" s="11" t="str">
        <f>F3</f>
        <v>Team Zoe SAS</v>
      </c>
      <c r="O3" s="11" t="str">
        <f>G3</f>
        <v>PRECIOS CONTRATO 2024</v>
      </c>
      <c r="P3" s="11" t="str">
        <f>H3</f>
        <v xml:space="preserve">Clínica veterinaria El club de las Mascotas SAS </v>
      </c>
      <c r="Q3" s="11" t="str">
        <f>I3</f>
        <v>CRECE S.A.S.</v>
      </c>
      <c r="R3" s="174"/>
      <c r="S3" s="183"/>
      <c r="T3" s="183"/>
      <c r="U3" s="183"/>
      <c r="V3" s="181"/>
      <c r="W3" s="182"/>
    </row>
    <row r="4" spans="1:23" ht="90.95">
      <c r="A4" s="8">
        <v>1</v>
      </c>
      <c r="B4" s="25" t="s">
        <v>317</v>
      </c>
      <c r="C4" s="24" t="s">
        <v>318</v>
      </c>
      <c r="D4" s="26" t="s">
        <v>21</v>
      </c>
      <c r="E4" s="5">
        <f t="shared" ref="E4:E67" si="0">COUNT(F4:I4)</f>
        <v>4</v>
      </c>
      <c r="F4" s="18">
        <v>168714.63</v>
      </c>
      <c r="G4" s="18">
        <v>91557.664000000004</v>
      </c>
      <c r="H4" s="18">
        <v>124950</v>
      </c>
      <c r="I4" s="18">
        <v>155352.92000000001</v>
      </c>
      <c r="J4" s="6">
        <f>+IFERROR(AVERAGEIF(F4:I4,"&gt;0",F4:I4),0)</f>
        <v>135143.80350000001</v>
      </c>
      <c r="K4" s="6">
        <f t="array" ref="K4">+IFERROR(STDEV(IF(F4:I4&gt;0,F4:I4)),0)</f>
        <v>34346.634808055271</v>
      </c>
      <c r="L4" s="6">
        <f>+J4-K4</f>
        <v>100797.16869194474</v>
      </c>
      <c r="M4" s="6">
        <f>+J4+K4</f>
        <v>169490.43830805528</v>
      </c>
      <c r="N4" s="7">
        <f>+IF(AND(F4&gt;=$L4,F4&lt;=$M4),+F4,"DESCARTADA")</f>
        <v>168714.63</v>
      </c>
      <c r="O4" s="7" t="str">
        <f>+IF(AND(G4&gt;=$L4,G4&lt;=$M4),+G4,"DESCARTADA")</f>
        <v>DESCARTADA</v>
      </c>
      <c r="P4" s="7">
        <f t="shared" ref="P4:P35" si="1">+IF(AND(H4&gt;=$L4,H4&lt;=$M4),+H4,"DESCARTADA")</f>
        <v>124950</v>
      </c>
      <c r="Q4" s="7">
        <f t="shared" ref="Q4:Q35" si="2">+IF(AND(I4&gt;=$L4,I4&lt;=$M4),+I4,"DESCARTADA")</f>
        <v>155352.92000000001</v>
      </c>
      <c r="R4" s="27">
        <f>+AVERAGEIF(N4:Q4,"&gt;0",N4:Q4)</f>
        <v>149672.51666666669</v>
      </c>
      <c r="S4" s="27">
        <f t="shared" ref="S4:S35" si="3">+MEDIAN(N4:Q4)</f>
        <v>155352.92000000001</v>
      </c>
      <c r="T4" s="21">
        <f t="shared" ref="T4:T35" si="4">MIN(N4:Q4)</f>
        <v>124950</v>
      </c>
      <c r="U4" s="22">
        <f>GEOMEAN(N4:Q4)</f>
        <v>148503.31268907068</v>
      </c>
      <c r="V4" s="28"/>
      <c r="W4" s="28"/>
    </row>
    <row r="5" spans="1:23" ht="260.10000000000002">
      <c r="A5" s="3">
        <v>2</v>
      </c>
      <c r="B5" s="19" t="s">
        <v>22</v>
      </c>
      <c r="C5" s="23" t="s">
        <v>319</v>
      </c>
      <c r="D5" s="23" t="s">
        <v>320</v>
      </c>
      <c r="E5" s="5">
        <f t="shared" si="0"/>
        <v>4</v>
      </c>
      <c r="F5" s="18">
        <v>46952.639999999999</v>
      </c>
      <c r="G5" s="18">
        <v>25722.452000000001</v>
      </c>
      <c r="H5" s="18">
        <v>23800</v>
      </c>
      <c r="I5" s="18">
        <v>43643.96</v>
      </c>
      <c r="J5" s="6">
        <f t="shared" ref="J5:J67" si="5">+IFERROR(AVERAGEIF(F5:I5,"&gt;0",F5:I5),0)</f>
        <v>35029.762999999999</v>
      </c>
      <c r="K5" s="6">
        <f t="array" ref="K5">+IFERROR(STDEV(IF(F5:I5&gt;0,F5:I5)),0)</f>
        <v>11959.556861896792</v>
      </c>
      <c r="L5" s="6">
        <f t="shared" ref="L5:L67" si="6">+J5-K5</f>
        <v>23070.206138103207</v>
      </c>
      <c r="M5" s="6">
        <f t="shared" ref="M5:M67" si="7">+J5+K5</f>
        <v>46989.319861896787</v>
      </c>
      <c r="N5" s="7">
        <f t="shared" ref="N5:N35" si="8">+IF(AND(F5&gt;=$L5,F5&lt;=$M5),+F5,"DESCARTADA")</f>
        <v>46952.639999999999</v>
      </c>
      <c r="O5" s="7">
        <f t="shared" ref="O5:O35" si="9">+IF(AND(G5&gt;=$L5,G5&lt;=$M5),+G5,"DESCARTADA")</f>
        <v>25722.452000000001</v>
      </c>
      <c r="P5" s="7">
        <f t="shared" si="1"/>
        <v>23800</v>
      </c>
      <c r="Q5" s="7">
        <f t="shared" si="2"/>
        <v>43643.96</v>
      </c>
      <c r="R5" s="27">
        <f t="shared" ref="R5:R35" si="10">+AVERAGEIF(N5:Q5,"&gt;0",N5:Q5)</f>
        <v>35029.762999999999</v>
      </c>
      <c r="S5" s="27">
        <f t="shared" si="3"/>
        <v>34683.205999999998</v>
      </c>
      <c r="T5" s="21">
        <f t="shared" si="4"/>
        <v>23800</v>
      </c>
      <c r="U5" s="22">
        <f t="shared" ref="U5:U68" si="11">GEOMEAN(N5:Q5)</f>
        <v>33467.122392953112</v>
      </c>
      <c r="V5" s="28"/>
      <c r="W5" s="28"/>
    </row>
    <row r="6" spans="1:23" ht="12.75" customHeight="1">
      <c r="A6" s="3">
        <v>3</v>
      </c>
      <c r="B6" s="177" t="s">
        <v>25</v>
      </c>
      <c r="C6" s="178" t="s">
        <v>321</v>
      </c>
      <c r="D6" s="29" t="s">
        <v>322</v>
      </c>
      <c r="E6" s="5">
        <f t="shared" si="0"/>
        <v>3</v>
      </c>
      <c r="F6" s="18">
        <v>249900</v>
      </c>
      <c r="G6" s="18"/>
      <c r="H6" s="18">
        <v>249900</v>
      </c>
      <c r="I6" s="18">
        <v>271320</v>
      </c>
      <c r="J6" s="6">
        <f t="shared" si="5"/>
        <v>257040</v>
      </c>
      <c r="K6" s="6">
        <f t="array" ref="K6">+IFERROR(STDEV(IF(F6:I6&gt;0,F6:I6)),0)</f>
        <v>12366.842766041784</v>
      </c>
      <c r="L6" s="6">
        <f t="shared" si="6"/>
        <v>244673.15723395822</v>
      </c>
      <c r="M6" s="6">
        <f t="shared" si="7"/>
        <v>269406.84276604181</v>
      </c>
      <c r="N6" s="7">
        <f t="shared" si="8"/>
        <v>249900</v>
      </c>
      <c r="O6" s="7" t="str">
        <f t="shared" si="9"/>
        <v>DESCARTADA</v>
      </c>
      <c r="P6" s="7">
        <f t="shared" si="1"/>
        <v>249900</v>
      </c>
      <c r="Q6" s="7" t="str">
        <f t="shared" si="2"/>
        <v>DESCARTADA</v>
      </c>
      <c r="R6" s="27">
        <f t="shared" si="10"/>
        <v>249900</v>
      </c>
      <c r="S6" s="27">
        <f t="shared" si="3"/>
        <v>249900</v>
      </c>
      <c r="T6" s="21">
        <f t="shared" si="4"/>
        <v>249900</v>
      </c>
      <c r="U6" s="22">
        <f t="shared" si="11"/>
        <v>249900</v>
      </c>
      <c r="V6" s="28"/>
      <c r="W6" s="28"/>
    </row>
    <row r="7" spans="1:23" ht="38.25" customHeight="1">
      <c r="A7" s="8">
        <v>4</v>
      </c>
      <c r="B7" s="177"/>
      <c r="C7" s="179"/>
      <c r="D7" s="29" t="s">
        <v>323</v>
      </c>
      <c r="E7" s="5">
        <f t="shared" si="0"/>
        <v>4</v>
      </c>
      <c r="F7" s="18">
        <v>314889.46999999997</v>
      </c>
      <c r="G7" s="18">
        <v>170884.77600000001</v>
      </c>
      <c r="H7" s="18">
        <v>273700</v>
      </c>
      <c r="I7" s="18">
        <v>289951.28999999998</v>
      </c>
      <c r="J7" s="6">
        <f t="shared" si="5"/>
        <v>262356.38400000002</v>
      </c>
      <c r="K7" s="6">
        <f t="array" ref="K7">+IFERROR(STDEV(IF(F7:I7&gt;0,F7:I7)),0)</f>
        <v>63290.16947334251</v>
      </c>
      <c r="L7" s="6">
        <f t="shared" si="6"/>
        <v>199066.21452665751</v>
      </c>
      <c r="M7" s="6">
        <f t="shared" si="7"/>
        <v>325646.55347334256</v>
      </c>
      <c r="N7" s="7">
        <f t="shared" si="8"/>
        <v>314889.46999999997</v>
      </c>
      <c r="O7" s="7" t="str">
        <f t="shared" si="9"/>
        <v>DESCARTADA</v>
      </c>
      <c r="P7" s="7">
        <f t="shared" si="1"/>
        <v>273700</v>
      </c>
      <c r="Q7" s="7">
        <f t="shared" si="2"/>
        <v>289951.28999999998</v>
      </c>
      <c r="R7" s="27">
        <f t="shared" si="10"/>
        <v>292846.92</v>
      </c>
      <c r="S7" s="27">
        <f t="shared" si="3"/>
        <v>289951.28999999998</v>
      </c>
      <c r="T7" s="21">
        <f t="shared" si="4"/>
        <v>273700</v>
      </c>
      <c r="U7" s="22">
        <f t="shared" si="11"/>
        <v>292360.92472896841</v>
      </c>
      <c r="V7" s="28"/>
      <c r="W7" s="28"/>
    </row>
    <row r="8" spans="1:23" ht="15" customHeight="1">
      <c r="A8" s="3">
        <v>5</v>
      </c>
      <c r="B8" s="177"/>
      <c r="C8" s="179"/>
      <c r="D8" s="29" t="s">
        <v>324</v>
      </c>
      <c r="E8" s="5">
        <f t="shared" si="0"/>
        <v>4</v>
      </c>
      <c r="F8" s="18">
        <v>392727.37</v>
      </c>
      <c r="G8" s="18">
        <v>213125.73199999999</v>
      </c>
      <c r="H8" s="18">
        <v>309400</v>
      </c>
      <c r="I8" s="18">
        <v>361624.62</v>
      </c>
      <c r="J8" s="6">
        <f t="shared" si="5"/>
        <v>319219.43050000002</v>
      </c>
      <c r="K8" s="6">
        <f t="array" ref="K8">+IFERROR(STDEV(IF(F8:I8&gt;0,F8:I8)),0)</f>
        <v>78642.463811056004</v>
      </c>
      <c r="L8" s="6">
        <f t="shared" si="6"/>
        <v>240576.96668894403</v>
      </c>
      <c r="M8" s="6">
        <f t="shared" si="7"/>
        <v>397861.89431105601</v>
      </c>
      <c r="N8" s="7">
        <f t="shared" si="8"/>
        <v>392727.37</v>
      </c>
      <c r="O8" s="7" t="str">
        <f t="shared" si="9"/>
        <v>DESCARTADA</v>
      </c>
      <c r="P8" s="7">
        <f t="shared" si="1"/>
        <v>309400</v>
      </c>
      <c r="Q8" s="7">
        <f t="shared" si="2"/>
        <v>361624.62</v>
      </c>
      <c r="R8" s="27">
        <f t="shared" si="10"/>
        <v>354583.99666666664</v>
      </c>
      <c r="S8" s="27">
        <f t="shared" si="3"/>
        <v>361624.62</v>
      </c>
      <c r="T8" s="21">
        <f t="shared" si="4"/>
        <v>309400</v>
      </c>
      <c r="U8" s="22">
        <f t="shared" si="11"/>
        <v>352876.84048627841</v>
      </c>
      <c r="V8" s="28"/>
      <c r="W8" s="28"/>
    </row>
    <row r="9" spans="1:23" ht="26.25" customHeight="1">
      <c r="A9" s="3">
        <v>6</v>
      </c>
      <c r="B9" s="177"/>
      <c r="C9" s="179"/>
      <c r="D9" s="29" t="s">
        <v>325</v>
      </c>
      <c r="E9" s="5">
        <f t="shared" si="0"/>
        <v>4</v>
      </c>
      <c r="F9" s="18">
        <v>473804.45</v>
      </c>
      <c r="G9" s="18">
        <v>257124.58000000002</v>
      </c>
      <c r="H9" s="18">
        <v>357000</v>
      </c>
      <c r="I9" s="18">
        <v>436280.22</v>
      </c>
      <c r="J9" s="6">
        <f t="shared" si="5"/>
        <v>381052.3125</v>
      </c>
      <c r="K9" s="6">
        <f t="array" ref="K9">+IFERROR(STDEV(IF(F9:I9&gt;0,F9:I9)),0)</f>
        <v>95898.692025902477</v>
      </c>
      <c r="L9" s="6">
        <f t="shared" si="6"/>
        <v>285153.62047409755</v>
      </c>
      <c r="M9" s="6">
        <f t="shared" si="7"/>
        <v>476951.00452590245</v>
      </c>
      <c r="N9" s="7">
        <f t="shared" si="8"/>
        <v>473804.45</v>
      </c>
      <c r="O9" s="7" t="str">
        <f t="shared" si="9"/>
        <v>DESCARTADA</v>
      </c>
      <c r="P9" s="7">
        <f t="shared" si="1"/>
        <v>357000</v>
      </c>
      <c r="Q9" s="7">
        <f t="shared" si="2"/>
        <v>436280.22</v>
      </c>
      <c r="R9" s="27">
        <f t="shared" si="10"/>
        <v>422361.55666666664</v>
      </c>
      <c r="S9" s="27">
        <f t="shared" si="3"/>
        <v>436280.22</v>
      </c>
      <c r="T9" s="21">
        <f t="shared" si="4"/>
        <v>357000</v>
      </c>
      <c r="U9" s="22">
        <f t="shared" si="11"/>
        <v>419447.51421462651</v>
      </c>
      <c r="V9" s="28"/>
      <c r="W9" s="28"/>
    </row>
    <row r="10" spans="1:23" ht="40.5" customHeight="1">
      <c r="A10" s="8">
        <v>7</v>
      </c>
      <c r="B10" s="164" t="s">
        <v>31</v>
      </c>
      <c r="C10" s="162" t="s">
        <v>326</v>
      </c>
      <c r="D10" s="30" t="s">
        <v>327</v>
      </c>
      <c r="E10" s="5">
        <f t="shared" si="0"/>
        <v>3</v>
      </c>
      <c r="F10" s="18">
        <v>248710</v>
      </c>
      <c r="G10" s="18"/>
      <c r="H10" s="18">
        <v>226100</v>
      </c>
      <c r="I10" s="18">
        <v>264180</v>
      </c>
      <c r="J10" s="6">
        <f t="shared" si="5"/>
        <v>246330</v>
      </c>
      <c r="K10" s="6">
        <f t="array" ref="K10">+IFERROR(STDEV(IF(F10:I10&gt;0,F10:I10)),0)</f>
        <v>19151.237557922988</v>
      </c>
      <c r="L10" s="6">
        <f t="shared" si="6"/>
        <v>227178.76244207702</v>
      </c>
      <c r="M10" s="6">
        <f t="shared" si="7"/>
        <v>265481.23755792301</v>
      </c>
      <c r="N10" s="7">
        <f t="shared" si="8"/>
        <v>248710</v>
      </c>
      <c r="O10" s="7" t="str">
        <f t="shared" si="9"/>
        <v>DESCARTADA</v>
      </c>
      <c r="P10" s="7" t="str">
        <f t="shared" si="1"/>
        <v>DESCARTADA</v>
      </c>
      <c r="Q10" s="7">
        <f t="shared" si="2"/>
        <v>264180</v>
      </c>
      <c r="R10" s="27">
        <f t="shared" si="10"/>
        <v>256445</v>
      </c>
      <c r="S10" s="27">
        <f t="shared" si="3"/>
        <v>256445</v>
      </c>
      <c r="T10" s="21">
        <f t="shared" si="4"/>
        <v>248710</v>
      </c>
      <c r="U10" s="22">
        <f t="shared" si="11"/>
        <v>256328.32032375978</v>
      </c>
      <c r="V10" s="28"/>
      <c r="W10" s="28"/>
    </row>
    <row r="11" spans="1:23" ht="44.25" customHeight="1">
      <c r="A11" s="3">
        <v>8</v>
      </c>
      <c r="B11" s="164"/>
      <c r="C11" s="162"/>
      <c r="D11" s="30" t="s">
        <v>328</v>
      </c>
      <c r="E11" s="5">
        <f t="shared" si="0"/>
        <v>4</v>
      </c>
      <c r="F11" s="18">
        <v>283524.64</v>
      </c>
      <c r="G11" s="18">
        <v>163957.356</v>
      </c>
      <c r="H11" s="18">
        <v>249900</v>
      </c>
      <c r="I11" s="18">
        <v>278198.13</v>
      </c>
      <c r="J11" s="6">
        <f t="shared" si="5"/>
        <v>243895.03150000001</v>
      </c>
      <c r="K11" s="6">
        <f t="array" ref="K11">+IFERROR(STDEV(IF(F11:I11&gt;0,F11:I11)),0)</f>
        <v>55297.076618308558</v>
      </c>
      <c r="L11" s="6">
        <f t="shared" si="6"/>
        <v>188597.95488169146</v>
      </c>
      <c r="M11" s="6">
        <f t="shared" si="7"/>
        <v>299192.10811830859</v>
      </c>
      <c r="N11" s="7">
        <f t="shared" si="8"/>
        <v>283524.64</v>
      </c>
      <c r="O11" s="7" t="str">
        <f t="shared" si="9"/>
        <v>DESCARTADA</v>
      </c>
      <c r="P11" s="7">
        <f t="shared" si="1"/>
        <v>249900</v>
      </c>
      <c r="Q11" s="7">
        <f t="shared" si="2"/>
        <v>278198.13</v>
      </c>
      <c r="R11" s="27">
        <f t="shared" si="10"/>
        <v>270540.92333333334</v>
      </c>
      <c r="S11" s="27">
        <f t="shared" si="3"/>
        <v>278198.13</v>
      </c>
      <c r="T11" s="21">
        <f t="shared" si="4"/>
        <v>249900</v>
      </c>
      <c r="U11" s="22">
        <f t="shared" si="11"/>
        <v>270128.51020848239</v>
      </c>
      <c r="V11" s="28"/>
      <c r="W11" s="28"/>
    </row>
    <row r="12" spans="1:23" ht="36.75" customHeight="1">
      <c r="A12" s="3">
        <v>9</v>
      </c>
      <c r="B12" s="164"/>
      <c r="C12" s="162"/>
      <c r="D12" s="30" t="s">
        <v>329</v>
      </c>
      <c r="E12" s="5">
        <f t="shared" si="0"/>
        <v>4</v>
      </c>
      <c r="F12" s="18">
        <v>356751.29</v>
      </c>
      <c r="G12" s="18">
        <v>182044.39199999999</v>
      </c>
      <c r="H12" s="18">
        <v>285600</v>
      </c>
      <c r="I12" s="18">
        <v>308887.76</v>
      </c>
      <c r="J12" s="6">
        <f t="shared" si="5"/>
        <v>283320.86050000001</v>
      </c>
      <c r="K12" s="6">
        <f t="array" ref="K12">+IFERROR(STDEV(IF(F12:I12&gt;0,F12:I12)),0)</f>
        <v>73728.809103112217</v>
      </c>
      <c r="L12" s="6">
        <f t="shared" si="6"/>
        <v>209592.05139688781</v>
      </c>
      <c r="M12" s="6">
        <f t="shared" si="7"/>
        <v>357049.66960311221</v>
      </c>
      <c r="N12" s="7">
        <f t="shared" si="8"/>
        <v>356751.29</v>
      </c>
      <c r="O12" s="7" t="str">
        <f t="shared" si="9"/>
        <v>DESCARTADA</v>
      </c>
      <c r="P12" s="7">
        <f t="shared" si="1"/>
        <v>285600</v>
      </c>
      <c r="Q12" s="7">
        <f t="shared" si="2"/>
        <v>308887.76</v>
      </c>
      <c r="R12" s="27">
        <f t="shared" si="10"/>
        <v>317079.68333333335</v>
      </c>
      <c r="S12" s="27">
        <f t="shared" si="3"/>
        <v>308887.76</v>
      </c>
      <c r="T12" s="21">
        <f t="shared" si="4"/>
        <v>285600</v>
      </c>
      <c r="U12" s="22">
        <f t="shared" si="11"/>
        <v>315724.40358153998</v>
      </c>
      <c r="V12" s="28"/>
      <c r="W12" s="28"/>
    </row>
    <row r="13" spans="1:23" ht="12.95">
      <c r="A13" s="8">
        <v>10</v>
      </c>
      <c r="B13" s="164"/>
      <c r="C13" s="162"/>
      <c r="D13" s="30" t="s">
        <v>330</v>
      </c>
      <c r="E13" s="5">
        <f t="shared" si="0"/>
        <v>4</v>
      </c>
      <c r="F13" s="18">
        <v>425499.97</v>
      </c>
      <c r="G13" s="18">
        <v>203196.95600000001</v>
      </c>
      <c r="H13" s="18">
        <v>321300</v>
      </c>
      <c r="I13" s="18">
        <v>344777.36</v>
      </c>
      <c r="J13" s="6">
        <f t="shared" si="5"/>
        <v>323693.57149999996</v>
      </c>
      <c r="K13" s="6">
        <f t="array" ref="K13">+IFERROR(STDEV(IF(F13:I13&gt;0,F13:I13)),0)</f>
        <v>91895.28904235526</v>
      </c>
      <c r="L13" s="6">
        <f t="shared" si="6"/>
        <v>231798.2824576447</v>
      </c>
      <c r="M13" s="6">
        <f t="shared" si="7"/>
        <v>415588.86054235522</v>
      </c>
      <c r="N13" s="7" t="str">
        <f t="shared" si="8"/>
        <v>DESCARTADA</v>
      </c>
      <c r="O13" s="7" t="str">
        <f t="shared" si="9"/>
        <v>DESCARTADA</v>
      </c>
      <c r="P13" s="7">
        <f t="shared" si="1"/>
        <v>321300</v>
      </c>
      <c r="Q13" s="7">
        <f t="shared" si="2"/>
        <v>344777.36</v>
      </c>
      <c r="R13" s="27">
        <f t="shared" si="10"/>
        <v>333038.68</v>
      </c>
      <c r="S13" s="27">
        <f t="shared" si="3"/>
        <v>333038.68</v>
      </c>
      <c r="T13" s="21">
        <f t="shared" si="4"/>
        <v>321300</v>
      </c>
      <c r="U13" s="22">
        <f t="shared" si="11"/>
        <v>332831.73792173126</v>
      </c>
      <c r="V13" s="28"/>
      <c r="W13" s="28"/>
    </row>
    <row r="14" spans="1:23" ht="90.95">
      <c r="A14" s="3">
        <v>11</v>
      </c>
      <c r="B14" s="31" t="s">
        <v>331</v>
      </c>
      <c r="C14" s="23" t="s">
        <v>332</v>
      </c>
      <c r="D14" s="32" t="s">
        <v>39</v>
      </c>
      <c r="E14" s="5">
        <f t="shared" si="0"/>
        <v>4</v>
      </c>
      <c r="F14" s="18">
        <v>25237.52</v>
      </c>
      <c r="G14" s="18">
        <v>13695.987999999999</v>
      </c>
      <c r="H14" s="18">
        <v>15470</v>
      </c>
      <c r="I14" s="18">
        <v>23237.84</v>
      </c>
      <c r="J14" s="6">
        <f t="shared" si="5"/>
        <v>19410.337</v>
      </c>
      <c r="K14" s="6">
        <f t="array" ref="K14">+IFERROR(STDEV(IF(F14:I14&gt;0,F14:I14)),0)</f>
        <v>5679.9612996882352</v>
      </c>
      <c r="L14" s="6">
        <f t="shared" si="6"/>
        <v>13730.375700311764</v>
      </c>
      <c r="M14" s="6">
        <f t="shared" si="7"/>
        <v>25090.298299688235</v>
      </c>
      <c r="N14" s="7" t="str">
        <f t="shared" si="8"/>
        <v>DESCARTADA</v>
      </c>
      <c r="O14" s="7" t="str">
        <f t="shared" si="9"/>
        <v>DESCARTADA</v>
      </c>
      <c r="P14" s="7">
        <f t="shared" si="1"/>
        <v>15470</v>
      </c>
      <c r="Q14" s="7">
        <f t="shared" si="2"/>
        <v>23237.84</v>
      </c>
      <c r="R14" s="27">
        <f t="shared" si="10"/>
        <v>19353.919999999998</v>
      </c>
      <c r="S14" s="27">
        <f t="shared" si="3"/>
        <v>19353.919999999998</v>
      </c>
      <c r="T14" s="21">
        <f t="shared" si="4"/>
        <v>15470</v>
      </c>
      <c r="U14" s="22">
        <f t="shared" si="11"/>
        <v>18960.205294247211</v>
      </c>
      <c r="V14" s="28"/>
      <c r="W14" s="28"/>
    </row>
    <row r="15" spans="1:23" ht="26.1">
      <c r="A15" s="3">
        <v>12</v>
      </c>
      <c r="B15" s="180" t="s">
        <v>40</v>
      </c>
      <c r="C15" s="162" t="s">
        <v>333</v>
      </c>
      <c r="D15" s="33" t="s">
        <v>334</v>
      </c>
      <c r="E15" s="5">
        <f t="shared" si="0"/>
        <v>3</v>
      </c>
      <c r="F15" s="18">
        <v>236215</v>
      </c>
      <c r="G15" s="18"/>
      <c r="H15" s="18">
        <v>214200</v>
      </c>
      <c r="I15" s="18">
        <v>249900</v>
      </c>
      <c r="J15" s="6">
        <f t="shared" si="5"/>
        <v>233438.33333333334</v>
      </c>
      <c r="K15" s="6">
        <f t="array" ref="K15">+IFERROR(STDEV(IF(F15:I15&gt;0,F15:I15)),0)</f>
        <v>18011.243941864021</v>
      </c>
      <c r="L15" s="6">
        <f t="shared" si="6"/>
        <v>215427.08939146932</v>
      </c>
      <c r="M15" s="6">
        <f t="shared" si="7"/>
        <v>251449.57727519737</v>
      </c>
      <c r="N15" s="7">
        <f t="shared" si="8"/>
        <v>236215</v>
      </c>
      <c r="O15" s="7" t="str">
        <f t="shared" si="9"/>
        <v>DESCARTADA</v>
      </c>
      <c r="P15" s="7" t="str">
        <f t="shared" si="1"/>
        <v>DESCARTADA</v>
      </c>
      <c r="Q15" s="7">
        <f t="shared" si="2"/>
        <v>249900</v>
      </c>
      <c r="R15" s="27">
        <f t="shared" si="10"/>
        <v>243057.5</v>
      </c>
      <c r="S15" s="27">
        <f t="shared" si="3"/>
        <v>243057.5</v>
      </c>
      <c r="T15" s="21">
        <f t="shared" si="4"/>
        <v>236215</v>
      </c>
      <c r="U15" s="22">
        <f t="shared" si="11"/>
        <v>242961.16665014595</v>
      </c>
      <c r="V15" s="28"/>
      <c r="W15" s="28"/>
    </row>
    <row r="16" spans="1:23" ht="42" customHeight="1">
      <c r="A16" s="8">
        <v>13</v>
      </c>
      <c r="B16" s="180"/>
      <c r="C16" s="162"/>
      <c r="D16" s="33" t="s">
        <v>335</v>
      </c>
      <c r="E16" s="5">
        <f t="shared" si="0"/>
        <v>4</v>
      </c>
      <c r="F16" s="18">
        <v>262657.99</v>
      </c>
      <c r="G16" s="18">
        <v>153855</v>
      </c>
      <c r="H16" s="18">
        <v>226100</v>
      </c>
      <c r="I16" s="18">
        <v>261056.56</v>
      </c>
      <c r="J16" s="6">
        <f t="shared" si="5"/>
        <v>225917.38750000001</v>
      </c>
      <c r="K16" s="6">
        <f t="array" ref="K16">+IFERROR(STDEV(IF(F16:I16&gt;0,F16:I16)),0)</f>
        <v>50917.103726131907</v>
      </c>
      <c r="L16" s="6">
        <f t="shared" si="6"/>
        <v>175000.28377386811</v>
      </c>
      <c r="M16" s="6">
        <f t="shared" si="7"/>
        <v>276834.49122613191</v>
      </c>
      <c r="N16" s="7">
        <f t="shared" si="8"/>
        <v>262657.99</v>
      </c>
      <c r="O16" s="7" t="str">
        <f t="shared" si="9"/>
        <v>DESCARTADA</v>
      </c>
      <c r="P16" s="7">
        <f t="shared" si="1"/>
        <v>226100</v>
      </c>
      <c r="Q16" s="7">
        <f t="shared" si="2"/>
        <v>261056.56</v>
      </c>
      <c r="R16" s="27">
        <f t="shared" si="10"/>
        <v>249938.18333333335</v>
      </c>
      <c r="S16" s="27">
        <f t="shared" si="3"/>
        <v>261056.56</v>
      </c>
      <c r="T16" s="21">
        <f t="shared" si="4"/>
        <v>226100</v>
      </c>
      <c r="U16" s="22">
        <f t="shared" si="11"/>
        <v>249349.5544770431</v>
      </c>
      <c r="V16" s="28"/>
      <c r="W16" s="28"/>
    </row>
    <row r="17" spans="1:23" ht="26.1">
      <c r="A17" s="8">
        <v>14</v>
      </c>
      <c r="B17" s="180"/>
      <c r="C17" s="162"/>
      <c r="D17" s="33" t="s">
        <v>336</v>
      </c>
      <c r="E17" s="5">
        <f t="shared" si="0"/>
        <v>4</v>
      </c>
      <c r="F17" s="18">
        <v>303191.77</v>
      </c>
      <c r="G17" s="18">
        <v>167059.704</v>
      </c>
      <c r="H17" s="18">
        <v>238000</v>
      </c>
      <c r="I17" s="18">
        <v>283461.96000000002</v>
      </c>
      <c r="J17" s="6">
        <f t="shared" si="5"/>
        <v>247928.35850000003</v>
      </c>
      <c r="K17" s="6">
        <f t="array" ref="K17">+IFERROR(STDEV(IF(F17:I17&gt;0,F17:I17)),0)</f>
        <v>60429.002610016119</v>
      </c>
      <c r="L17" s="6">
        <f t="shared" si="6"/>
        <v>187499.35588998391</v>
      </c>
      <c r="M17" s="6">
        <f t="shared" si="7"/>
        <v>308357.36111001612</v>
      </c>
      <c r="N17" s="7">
        <f t="shared" si="8"/>
        <v>303191.77</v>
      </c>
      <c r="O17" s="7" t="str">
        <f t="shared" si="9"/>
        <v>DESCARTADA</v>
      </c>
      <c r="P17" s="7">
        <f t="shared" si="1"/>
        <v>238000</v>
      </c>
      <c r="Q17" s="7">
        <f t="shared" si="2"/>
        <v>283461.96000000002</v>
      </c>
      <c r="R17" s="27">
        <f t="shared" si="10"/>
        <v>274884.57666666666</v>
      </c>
      <c r="S17" s="27">
        <f t="shared" si="3"/>
        <v>283461.96000000002</v>
      </c>
      <c r="T17" s="21">
        <f t="shared" si="4"/>
        <v>238000</v>
      </c>
      <c r="U17" s="22">
        <f t="shared" si="11"/>
        <v>273482.61068952817</v>
      </c>
      <c r="V17" s="28"/>
      <c r="W17" s="28"/>
    </row>
    <row r="18" spans="1:23" ht="26.1">
      <c r="A18" s="3">
        <v>15</v>
      </c>
      <c r="B18" s="180"/>
      <c r="C18" s="162"/>
      <c r="D18" s="33" t="s">
        <v>337</v>
      </c>
      <c r="E18" s="5">
        <f t="shared" si="0"/>
        <v>4</v>
      </c>
      <c r="F18" s="18">
        <v>341308.66000000003</v>
      </c>
      <c r="G18" s="18">
        <v>184405.08</v>
      </c>
      <c r="H18" s="18">
        <v>249900</v>
      </c>
      <c r="I18" s="18">
        <v>312891.96999999997</v>
      </c>
      <c r="J18" s="6">
        <f t="shared" si="5"/>
        <v>272126.42749999999</v>
      </c>
      <c r="K18" s="6">
        <f t="array" ref="K18">+IFERROR(STDEV(IF(F18:I18&gt;0,F18:I18)),0)</f>
        <v>69849.981235101019</v>
      </c>
      <c r="L18" s="6">
        <f t="shared" si="6"/>
        <v>202276.44626489899</v>
      </c>
      <c r="M18" s="6">
        <f t="shared" si="7"/>
        <v>341976.40873510099</v>
      </c>
      <c r="N18" s="7">
        <f t="shared" si="8"/>
        <v>341308.66000000003</v>
      </c>
      <c r="O18" s="7" t="str">
        <f t="shared" si="9"/>
        <v>DESCARTADA</v>
      </c>
      <c r="P18" s="7">
        <f t="shared" si="1"/>
        <v>249900</v>
      </c>
      <c r="Q18" s="7">
        <f t="shared" si="2"/>
        <v>312891.96999999997</v>
      </c>
      <c r="R18" s="27">
        <f t="shared" si="10"/>
        <v>301366.87666666665</v>
      </c>
      <c r="S18" s="27">
        <f t="shared" si="3"/>
        <v>312891.96999999997</v>
      </c>
      <c r="T18" s="21">
        <f t="shared" si="4"/>
        <v>249900</v>
      </c>
      <c r="U18" s="22">
        <f t="shared" si="11"/>
        <v>298838.11879565619</v>
      </c>
      <c r="V18" s="28"/>
      <c r="W18" s="28"/>
    </row>
    <row r="19" spans="1:23" ht="39">
      <c r="A19" s="3">
        <v>16</v>
      </c>
      <c r="B19" s="163" t="s">
        <v>46</v>
      </c>
      <c r="C19" s="162" t="s">
        <v>338</v>
      </c>
      <c r="D19" s="33" t="s">
        <v>339</v>
      </c>
      <c r="E19" s="5">
        <f t="shared" si="0"/>
        <v>3</v>
      </c>
      <c r="F19" s="18">
        <v>362950</v>
      </c>
      <c r="G19" s="18"/>
      <c r="H19" s="18">
        <v>357000</v>
      </c>
      <c r="I19" s="18">
        <v>299880</v>
      </c>
      <c r="J19" s="6">
        <f t="shared" si="5"/>
        <v>339943.33333333331</v>
      </c>
      <c r="K19" s="6">
        <f t="array" ref="K19">+IFERROR(STDEV(IF(F19:I19&gt;0,F19:I19)),0)</f>
        <v>34823.176669185901</v>
      </c>
      <c r="L19" s="6">
        <f t="shared" si="6"/>
        <v>305120.15666414739</v>
      </c>
      <c r="M19" s="6">
        <f t="shared" si="7"/>
        <v>374766.51000251924</v>
      </c>
      <c r="N19" s="7">
        <f t="shared" si="8"/>
        <v>362950</v>
      </c>
      <c r="O19" s="7" t="str">
        <f t="shared" si="9"/>
        <v>DESCARTADA</v>
      </c>
      <c r="P19" s="7">
        <f t="shared" si="1"/>
        <v>357000</v>
      </c>
      <c r="Q19" s="7" t="str">
        <f t="shared" si="2"/>
        <v>DESCARTADA</v>
      </c>
      <c r="R19" s="27">
        <f t="shared" si="10"/>
        <v>359975</v>
      </c>
      <c r="S19" s="27">
        <f t="shared" si="3"/>
        <v>359975</v>
      </c>
      <c r="T19" s="21">
        <f t="shared" si="4"/>
        <v>357000</v>
      </c>
      <c r="U19" s="22">
        <f t="shared" si="11"/>
        <v>359962.70640164934</v>
      </c>
      <c r="V19" s="28"/>
      <c r="W19" s="28"/>
    </row>
    <row r="20" spans="1:23" ht="39">
      <c r="A20" s="8">
        <v>17</v>
      </c>
      <c r="B20" s="163"/>
      <c r="C20" s="162"/>
      <c r="D20" s="33" t="s">
        <v>340</v>
      </c>
      <c r="E20" s="5">
        <f t="shared" si="0"/>
        <v>4</v>
      </c>
      <c r="F20" s="18">
        <v>452167.87</v>
      </c>
      <c r="G20" s="18">
        <v>259782.984</v>
      </c>
      <c r="H20" s="18">
        <v>374850</v>
      </c>
      <c r="I20" s="18">
        <v>342720</v>
      </c>
      <c r="J20" s="6">
        <f t="shared" si="5"/>
        <v>357380.21350000001</v>
      </c>
      <c r="K20" s="6">
        <f t="array" ref="K20">+IFERROR(STDEV(IF(F20:I20&gt;0,F20:I20)),0)</f>
        <v>79645.117722429117</v>
      </c>
      <c r="L20" s="6">
        <f t="shared" si="6"/>
        <v>277735.09577757091</v>
      </c>
      <c r="M20" s="6">
        <f t="shared" si="7"/>
        <v>437025.33122242911</v>
      </c>
      <c r="N20" s="7" t="str">
        <f t="shared" si="8"/>
        <v>DESCARTADA</v>
      </c>
      <c r="O20" s="7" t="str">
        <f t="shared" si="9"/>
        <v>DESCARTADA</v>
      </c>
      <c r="P20" s="7">
        <f t="shared" si="1"/>
        <v>374850</v>
      </c>
      <c r="Q20" s="7">
        <f t="shared" si="2"/>
        <v>342720</v>
      </c>
      <c r="R20" s="27">
        <f t="shared" si="10"/>
        <v>358785</v>
      </c>
      <c r="S20" s="27">
        <f t="shared" si="3"/>
        <v>358785</v>
      </c>
      <c r="T20" s="21">
        <f t="shared" si="4"/>
        <v>342720</v>
      </c>
      <c r="U20" s="22">
        <f t="shared" si="11"/>
        <v>358425.15536719799</v>
      </c>
      <c r="V20" s="28"/>
      <c r="W20" s="28"/>
    </row>
    <row r="21" spans="1:23" ht="39">
      <c r="A21" s="3">
        <v>18</v>
      </c>
      <c r="B21" s="163"/>
      <c r="C21" s="162"/>
      <c r="D21" s="33" t="s">
        <v>341</v>
      </c>
      <c r="E21" s="5">
        <f t="shared" si="0"/>
        <v>4</v>
      </c>
      <c r="F21" s="18">
        <v>542992.24</v>
      </c>
      <c r="G21" s="18">
        <v>308234.94799999997</v>
      </c>
      <c r="H21" s="18">
        <v>416500</v>
      </c>
      <c r="I21" s="18">
        <v>385560</v>
      </c>
      <c r="J21" s="6">
        <f t="shared" si="5"/>
        <v>413321.79700000002</v>
      </c>
      <c r="K21" s="6">
        <f t="array" ref="K21">+IFERROR(STDEV(IF(F21:I21&gt;0,F21:I21)),0)</f>
        <v>97704.465895105212</v>
      </c>
      <c r="L21" s="6">
        <f t="shared" si="6"/>
        <v>315617.33110489481</v>
      </c>
      <c r="M21" s="6">
        <f t="shared" si="7"/>
        <v>511026.26289510523</v>
      </c>
      <c r="N21" s="7" t="str">
        <f t="shared" si="8"/>
        <v>DESCARTADA</v>
      </c>
      <c r="O21" s="7" t="str">
        <f t="shared" si="9"/>
        <v>DESCARTADA</v>
      </c>
      <c r="P21" s="7">
        <f t="shared" si="1"/>
        <v>416500</v>
      </c>
      <c r="Q21" s="7">
        <f t="shared" si="2"/>
        <v>385560</v>
      </c>
      <c r="R21" s="27">
        <f t="shared" si="10"/>
        <v>401030</v>
      </c>
      <c r="S21" s="27">
        <f t="shared" si="3"/>
        <v>401030</v>
      </c>
      <c r="T21" s="21">
        <f t="shared" si="4"/>
        <v>385560</v>
      </c>
      <c r="U21" s="22">
        <f t="shared" si="11"/>
        <v>400731.50612348912</v>
      </c>
      <c r="V21" s="28"/>
      <c r="W21" s="28"/>
    </row>
    <row r="22" spans="1:23" ht="39">
      <c r="A22" s="3">
        <v>19</v>
      </c>
      <c r="B22" s="163"/>
      <c r="C22" s="162"/>
      <c r="D22" s="33" t="s">
        <v>342</v>
      </c>
      <c r="E22" s="5">
        <f t="shared" si="0"/>
        <v>4</v>
      </c>
      <c r="F22" s="18">
        <v>593581.52</v>
      </c>
      <c r="G22" s="18">
        <v>334551.78000000003</v>
      </c>
      <c r="H22" s="18">
        <v>476000</v>
      </c>
      <c r="I22" s="18">
        <v>428400</v>
      </c>
      <c r="J22" s="6">
        <f t="shared" si="5"/>
        <v>458133.32500000001</v>
      </c>
      <c r="K22" s="6">
        <f t="array" ref="K22">+IFERROR(STDEV(IF(F22:I22&gt;0,F22:I22)),0)</f>
        <v>107737.18096128854</v>
      </c>
      <c r="L22" s="6">
        <f t="shared" si="6"/>
        <v>350396.14403871144</v>
      </c>
      <c r="M22" s="6">
        <f t="shared" si="7"/>
        <v>565870.50596128858</v>
      </c>
      <c r="N22" s="7" t="str">
        <f t="shared" si="8"/>
        <v>DESCARTADA</v>
      </c>
      <c r="O22" s="7" t="str">
        <f t="shared" si="9"/>
        <v>DESCARTADA</v>
      </c>
      <c r="P22" s="7">
        <f t="shared" si="1"/>
        <v>476000</v>
      </c>
      <c r="Q22" s="7">
        <f t="shared" si="2"/>
        <v>428400</v>
      </c>
      <c r="R22" s="27">
        <f t="shared" si="10"/>
        <v>452200</v>
      </c>
      <c r="S22" s="27">
        <f t="shared" si="3"/>
        <v>452200</v>
      </c>
      <c r="T22" s="21">
        <f t="shared" si="4"/>
        <v>428400</v>
      </c>
      <c r="U22" s="22">
        <f t="shared" si="11"/>
        <v>451573.2498720446</v>
      </c>
      <c r="V22" s="28"/>
      <c r="W22" s="28"/>
    </row>
    <row r="23" spans="1:23" ht="26.1">
      <c r="A23" s="8">
        <v>20</v>
      </c>
      <c r="B23" s="168" t="s">
        <v>52</v>
      </c>
      <c r="C23" s="162" t="s">
        <v>343</v>
      </c>
      <c r="D23" s="34" t="s">
        <v>344</v>
      </c>
      <c r="E23" s="5">
        <f t="shared" si="0"/>
        <v>3</v>
      </c>
      <c r="F23" s="18">
        <v>101864</v>
      </c>
      <c r="G23" s="18"/>
      <c r="H23" s="18">
        <v>71400</v>
      </c>
      <c r="I23" s="18">
        <v>84252</v>
      </c>
      <c r="J23" s="6">
        <f t="shared" si="5"/>
        <v>85838.666666666672</v>
      </c>
      <c r="K23" s="6">
        <f t="array" ref="K23">+IFERROR(STDEV(IF(F23:I23&gt;0,F23:I23)),0)</f>
        <v>15293.853580224115</v>
      </c>
      <c r="L23" s="6">
        <f t="shared" si="6"/>
        <v>70544.813086442562</v>
      </c>
      <c r="M23" s="6">
        <f t="shared" si="7"/>
        <v>101132.52024689078</v>
      </c>
      <c r="N23" s="7" t="str">
        <f t="shared" si="8"/>
        <v>DESCARTADA</v>
      </c>
      <c r="O23" s="7" t="str">
        <f t="shared" si="9"/>
        <v>DESCARTADA</v>
      </c>
      <c r="P23" s="7">
        <f t="shared" si="1"/>
        <v>71400</v>
      </c>
      <c r="Q23" s="7">
        <f t="shared" si="2"/>
        <v>84252</v>
      </c>
      <c r="R23" s="27">
        <f t="shared" si="10"/>
        <v>77826</v>
      </c>
      <c r="S23" s="27">
        <f t="shared" si="3"/>
        <v>77826</v>
      </c>
      <c r="T23" s="21">
        <f t="shared" si="4"/>
        <v>71400</v>
      </c>
      <c r="U23" s="22">
        <f t="shared" si="11"/>
        <v>77560.252707169537</v>
      </c>
      <c r="V23" s="28"/>
      <c r="W23" s="28"/>
    </row>
    <row r="24" spans="1:23" ht="26.1">
      <c r="A24" s="3">
        <v>21</v>
      </c>
      <c r="B24" s="168"/>
      <c r="C24" s="162"/>
      <c r="D24" s="34" t="s">
        <v>345</v>
      </c>
      <c r="E24" s="5">
        <f t="shared" si="0"/>
        <v>4</v>
      </c>
      <c r="F24" s="18">
        <v>107183.3</v>
      </c>
      <c r="G24" s="18">
        <v>58166.131999999998</v>
      </c>
      <c r="H24" s="18">
        <v>77350</v>
      </c>
      <c r="I24" s="18">
        <v>98694.77</v>
      </c>
      <c r="J24" s="6">
        <f t="shared" si="5"/>
        <v>85348.550499999998</v>
      </c>
      <c r="K24" s="6">
        <f t="array" ref="K24">+IFERROR(STDEV(IF(F24:I24&gt;0,F24:I24)),0)</f>
        <v>22043.43096616408</v>
      </c>
      <c r="L24" s="6">
        <f t="shared" si="6"/>
        <v>63305.119533835918</v>
      </c>
      <c r="M24" s="6">
        <f t="shared" si="7"/>
        <v>107391.98146616408</v>
      </c>
      <c r="N24" s="7">
        <f t="shared" si="8"/>
        <v>107183.3</v>
      </c>
      <c r="O24" s="7" t="str">
        <f t="shared" si="9"/>
        <v>DESCARTADA</v>
      </c>
      <c r="P24" s="7">
        <f t="shared" si="1"/>
        <v>77350</v>
      </c>
      <c r="Q24" s="7">
        <f t="shared" si="2"/>
        <v>98694.77</v>
      </c>
      <c r="R24" s="27">
        <f t="shared" si="10"/>
        <v>94409.356666666674</v>
      </c>
      <c r="S24" s="27">
        <f t="shared" si="3"/>
        <v>98694.77</v>
      </c>
      <c r="T24" s="21">
        <f t="shared" si="4"/>
        <v>77350</v>
      </c>
      <c r="U24" s="22">
        <f t="shared" si="11"/>
        <v>93532.065937747582</v>
      </c>
      <c r="V24" s="28"/>
      <c r="W24" s="28"/>
    </row>
    <row r="25" spans="1:23" ht="26.1">
      <c r="A25" s="3">
        <v>22</v>
      </c>
      <c r="B25" s="168"/>
      <c r="C25" s="162"/>
      <c r="D25" s="34" t="s">
        <v>346</v>
      </c>
      <c r="E25" s="5">
        <f t="shared" si="0"/>
        <v>4</v>
      </c>
      <c r="F25" s="18">
        <v>118183.66</v>
      </c>
      <c r="G25" s="18">
        <v>64352.944000000003</v>
      </c>
      <c r="H25" s="18">
        <v>83300</v>
      </c>
      <c r="I25" s="18">
        <v>109192.57</v>
      </c>
      <c r="J25" s="6">
        <f t="shared" si="5"/>
        <v>93757.2935</v>
      </c>
      <c r="K25" s="6">
        <f t="array" ref="K25">+IFERROR(STDEV(IF(F25:I25&gt;0,F25:I25)),0)</f>
        <v>24555.148122047442</v>
      </c>
      <c r="L25" s="6">
        <f t="shared" si="6"/>
        <v>69202.145377952562</v>
      </c>
      <c r="M25" s="6">
        <f t="shared" si="7"/>
        <v>118312.44162204744</v>
      </c>
      <c r="N25" s="7">
        <f t="shared" si="8"/>
        <v>118183.66</v>
      </c>
      <c r="O25" s="7" t="str">
        <f t="shared" si="9"/>
        <v>DESCARTADA</v>
      </c>
      <c r="P25" s="7">
        <f t="shared" si="1"/>
        <v>83300</v>
      </c>
      <c r="Q25" s="7">
        <f t="shared" si="2"/>
        <v>109192.57</v>
      </c>
      <c r="R25" s="27">
        <f t="shared" si="10"/>
        <v>103558.74333333333</v>
      </c>
      <c r="S25" s="27">
        <f t="shared" si="3"/>
        <v>109192.57</v>
      </c>
      <c r="T25" s="21">
        <f t="shared" si="4"/>
        <v>83300</v>
      </c>
      <c r="U25" s="22">
        <f t="shared" si="11"/>
        <v>102438.96334751205</v>
      </c>
      <c r="V25" s="28"/>
      <c r="W25" s="28"/>
    </row>
    <row r="26" spans="1:23" ht="26.1">
      <c r="A26" s="8">
        <v>23</v>
      </c>
      <c r="B26" s="168"/>
      <c r="C26" s="162"/>
      <c r="D26" s="34" t="s">
        <v>347</v>
      </c>
      <c r="E26" s="5">
        <f t="shared" si="0"/>
        <v>4</v>
      </c>
      <c r="F26" s="18">
        <v>120980.16</v>
      </c>
      <c r="G26" s="18">
        <v>71407.656000000003</v>
      </c>
      <c r="H26" s="18">
        <v>89250</v>
      </c>
      <c r="I26" s="18">
        <v>121162.45</v>
      </c>
      <c r="J26" s="6">
        <f t="shared" si="5"/>
        <v>100700.0665</v>
      </c>
      <c r="K26" s="6">
        <f t="array" ref="K26">+IFERROR(STDEV(IF(F26:I26&gt;0,F26:I26)),0)</f>
        <v>24624.788774896111</v>
      </c>
      <c r="L26" s="6">
        <f t="shared" si="6"/>
        <v>76075.277725103893</v>
      </c>
      <c r="M26" s="6">
        <f t="shared" si="7"/>
        <v>125324.85527489611</v>
      </c>
      <c r="N26" s="7">
        <f t="shared" si="8"/>
        <v>120980.16</v>
      </c>
      <c r="O26" s="7" t="str">
        <f t="shared" si="9"/>
        <v>DESCARTADA</v>
      </c>
      <c r="P26" s="7">
        <f t="shared" si="1"/>
        <v>89250</v>
      </c>
      <c r="Q26" s="7">
        <f t="shared" si="2"/>
        <v>121162.45</v>
      </c>
      <c r="R26" s="27">
        <f t="shared" si="10"/>
        <v>110464.20333333332</v>
      </c>
      <c r="S26" s="27">
        <f t="shared" si="3"/>
        <v>120980.16</v>
      </c>
      <c r="T26" s="21">
        <f t="shared" si="4"/>
        <v>89250</v>
      </c>
      <c r="U26" s="22">
        <f t="shared" si="11"/>
        <v>109369.64655240737</v>
      </c>
      <c r="V26" s="28"/>
      <c r="W26" s="28"/>
    </row>
    <row r="27" spans="1:23" ht="26.1">
      <c r="A27" s="3">
        <v>24</v>
      </c>
      <c r="B27" s="167" t="s">
        <v>348</v>
      </c>
      <c r="C27" s="162" t="s">
        <v>349</v>
      </c>
      <c r="D27" s="35" t="s">
        <v>350</v>
      </c>
      <c r="E27" s="5">
        <f t="shared" si="0"/>
        <v>3</v>
      </c>
      <c r="F27" s="18">
        <v>46291</v>
      </c>
      <c r="G27" s="18"/>
      <c r="H27" s="18">
        <v>41650</v>
      </c>
      <c r="I27" s="18">
        <v>41412</v>
      </c>
      <c r="J27" s="6">
        <f t="shared" si="5"/>
        <v>43117.666666666664</v>
      </c>
      <c r="K27" s="6">
        <f t="array" ref="K27">+IFERROR(STDEV(IF(F27:I27&gt;0,F27:I27)),0)</f>
        <v>2750.7625003502812</v>
      </c>
      <c r="L27" s="6">
        <f t="shared" si="6"/>
        <v>40366.904166316381</v>
      </c>
      <c r="M27" s="6">
        <f t="shared" si="7"/>
        <v>45868.429167016948</v>
      </c>
      <c r="N27" s="7" t="str">
        <f t="shared" si="8"/>
        <v>DESCARTADA</v>
      </c>
      <c r="O27" s="7" t="str">
        <f t="shared" si="9"/>
        <v>DESCARTADA</v>
      </c>
      <c r="P27" s="7">
        <f t="shared" si="1"/>
        <v>41650</v>
      </c>
      <c r="Q27" s="7">
        <f t="shared" si="2"/>
        <v>41412</v>
      </c>
      <c r="R27" s="27">
        <f t="shared" si="10"/>
        <v>41531</v>
      </c>
      <c r="S27" s="27">
        <f t="shared" si="3"/>
        <v>41531</v>
      </c>
      <c r="T27" s="21">
        <f t="shared" si="4"/>
        <v>41412</v>
      </c>
      <c r="U27" s="22">
        <f t="shared" si="11"/>
        <v>41530.829512544049</v>
      </c>
      <c r="V27" s="28"/>
      <c r="W27" s="28"/>
    </row>
    <row r="28" spans="1:23" ht="26.1">
      <c r="A28" s="3">
        <v>25</v>
      </c>
      <c r="B28" s="167"/>
      <c r="C28" s="162"/>
      <c r="D28" s="35" t="s">
        <v>351</v>
      </c>
      <c r="E28" s="5">
        <f t="shared" si="0"/>
        <v>4</v>
      </c>
      <c r="F28" s="18">
        <v>52766.979999999996</v>
      </c>
      <c r="G28" s="18">
        <v>26837.572</v>
      </c>
      <c r="H28" s="18">
        <v>47600</v>
      </c>
      <c r="I28" s="18">
        <v>45537.07</v>
      </c>
      <c r="J28" s="6">
        <f t="shared" si="5"/>
        <v>43185.405500000001</v>
      </c>
      <c r="K28" s="6">
        <f t="array" ref="K28">+IFERROR(STDEV(IF(F28:I28&gt;0,F28:I28)),0)</f>
        <v>11314.845713527033</v>
      </c>
      <c r="L28" s="6">
        <f t="shared" si="6"/>
        <v>31870.559786472968</v>
      </c>
      <c r="M28" s="6">
        <f t="shared" si="7"/>
        <v>54500.251213527037</v>
      </c>
      <c r="N28" s="7">
        <f t="shared" si="8"/>
        <v>52766.979999999996</v>
      </c>
      <c r="O28" s="7" t="str">
        <f t="shared" si="9"/>
        <v>DESCARTADA</v>
      </c>
      <c r="P28" s="7">
        <f t="shared" si="1"/>
        <v>47600</v>
      </c>
      <c r="Q28" s="7">
        <f t="shared" si="2"/>
        <v>45537.07</v>
      </c>
      <c r="R28" s="27">
        <f t="shared" si="10"/>
        <v>48634.683333333327</v>
      </c>
      <c r="S28" s="27">
        <f t="shared" si="3"/>
        <v>47600</v>
      </c>
      <c r="T28" s="21">
        <f t="shared" si="4"/>
        <v>45537.07</v>
      </c>
      <c r="U28" s="22">
        <f t="shared" si="11"/>
        <v>48541.302445319925</v>
      </c>
      <c r="V28" s="28"/>
      <c r="W28" s="28"/>
    </row>
    <row r="29" spans="1:23" ht="26.1">
      <c r="A29" s="8">
        <v>26</v>
      </c>
      <c r="B29" s="167"/>
      <c r="C29" s="162"/>
      <c r="D29" s="35" t="s">
        <v>352</v>
      </c>
      <c r="E29" s="5">
        <f t="shared" si="0"/>
        <v>4</v>
      </c>
      <c r="F29" s="18">
        <v>60093.81</v>
      </c>
      <c r="G29" s="18">
        <v>30847.795999999998</v>
      </c>
      <c r="H29" s="18">
        <v>53550</v>
      </c>
      <c r="I29" s="18">
        <v>52341.279999999999</v>
      </c>
      <c r="J29" s="6">
        <f t="shared" si="5"/>
        <v>49208.2215</v>
      </c>
      <c r="K29" s="6">
        <f t="array" ref="K29">+IFERROR(STDEV(IF(F29:I29&gt;0,F29:I29)),0)</f>
        <v>12705.226715015962</v>
      </c>
      <c r="L29" s="6">
        <f t="shared" si="6"/>
        <v>36502.994784984039</v>
      </c>
      <c r="M29" s="6">
        <f t="shared" si="7"/>
        <v>61913.44821501596</v>
      </c>
      <c r="N29" s="7">
        <f t="shared" si="8"/>
        <v>60093.81</v>
      </c>
      <c r="O29" s="7" t="str">
        <f t="shared" si="9"/>
        <v>DESCARTADA</v>
      </c>
      <c r="P29" s="7">
        <f t="shared" si="1"/>
        <v>53550</v>
      </c>
      <c r="Q29" s="7">
        <f t="shared" si="2"/>
        <v>52341.279999999999</v>
      </c>
      <c r="R29" s="27">
        <f t="shared" si="10"/>
        <v>55328.363333333335</v>
      </c>
      <c r="S29" s="27">
        <f t="shared" si="3"/>
        <v>53550</v>
      </c>
      <c r="T29" s="21">
        <f t="shared" si="4"/>
        <v>52341.279999999999</v>
      </c>
      <c r="U29" s="22">
        <f t="shared" si="11"/>
        <v>55226.118179324549</v>
      </c>
      <c r="V29" s="28"/>
      <c r="W29" s="28"/>
    </row>
    <row r="30" spans="1:23" ht="26.1">
      <c r="A30" s="8">
        <v>27</v>
      </c>
      <c r="B30" s="167"/>
      <c r="C30" s="162"/>
      <c r="D30" s="35" t="s">
        <v>353</v>
      </c>
      <c r="E30" s="5">
        <f t="shared" si="0"/>
        <v>4</v>
      </c>
      <c r="F30" s="18">
        <v>66908.94</v>
      </c>
      <c r="G30" s="18">
        <v>34929.555999999997</v>
      </c>
      <c r="H30" s="18">
        <v>59500</v>
      </c>
      <c r="I30" s="18">
        <v>59268.15</v>
      </c>
      <c r="J30" s="6">
        <f t="shared" si="5"/>
        <v>55151.661499999995</v>
      </c>
      <c r="K30" s="6">
        <f t="array" ref="K30">+IFERROR(STDEV(IF(F30:I30&gt;0,F30:I30)),0)</f>
        <v>13940.596279223599</v>
      </c>
      <c r="L30" s="6">
        <f t="shared" si="6"/>
        <v>41211.065220776392</v>
      </c>
      <c r="M30" s="6">
        <f t="shared" si="7"/>
        <v>69092.257779223597</v>
      </c>
      <c r="N30" s="7">
        <f t="shared" si="8"/>
        <v>66908.94</v>
      </c>
      <c r="O30" s="7" t="str">
        <f t="shared" si="9"/>
        <v>DESCARTADA</v>
      </c>
      <c r="P30" s="7">
        <f t="shared" si="1"/>
        <v>59500</v>
      </c>
      <c r="Q30" s="7">
        <f t="shared" si="2"/>
        <v>59268.15</v>
      </c>
      <c r="R30" s="27">
        <f t="shared" si="10"/>
        <v>61892.363333333335</v>
      </c>
      <c r="S30" s="27">
        <f t="shared" si="3"/>
        <v>59500</v>
      </c>
      <c r="T30" s="21">
        <f t="shared" si="4"/>
        <v>59268.15</v>
      </c>
      <c r="U30" s="22">
        <f t="shared" si="11"/>
        <v>61793.220332503821</v>
      </c>
      <c r="V30" s="28"/>
      <c r="W30" s="28"/>
    </row>
    <row r="31" spans="1:23" ht="26.1">
      <c r="A31" s="3">
        <v>28</v>
      </c>
      <c r="B31" s="167"/>
      <c r="C31" s="162"/>
      <c r="D31" s="35" t="s">
        <v>354</v>
      </c>
      <c r="E31" s="5">
        <f t="shared" si="0"/>
        <v>3</v>
      </c>
      <c r="F31" s="18">
        <v>69079.5</v>
      </c>
      <c r="G31" s="18"/>
      <c r="H31" s="18">
        <v>65450</v>
      </c>
      <c r="I31" s="18">
        <v>56406</v>
      </c>
      <c r="J31" s="6">
        <f t="shared" si="5"/>
        <v>63645.166666666664</v>
      </c>
      <c r="K31" s="6">
        <f t="array" ref="K31">+IFERROR(STDEV(IF(F31:I31&gt;0,F31:I31)),0)</f>
        <v>6526.6735848618428</v>
      </c>
      <c r="L31" s="6">
        <f t="shared" si="6"/>
        <v>57118.493081804823</v>
      </c>
      <c r="M31" s="6">
        <f t="shared" si="7"/>
        <v>70171.840251528512</v>
      </c>
      <c r="N31" s="7">
        <f t="shared" si="8"/>
        <v>69079.5</v>
      </c>
      <c r="O31" s="7" t="str">
        <f t="shared" si="9"/>
        <v>DESCARTADA</v>
      </c>
      <c r="P31" s="7">
        <f t="shared" si="1"/>
        <v>65450</v>
      </c>
      <c r="Q31" s="7" t="str">
        <f t="shared" si="2"/>
        <v>DESCARTADA</v>
      </c>
      <c r="R31" s="27">
        <f t="shared" si="10"/>
        <v>67264.75</v>
      </c>
      <c r="S31" s="27">
        <f t="shared" si="3"/>
        <v>67264.75</v>
      </c>
      <c r="T31" s="21">
        <f t="shared" si="4"/>
        <v>65450</v>
      </c>
      <c r="U31" s="22">
        <f t="shared" si="11"/>
        <v>67240.265280559383</v>
      </c>
      <c r="V31" s="28"/>
      <c r="W31" s="28"/>
    </row>
    <row r="32" spans="1:23" ht="26.1">
      <c r="A32" s="3">
        <v>29</v>
      </c>
      <c r="B32" s="167"/>
      <c r="C32" s="162"/>
      <c r="D32" s="35" t="s">
        <v>355</v>
      </c>
      <c r="E32" s="5">
        <f t="shared" si="0"/>
        <v>4</v>
      </c>
      <c r="F32" s="18">
        <v>74521.37</v>
      </c>
      <c r="G32" s="18">
        <v>40701.879999999997</v>
      </c>
      <c r="H32" s="18">
        <v>71400</v>
      </c>
      <c r="I32" s="18">
        <v>69062.16</v>
      </c>
      <c r="J32" s="6">
        <f t="shared" si="5"/>
        <v>63921.352500000001</v>
      </c>
      <c r="K32" s="6">
        <f t="array" ref="K32">+IFERROR(STDEV(IF(F32:I32&gt;0,F32:I32)),0)</f>
        <v>15640.357459255576</v>
      </c>
      <c r="L32" s="6">
        <f t="shared" si="6"/>
        <v>48280.995040744427</v>
      </c>
      <c r="M32" s="6">
        <f t="shared" si="7"/>
        <v>79561.709959255575</v>
      </c>
      <c r="N32" s="7">
        <f t="shared" si="8"/>
        <v>74521.37</v>
      </c>
      <c r="O32" s="7" t="str">
        <f t="shared" si="9"/>
        <v>DESCARTADA</v>
      </c>
      <c r="P32" s="7">
        <f t="shared" si="1"/>
        <v>71400</v>
      </c>
      <c r="Q32" s="7">
        <f t="shared" si="2"/>
        <v>69062.16</v>
      </c>
      <c r="R32" s="27">
        <f t="shared" si="10"/>
        <v>71661.176666666666</v>
      </c>
      <c r="S32" s="27">
        <f t="shared" si="3"/>
        <v>71400</v>
      </c>
      <c r="T32" s="21">
        <f t="shared" si="4"/>
        <v>69062.16</v>
      </c>
      <c r="U32" s="22">
        <f t="shared" si="11"/>
        <v>71626.390559264648</v>
      </c>
      <c r="V32" s="28"/>
      <c r="W32" s="28"/>
    </row>
    <row r="33" spans="1:23" ht="26.1">
      <c r="A33" s="8">
        <v>30</v>
      </c>
      <c r="B33" s="167"/>
      <c r="C33" s="162"/>
      <c r="D33" s="35" t="s">
        <v>356</v>
      </c>
      <c r="E33" s="5">
        <f t="shared" si="0"/>
        <v>4</v>
      </c>
      <c r="F33" s="18">
        <v>87296.02</v>
      </c>
      <c r="G33" s="18">
        <v>45674.684000000001</v>
      </c>
      <c r="H33" s="18">
        <v>77350</v>
      </c>
      <c r="I33" s="18">
        <v>77500.03</v>
      </c>
      <c r="J33" s="6">
        <f t="shared" si="5"/>
        <v>71955.183499999999</v>
      </c>
      <c r="K33" s="6">
        <f t="array" ref="K33">+IFERROR(STDEV(IF(F33:I33&gt;0,F33:I33)),0)</f>
        <v>18127.83574383576</v>
      </c>
      <c r="L33" s="6">
        <f t="shared" si="6"/>
        <v>53827.347756164236</v>
      </c>
      <c r="M33" s="6">
        <f t="shared" si="7"/>
        <v>90083.019243835763</v>
      </c>
      <c r="N33" s="7">
        <f t="shared" si="8"/>
        <v>87296.02</v>
      </c>
      <c r="O33" s="7" t="str">
        <f t="shared" si="9"/>
        <v>DESCARTADA</v>
      </c>
      <c r="P33" s="7">
        <f t="shared" si="1"/>
        <v>77350</v>
      </c>
      <c r="Q33" s="7">
        <f t="shared" si="2"/>
        <v>77500.03</v>
      </c>
      <c r="R33" s="27">
        <f t="shared" si="10"/>
        <v>80715.350000000006</v>
      </c>
      <c r="S33" s="27">
        <f t="shared" si="3"/>
        <v>77500.03</v>
      </c>
      <c r="T33" s="21">
        <f t="shared" si="4"/>
        <v>77350</v>
      </c>
      <c r="U33" s="22">
        <f t="shared" si="11"/>
        <v>80584.628999266512</v>
      </c>
      <c r="V33" s="28"/>
      <c r="W33" s="28"/>
    </row>
    <row r="34" spans="1:23" ht="26.1">
      <c r="A34" s="3">
        <v>31</v>
      </c>
      <c r="B34" s="167"/>
      <c r="C34" s="162"/>
      <c r="D34" s="35" t="s">
        <v>357</v>
      </c>
      <c r="E34" s="5">
        <f t="shared" si="0"/>
        <v>4</v>
      </c>
      <c r="F34" s="18">
        <v>104387.99</v>
      </c>
      <c r="G34" s="18">
        <v>56649.148000000001</v>
      </c>
      <c r="H34" s="18">
        <v>89250</v>
      </c>
      <c r="I34" s="18">
        <v>96120.46</v>
      </c>
      <c r="J34" s="6">
        <f t="shared" si="5"/>
        <v>86601.8995</v>
      </c>
      <c r="K34" s="6">
        <f t="array" ref="K34">+IFERROR(STDEV(IF(F34:I34&gt;0,F34:I34)),0)</f>
        <v>20905.563597163997</v>
      </c>
      <c r="L34" s="6">
        <f t="shared" si="6"/>
        <v>65696.335902835999</v>
      </c>
      <c r="M34" s="6">
        <f t="shared" si="7"/>
        <v>107507.463097164</v>
      </c>
      <c r="N34" s="7">
        <f t="shared" si="8"/>
        <v>104387.99</v>
      </c>
      <c r="O34" s="7" t="str">
        <f t="shared" si="9"/>
        <v>DESCARTADA</v>
      </c>
      <c r="P34" s="7">
        <f t="shared" si="1"/>
        <v>89250</v>
      </c>
      <c r="Q34" s="7">
        <f t="shared" si="2"/>
        <v>96120.46</v>
      </c>
      <c r="R34" s="27">
        <f t="shared" si="10"/>
        <v>96586.150000000009</v>
      </c>
      <c r="S34" s="27">
        <f t="shared" si="3"/>
        <v>96120.46</v>
      </c>
      <c r="T34" s="21">
        <f t="shared" si="4"/>
        <v>89250</v>
      </c>
      <c r="U34" s="22">
        <f t="shared" si="11"/>
        <v>96388.421219606782</v>
      </c>
      <c r="V34" s="28"/>
      <c r="W34" s="28"/>
    </row>
    <row r="35" spans="1:23" ht="12.95">
      <c r="A35" s="3">
        <v>32</v>
      </c>
      <c r="B35" s="167" t="s">
        <v>68</v>
      </c>
      <c r="C35" s="162" t="s">
        <v>358</v>
      </c>
      <c r="D35" s="36" t="s">
        <v>70</v>
      </c>
      <c r="E35" s="5">
        <f t="shared" si="0"/>
        <v>4</v>
      </c>
      <c r="F35" s="18">
        <v>101370.15</v>
      </c>
      <c r="G35" s="18">
        <v>55771.78</v>
      </c>
      <c r="H35" s="18">
        <v>95200</v>
      </c>
      <c r="I35" s="18">
        <v>94631.97</v>
      </c>
      <c r="J35" s="6">
        <f t="shared" si="5"/>
        <v>86743.475000000006</v>
      </c>
      <c r="K35" s="6">
        <f t="array" ref="K35">+IFERROR(STDEV(IF(F35:I35&gt;0,F35:I35)),0)</f>
        <v>20872.044151362657</v>
      </c>
      <c r="L35" s="6">
        <f t="shared" si="6"/>
        <v>65871.430848637348</v>
      </c>
      <c r="M35" s="6">
        <f t="shared" si="7"/>
        <v>107615.51915136266</v>
      </c>
      <c r="N35" s="7">
        <f t="shared" si="8"/>
        <v>101370.15</v>
      </c>
      <c r="O35" s="7" t="str">
        <f t="shared" si="9"/>
        <v>DESCARTADA</v>
      </c>
      <c r="P35" s="7">
        <f t="shared" si="1"/>
        <v>95200</v>
      </c>
      <c r="Q35" s="7">
        <f t="shared" si="2"/>
        <v>94631.97</v>
      </c>
      <c r="R35" s="27">
        <f t="shared" si="10"/>
        <v>97067.373333333337</v>
      </c>
      <c r="S35" s="27">
        <f t="shared" si="3"/>
        <v>95200</v>
      </c>
      <c r="T35" s="21">
        <f t="shared" si="4"/>
        <v>94631.97</v>
      </c>
      <c r="U35" s="22">
        <f t="shared" si="11"/>
        <v>97020.082489444671</v>
      </c>
      <c r="V35" s="28"/>
      <c r="W35" s="28"/>
    </row>
    <row r="36" spans="1:23" ht="26.1">
      <c r="A36" s="8">
        <v>33</v>
      </c>
      <c r="B36" s="167"/>
      <c r="C36" s="162"/>
      <c r="D36" s="35" t="s">
        <v>359</v>
      </c>
      <c r="E36" s="5">
        <f t="shared" si="0"/>
        <v>4</v>
      </c>
      <c r="F36" s="18">
        <v>104478.43</v>
      </c>
      <c r="G36" s="18">
        <v>57021.555999999997</v>
      </c>
      <c r="H36" s="18">
        <v>83300</v>
      </c>
      <c r="I36" s="18">
        <v>96752.42</v>
      </c>
      <c r="J36" s="6">
        <f t="shared" si="5"/>
        <v>85388.10149999999</v>
      </c>
      <c r="K36" s="6">
        <f t="array" ref="K36">+IFERROR(STDEV(IF(F36:I36&gt;0,F36:I36)),0)</f>
        <v>20837.541831073631</v>
      </c>
      <c r="L36" s="6">
        <f t="shared" si="6"/>
        <v>64550.559668926362</v>
      </c>
      <c r="M36" s="6">
        <f t="shared" si="7"/>
        <v>106225.64333107362</v>
      </c>
      <c r="N36" s="7">
        <f t="shared" ref="N36:N67" si="12">+IF(AND(F36&gt;=$L36,F36&lt;=$M36),+F36,"DESCARTADA")</f>
        <v>104478.43</v>
      </c>
      <c r="O36" s="7" t="str">
        <f t="shared" ref="O36:O67" si="13">+IF(AND(G36&gt;=$L36,G36&lt;=$M36),+G36,"DESCARTADA")</f>
        <v>DESCARTADA</v>
      </c>
      <c r="P36" s="7">
        <f t="shared" ref="P36:P67" si="14">+IF(AND(H36&gt;=$L36,H36&lt;=$M36),+H36,"DESCARTADA")</f>
        <v>83300</v>
      </c>
      <c r="Q36" s="7">
        <f t="shared" ref="Q36:Q67" si="15">+IF(AND(I36&gt;=$L36,I36&lt;=$M36),+I36,"DESCARTADA")</f>
        <v>96752.42</v>
      </c>
      <c r="R36" s="27">
        <f t="shared" ref="R36:R67" si="16">+AVERAGEIF(N36:Q36,"&gt;0",N36:Q36)</f>
        <v>94843.616666666654</v>
      </c>
      <c r="S36" s="27">
        <f t="shared" ref="S36:S67" si="17">+MEDIAN(N36:Q36)</f>
        <v>96752.42</v>
      </c>
      <c r="T36" s="21">
        <f t="shared" ref="T36:T67" si="18">MIN(N36:Q36)</f>
        <v>83300</v>
      </c>
      <c r="U36" s="22">
        <f t="shared" si="11"/>
        <v>94430.254158078387</v>
      </c>
      <c r="V36" s="28"/>
      <c r="W36" s="28"/>
    </row>
    <row r="37" spans="1:23" ht="12.95">
      <c r="A37" s="3">
        <v>34</v>
      </c>
      <c r="B37" s="167"/>
      <c r="C37" s="162"/>
      <c r="D37" s="36" t="s">
        <v>72</v>
      </c>
      <c r="E37" s="5">
        <f t="shared" si="0"/>
        <v>4</v>
      </c>
      <c r="F37" s="18">
        <v>108599.4</v>
      </c>
      <c r="G37" s="18">
        <v>58934.091999999997</v>
      </c>
      <c r="H37" s="18">
        <v>95200</v>
      </c>
      <c r="I37" s="18">
        <v>99998.16</v>
      </c>
      <c r="J37" s="6">
        <f t="shared" si="5"/>
        <v>90682.913</v>
      </c>
      <c r="K37" s="6">
        <f t="array" ref="K37">+IFERROR(STDEV(IF(F37:I37&gt;0,F37:I37)),0)</f>
        <v>21879.716961513222</v>
      </c>
      <c r="L37" s="6">
        <f t="shared" si="6"/>
        <v>68803.196038486785</v>
      </c>
      <c r="M37" s="6">
        <f t="shared" si="7"/>
        <v>112562.62996151322</v>
      </c>
      <c r="N37" s="7">
        <f t="shared" si="12"/>
        <v>108599.4</v>
      </c>
      <c r="O37" s="7" t="str">
        <f t="shared" si="13"/>
        <v>DESCARTADA</v>
      </c>
      <c r="P37" s="7">
        <f t="shared" si="14"/>
        <v>95200</v>
      </c>
      <c r="Q37" s="7">
        <f t="shared" si="15"/>
        <v>99998.16</v>
      </c>
      <c r="R37" s="27">
        <f t="shared" si="16"/>
        <v>101265.85333333333</v>
      </c>
      <c r="S37" s="27">
        <f t="shared" si="17"/>
        <v>99998.16</v>
      </c>
      <c r="T37" s="21">
        <f t="shared" si="18"/>
        <v>95200</v>
      </c>
      <c r="U37" s="22">
        <f t="shared" si="11"/>
        <v>101115.74694999178</v>
      </c>
      <c r="V37" s="28"/>
      <c r="W37" s="28"/>
    </row>
    <row r="38" spans="1:23" ht="12.95">
      <c r="A38" s="3">
        <v>35</v>
      </c>
      <c r="B38" s="167"/>
      <c r="C38" s="162"/>
      <c r="D38" s="36" t="s">
        <v>73</v>
      </c>
      <c r="E38" s="5">
        <f t="shared" si="0"/>
        <v>4</v>
      </c>
      <c r="F38" s="18">
        <v>126307.79000000001</v>
      </c>
      <c r="G38" s="18">
        <v>68545.164000000004</v>
      </c>
      <c r="H38" s="18">
        <v>95200</v>
      </c>
      <c r="I38" s="18">
        <v>116305.11</v>
      </c>
      <c r="J38" s="6">
        <f t="shared" si="5"/>
        <v>101589.516</v>
      </c>
      <c r="K38" s="6">
        <f t="array" ref="K38">+IFERROR(STDEV(IF(F38:I38&gt;0,F38:I38)),0)</f>
        <v>25562.321817641918</v>
      </c>
      <c r="L38" s="6">
        <f t="shared" si="6"/>
        <v>76027.194182358086</v>
      </c>
      <c r="M38" s="6">
        <f t="shared" si="7"/>
        <v>127151.83781764192</v>
      </c>
      <c r="N38" s="7">
        <f t="shared" si="12"/>
        <v>126307.79000000001</v>
      </c>
      <c r="O38" s="7" t="str">
        <f t="shared" si="13"/>
        <v>DESCARTADA</v>
      </c>
      <c r="P38" s="7">
        <f t="shared" si="14"/>
        <v>95200</v>
      </c>
      <c r="Q38" s="7">
        <f t="shared" si="15"/>
        <v>116305.11</v>
      </c>
      <c r="R38" s="27">
        <f t="shared" si="16"/>
        <v>112604.3</v>
      </c>
      <c r="S38" s="27">
        <f t="shared" si="17"/>
        <v>116305.11</v>
      </c>
      <c r="T38" s="21">
        <f t="shared" si="18"/>
        <v>95200</v>
      </c>
      <c r="U38" s="22">
        <f t="shared" si="11"/>
        <v>111829.21947871898</v>
      </c>
      <c r="V38" s="28"/>
      <c r="W38" s="28"/>
    </row>
    <row r="39" spans="1:23" ht="39">
      <c r="A39" s="8">
        <v>36</v>
      </c>
      <c r="B39" s="167"/>
      <c r="C39" s="162"/>
      <c r="D39" s="35" t="s">
        <v>360</v>
      </c>
      <c r="E39" s="5">
        <f t="shared" si="0"/>
        <v>4</v>
      </c>
      <c r="F39" s="18">
        <v>120017.45</v>
      </c>
      <c r="G39" s="18">
        <v>64996.768000000004</v>
      </c>
      <c r="H39" s="18">
        <v>95200</v>
      </c>
      <c r="I39" s="18">
        <v>110285.14</v>
      </c>
      <c r="J39" s="6">
        <f t="shared" si="5"/>
        <v>97624.839500000002</v>
      </c>
      <c r="K39" s="6">
        <f t="array" ref="K39">+IFERROR(STDEV(IF(F39:I39&gt;0,F39:I39)),0)</f>
        <v>24029.031816845214</v>
      </c>
      <c r="L39" s="6">
        <f t="shared" si="6"/>
        <v>73595.807683154795</v>
      </c>
      <c r="M39" s="6">
        <f t="shared" si="7"/>
        <v>121653.87131684521</v>
      </c>
      <c r="N39" s="7">
        <f t="shared" si="12"/>
        <v>120017.45</v>
      </c>
      <c r="O39" s="7" t="str">
        <f t="shared" si="13"/>
        <v>DESCARTADA</v>
      </c>
      <c r="P39" s="7">
        <f t="shared" si="14"/>
        <v>95200</v>
      </c>
      <c r="Q39" s="7">
        <f t="shared" si="15"/>
        <v>110285.14</v>
      </c>
      <c r="R39" s="27">
        <f t="shared" si="16"/>
        <v>108500.86333333334</v>
      </c>
      <c r="S39" s="27">
        <f t="shared" si="17"/>
        <v>110285.14</v>
      </c>
      <c r="T39" s="21">
        <f t="shared" si="18"/>
        <v>95200</v>
      </c>
      <c r="U39" s="22">
        <f t="shared" si="11"/>
        <v>108010.53422183869</v>
      </c>
      <c r="V39" s="28"/>
      <c r="W39" s="28"/>
    </row>
    <row r="40" spans="1:23" ht="39">
      <c r="A40" s="3">
        <v>37</v>
      </c>
      <c r="B40" s="164" t="s">
        <v>75</v>
      </c>
      <c r="C40" s="162" t="s">
        <v>361</v>
      </c>
      <c r="D40" s="37" t="s">
        <v>362</v>
      </c>
      <c r="E40" s="5">
        <f t="shared" si="0"/>
        <v>4</v>
      </c>
      <c r="F40" s="18">
        <v>132026.93</v>
      </c>
      <c r="G40" s="18">
        <v>71749.555999999997</v>
      </c>
      <c r="H40" s="18">
        <v>119000</v>
      </c>
      <c r="I40" s="18">
        <v>121742.1</v>
      </c>
      <c r="J40" s="6">
        <f t="shared" si="5"/>
        <v>111129.6465</v>
      </c>
      <c r="K40" s="6">
        <f t="array" ref="K40">+IFERROR(STDEV(IF(F40:I40&gt;0,F40:I40)),0)</f>
        <v>26845.574551324662</v>
      </c>
      <c r="L40" s="6">
        <f t="shared" si="6"/>
        <v>84284.071948675337</v>
      </c>
      <c r="M40" s="6">
        <f t="shared" si="7"/>
        <v>137975.22105132465</v>
      </c>
      <c r="N40" s="7">
        <f t="shared" si="12"/>
        <v>132026.93</v>
      </c>
      <c r="O40" s="7" t="str">
        <f t="shared" si="13"/>
        <v>DESCARTADA</v>
      </c>
      <c r="P40" s="7">
        <f t="shared" si="14"/>
        <v>119000</v>
      </c>
      <c r="Q40" s="7">
        <f t="shared" si="15"/>
        <v>121742.1</v>
      </c>
      <c r="R40" s="27">
        <f t="shared" si="16"/>
        <v>124256.34333333334</v>
      </c>
      <c r="S40" s="27">
        <f t="shared" si="17"/>
        <v>121742.1</v>
      </c>
      <c r="T40" s="21">
        <f t="shared" si="18"/>
        <v>119000</v>
      </c>
      <c r="U40" s="22">
        <f t="shared" si="11"/>
        <v>124131.90633082573</v>
      </c>
      <c r="V40" s="28"/>
      <c r="W40" s="28"/>
    </row>
    <row r="41" spans="1:23" ht="39">
      <c r="A41" s="3">
        <v>38</v>
      </c>
      <c r="B41" s="164"/>
      <c r="C41" s="162"/>
      <c r="D41" s="38" t="s">
        <v>363</v>
      </c>
      <c r="E41" s="5">
        <f t="shared" si="0"/>
        <v>4</v>
      </c>
      <c r="F41" s="18">
        <v>160288.24</v>
      </c>
      <c r="G41" s="18">
        <v>82984.915999999997</v>
      </c>
      <c r="H41" s="18">
        <v>154700</v>
      </c>
      <c r="I41" s="18">
        <v>140806.94</v>
      </c>
      <c r="J41" s="6">
        <f t="shared" si="5"/>
        <v>134695.02399999998</v>
      </c>
      <c r="K41" s="6">
        <f t="array" ref="K41">+IFERROR(STDEV(IF(F41:I41&gt;0,F41:I41)),0)</f>
        <v>35433.047458297908</v>
      </c>
      <c r="L41" s="6">
        <f t="shared" si="6"/>
        <v>99261.976541702068</v>
      </c>
      <c r="M41" s="6">
        <f t="shared" si="7"/>
        <v>170128.0714582979</v>
      </c>
      <c r="N41" s="7">
        <f t="shared" si="12"/>
        <v>160288.24</v>
      </c>
      <c r="O41" s="7" t="str">
        <f t="shared" si="13"/>
        <v>DESCARTADA</v>
      </c>
      <c r="P41" s="7">
        <f t="shared" si="14"/>
        <v>154700</v>
      </c>
      <c r="Q41" s="7">
        <f t="shared" si="15"/>
        <v>140806.94</v>
      </c>
      <c r="R41" s="27">
        <f t="shared" si="16"/>
        <v>151931.72666666665</v>
      </c>
      <c r="S41" s="27">
        <f t="shared" si="17"/>
        <v>154700</v>
      </c>
      <c r="T41" s="21">
        <f t="shared" si="18"/>
        <v>140806.94</v>
      </c>
      <c r="U41" s="22">
        <f t="shared" si="11"/>
        <v>151706.90378523563</v>
      </c>
      <c r="V41" s="28"/>
      <c r="W41" s="28"/>
    </row>
    <row r="42" spans="1:23" ht="39">
      <c r="A42" s="8">
        <v>39</v>
      </c>
      <c r="B42" s="164"/>
      <c r="C42" s="162"/>
      <c r="D42" s="38" t="s">
        <v>364</v>
      </c>
      <c r="E42" s="5">
        <f t="shared" si="0"/>
        <v>4</v>
      </c>
      <c r="F42" s="18">
        <v>340599.42</v>
      </c>
      <c r="G42" s="18">
        <v>177138.50209980711</v>
      </c>
      <c r="H42" s="18">
        <v>261800</v>
      </c>
      <c r="I42" s="18">
        <v>300562.95</v>
      </c>
      <c r="J42" s="6">
        <f t="shared" si="5"/>
        <v>270025.21802495176</v>
      </c>
      <c r="K42" s="6">
        <f t="array" ref="K42">+IFERROR(STDEV(IF(F42:I42&gt;0,F42:I42)),0)</f>
        <v>69782.67995596843</v>
      </c>
      <c r="L42" s="6">
        <f t="shared" si="6"/>
        <v>200242.53806898333</v>
      </c>
      <c r="M42" s="6">
        <f t="shared" si="7"/>
        <v>339807.89798092016</v>
      </c>
      <c r="N42" s="7" t="str">
        <f t="shared" si="12"/>
        <v>DESCARTADA</v>
      </c>
      <c r="O42" s="7" t="str">
        <f t="shared" si="13"/>
        <v>DESCARTADA</v>
      </c>
      <c r="P42" s="7">
        <f t="shared" si="14"/>
        <v>261800</v>
      </c>
      <c r="Q42" s="7">
        <f t="shared" si="15"/>
        <v>300562.95</v>
      </c>
      <c r="R42" s="27">
        <f t="shared" si="16"/>
        <v>281181.47499999998</v>
      </c>
      <c r="S42" s="27">
        <f t="shared" si="17"/>
        <v>281181.47499999998</v>
      </c>
      <c r="T42" s="21">
        <f t="shared" si="18"/>
        <v>261800</v>
      </c>
      <c r="U42" s="22">
        <f t="shared" si="11"/>
        <v>280512.70971205563</v>
      </c>
      <c r="V42" s="28"/>
      <c r="W42" s="28"/>
    </row>
    <row r="43" spans="1:23" ht="51.95">
      <c r="A43" s="8">
        <v>40</v>
      </c>
      <c r="B43" s="164"/>
      <c r="C43" s="162"/>
      <c r="D43" s="38" t="s">
        <v>365</v>
      </c>
      <c r="E43" s="5">
        <f t="shared" si="0"/>
        <v>4</v>
      </c>
      <c r="F43" s="18">
        <v>456829.1</v>
      </c>
      <c r="G43" s="18">
        <v>222760.89474950402</v>
      </c>
      <c r="H43" s="18">
        <v>297500</v>
      </c>
      <c r="I43" s="18">
        <v>377973.57</v>
      </c>
      <c r="J43" s="6">
        <f t="shared" si="5"/>
        <v>338765.89118737599</v>
      </c>
      <c r="K43" s="6">
        <f t="array" ref="K43">+IFERROR(STDEV(IF(F43:I43&gt;0,F43:I43)),0)</f>
        <v>101054.76457025039</v>
      </c>
      <c r="L43" s="6">
        <f t="shared" si="6"/>
        <v>237711.12661712558</v>
      </c>
      <c r="M43" s="6">
        <f t="shared" si="7"/>
        <v>439820.6557576264</v>
      </c>
      <c r="N43" s="7" t="str">
        <f t="shared" si="12"/>
        <v>DESCARTADA</v>
      </c>
      <c r="O43" s="7" t="str">
        <f t="shared" si="13"/>
        <v>DESCARTADA</v>
      </c>
      <c r="P43" s="7">
        <f t="shared" si="14"/>
        <v>297500</v>
      </c>
      <c r="Q43" s="7">
        <f t="shared" si="15"/>
        <v>377973.57</v>
      </c>
      <c r="R43" s="27">
        <f t="shared" si="16"/>
        <v>337736.78500000003</v>
      </c>
      <c r="S43" s="27">
        <f t="shared" si="17"/>
        <v>337736.78500000003</v>
      </c>
      <c r="T43" s="21">
        <f t="shared" si="18"/>
        <v>297500</v>
      </c>
      <c r="U43" s="22">
        <f t="shared" si="11"/>
        <v>335331.38396964874</v>
      </c>
      <c r="V43" s="28"/>
      <c r="W43" s="28"/>
    </row>
    <row r="44" spans="1:23" ht="26.1">
      <c r="A44" s="3">
        <v>41</v>
      </c>
      <c r="B44" s="164"/>
      <c r="C44" s="162"/>
      <c r="D44" s="38" t="s">
        <v>366</v>
      </c>
      <c r="E44" s="5">
        <f t="shared" si="0"/>
        <v>4</v>
      </c>
      <c r="F44" s="18">
        <v>217402.29</v>
      </c>
      <c r="G44" s="18">
        <v>112168.25963127015</v>
      </c>
      <c r="H44" s="18">
        <v>166600</v>
      </c>
      <c r="I44" s="18">
        <v>190323.52</v>
      </c>
      <c r="J44" s="6">
        <f t="shared" si="5"/>
        <v>171623.51740781753</v>
      </c>
      <c r="K44" s="6">
        <f t="array" ref="K44">+IFERROR(STDEV(IF(F44:I44&gt;0,F44:I44)),0)</f>
        <v>44742.036615159232</v>
      </c>
      <c r="L44" s="6">
        <f t="shared" si="6"/>
        <v>126881.4807926583</v>
      </c>
      <c r="M44" s="6">
        <f t="shared" si="7"/>
        <v>216365.55402297678</v>
      </c>
      <c r="N44" s="7" t="str">
        <f t="shared" si="12"/>
        <v>DESCARTADA</v>
      </c>
      <c r="O44" s="7" t="str">
        <f t="shared" si="13"/>
        <v>DESCARTADA</v>
      </c>
      <c r="P44" s="7">
        <f t="shared" si="14"/>
        <v>166600</v>
      </c>
      <c r="Q44" s="7">
        <f t="shared" si="15"/>
        <v>190323.52</v>
      </c>
      <c r="R44" s="27">
        <f t="shared" si="16"/>
        <v>178461.76</v>
      </c>
      <c r="S44" s="27">
        <f t="shared" si="17"/>
        <v>178461.76</v>
      </c>
      <c r="T44" s="21">
        <f t="shared" si="18"/>
        <v>166600</v>
      </c>
      <c r="U44" s="22">
        <f t="shared" si="11"/>
        <v>178067.11777304646</v>
      </c>
      <c r="V44" s="28"/>
      <c r="W44" s="28"/>
    </row>
    <row r="45" spans="1:23" ht="51.95">
      <c r="A45" s="3">
        <v>42</v>
      </c>
      <c r="B45" s="164"/>
      <c r="C45" s="162"/>
      <c r="D45" s="38" t="s">
        <v>367</v>
      </c>
      <c r="E45" s="5">
        <f t="shared" si="0"/>
        <v>4</v>
      </c>
      <c r="F45" s="18">
        <v>254366.07</v>
      </c>
      <c r="G45" s="18">
        <v>146965.07155727848</v>
      </c>
      <c r="H45" s="18">
        <v>178500</v>
      </c>
      <c r="I45" s="18">
        <v>249365.64</v>
      </c>
      <c r="J45" s="6">
        <f t="shared" si="5"/>
        <v>207299.19538931962</v>
      </c>
      <c r="K45" s="6">
        <f t="array" ref="K45">+IFERROR(STDEV(IF(F45:I45&gt;0,F45:I45)),0)</f>
        <v>53086.33409033894</v>
      </c>
      <c r="L45" s="6">
        <f t="shared" si="6"/>
        <v>154212.86129898069</v>
      </c>
      <c r="M45" s="6">
        <f t="shared" si="7"/>
        <v>260385.52947965855</v>
      </c>
      <c r="N45" s="7">
        <f t="shared" si="12"/>
        <v>254366.07</v>
      </c>
      <c r="O45" s="7" t="str">
        <f t="shared" si="13"/>
        <v>DESCARTADA</v>
      </c>
      <c r="P45" s="7">
        <f t="shared" si="14"/>
        <v>178500</v>
      </c>
      <c r="Q45" s="7">
        <f t="shared" si="15"/>
        <v>249365.64</v>
      </c>
      <c r="R45" s="27">
        <f t="shared" si="16"/>
        <v>227410.56999999998</v>
      </c>
      <c r="S45" s="27">
        <f t="shared" si="17"/>
        <v>249365.64</v>
      </c>
      <c r="T45" s="21">
        <f t="shared" si="18"/>
        <v>178500</v>
      </c>
      <c r="U45" s="22">
        <f t="shared" si="11"/>
        <v>224549.1097099008</v>
      </c>
      <c r="V45" s="28"/>
      <c r="W45" s="28"/>
    </row>
    <row r="46" spans="1:23" ht="51.95">
      <c r="A46" s="8">
        <v>43</v>
      </c>
      <c r="B46" s="164"/>
      <c r="C46" s="162"/>
      <c r="D46" s="38" t="s">
        <v>368</v>
      </c>
      <c r="E46" s="5">
        <f t="shared" si="0"/>
        <v>4</v>
      </c>
      <c r="F46" s="18">
        <v>293531.34999999998</v>
      </c>
      <c r="G46" s="18">
        <v>49275</v>
      </c>
      <c r="H46" s="18">
        <v>190400</v>
      </c>
      <c r="I46" s="18">
        <v>256137.85</v>
      </c>
      <c r="J46" s="6">
        <f t="shared" si="5"/>
        <v>197336.05</v>
      </c>
      <c r="K46" s="6">
        <f t="array" ref="K46">+IFERROR(STDEV(IF(F46:I46&gt;0,F46:I46)),0)</f>
        <v>107519.56526145215</v>
      </c>
      <c r="L46" s="6">
        <f t="shared" si="6"/>
        <v>89816.484738547835</v>
      </c>
      <c r="M46" s="6">
        <f t="shared" si="7"/>
        <v>304855.61526145216</v>
      </c>
      <c r="N46" s="7">
        <f t="shared" si="12"/>
        <v>293531.34999999998</v>
      </c>
      <c r="O46" s="7" t="str">
        <f t="shared" si="13"/>
        <v>DESCARTADA</v>
      </c>
      <c r="P46" s="7">
        <f t="shared" si="14"/>
        <v>190400</v>
      </c>
      <c r="Q46" s="7">
        <f t="shared" si="15"/>
        <v>256137.85</v>
      </c>
      <c r="R46" s="27">
        <f t="shared" si="16"/>
        <v>246689.73333333331</v>
      </c>
      <c r="S46" s="27">
        <f t="shared" si="17"/>
        <v>256137.85</v>
      </c>
      <c r="T46" s="21">
        <f t="shared" si="18"/>
        <v>190400</v>
      </c>
      <c r="U46" s="22">
        <f t="shared" si="11"/>
        <v>242809.15930022366</v>
      </c>
      <c r="V46" s="28"/>
      <c r="W46" s="28"/>
    </row>
    <row r="47" spans="1:23" ht="51.95">
      <c r="A47" s="3">
        <v>44</v>
      </c>
      <c r="B47" s="164"/>
      <c r="C47" s="162"/>
      <c r="D47" s="39" t="s">
        <v>369</v>
      </c>
      <c r="E47" s="5">
        <f t="shared" si="0"/>
        <v>4</v>
      </c>
      <c r="F47" s="18">
        <v>229408.2</v>
      </c>
      <c r="G47" s="18">
        <v>160650</v>
      </c>
      <c r="H47" s="18">
        <v>22610</v>
      </c>
      <c r="I47" s="18">
        <v>278460</v>
      </c>
      <c r="J47" s="6">
        <f t="shared" si="5"/>
        <v>172782.05</v>
      </c>
      <c r="K47" s="6">
        <f t="array" ref="K47">+IFERROR(STDEV(IF(F47:I47&gt;0,F47:I47)),0)</f>
        <v>111165.31416233214</v>
      </c>
      <c r="L47" s="6">
        <f t="shared" si="6"/>
        <v>61616.735837667846</v>
      </c>
      <c r="M47" s="6">
        <f t="shared" si="7"/>
        <v>283947.36416233215</v>
      </c>
      <c r="N47" s="7">
        <f t="shared" si="12"/>
        <v>229408.2</v>
      </c>
      <c r="O47" s="7">
        <f t="shared" si="13"/>
        <v>160650</v>
      </c>
      <c r="P47" s="7" t="str">
        <f t="shared" si="14"/>
        <v>DESCARTADA</v>
      </c>
      <c r="Q47" s="7">
        <f t="shared" si="15"/>
        <v>278460</v>
      </c>
      <c r="R47" s="27">
        <f t="shared" si="16"/>
        <v>222839.4</v>
      </c>
      <c r="S47" s="27">
        <f t="shared" si="17"/>
        <v>229408.2</v>
      </c>
      <c r="T47" s="21">
        <f t="shared" si="18"/>
        <v>160650</v>
      </c>
      <c r="U47" s="22">
        <f t="shared" si="11"/>
        <v>217312.22678171503</v>
      </c>
      <c r="V47" s="28"/>
      <c r="W47" s="28"/>
    </row>
    <row r="48" spans="1:23" ht="39">
      <c r="A48" s="3">
        <v>45</v>
      </c>
      <c r="B48" s="164"/>
      <c r="C48" s="162"/>
      <c r="D48" s="38" t="s">
        <v>370</v>
      </c>
      <c r="E48" s="5">
        <f t="shared" si="0"/>
        <v>4</v>
      </c>
      <c r="F48" s="18">
        <v>470264.2</v>
      </c>
      <c r="G48" s="18">
        <v>228425.0042207808</v>
      </c>
      <c r="H48" s="18">
        <v>321300</v>
      </c>
      <c r="I48" s="18">
        <v>157089.44</v>
      </c>
      <c r="J48" s="6">
        <f t="shared" si="5"/>
        <v>294269.6610551952</v>
      </c>
      <c r="K48" s="6">
        <f t="array" ref="K48">+IFERROR(STDEV(IF(F48:I48&gt;0,F48:I48)),0)</f>
        <v>135226.53689797656</v>
      </c>
      <c r="L48" s="6">
        <f t="shared" si="6"/>
        <v>159043.12415721864</v>
      </c>
      <c r="M48" s="6">
        <f t="shared" si="7"/>
        <v>429496.1979531718</v>
      </c>
      <c r="N48" s="7" t="str">
        <f t="shared" si="12"/>
        <v>DESCARTADA</v>
      </c>
      <c r="O48" s="7">
        <f t="shared" si="13"/>
        <v>228425.0042207808</v>
      </c>
      <c r="P48" s="7">
        <f t="shared" si="14"/>
        <v>321300</v>
      </c>
      <c r="Q48" s="7" t="str">
        <f t="shared" si="15"/>
        <v>DESCARTADA</v>
      </c>
      <c r="R48" s="27">
        <f t="shared" si="16"/>
        <v>274862.5021103904</v>
      </c>
      <c r="S48" s="27">
        <f t="shared" si="17"/>
        <v>274862.5021103904</v>
      </c>
      <c r="T48" s="21">
        <f t="shared" si="18"/>
        <v>228425.0042207808</v>
      </c>
      <c r="U48" s="22">
        <f t="shared" si="11"/>
        <v>270911.33947499661</v>
      </c>
      <c r="V48" s="28"/>
      <c r="W48" s="28"/>
    </row>
    <row r="49" spans="1:23" ht="39">
      <c r="A49" s="8">
        <v>46</v>
      </c>
      <c r="B49" s="164"/>
      <c r="C49" s="162"/>
      <c r="D49" s="38" t="s">
        <v>371</v>
      </c>
      <c r="E49" s="5">
        <f t="shared" si="0"/>
        <v>4</v>
      </c>
      <c r="F49" s="18">
        <v>180771.71</v>
      </c>
      <c r="G49" s="18">
        <v>92581.56608951604</v>
      </c>
      <c r="H49" s="18">
        <v>154700</v>
      </c>
      <c r="I49" s="18">
        <v>157089.44</v>
      </c>
      <c r="J49" s="6">
        <f t="shared" si="5"/>
        <v>146285.67902237899</v>
      </c>
      <c r="K49" s="6">
        <f t="array" ref="K49">+IFERROR(STDEV(IF(F49:I49&gt;0,F49:I49)),0)</f>
        <v>37687.045198012733</v>
      </c>
      <c r="L49" s="6">
        <f t="shared" si="6"/>
        <v>108598.63382436626</v>
      </c>
      <c r="M49" s="6">
        <f t="shared" si="7"/>
        <v>183972.72422039171</v>
      </c>
      <c r="N49" s="7">
        <f t="shared" si="12"/>
        <v>180771.71</v>
      </c>
      <c r="O49" s="7" t="str">
        <f t="shared" si="13"/>
        <v>DESCARTADA</v>
      </c>
      <c r="P49" s="7">
        <f t="shared" si="14"/>
        <v>154700</v>
      </c>
      <c r="Q49" s="7">
        <f t="shared" si="15"/>
        <v>157089.44</v>
      </c>
      <c r="R49" s="27">
        <f t="shared" si="16"/>
        <v>164187.04999999999</v>
      </c>
      <c r="S49" s="27">
        <f t="shared" si="17"/>
        <v>157089.44</v>
      </c>
      <c r="T49" s="21">
        <f t="shared" si="18"/>
        <v>154700</v>
      </c>
      <c r="U49" s="22">
        <f t="shared" si="11"/>
        <v>163778.13593211531</v>
      </c>
      <c r="V49" s="28"/>
      <c r="W49" s="28"/>
    </row>
    <row r="50" spans="1:23" ht="26.1">
      <c r="A50" s="3">
        <v>47</v>
      </c>
      <c r="B50" s="164"/>
      <c r="C50" s="162"/>
      <c r="D50" s="38" t="s">
        <v>372</v>
      </c>
      <c r="E50" s="5">
        <f t="shared" si="0"/>
        <v>4</v>
      </c>
      <c r="F50" s="18">
        <v>499275.21</v>
      </c>
      <c r="G50" s="18">
        <v>217948.37915279513</v>
      </c>
      <c r="H50" s="18">
        <v>392700</v>
      </c>
      <c r="I50" s="18">
        <v>369807.85</v>
      </c>
      <c r="J50" s="6">
        <f t="shared" si="5"/>
        <v>369932.85978819884</v>
      </c>
      <c r="K50" s="6">
        <f t="array" ref="K50">+IFERROR(STDEV(IF(F50:I50&gt;0,F50:I50)),0)</f>
        <v>115969.94468855062</v>
      </c>
      <c r="L50" s="6">
        <f t="shared" si="6"/>
        <v>253962.91509964823</v>
      </c>
      <c r="M50" s="6">
        <f t="shared" si="7"/>
        <v>485902.80447674944</v>
      </c>
      <c r="N50" s="7" t="str">
        <f t="shared" si="12"/>
        <v>DESCARTADA</v>
      </c>
      <c r="O50" s="7" t="str">
        <f t="shared" si="13"/>
        <v>DESCARTADA</v>
      </c>
      <c r="P50" s="7">
        <f t="shared" si="14"/>
        <v>392700</v>
      </c>
      <c r="Q50" s="7">
        <f t="shared" si="15"/>
        <v>369807.85</v>
      </c>
      <c r="R50" s="27">
        <f t="shared" si="16"/>
        <v>381253.92499999999</v>
      </c>
      <c r="S50" s="27">
        <f t="shared" si="17"/>
        <v>381253.92499999999</v>
      </c>
      <c r="T50" s="21">
        <f t="shared" si="18"/>
        <v>369807.85</v>
      </c>
      <c r="U50" s="22">
        <f t="shared" si="11"/>
        <v>381082.06818873016</v>
      </c>
      <c r="V50" s="28"/>
      <c r="W50" s="28"/>
    </row>
    <row r="51" spans="1:23" ht="39">
      <c r="A51" s="3">
        <v>48</v>
      </c>
      <c r="B51" s="164"/>
      <c r="C51" s="162"/>
      <c r="D51" s="38" t="s">
        <v>373</v>
      </c>
      <c r="E51" s="5">
        <f t="shared" si="0"/>
        <v>4</v>
      </c>
      <c r="F51" s="18">
        <v>260454.11</v>
      </c>
      <c r="G51" s="18">
        <v>146086.94783999998</v>
      </c>
      <c r="H51" s="18">
        <v>214200</v>
      </c>
      <c r="I51" s="18">
        <v>214200</v>
      </c>
      <c r="J51" s="6">
        <f t="shared" si="5"/>
        <v>208735.26445999998</v>
      </c>
      <c r="K51" s="6">
        <f t="array" ref="K51">+IFERROR(STDEV(IF(F51:I51&gt;0,F51:I51)),0)</f>
        <v>47114.672974047979</v>
      </c>
      <c r="L51" s="6">
        <f t="shared" si="6"/>
        <v>161620.591485952</v>
      </c>
      <c r="M51" s="6">
        <f t="shared" si="7"/>
        <v>255849.93743404796</v>
      </c>
      <c r="N51" s="7" t="str">
        <f t="shared" si="12"/>
        <v>DESCARTADA</v>
      </c>
      <c r="O51" s="7" t="str">
        <f t="shared" si="13"/>
        <v>DESCARTADA</v>
      </c>
      <c r="P51" s="7">
        <f t="shared" si="14"/>
        <v>214200</v>
      </c>
      <c r="Q51" s="7">
        <f t="shared" si="15"/>
        <v>214200</v>
      </c>
      <c r="R51" s="27">
        <f t="shared" si="16"/>
        <v>214200</v>
      </c>
      <c r="S51" s="27">
        <f t="shared" si="17"/>
        <v>214200</v>
      </c>
      <c r="T51" s="21">
        <f t="shared" si="18"/>
        <v>214200</v>
      </c>
      <c r="U51" s="22">
        <f t="shared" si="11"/>
        <v>214200</v>
      </c>
      <c r="V51" s="28"/>
      <c r="W51" s="28"/>
    </row>
    <row r="52" spans="1:23" ht="51.95">
      <c r="A52" s="8">
        <v>49</v>
      </c>
      <c r="B52" s="164"/>
      <c r="C52" s="162"/>
      <c r="D52" s="38" t="s">
        <v>374</v>
      </c>
      <c r="E52" s="5">
        <f t="shared" si="0"/>
        <v>3</v>
      </c>
      <c r="F52" s="18">
        <v>247520</v>
      </c>
      <c r="G52" s="18"/>
      <c r="H52" s="18">
        <v>357000</v>
      </c>
      <c r="I52" s="18">
        <v>225624</v>
      </c>
      <c r="J52" s="6">
        <f t="shared" si="5"/>
        <v>276714.66666666669</v>
      </c>
      <c r="K52" s="6">
        <f t="array" ref="K52">+IFERROR(STDEV(IF(F52:I52&gt;0,F52:I52)),0)</f>
        <v>70385.792354233883</v>
      </c>
      <c r="L52" s="6">
        <f t="shared" si="6"/>
        <v>206328.8743124328</v>
      </c>
      <c r="M52" s="6">
        <f t="shared" si="7"/>
        <v>347100.45902090054</v>
      </c>
      <c r="N52" s="7">
        <f t="shared" si="12"/>
        <v>247520</v>
      </c>
      <c r="O52" s="7" t="str">
        <f t="shared" si="13"/>
        <v>DESCARTADA</v>
      </c>
      <c r="P52" s="7" t="str">
        <f t="shared" si="14"/>
        <v>DESCARTADA</v>
      </c>
      <c r="Q52" s="7">
        <f t="shared" si="15"/>
        <v>225624</v>
      </c>
      <c r="R52" s="27">
        <f t="shared" si="16"/>
        <v>236572</v>
      </c>
      <c r="S52" s="27">
        <f t="shared" si="17"/>
        <v>236572</v>
      </c>
      <c r="T52" s="21">
        <f t="shared" si="18"/>
        <v>225624</v>
      </c>
      <c r="U52" s="22">
        <f t="shared" si="11"/>
        <v>236318.54027985194</v>
      </c>
      <c r="V52" s="28"/>
      <c r="W52" s="28"/>
    </row>
    <row r="53" spans="1:23" ht="51.95">
      <c r="A53" s="3">
        <v>50</v>
      </c>
      <c r="B53" s="164"/>
      <c r="C53" s="162"/>
      <c r="D53" s="38" t="s">
        <v>375</v>
      </c>
      <c r="E53" s="5">
        <f t="shared" si="0"/>
        <v>4</v>
      </c>
      <c r="F53" s="18">
        <v>296191</v>
      </c>
      <c r="G53" s="18">
        <v>149850</v>
      </c>
      <c r="H53" s="18">
        <v>357000</v>
      </c>
      <c r="I53" s="18">
        <v>171360</v>
      </c>
      <c r="J53" s="6">
        <f t="shared" si="5"/>
        <v>243600.25</v>
      </c>
      <c r="K53" s="6">
        <f t="array" ref="K53">+IFERROR(STDEV(IF(F53:I53&gt;0,F53:I53)),0)</f>
        <v>99386.540639313927</v>
      </c>
      <c r="L53" s="6">
        <f t="shared" si="6"/>
        <v>144213.70936068607</v>
      </c>
      <c r="M53" s="6">
        <f t="shared" si="7"/>
        <v>342986.79063931393</v>
      </c>
      <c r="N53" s="7">
        <f t="shared" si="12"/>
        <v>296191</v>
      </c>
      <c r="O53" s="7">
        <f t="shared" si="13"/>
        <v>149850</v>
      </c>
      <c r="P53" s="7" t="str">
        <f t="shared" si="14"/>
        <v>DESCARTADA</v>
      </c>
      <c r="Q53" s="7">
        <f t="shared" si="15"/>
        <v>171360</v>
      </c>
      <c r="R53" s="27">
        <f t="shared" si="16"/>
        <v>205800.33333333334</v>
      </c>
      <c r="S53" s="27">
        <f t="shared" si="17"/>
        <v>171360</v>
      </c>
      <c r="T53" s="21">
        <f t="shared" si="18"/>
        <v>149850</v>
      </c>
      <c r="U53" s="22">
        <f t="shared" si="11"/>
        <v>196658.48368533791</v>
      </c>
      <c r="V53" s="28"/>
      <c r="W53" s="28"/>
    </row>
    <row r="54" spans="1:23" ht="26.1">
      <c r="A54" s="3">
        <v>51</v>
      </c>
      <c r="B54" s="164"/>
      <c r="C54" s="162"/>
      <c r="D54" s="40" t="s">
        <v>376</v>
      </c>
      <c r="E54" s="5">
        <f t="shared" si="0"/>
        <v>4</v>
      </c>
      <c r="F54" s="18">
        <v>140242.69</v>
      </c>
      <c r="G54" s="18">
        <v>77411.42</v>
      </c>
      <c r="H54" s="18">
        <v>119000</v>
      </c>
      <c r="I54" s="18">
        <v>131348.79</v>
      </c>
      <c r="J54" s="6">
        <f t="shared" si="5"/>
        <v>117000.72500000001</v>
      </c>
      <c r="K54" s="6">
        <f t="array" ref="K54">+IFERROR(STDEV(IF(F54:I54&gt;0,F54:I54)),0)</f>
        <v>27793.081136703167</v>
      </c>
      <c r="L54" s="6">
        <f t="shared" si="6"/>
        <v>89207.643863296835</v>
      </c>
      <c r="M54" s="6">
        <f t="shared" si="7"/>
        <v>144793.80613670318</v>
      </c>
      <c r="N54" s="7">
        <f t="shared" si="12"/>
        <v>140242.69</v>
      </c>
      <c r="O54" s="7" t="str">
        <f t="shared" si="13"/>
        <v>DESCARTADA</v>
      </c>
      <c r="P54" s="7">
        <f t="shared" si="14"/>
        <v>119000</v>
      </c>
      <c r="Q54" s="7">
        <f t="shared" si="15"/>
        <v>131348.79</v>
      </c>
      <c r="R54" s="27">
        <f t="shared" si="16"/>
        <v>130197.15999999999</v>
      </c>
      <c r="S54" s="27">
        <f t="shared" si="17"/>
        <v>131348.79</v>
      </c>
      <c r="T54" s="21">
        <f t="shared" si="18"/>
        <v>119000</v>
      </c>
      <c r="U54" s="22">
        <f t="shared" si="11"/>
        <v>129902.57412279506</v>
      </c>
      <c r="V54" s="28"/>
      <c r="W54" s="28"/>
    </row>
    <row r="55" spans="1:23" ht="26.1">
      <c r="A55" s="8">
        <v>52</v>
      </c>
      <c r="B55" s="164"/>
      <c r="C55" s="162"/>
      <c r="D55" s="40" t="s">
        <v>377</v>
      </c>
      <c r="E55" s="5">
        <f t="shared" si="0"/>
        <v>4</v>
      </c>
      <c r="F55" s="18">
        <v>207741.87</v>
      </c>
      <c r="G55" s="18">
        <v>93826.827999999994</v>
      </c>
      <c r="H55" s="18">
        <v>119000</v>
      </c>
      <c r="I55" s="18">
        <v>159202.64000000001</v>
      </c>
      <c r="J55" s="6">
        <f t="shared" si="5"/>
        <v>144942.8345</v>
      </c>
      <c r="K55" s="6">
        <f t="array" ref="K55">+IFERROR(STDEV(IF(F55:I55&gt;0,F55:I55)),0)</f>
        <v>49775.957030915146</v>
      </c>
      <c r="L55" s="6">
        <f t="shared" si="6"/>
        <v>95166.877469084851</v>
      </c>
      <c r="M55" s="6">
        <f t="shared" si="7"/>
        <v>194718.79153091513</v>
      </c>
      <c r="N55" s="7" t="str">
        <f t="shared" si="12"/>
        <v>DESCARTADA</v>
      </c>
      <c r="O55" s="7" t="str">
        <f t="shared" si="13"/>
        <v>DESCARTADA</v>
      </c>
      <c r="P55" s="7">
        <f t="shared" si="14"/>
        <v>119000</v>
      </c>
      <c r="Q55" s="7">
        <f t="shared" si="15"/>
        <v>159202.64000000001</v>
      </c>
      <c r="R55" s="27">
        <f t="shared" si="16"/>
        <v>139101.32</v>
      </c>
      <c r="S55" s="27">
        <f t="shared" si="17"/>
        <v>139101.32</v>
      </c>
      <c r="T55" s="21">
        <f t="shared" si="18"/>
        <v>119000</v>
      </c>
      <c r="U55" s="22">
        <f t="shared" si="11"/>
        <v>137641.25166533468</v>
      </c>
      <c r="V55" s="28"/>
      <c r="W55" s="28"/>
    </row>
    <row r="56" spans="1:23" ht="26.1">
      <c r="A56" s="8">
        <v>53</v>
      </c>
      <c r="B56" s="164"/>
      <c r="C56" s="162"/>
      <c r="D56" s="40" t="s">
        <v>378</v>
      </c>
      <c r="E56" s="5">
        <f t="shared" si="0"/>
        <v>4</v>
      </c>
      <c r="F56" s="18">
        <v>201421.78</v>
      </c>
      <c r="G56" s="18">
        <v>81759.335999999996</v>
      </c>
      <c r="H56" s="18">
        <v>119000</v>
      </c>
      <c r="I56" s="18">
        <v>138727.12</v>
      </c>
      <c r="J56" s="6">
        <f t="shared" si="5"/>
        <v>135227.05900000001</v>
      </c>
      <c r="K56" s="6">
        <f t="array" ref="K56">+IFERROR(STDEV(IF(F56:I56&gt;0,F56:I56)),0)</f>
        <v>50053.659079917321</v>
      </c>
      <c r="L56" s="6">
        <f t="shared" si="6"/>
        <v>85173.39992008268</v>
      </c>
      <c r="M56" s="6">
        <f t="shared" si="7"/>
        <v>185280.71807991734</v>
      </c>
      <c r="N56" s="7" t="str">
        <f t="shared" si="12"/>
        <v>DESCARTADA</v>
      </c>
      <c r="O56" s="7" t="str">
        <f t="shared" si="13"/>
        <v>DESCARTADA</v>
      </c>
      <c r="P56" s="7">
        <f t="shared" si="14"/>
        <v>119000</v>
      </c>
      <c r="Q56" s="7">
        <f t="shared" si="15"/>
        <v>138727.12</v>
      </c>
      <c r="R56" s="27">
        <f t="shared" si="16"/>
        <v>128863.56</v>
      </c>
      <c r="S56" s="27">
        <f t="shared" si="17"/>
        <v>128863.56</v>
      </c>
      <c r="T56" s="21">
        <f t="shared" si="18"/>
        <v>119000</v>
      </c>
      <c r="U56" s="22">
        <f t="shared" si="11"/>
        <v>128485.5138916446</v>
      </c>
      <c r="V56" s="28"/>
      <c r="W56" s="28"/>
    </row>
    <row r="57" spans="1:23" ht="39">
      <c r="A57" s="3">
        <v>54</v>
      </c>
      <c r="B57" s="164"/>
      <c r="C57" s="162"/>
      <c r="D57" s="40" t="s">
        <v>379</v>
      </c>
      <c r="E57" s="5">
        <f t="shared" si="0"/>
        <v>4</v>
      </c>
      <c r="F57" s="18">
        <v>265940.01</v>
      </c>
      <c r="G57" s="18">
        <v>128442.88800000001</v>
      </c>
      <c r="H57" s="18">
        <v>178500</v>
      </c>
      <c r="I57" s="18">
        <v>138727.12</v>
      </c>
      <c r="J57" s="6">
        <f t="shared" si="5"/>
        <v>177902.50450000001</v>
      </c>
      <c r="K57" s="6">
        <f t="array" ref="K57">+IFERROR(STDEV(IF(F57:I57&gt;0,F57:I57)),0)</f>
        <v>62535.120240776108</v>
      </c>
      <c r="L57" s="6">
        <f t="shared" si="6"/>
        <v>115367.38425922391</v>
      </c>
      <c r="M57" s="6">
        <f t="shared" si="7"/>
        <v>240437.62474077611</v>
      </c>
      <c r="N57" s="7" t="str">
        <f t="shared" si="12"/>
        <v>DESCARTADA</v>
      </c>
      <c r="O57" s="7">
        <f t="shared" si="13"/>
        <v>128442.88800000001</v>
      </c>
      <c r="P57" s="7">
        <f t="shared" si="14"/>
        <v>178500</v>
      </c>
      <c r="Q57" s="7">
        <f t="shared" si="15"/>
        <v>138727.12</v>
      </c>
      <c r="R57" s="27">
        <f t="shared" si="16"/>
        <v>148556.66933333335</v>
      </c>
      <c r="S57" s="27">
        <f t="shared" si="17"/>
        <v>138727.12</v>
      </c>
      <c r="T57" s="21">
        <f t="shared" si="18"/>
        <v>128442.88800000001</v>
      </c>
      <c r="U57" s="22">
        <f t="shared" si="11"/>
        <v>147062.93109280936</v>
      </c>
      <c r="V57" s="28"/>
      <c r="W57" s="28"/>
    </row>
    <row r="58" spans="1:23" ht="39">
      <c r="A58" s="3">
        <v>55</v>
      </c>
      <c r="B58" s="164"/>
      <c r="C58" s="162"/>
      <c r="D58" s="40" t="s">
        <v>380</v>
      </c>
      <c r="E58" s="5">
        <f t="shared" si="0"/>
        <v>3</v>
      </c>
      <c r="F58" s="18">
        <v>146370</v>
      </c>
      <c r="G58" s="18"/>
      <c r="H58" s="18">
        <v>214200</v>
      </c>
      <c r="I58" s="18">
        <v>171360</v>
      </c>
      <c r="J58" s="6">
        <f t="shared" si="5"/>
        <v>177310</v>
      </c>
      <c r="K58" s="6">
        <f t="array" ref="K58">+IFERROR(STDEV(IF(F58:I58&gt;0,F58:I58)),0)</f>
        <v>34304.21402685099</v>
      </c>
      <c r="L58" s="6">
        <f t="shared" si="6"/>
        <v>143005.785973149</v>
      </c>
      <c r="M58" s="6">
        <f t="shared" si="7"/>
        <v>211614.214026851</v>
      </c>
      <c r="N58" s="7">
        <f t="shared" si="12"/>
        <v>146370</v>
      </c>
      <c r="O58" s="7" t="str">
        <f t="shared" si="13"/>
        <v>DESCARTADA</v>
      </c>
      <c r="P58" s="7" t="str">
        <f t="shared" si="14"/>
        <v>DESCARTADA</v>
      </c>
      <c r="Q58" s="7">
        <f t="shared" si="15"/>
        <v>171360</v>
      </c>
      <c r="R58" s="27">
        <f t="shared" si="16"/>
        <v>158865</v>
      </c>
      <c r="S58" s="27">
        <f t="shared" si="17"/>
        <v>158865</v>
      </c>
      <c r="T58" s="21">
        <f t="shared" si="18"/>
        <v>146370</v>
      </c>
      <c r="U58" s="22">
        <f t="shared" si="11"/>
        <v>158372.86131152647</v>
      </c>
      <c r="V58" s="28"/>
      <c r="W58" s="28"/>
    </row>
    <row r="59" spans="1:23" ht="26.1">
      <c r="A59" s="8">
        <v>56</v>
      </c>
      <c r="B59" s="164"/>
      <c r="C59" s="162"/>
      <c r="D59" s="40" t="s">
        <v>381</v>
      </c>
      <c r="E59" s="5">
        <f t="shared" si="0"/>
        <v>4</v>
      </c>
      <c r="F59" s="18">
        <v>327969.95</v>
      </c>
      <c r="G59" s="18">
        <v>183801.60782718519</v>
      </c>
      <c r="H59" s="18">
        <v>238000</v>
      </c>
      <c r="I59" s="18">
        <v>311868.7</v>
      </c>
      <c r="J59" s="6">
        <f t="shared" si="5"/>
        <v>265410.06445679627</v>
      </c>
      <c r="K59" s="6">
        <f t="array" ref="K59">+IFERROR(STDEV(IF(F59:I59&gt;0,F59:I59)),0)</f>
        <v>67040.773470846048</v>
      </c>
      <c r="L59" s="6">
        <f t="shared" si="6"/>
        <v>198369.29098595021</v>
      </c>
      <c r="M59" s="6">
        <f t="shared" si="7"/>
        <v>332450.83792764234</v>
      </c>
      <c r="N59" s="7">
        <f t="shared" si="12"/>
        <v>327969.95</v>
      </c>
      <c r="O59" s="7" t="str">
        <f t="shared" si="13"/>
        <v>DESCARTADA</v>
      </c>
      <c r="P59" s="7">
        <f t="shared" si="14"/>
        <v>238000</v>
      </c>
      <c r="Q59" s="7">
        <f t="shared" si="15"/>
        <v>311868.7</v>
      </c>
      <c r="R59" s="27">
        <f t="shared" si="16"/>
        <v>292612.8833333333</v>
      </c>
      <c r="S59" s="27">
        <f t="shared" si="17"/>
        <v>311868.7</v>
      </c>
      <c r="T59" s="21">
        <f t="shared" si="18"/>
        <v>238000</v>
      </c>
      <c r="U59" s="22">
        <f t="shared" si="11"/>
        <v>289819.49823048804</v>
      </c>
      <c r="V59" s="28"/>
      <c r="W59" s="28"/>
    </row>
    <row r="60" spans="1:23" ht="51.95">
      <c r="A60" s="3">
        <v>57</v>
      </c>
      <c r="B60" s="164"/>
      <c r="C60" s="162"/>
      <c r="D60" s="41" t="s">
        <v>382</v>
      </c>
      <c r="E60" s="5">
        <f t="shared" si="0"/>
        <v>4</v>
      </c>
      <c r="F60" s="18">
        <v>250593.77000000002</v>
      </c>
      <c r="G60" s="18">
        <v>135992.04</v>
      </c>
      <c r="H60" s="18">
        <v>166600</v>
      </c>
      <c r="I60" s="18">
        <v>423585.87</v>
      </c>
      <c r="J60" s="6">
        <f t="shared" si="5"/>
        <v>244192.92</v>
      </c>
      <c r="K60" s="6">
        <f t="array" ref="K60">+IFERROR(STDEV(IF(F60:I60&gt;0,F60:I60)),0)</f>
        <v>129036.03250943229</v>
      </c>
      <c r="L60" s="6">
        <f t="shared" si="6"/>
        <v>115156.88749056772</v>
      </c>
      <c r="M60" s="6">
        <f t="shared" si="7"/>
        <v>373228.95250943233</v>
      </c>
      <c r="N60" s="7">
        <f t="shared" si="12"/>
        <v>250593.77000000002</v>
      </c>
      <c r="O60" s="7">
        <f t="shared" si="13"/>
        <v>135992.04</v>
      </c>
      <c r="P60" s="7">
        <f t="shared" si="14"/>
        <v>166600</v>
      </c>
      <c r="Q60" s="7" t="str">
        <f t="shared" si="15"/>
        <v>DESCARTADA</v>
      </c>
      <c r="R60" s="27">
        <f t="shared" si="16"/>
        <v>184395.27000000002</v>
      </c>
      <c r="S60" s="27">
        <f t="shared" si="17"/>
        <v>166600</v>
      </c>
      <c r="T60" s="21">
        <f t="shared" si="18"/>
        <v>135992.04</v>
      </c>
      <c r="U60" s="22">
        <f t="shared" si="11"/>
        <v>178396.46805535848</v>
      </c>
      <c r="V60" s="28"/>
      <c r="W60" s="28"/>
    </row>
    <row r="61" spans="1:23" ht="39">
      <c r="A61" s="3">
        <v>58</v>
      </c>
      <c r="B61" s="164"/>
      <c r="C61" s="162"/>
      <c r="D61" s="42" t="s">
        <v>383</v>
      </c>
      <c r="E61" s="5">
        <f t="shared" si="0"/>
        <v>3</v>
      </c>
      <c r="F61" s="18">
        <v>213985.8</v>
      </c>
      <c r="G61" s="18"/>
      <c r="H61" s="18">
        <v>261800</v>
      </c>
      <c r="I61" s="18">
        <v>285600</v>
      </c>
      <c r="J61" s="6">
        <f t="shared" si="5"/>
        <v>253795.26666666669</v>
      </c>
      <c r="K61" s="6">
        <f t="array" ref="K61">+IFERROR(STDEV(IF(F61:I61&gt;0,F61:I61)),0)</f>
        <v>36471.978657776686</v>
      </c>
      <c r="L61" s="6">
        <f t="shared" si="6"/>
        <v>217323.28800889</v>
      </c>
      <c r="M61" s="6">
        <f t="shared" si="7"/>
        <v>290267.24532444339</v>
      </c>
      <c r="N61" s="7" t="str">
        <f t="shared" si="12"/>
        <v>DESCARTADA</v>
      </c>
      <c r="O61" s="7" t="str">
        <f t="shared" si="13"/>
        <v>DESCARTADA</v>
      </c>
      <c r="P61" s="7">
        <f t="shared" si="14"/>
        <v>261800</v>
      </c>
      <c r="Q61" s="7">
        <f t="shared" si="15"/>
        <v>285600</v>
      </c>
      <c r="R61" s="27">
        <f t="shared" si="16"/>
        <v>273700</v>
      </c>
      <c r="S61" s="27">
        <f t="shared" si="17"/>
        <v>273700</v>
      </c>
      <c r="T61" s="21">
        <f t="shared" si="18"/>
        <v>261800</v>
      </c>
      <c r="U61" s="22">
        <f t="shared" si="11"/>
        <v>273441.18197521014</v>
      </c>
      <c r="V61" s="28"/>
      <c r="W61" s="28"/>
    </row>
    <row r="62" spans="1:23" ht="39">
      <c r="A62" s="8">
        <v>59</v>
      </c>
      <c r="B62" s="164"/>
      <c r="C62" s="162"/>
      <c r="D62" s="43" t="s">
        <v>384</v>
      </c>
      <c r="E62" s="5">
        <f t="shared" si="0"/>
        <v>3</v>
      </c>
      <c r="F62" s="18">
        <v>171122</v>
      </c>
      <c r="G62" s="18"/>
      <c r="H62" s="18">
        <v>130900</v>
      </c>
      <c r="I62" s="18">
        <v>114240</v>
      </c>
      <c r="J62" s="6">
        <f t="shared" si="5"/>
        <v>138754</v>
      </c>
      <c r="K62" s="6">
        <f t="array" ref="K62">+IFERROR(STDEV(IF(F62:I62&gt;0,F62:I62)),0)</f>
        <v>29243.024262206534</v>
      </c>
      <c r="L62" s="6">
        <f t="shared" si="6"/>
        <v>109510.97573779346</v>
      </c>
      <c r="M62" s="6">
        <f t="shared" si="7"/>
        <v>167997.02426220654</v>
      </c>
      <c r="N62" s="7" t="str">
        <f t="shared" si="12"/>
        <v>DESCARTADA</v>
      </c>
      <c r="O62" s="7" t="str">
        <f t="shared" si="13"/>
        <v>DESCARTADA</v>
      </c>
      <c r="P62" s="7">
        <f t="shared" si="14"/>
        <v>130900</v>
      </c>
      <c r="Q62" s="7">
        <f t="shared" si="15"/>
        <v>114240</v>
      </c>
      <c r="R62" s="27">
        <f t="shared" si="16"/>
        <v>122570</v>
      </c>
      <c r="S62" s="27">
        <f t="shared" si="17"/>
        <v>122570</v>
      </c>
      <c r="T62" s="21">
        <f t="shared" si="18"/>
        <v>114240</v>
      </c>
      <c r="U62" s="22">
        <f t="shared" si="11"/>
        <v>122286.61414889203</v>
      </c>
      <c r="V62" s="28"/>
      <c r="W62" s="28"/>
    </row>
    <row r="63" spans="1:23" ht="39">
      <c r="A63" s="3">
        <v>60</v>
      </c>
      <c r="B63" s="164"/>
      <c r="C63" s="162"/>
      <c r="D63" s="41" t="s">
        <v>385</v>
      </c>
      <c r="E63" s="5">
        <f t="shared" si="0"/>
        <v>4</v>
      </c>
      <c r="F63" s="18">
        <v>442319.43</v>
      </c>
      <c r="G63" s="18">
        <v>249642.76603769587</v>
      </c>
      <c r="H63" s="18">
        <v>333200</v>
      </c>
      <c r="I63" s="18">
        <v>385560</v>
      </c>
      <c r="J63" s="6">
        <f t="shared" si="5"/>
        <v>352680.54900942394</v>
      </c>
      <c r="K63" s="6">
        <f t="array" ref="K63">+IFERROR(STDEV(IF(F63:I63&gt;0,F63:I63)),0)</f>
        <v>81878.902028385695</v>
      </c>
      <c r="L63" s="6">
        <f t="shared" si="6"/>
        <v>270801.64698103827</v>
      </c>
      <c r="M63" s="6">
        <f t="shared" si="7"/>
        <v>434559.4510378096</v>
      </c>
      <c r="N63" s="7" t="str">
        <f t="shared" si="12"/>
        <v>DESCARTADA</v>
      </c>
      <c r="O63" s="7" t="str">
        <f t="shared" si="13"/>
        <v>DESCARTADA</v>
      </c>
      <c r="P63" s="7">
        <f t="shared" si="14"/>
        <v>333200</v>
      </c>
      <c r="Q63" s="7">
        <f t="shared" si="15"/>
        <v>385560</v>
      </c>
      <c r="R63" s="27">
        <f t="shared" si="16"/>
        <v>359380</v>
      </c>
      <c r="S63" s="27">
        <f t="shared" si="17"/>
        <v>359380</v>
      </c>
      <c r="T63" s="21">
        <f t="shared" si="18"/>
        <v>333200</v>
      </c>
      <c r="U63" s="22">
        <f t="shared" si="11"/>
        <v>358425.15536719799</v>
      </c>
      <c r="V63" s="28"/>
      <c r="W63" s="28"/>
    </row>
    <row r="64" spans="1:23" ht="39">
      <c r="A64" s="3">
        <v>61</v>
      </c>
      <c r="B64" s="164"/>
      <c r="C64" s="162"/>
      <c r="D64" s="44" t="s">
        <v>386</v>
      </c>
      <c r="E64" s="5">
        <f t="shared" si="0"/>
        <v>4</v>
      </c>
      <c r="F64" s="18">
        <v>270238.28999999998</v>
      </c>
      <c r="G64" s="18">
        <v>146653.15695498601</v>
      </c>
      <c r="H64" s="18">
        <v>166600</v>
      </c>
      <c r="I64" s="18">
        <v>248836.39</v>
      </c>
      <c r="J64" s="6">
        <f t="shared" si="5"/>
        <v>208081.95923874649</v>
      </c>
      <c r="K64" s="6">
        <f t="array" ref="K64">+IFERROR(STDEV(IF(F64:I64&gt;0,F64:I64)),0)</f>
        <v>60604.135647326162</v>
      </c>
      <c r="L64" s="6">
        <f t="shared" si="6"/>
        <v>147477.82359142034</v>
      </c>
      <c r="M64" s="6">
        <f t="shared" si="7"/>
        <v>268686.09488607268</v>
      </c>
      <c r="N64" s="7" t="str">
        <f t="shared" si="12"/>
        <v>DESCARTADA</v>
      </c>
      <c r="O64" s="7" t="str">
        <f t="shared" si="13"/>
        <v>DESCARTADA</v>
      </c>
      <c r="P64" s="7">
        <f t="shared" si="14"/>
        <v>166600</v>
      </c>
      <c r="Q64" s="7">
        <f t="shared" si="15"/>
        <v>248836.39</v>
      </c>
      <c r="R64" s="27">
        <f t="shared" si="16"/>
        <v>207718.19500000001</v>
      </c>
      <c r="S64" s="27">
        <f t="shared" si="17"/>
        <v>207718.19500000001</v>
      </c>
      <c r="T64" s="21">
        <f t="shared" si="18"/>
        <v>166600</v>
      </c>
      <c r="U64" s="22">
        <f t="shared" si="11"/>
        <v>203607.81560146456</v>
      </c>
      <c r="V64" s="28"/>
      <c r="W64" s="28"/>
    </row>
    <row r="65" spans="1:23" ht="26.1">
      <c r="A65" s="8">
        <v>62</v>
      </c>
      <c r="B65" s="164"/>
      <c r="C65" s="162"/>
      <c r="D65" s="45" t="s">
        <v>387</v>
      </c>
      <c r="E65" s="5">
        <f t="shared" si="0"/>
        <v>4</v>
      </c>
      <c r="F65" s="18">
        <v>281655.15000000002</v>
      </c>
      <c r="G65" s="18">
        <v>160492.5874287872</v>
      </c>
      <c r="H65" s="18">
        <v>178500</v>
      </c>
      <c r="I65" s="18">
        <v>272318.7</v>
      </c>
      <c r="J65" s="6">
        <f t="shared" si="5"/>
        <v>223241.60935719678</v>
      </c>
      <c r="K65" s="6">
        <f t="array" ref="K65">+IFERROR(STDEV(IF(F65:I65&gt;0,F65:I65)),0)</f>
        <v>62609.780698211485</v>
      </c>
      <c r="L65" s="6">
        <f t="shared" si="6"/>
        <v>160631.82865898529</v>
      </c>
      <c r="M65" s="6">
        <f t="shared" si="7"/>
        <v>285851.39005540824</v>
      </c>
      <c r="N65" s="7">
        <f t="shared" si="12"/>
        <v>281655.15000000002</v>
      </c>
      <c r="O65" s="7" t="str">
        <f t="shared" si="13"/>
        <v>DESCARTADA</v>
      </c>
      <c r="P65" s="7">
        <f t="shared" si="14"/>
        <v>178500</v>
      </c>
      <c r="Q65" s="7">
        <f t="shared" si="15"/>
        <v>272318.7</v>
      </c>
      <c r="R65" s="27">
        <f t="shared" si="16"/>
        <v>244157.95000000004</v>
      </c>
      <c r="S65" s="27">
        <f t="shared" si="17"/>
        <v>272318.7</v>
      </c>
      <c r="T65" s="21">
        <f t="shared" si="18"/>
        <v>178500</v>
      </c>
      <c r="U65" s="22">
        <f t="shared" si="11"/>
        <v>239227.51411493454</v>
      </c>
      <c r="V65" s="28"/>
      <c r="W65" s="28"/>
    </row>
    <row r="66" spans="1:23" ht="39">
      <c r="A66" s="3">
        <v>63</v>
      </c>
      <c r="B66" s="164"/>
      <c r="C66" s="162"/>
      <c r="D66" s="44" t="s">
        <v>388</v>
      </c>
      <c r="E66" s="5">
        <f t="shared" si="0"/>
        <v>4</v>
      </c>
      <c r="F66" s="18">
        <v>319227.02</v>
      </c>
      <c r="G66" s="18">
        <v>185694.83702913232</v>
      </c>
      <c r="H66" s="18">
        <v>214200</v>
      </c>
      <c r="I66" s="18">
        <v>315081.07</v>
      </c>
      <c r="J66" s="6">
        <f t="shared" si="5"/>
        <v>258550.73175728309</v>
      </c>
      <c r="K66" s="6">
        <f t="array" ref="K66">+IFERROR(STDEV(IF(F66:I66&gt;0,F66:I66)),0)</f>
        <v>68683.476666019982</v>
      </c>
      <c r="L66" s="6">
        <f t="shared" si="6"/>
        <v>189867.2550912631</v>
      </c>
      <c r="M66" s="6">
        <f t="shared" si="7"/>
        <v>327234.20842330309</v>
      </c>
      <c r="N66" s="7">
        <f t="shared" si="12"/>
        <v>319227.02</v>
      </c>
      <c r="O66" s="7" t="str">
        <f t="shared" si="13"/>
        <v>DESCARTADA</v>
      </c>
      <c r="P66" s="7">
        <f t="shared" si="14"/>
        <v>214200</v>
      </c>
      <c r="Q66" s="7">
        <f t="shared" si="15"/>
        <v>315081.07</v>
      </c>
      <c r="R66" s="27">
        <f t="shared" si="16"/>
        <v>282836.03000000003</v>
      </c>
      <c r="S66" s="27">
        <f t="shared" si="17"/>
        <v>315081.07</v>
      </c>
      <c r="T66" s="21">
        <f t="shared" si="18"/>
        <v>214200</v>
      </c>
      <c r="U66" s="22">
        <f t="shared" si="11"/>
        <v>278257.6676975888</v>
      </c>
      <c r="V66" s="28"/>
      <c r="W66" s="28"/>
    </row>
    <row r="67" spans="1:23" ht="51.95">
      <c r="A67" s="3">
        <v>64</v>
      </c>
      <c r="B67" s="164"/>
      <c r="C67" s="162"/>
      <c r="D67" s="44" t="s">
        <v>389</v>
      </c>
      <c r="E67" s="5">
        <f t="shared" si="0"/>
        <v>4</v>
      </c>
      <c r="F67" s="18">
        <v>378168.91000000003</v>
      </c>
      <c r="G67" s="18">
        <v>195512.20864792436</v>
      </c>
      <c r="H67" s="18">
        <v>249900</v>
      </c>
      <c r="I67" s="18">
        <v>331738.87</v>
      </c>
      <c r="J67" s="6">
        <f t="shared" si="5"/>
        <v>288829.99716198107</v>
      </c>
      <c r="K67" s="6">
        <f t="array" ref="K67">+IFERROR(STDEV(IF(F67:I67&gt;0,F67:I67)),0)</f>
        <v>81744.249639744419</v>
      </c>
      <c r="L67" s="6">
        <f t="shared" si="6"/>
        <v>207085.74752223666</v>
      </c>
      <c r="M67" s="6">
        <f t="shared" si="7"/>
        <v>370574.24680172547</v>
      </c>
      <c r="N67" s="7" t="str">
        <f t="shared" si="12"/>
        <v>DESCARTADA</v>
      </c>
      <c r="O67" s="7" t="str">
        <f t="shared" si="13"/>
        <v>DESCARTADA</v>
      </c>
      <c r="P67" s="7">
        <f t="shared" si="14"/>
        <v>249900</v>
      </c>
      <c r="Q67" s="7">
        <f t="shared" si="15"/>
        <v>331738.87</v>
      </c>
      <c r="R67" s="27">
        <f t="shared" si="16"/>
        <v>290819.435</v>
      </c>
      <c r="S67" s="27">
        <f t="shared" si="17"/>
        <v>290819.435</v>
      </c>
      <c r="T67" s="21">
        <f t="shared" si="18"/>
        <v>249900</v>
      </c>
      <c r="U67" s="22">
        <f t="shared" si="11"/>
        <v>287926.28156005486</v>
      </c>
      <c r="V67" s="28"/>
      <c r="W67" s="28"/>
    </row>
    <row r="68" spans="1:23" ht="26.1">
      <c r="A68" s="8">
        <v>65</v>
      </c>
      <c r="B68" s="164"/>
      <c r="C68" s="162"/>
      <c r="D68" s="44" t="s">
        <v>390</v>
      </c>
      <c r="E68" s="5">
        <f t="shared" ref="E68:E131" si="19">COUNT(F68:I68)</f>
        <v>4</v>
      </c>
      <c r="F68" s="18">
        <v>399269.99</v>
      </c>
      <c r="G68" s="18">
        <v>214599.73110104218</v>
      </c>
      <c r="H68" s="18">
        <v>261800</v>
      </c>
      <c r="I68" s="18">
        <v>135660</v>
      </c>
      <c r="J68" s="6">
        <f t="shared" ref="J68:J131" si="20">+IFERROR(AVERAGEIF(F68:I68,"&gt;0",F68:I68),0)</f>
        <v>252832.43027526053</v>
      </c>
      <c r="K68" s="6">
        <f t="array" ref="K68">+IFERROR(STDEV(IF(F68:I68&gt;0,F68:I68)),0)</f>
        <v>110627.74502456702</v>
      </c>
      <c r="L68" s="6">
        <f t="shared" ref="L68:L131" si="21">+J68-K68</f>
        <v>142204.68525069352</v>
      </c>
      <c r="M68" s="6">
        <f t="shared" ref="M68:M131" si="22">+J68+K68</f>
        <v>363460.17529982753</v>
      </c>
      <c r="N68" s="7" t="str">
        <f t="shared" ref="N68:N103" si="23">+IF(AND(F68&gt;=$L68,F68&lt;=$M68),+F68,"DESCARTADA")</f>
        <v>DESCARTADA</v>
      </c>
      <c r="O68" s="7">
        <f t="shared" ref="O68:O103" si="24">+IF(AND(G68&gt;=$L68,G68&lt;=$M68),+G68,"DESCARTADA")</f>
        <v>214599.73110104218</v>
      </c>
      <c r="P68" s="7">
        <f t="shared" ref="P68:P103" si="25">+IF(AND(H68&gt;=$L68,H68&lt;=$M68),+H68,"DESCARTADA")</f>
        <v>261800</v>
      </c>
      <c r="Q68" s="7" t="str">
        <f t="shared" ref="Q68:Q103" si="26">+IF(AND(I68&gt;=$L68,I68&lt;=$M68),+I68,"DESCARTADA")</f>
        <v>DESCARTADA</v>
      </c>
      <c r="R68" s="27">
        <f t="shared" ref="R68:R99" si="27">+AVERAGEIF(N68:Q68,"&gt;0",N68:Q68)</f>
        <v>238199.86555052109</v>
      </c>
      <c r="S68" s="27">
        <f t="shared" ref="S68:S99" si="28">+MEDIAN(N68:Q68)</f>
        <v>238199.86555052109</v>
      </c>
      <c r="T68" s="21">
        <f t="shared" ref="T68:T99" si="29">MIN(N68:Q68)</f>
        <v>214599.73110104218</v>
      </c>
      <c r="U68" s="22">
        <f t="shared" si="11"/>
        <v>237027.86672088338</v>
      </c>
      <c r="V68" s="28"/>
      <c r="W68" s="28"/>
    </row>
    <row r="69" spans="1:23" ht="26.1">
      <c r="A69" s="8">
        <v>66</v>
      </c>
      <c r="B69" s="164"/>
      <c r="C69" s="162"/>
      <c r="D69" s="46" t="s">
        <v>391</v>
      </c>
      <c r="E69" s="5">
        <f t="shared" si="19"/>
        <v>4</v>
      </c>
      <c r="F69" s="18">
        <v>199979.5</v>
      </c>
      <c r="G69" s="18">
        <v>185694.83702913232</v>
      </c>
      <c r="H69" s="18">
        <v>273700</v>
      </c>
      <c r="I69" s="18">
        <v>171360</v>
      </c>
      <c r="J69" s="6">
        <f t="shared" si="20"/>
        <v>207683.58425728307</v>
      </c>
      <c r="K69" s="6">
        <f t="array" ref="K69">+IFERROR(STDEV(IF(F69:I69&gt;0,F69:I69)),0)</f>
        <v>45535.436163197919</v>
      </c>
      <c r="L69" s="6">
        <f t="shared" si="21"/>
        <v>162148.14809408516</v>
      </c>
      <c r="M69" s="6">
        <f t="shared" si="22"/>
        <v>253219.02042048099</v>
      </c>
      <c r="N69" s="7">
        <f t="shared" si="23"/>
        <v>199979.5</v>
      </c>
      <c r="O69" s="7">
        <f t="shared" si="24"/>
        <v>185694.83702913232</v>
      </c>
      <c r="P69" s="7" t="str">
        <f t="shared" si="25"/>
        <v>DESCARTADA</v>
      </c>
      <c r="Q69" s="7">
        <f t="shared" si="26"/>
        <v>171360</v>
      </c>
      <c r="R69" s="27">
        <f t="shared" si="27"/>
        <v>185678.11234304411</v>
      </c>
      <c r="S69" s="27">
        <f t="shared" si="28"/>
        <v>185694.83702913232</v>
      </c>
      <c r="T69" s="21">
        <f t="shared" si="29"/>
        <v>171360</v>
      </c>
      <c r="U69" s="22">
        <f t="shared" ref="U69:U132" si="30">GEOMEAN(N69:Q69)</f>
        <v>185309.74291883441</v>
      </c>
      <c r="V69" s="28"/>
      <c r="W69" s="28"/>
    </row>
    <row r="70" spans="1:23" ht="26.1">
      <c r="A70" s="3">
        <v>67</v>
      </c>
      <c r="B70" s="164"/>
      <c r="C70" s="162"/>
      <c r="D70" s="47" t="s">
        <v>392</v>
      </c>
      <c r="E70" s="5">
        <f t="shared" si="19"/>
        <v>4</v>
      </c>
      <c r="F70" s="18">
        <v>431054.89</v>
      </c>
      <c r="G70" s="18">
        <v>246783.6895200435</v>
      </c>
      <c r="H70" s="18">
        <v>333200</v>
      </c>
      <c r="I70" s="18">
        <v>418734.68</v>
      </c>
      <c r="J70" s="6">
        <f t="shared" si="20"/>
        <v>357443.31488001085</v>
      </c>
      <c r="K70" s="6">
        <f t="array" ref="K70">+IFERROR(STDEV(IF(F70:I70&gt;0,F70:I70)),0)</f>
        <v>85651.593546369419</v>
      </c>
      <c r="L70" s="6">
        <f t="shared" si="21"/>
        <v>271791.72133364144</v>
      </c>
      <c r="M70" s="6">
        <f t="shared" si="22"/>
        <v>443094.90842638025</v>
      </c>
      <c r="N70" s="7">
        <f t="shared" si="23"/>
        <v>431054.89</v>
      </c>
      <c r="O70" s="7" t="str">
        <f t="shared" si="24"/>
        <v>DESCARTADA</v>
      </c>
      <c r="P70" s="7">
        <f t="shared" si="25"/>
        <v>333200</v>
      </c>
      <c r="Q70" s="7">
        <f t="shared" si="26"/>
        <v>418734.68</v>
      </c>
      <c r="R70" s="27">
        <f t="shared" si="27"/>
        <v>394329.85666666669</v>
      </c>
      <c r="S70" s="27">
        <f t="shared" si="28"/>
        <v>418734.68</v>
      </c>
      <c r="T70" s="21">
        <f t="shared" si="29"/>
        <v>333200</v>
      </c>
      <c r="U70" s="22">
        <f t="shared" si="30"/>
        <v>391794.94948763022</v>
      </c>
      <c r="V70" s="28"/>
      <c r="W70" s="28"/>
    </row>
    <row r="71" spans="1:23" ht="12.95">
      <c r="A71" s="3">
        <v>68</v>
      </c>
      <c r="B71" s="164"/>
      <c r="C71" s="162"/>
      <c r="D71" s="47" t="s">
        <v>393</v>
      </c>
      <c r="E71" s="5">
        <f t="shared" si="19"/>
        <v>4</v>
      </c>
      <c r="F71" s="18">
        <v>290342.15000000002</v>
      </c>
      <c r="G71" s="18">
        <v>151202.63813254403</v>
      </c>
      <c r="H71" s="18">
        <v>214200</v>
      </c>
      <c r="I71" s="18">
        <v>256555.81</v>
      </c>
      <c r="J71" s="6">
        <f t="shared" si="20"/>
        <v>228075.14953313599</v>
      </c>
      <c r="K71" s="6">
        <f t="array" ref="K71">+IFERROR(STDEV(IF(F71:I71&gt;0,F71:I71)),0)</f>
        <v>59972.855391336088</v>
      </c>
      <c r="L71" s="6">
        <f t="shared" si="21"/>
        <v>168102.29414179991</v>
      </c>
      <c r="M71" s="6">
        <f t="shared" si="22"/>
        <v>288048.00492447207</v>
      </c>
      <c r="N71" s="7" t="str">
        <f t="shared" si="23"/>
        <v>DESCARTADA</v>
      </c>
      <c r="O71" s="7" t="str">
        <f t="shared" si="24"/>
        <v>DESCARTADA</v>
      </c>
      <c r="P71" s="7">
        <f t="shared" si="25"/>
        <v>214200</v>
      </c>
      <c r="Q71" s="7">
        <f t="shared" si="26"/>
        <v>256555.81</v>
      </c>
      <c r="R71" s="27">
        <f t="shared" si="27"/>
        <v>235377.905</v>
      </c>
      <c r="S71" s="27">
        <f t="shared" si="28"/>
        <v>235377.905</v>
      </c>
      <c r="T71" s="21">
        <f t="shared" si="29"/>
        <v>214200</v>
      </c>
      <c r="U71" s="22">
        <f t="shared" si="30"/>
        <v>234423.23797354221</v>
      </c>
      <c r="V71" s="28"/>
      <c r="W71" s="28"/>
    </row>
    <row r="72" spans="1:23" ht="12.95">
      <c r="A72" s="8">
        <v>69</v>
      </c>
      <c r="B72" s="164"/>
      <c r="C72" s="162"/>
      <c r="D72" s="47" t="s">
        <v>394</v>
      </c>
      <c r="E72" s="5">
        <f t="shared" si="19"/>
        <v>4</v>
      </c>
      <c r="F72" s="18">
        <v>275473.09999999998</v>
      </c>
      <c r="G72" s="18">
        <v>151202.63813254403</v>
      </c>
      <c r="H72" s="18">
        <v>214200</v>
      </c>
      <c r="I72" s="18">
        <v>256555.81</v>
      </c>
      <c r="J72" s="6">
        <f t="shared" si="20"/>
        <v>224357.88703313598</v>
      </c>
      <c r="K72" s="6">
        <f t="array" ref="K72">+IFERROR(STDEV(IF(F72:I72&gt;0,F72:I72)),0)</f>
        <v>55088.850507501462</v>
      </c>
      <c r="L72" s="6">
        <f t="shared" si="21"/>
        <v>169269.03652563452</v>
      </c>
      <c r="M72" s="6">
        <f t="shared" si="22"/>
        <v>279446.73754063743</v>
      </c>
      <c r="N72" s="7">
        <f t="shared" si="23"/>
        <v>275473.09999999998</v>
      </c>
      <c r="O72" s="7" t="str">
        <f t="shared" si="24"/>
        <v>DESCARTADA</v>
      </c>
      <c r="P72" s="7">
        <f t="shared" si="25"/>
        <v>214200</v>
      </c>
      <c r="Q72" s="7">
        <f t="shared" si="26"/>
        <v>256555.81</v>
      </c>
      <c r="R72" s="27">
        <f t="shared" si="27"/>
        <v>248742.96999999997</v>
      </c>
      <c r="S72" s="27">
        <f t="shared" si="28"/>
        <v>256555.81</v>
      </c>
      <c r="T72" s="21">
        <f t="shared" si="29"/>
        <v>214200</v>
      </c>
      <c r="U72" s="22">
        <f t="shared" si="30"/>
        <v>247377.48639569141</v>
      </c>
      <c r="V72" s="28"/>
      <c r="W72" s="28"/>
    </row>
    <row r="73" spans="1:23" ht="12.95">
      <c r="A73" s="3">
        <v>70</v>
      </c>
      <c r="B73" s="164"/>
      <c r="C73" s="162"/>
      <c r="D73" s="48" t="s">
        <v>110</v>
      </c>
      <c r="E73" s="5">
        <f t="shared" si="19"/>
        <v>4</v>
      </c>
      <c r="F73" s="18">
        <v>597810.78</v>
      </c>
      <c r="G73" s="18">
        <v>310816.55599999998</v>
      </c>
      <c r="H73" s="18">
        <v>368900</v>
      </c>
      <c r="I73" s="18">
        <v>527384.11</v>
      </c>
      <c r="J73" s="6">
        <f t="shared" si="20"/>
        <v>451227.8615</v>
      </c>
      <c r="K73" s="6">
        <f t="array" ref="K73">+IFERROR(STDEV(IF(F73:I73&gt;0,F73:I73)),0)</f>
        <v>133889.92702085403</v>
      </c>
      <c r="L73" s="6">
        <f t="shared" si="21"/>
        <v>317337.93447914597</v>
      </c>
      <c r="M73" s="6">
        <f t="shared" si="22"/>
        <v>585117.78852085397</v>
      </c>
      <c r="N73" s="7" t="str">
        <f t="shared" si="23"/>
        <v>DESCARTADA</v>
      </c>
      <c r="O73" s="7" t="str">
        <f t="shared" si="24"/>
        <v>DESCARTADA</v>
      </c>
      <c r="P73" s="7">
        <f t="shared" si="25"/>
        <v>368900</v>
      </c>
      <c r="Q73" s="7">
        <f t="shared" si="26"/>
        <v>527384.11</v>
      </c>
      <c r="R73" s="27">
        <f t="shared" si="27"/>
        <v>448142.05499999999</v>
      </c>
      <c r="S73" s="27">
        <f t="shared" si="28"/>
        <v>448142.05499999999</v>
      </c>
      <c r="T73" s="21">
        <f t="shared" si="29"/>
        <v>368900</v>
      </c>
      <c r="U73" s="22">
        <f t="shared" si="30"/>
        <v>441080.48945628962</v>
      </c>
      <c r="V73" s="28"/>
      <c r="W73" s="28"/>
    </row>
    <row r="74" spans="1:23" ht="12.95">
      <c r="A74" s="3">
        <v>71</v>
      </c>
      <c r="B74" s="164"/>
      <c r="C74" s="162"/>
      <c r="D74" s="49" t="s">
        <v>111</v>
      </c>
      <c r="E74" s="5">
        <f t="shared" si="19"/>
        <v>4</v>
      </c>
      <c r="F74" s="18">
        <v>497051.1</v>
      </c>
      <c r="G74" s="18">
        <v>348075</v>
      </c>
      <c r="H74" s="18">
        <v>368900</v>
      </c>
      <c r="I74" s="18">
        <v>314160</v>
      </c>
      <c r="J74" s="6">
        <f t="shared" si="20"/>
        <v>382046.52500000002</v>
      </c>
      <c r="K74" s="6">
        <f t="array" ref="K74">+IFERROR(STDEV(IF(F74:I74&gt;0,F74:I74)),0)</f>
        <v>79919.810180595712</v>
      </c>
      <c r="L74" s="6">
        <f t="shared" si="21"/>
        <v>302126.7148194043</v>
      </c>
      <c r="M74" s="6">
        <f t="shared" si="22"/>
        <v>461966.33518059575</v>
      </c>
      <c r="N74" s="7" t="str">
        <f t="shared" si="23"/>
        <v>DESCARTADA</v>
      </c>
      <c r="O74" s="7">
        <f t="shared" si="24"/>
        <v>348075</v>
      </c>
      <c r="P74" s="7">
        <f t="shared" si="25"/>
        <v>368900</v>
      </c>
      <c r="Q74" s="7">
        <f t="shared" si="26"/>
        <v>314160</v>
      </c>
      <c r="R74" s="27">
        <f t="shared" si="27"/>
        <v>343711.66666666669</v>
      </c>
      <c r="S74" s="27">
        <f t="shared" si="28"/>
        <v>348075</v>
      </c>
      <c r="T74" s="21">
        <f t="shared" si="29"/>
        <v>314160</v>
      </c>
      <c r="U74" s="22">
        <f t="shared" si="30"/>
        <v>342960.51693240192</v>
      </c>
      <c r="V74" s="28"/>
      <c r="W74" s="28"/>
    </row>
    <row r="75" spans="1:23" ht="12.95">
      <c r="A75" s="8">
        <v>72</v>
      </c>
      <c r="B75" s="164"/>
      <c r="C75" s="162"/>
      <c r="D75" s="49" t="s">
        <v>112</v>
      </c>
      <c r="E75" s="5">
        <f t="shared" si="19"/>
        <v>4</v>
      </c>
      <c r="F75" s="18">
        <v>497051.1</v>
      </c>
      <c r="G75" s="18">
        <v>348075</v>
      </c>
      <c r="H75" s="18">
        <v>368900</v>
      </c>
      <c r="I75" s="18">
        <v>314160</v>
      </c>
      <c r="J75" s="6">
        <f t="shared" si="20"/>
        <v>382046.52500000002</v>
      </c>
      <c r="K75" s="6">
        <f t="array" ref="K75">+IFERROR(STDEV(IF(F75:I75&gt;0,F75:I75)),0)</f>
        <v>79919.810180595712</v>
      </c>
      <c r="L75" s="6">
        <f t="shared" si="21"/>
        <v>302126.7148194043</v>
      </c>
      <c r="M75" s="6">
        <f t="shared" si="22"/>
        <v>461966.33518059575</v>
      </c>
      <c r="N75" s="7" t="str">
        <f t="shared" si="23"/>
        <v>DESCARTADA</v>
      </c>
      <c r="O75" s="7">
        <f t="shared" si="24"/>
        <v>348075</v>
      </c>
      <c r="P75" s="7">
        <f t="shared" si="25"/>
        <v>368900</v>
      </c>
      <c r="Q75" s="7">
        <f t="shared" si="26"/>
        <v>314160</v>
      </c>
      <c r="R75" s="27">
        <f t="shared" si="27"/>
        <v>343711.66666666669</v>
      </c>
      <c r="S75" s="27">
        <f t="shared" si="28"/>
        <v>348075</v>
      </c>
      <c r="T75" s="21">
        <f t="shared" si="29"/>
        <v>314160</v>
      </c>
      <c r="U75" s="22">
        <f t="shared" si="30"/>
        <v>342960.51693240192</v>
      </c>
      <c r="V75" s="28"/>
      <c r="W75" s="28"/>
    </row>
    <row r="76" spans="1:23" ht="12.95">
      <c r="A76" s="3">
        <v>73</v>
      </c>
      <c r="B76" s="164"/>
      <c r="C76" s="162"/>
      <c r="D76" s="49" t="s">
        <v>113</v>
      </c>
      <c r="E76" s="5">
        <f t="shared" si="19"/>
        <v>4</v>
      </c>
      <c r="F76" s="18">
        <v>497051.1</v>
      </c>
      <c r="G76" s="18">
        <v>348075</v>
      </c>
      <c r="H76" s="18">
        <v>368900</v>
      </c>
      <c r="I76" s="18">
        <v>314160</v>
      </c>
      <c r="J76" s="6">
        <f t="shared" si="20"/>
        <v>382046.52500000002</v>
      </c>
      <c r="K76" s="6">
        <f t="array" ref="K76">+IFERROR(STDEV(IF(F76:I76&gt;0,F76:I76)),0)</f>
        <v>79919.810180595712</v>
      </c>
      <c r="L76" s="6">
        <f t="shared" si="21"/>
        <v>302126.7148194043</v>
      </c>
      <c r="M76" s="6">
        <f t="shared" si="22"/>
        <v>461966.33518059575</v>
      </c>
      <c r="N76" s="7" t="str">
        <f t="shared" si="23"/>
        <v>DESCARTADA</v>
      </c>
      <c r="O76" s="7">
        <f t="shared" si="24"/>
        <v>348075</v>
      </c>
      <c r="P76" s="7">
        <f t="shared" si="25"/>
        <v>368900</v>
      </c>
      <c r="Q76" s="7">
        <f t="shared" si="26"/>
        <v>314160</v>
      </c>
      <c r="R76" s="27">
        <f t="shared" si="27"/>
        <v>343711.66666666669</v>
      </c>
      <c r="S76" s="27">
        <f t="shared" si="28"/>
        <v>348075</v>
      </c>
      <c r="T76" s="21">
        <f t="shared" si="29"/>
        <v>314160</v>
      </c>
      <c r="U76" s="22">
        <f t="shared" si="30"/>
        <v>342960.51693240192</v>
      </c>
      <c r="V76" s="28"/>
      <c r="W76" s="28"/>
    </row>
    <row r="77" spans="1:23" ht="12.95">
      <c r="A77" s="3">
        <v>74</v>
      </c>
      <c r="B77" s="164"/>
      <c r="C77" s="162"/>
      <c r="D77" s="49" t="s">
        <v>114</v>
      </c>
      <c r="E77" s="5">
        <f t="shared" si="19"/>
        <v>4</v>
      </c>
      <c r="F77" s="18">
        <v>497051.1</v>
      </c>
      <c r="G77" s="18">
        <v>348075</v>
      </c>
      <c r="H77" s="18">
        <v>368900</v>
      </c>
      <c r="I77" s="18">
        <v>314160</v>
      </c>
      <c r="J77" s="6">
        <f t="shared" si="20"/>
        <v>382046.52500000002</v>
      </c>
      <c r="K77" s="6">
        <f t="array" ref="K77">+IFERROR(STDEV(IF(F77:I77&gt;0,F77:I77)),0)</f>
        <v>79919.810180595712</v>
      </c>
      <c r="L77" s="6">
        <f t="shared" si="21"/>
        <v>302126.7148194043</v>
      </c>
      <c r="M77" s="6">
        <f t="shared" si="22"/>
        <v>461966.33518059575</v>
      </c>
      <c r="N77" s="7" t="str">
        <f t="shared" si="23"/>
        <v>DESCARTADA</v>
      </c>
      <c r="O77" s="7">
        <f t="shared" si="24"/>
        <v>348075</v>
      </c>
      <c r="P77" s="7">
        <f t="shared" si="25"/>
        <v>368900</v>
      </c>
      <c r="Q77" s="7">
        <f t="shared" si="26"/>
        <v>314160</v>
      </c>
      <c r="R77" s="27">
        <f t="shared" si="27"/>
        <v>343711.66666666669</v>
      </c>
      <c r="S77" s="27">
        <f t="shared" si="28"/>
        <v>348075</v>
      </c>
      <c r="T77" s="21">
        <f t="shared" si="29"/>
        <v>314160</v>
      </c>
      <c r="U77" s="22">
        <f t="shared" si="30"/>
        <v>342960.51693240192</v>
      </c>
      <c r="V77" s="28"/>
      <c r="W77" s="28"/>
    </row>
    <row r="78" spans="1:23" ht="12.95">
      <c r="A78" s="8">
        <v>75</v>
      </c>
      <c r="B78" s="164"/>
      <c r="C78" s="162"/>
      <c r="D78" s="49" t="s">
        <v>116</v>
      </c>
      <c r="E78" s="5">
        <f t="shared" si="19"/>
        <v>4</v>
      </c>
      <c r="F78" s="18">
        <v>497051.1</v>
      </c>
      <c r="G78" s="18">
        <v>348075</v>
      </c>
      <c r="H78" s="18">
        <v>368900</v>
      </c>
      <c r="I78" s="18">
        <v>314160</v>
      </c>
      <c r="J78" s="6">
        <f t="shared" si="20"/>
        <v>382046.52500000002</v>
      </c>
      <c r="K78" s="6">
        <f t="array" ref="K78">+IFERROR(STDEV(IF(F78:I78&gt;0,F78:I78)),0)</f>
        <v>79919.810180595712</v>
      </c>
      <c r="L78" s="6">
        <f t="shared" si="21"/>
        <v>302126.7148194043</v>
      </c>
      <c r="M78" s="6">
        <f t="shared" si="22"/>
        <v>461966.33518059575</v>
      </c>
      <c r="N78" s="7" t="str">
        <f t="shared" si="23"/>
        <v>DESCARTADA</v>
      </c>
      <c r="O78" s="7">
        <f t="shared" si="24"/>
        <v>348075</v>
      </c>
      <c r="P78" s="7">
        <f t="shared" si="25"/>
        <v>368900</v>
      </c>
      <c r="Q78" s="7">
        <f t="shared" si="26"/>
        <v>314160</v>
      </c>
      <c r="R78" s="27">
        <f t="shared" si="27"/>
        <v>343711.66666666669</v>
      </c>
      <c r="S78" s="27">
        <f t="shared" si="28"/>
        <v>348075</v>
      </c>
      <c r="T78" s="21">
        <f t="shared" si="29"/>
        <v>314160</v>
      </c>
      <c r="U78" s="22">
        <f t="shared" si="30"/>
        <v>342960.51693240192</v>
      </c>
      <c r="V78" s="28"/>
      <c r="W78" s="28"/>
    </row>
    <row r="79" spans="1:23" ht="12.95">
      <c r="A79" s="3">
        <v>76</v>
      </c>
      <c r="B79" s="164"/>
      <c r="C79" s="162"/>
      <c r="D79" s="50" t="s">
        <v>395</v>
      </c>
      <c r="E79" s="5">
        <f t="shared" si="19"/>
        <v>4</v>
      </c>
      <c r="F79" s="18">
        <v>64584.87</v>
      </c>
      <c r="G79" s="18">
        <v>36747.925702877437</v>
      </c>
      <c r="H79" s="18">
        <v>45220</v>
      </c>
      <c r="I79" s="18">
        <v>62352.71</v>
      </c>
      <c r="J79" s="6">
        <f t="shared" si="20"/>
        <v>52226.376425719362</v>
      </c>
      <c r="K79" s="6">
        <f t="array" ref="K79">+IFERROR(STDEV(IF(F79:I79&gt;0,F79:I79)),0)</f>
        <v>13465.347408334979</v>
      </c>
      <c r="L79" s="6">
        <f t="shared" si="21"/>
        <v>38761.029017384382</v>
      </c>
      <c r="M79" s="6">
        <f t="shared" si="22"/>
        <v>65691.723834054341</v>
      </c>
      <c r="N79" s="7">
        <f t="shared" si="23"/>
        <v>64584.87</v>
      </c>
      <c r="O79" s="7" t="str">
        <f t="shared" si="24"/>
        <v>DESCARTADA</v>
      </c>
      <c r="P79" s="7">
        <f t="shared" si="25"/>
        <v>45220</v>
      </c>
      <c r="Q79" s="7">
        <f t="shared" si="26"/>
        <v>62352.71</v>
      </c>
      <c r="R79" s="27">
        <f t="shared" si="27"/>
        <v>57385.859999999993</v>
      </c>
      <c r="S79" s="27">
        <f t="shared" si="28"/>
        <v>62352.71</v>
      </c>
      <c r="T79" s="21">
        <f t="shared" si="29"/>
        <v>45220</v>
      </c>
      <c r="U79" s="22">
        <f t="shared" si="30"/>
        <v>56681.181425839532</v>
      </c>
      <c r="V79" s="28"/>
      <c r="W79" s="28"/>
    </row>
    <row r="80" spans="1:23" ht="12.95">
      <c r="A80" s="3">
        <v>77</v>
      </c>
      <c r="B80" s="164"/>
      <c r="C80" s="162"/>
      <c r="D80" s="50" t="s">
        <v>396</v>
      </c>
      <c r="E80" s="5">
        <f t="shared" si="19"/>
        <v>4</v>
      </c>
      <c r="F80" s="18">
        <v>65119.18</v>
      </c>
      <c r="G80" s="18">
        <v>38569.939159815163</v>
      </c>
      <c r="H80" s="18">
        <v>45220</v>
      </c>
      <c r="I80" s="18">
        <v>65444.24</v>
      </c>
      <c r="J80" s="6">
        <f t="shared" si="20"/>
        <v>53588.339789953789</v>
      </c>
      <c r="K80" s="6">
        <f t="array" ref="K80">+IFERROR(STDEV(IF(F80:I80&gt;0,F80:I80)),0)</f>
        <v>13773.212092895701</v>
      </c>
      <c r="L80" s="6">
        <f t="shared" si="21"/>
        <v>39815.127697058088</v>
      </c>
      <c r="M80" s="6">
        <f t="shared" si="22"/>
        <v>67361.551882849482</v>
      </c>
      <c r="N80" s="7">
        <f t="shared" si="23"/>
        <v>65119.18</v>
      </c>
      <c r="O80" s="7" t="str">
        <f t="shared" si="24"/>
        <v>DESCARTADA</v>
      </c>
      <c r="P80" s="7">
        <f t="shared" si="25"/>
        <v>45220</v>
      </c>
      <c r="Q80" s="7">
        <f t="shared" si="26"/>
        <v>65444.24</v>
      </c>
      <c r="R80" s="27">
        <f t="shared" si="27"/>
        <v>58594.473333333328</v>
      </c>
      <c r="S80" s="27">
        <f t="shared" si="28"/>
        <v>65119.18</v>
      </c>
      <c r="T80" s="21">
        <f t="shared" si="29"/>
        <v>45220</v>
      </c>
      <c r="U80" s="22">
        <f t="shared" si="30"/>
        <v>57761.301442672018</v>
      </c>
      <c r="V80" s="28"/>
      <c r="W80" s="28"/>
    </row>
    <row r="81" spans="1:23" ht="12.95">
      <c r="A81" s="8">
        <v>78</v>
      </c>
      <c r="B81" s="164"/>
      <c r="C81" s="162"/>
      <c r="D81" s="50" t="s">
        <v>397</v>
      </c>
      <c r="E81" s="5">
        <f t="shared" si="19"/>
        <v>4</v>
      </c>
      <c r="F81" s="18">
        <v>67393.27</v>
      </c>
      <c r="G81" s="18">
        <v>37872.800353924598</v>
      </c>
      <c r="H81" s="18">
        <v>45220</v>
      </c>
      <c r="I81" s="18">
        <v>64261.36</v>
      </c>
      <c r="J81" s="6">
        <f t="shared" si="20"/>
        <v>53686.857588481143</v>
      </c>
      <c r="K81" s="6">
        <f t="array" ref="K81">+IFERROR(STDEV(IF(F81:I81&gt;0,F81:I81)),0)</f>
        <v>14392.798269589677</v>
      </c>
      <c r="L81" s="6">
        <f t="shared" si="21"/>
        <v>39294.059318891464</v>
      </c>
      <c r="M81" s="6">
        <f t="shared" si="22"/>
        <v>68079.655858070822</v>
      </c>
      <c r="N81" s="7">
        <f t="shared" si="23"/>
        <v>67393.27</v>
      </c>
      <c r="O81" s="7" t="str">
        <f t="shared" si="24"/>
        <v>DESCARTADA</v>
      </c>
      <c r="P81" s="7">
        <f t="shared" si="25"/>
        <v>45220</v>
      </c>
      <c r="Q81" s="7">
        <f t="shared" si="26"/>
        <v>64261.36</v>
      </c>
      <c r="R81" s="27">
        <f t="shared" si="27"/>
        <v>58958.21</v>
      </c>
      <c r="S81" s="27">
        <f t="shared" si="28"/>
        <v>64261.36</v>
      </c>
      <c r="T81" s="21">
        <f t="shared" si="29"/>
        <v>45220</v>
      </c>
      <c r="U81" s="22">
        <f t="shared" si="30"/>
        <v>58071.850671679975</v>
      </c>
      <c r="V81" s="28"/>
      <c r="W81" s="28"/>
    </row>
    <row r="82" spans="1:23" ht="12.95">
      <c r="A82" s="8">
        <v>79</v>
      </c>
      <c r="B82" s="164"/>
      <c r="C82" s="162"/>
      <c r="D82" s="51" t="s">
        <v>124</v>
      </c>
      <c r="E82" s="5">
        <f t="shared" si="19"/>
        <v>4</v>
      </c>
      <c r="F82" s="18">
        <v>67066.02</v>
      </c>
      <c r="G82" s="18">
        <v>36395.216830006277</v>
      </c>
      <c r="H82" s="18">
        <v>45220</v>
      </c>
      <c r="I82" s="18">
        <v>61754.239999999998</v>
      </c>
      <c r="J82" s="6">
        <f t="shared" si="20"/>
        <v>52608.869207501572</v>
      </c>
      <c r="K82" s="6">
        <f t="array" ref="K82">+IFERROR(STDEV(IF(F82:I82&gt;0,F82:I82)),0)</f>
        <v>14260.959850271234</v>
      </c>
      <c r="L82" s="6">
        <f t="shared" si="21"/>
        <v>38347.909357230339</v>
      </c>
      <c r="M82" s="6">
        <f t="shared" si="22"/>
        <v>66869.829057772804</v>
      </c>
      <c r="N82" s="7" t="str">
        <f t="shared" si="23"/>
        <v>DESCARTADA</v>
      </c>
      <c r="O82" s="7" t="str">
        <f t="shared" si="24"/>
        <v>DESCARTADA</v>
      </c>
      <c r="P82" s="7">
        <f t="shared" si="25"/>
        <v>45220</v>
      </c>
      <c r="Q82" s="7">
        <f t="shared" si="26"/>
        <v>61754.239999999998</v>
      </c>
      <c r="R82" s="27">
        <f t="shared" si="27"/>
        <v>53487.119999999995</v>
      </c>
      <c r="S82" s="27">
        <f t="shared" si="28"/>
        <v>53487.119999999995</v>
      </c>
      <c r="T82" s="21">
        <f t="shared" si="29"/>
        <v>45220</v>
      </c>
      <c r="U82" s="22">
        <f t="shared" si="30"/>
        <v>52844.363302058999</v>
      </c>
      <c r="V82" s="28"/>
      <c r="W82" s="28"/>
    </row>
    <row r="83" spans="1:23" ht="12.95">
      <c r="A83" s="3">
        <v>80</v>
      </c>
      <c r="B83" s="164"/>
      <c r="C83" s="162"/>
      <c r="D83" s="51" t="s">
        <v>125</v>
      </c>
      <c r="E83" s="5">
        <f t="shared" si="19"/>
        <v>4</v>
      </c>
      <c r="F83" s="18">
        <v>67233.81</v>
      </c>
      <c r="G83" s="18">
        <v>36486.763518195716</v>
      </c>
      <c r="H83" s="18">
        <v>45220</v>
      </c>
      <c r="I83" s="18">
        <v>61909.57</v>
      </c>
      <c r="J83" s="6">
        <f t="shared" si="20"/>
        <v>52712.53587954893</v>
      </c>
      <c r="K83" s="6">
        <f t="array" ref="K83">+IFERROR(STDEV(IF(F83:I83&gt;0,F83:I83)),0)</f>
        <v>14316.268383937733</v>
      </c>
      <c r="L83" s="6">
        <f t="shared" si="21"/>
        <v>38396.267495611195</v>
      </c>
      <c r="M83" s="6">
        <f t="shared" si="22"/>
        <v>67028.804263486658</v>
      </c>
      <c r="N83" s="7" t="str">
        <f t="shared" si="23"/>
        <v>DESCARTADA</v>
      </c>
      <c r="O83" s="7" t="str">
        <f t="shared" si="24"/>
        <v>DESCARTADA</v>
      </c>
      <c r="P83" s="7">
        <f t="shared" si="25"/>
        <v>45220</v>
      </c>
      <c r="Q83" s="7">
        <f t="shared" si="26"/>
        <v>61909.57</v>
      </c>
      <c r="R83" s="27">
        <f t="shared" si="27"/>
        <v>53564.785000000003</v>
      </c>
      <c r="S83" s="27">
        <f t="shared" si="28"/>
        <v>53564.785000000003</v>
      </c>
      <c r="T83" s="21">
        <f t="shared" si="29"/>
        <v>45220</v>
      </c>
      <c r="U83" s="22">
        <f t="shared" si="30"/>
        <v>52910.781088545649</v>
      </c>
      <c r="V83" s="28"/>
      <c r="W83" s="28"/>
    </row>
    <row r="84" spans="1:23" ht="12.95">
      <c r="A84" s="3">
        <v>81</v>
      </c>
      <c r="B84" s="164"/>
      <c r="C84" s="162"/>
      <c r="D84" s="51" t="s">
        <v>126</v>
      </c>
      <c r="E84" s="5">
        <f t="shared" si="19"/>
        <v>4</v>
      </c>
      <c r="F84" s="18">
        <v>89791.45</v>
      </c>
      <c r="G84" s="18">
        <v>48728.306507583999</v>
      </c>
      <c r="H84" s="18">
        <v>65450</v>
      </c>
      <c r="I84" s="18">
        <v>82680.63</v>
      </c>
      <c r="J84" s="6">
        <f t="shared" si="20"/>
        <v>71662.596626896004</v>
      </c>
      <c r="K84" s="6">
        <f t="array" ref="K84">+IFERROR(STDEV(IF(F84:I84&gt;0,F84:I84)),0)</f>
        <v>18390.490333862101</v>
      </c>
      <c r="L84" s="6">
        <f t="shared" si="21"/>
        <v>53272.106293033903</v>
      </c>
      <c r="M84" s="6">
        <f t="shared" si="22"/>
        <v>90053.086960758112</v>
      </c>
      <c r="N84" s="7">
        <f t="shared" si="23"/>
        <v>89791.45</v>
      </c>
      <c r="O84" s="7" t="str">
        <f t="shared" si="24"/>
        <v>DESCARTADA</v>
      </c>
      <c r="P84" s="7">
        <f t="shared" si="25"/>
        <v>65450</v>
      </c>
      <c r="Q84" s="7">
        <f t="shared" si="26"/>
        <v>82680.63</v>
      </c>
      <c r="R84" s="27">
        <f t="shared" si="27"/>
        <v>79307.360000000001</v>
      </c>
      <c r="S84" s="27">
        <f t="shared" si="28"/>
        <v>82680.63</v>
      </c>
      <c r="T84" s="21">
        <f t="shared" si="29"/>
        <v>65450</v>
      </c>
      <c r="U84" s="22">
        <f t="shared" si="30"/>
        <v>78616.940328789686</v>
      </c>
      <c r="V84" s="28"/>
      <c r="W84" s="28"/>
    </row>
    <row r="85" spans="1:23" ht="12.95">
      <c r="A85" s="8">
        <v>82</v>
      </c>
      <c r="B85" s="164"/>
      <c r="C85" s="162"/>
      <c r="D85" s="51" t="s">
        <v>127</v>
      </c>
      <c r="E85" s="5">
        <f t="shared" si="19"/>
        <v>4</v>
      </c>
      <c r="F85" s="18">
        <v>70663.39</v>
      </c>
      <c r="G85" s="18">
        <v>38405.281843008001</v>
      </c>
      <c r="H85" s="18">
        <v>65450</v>
      </c>
      <c r="I85" s="18">
        <v>65164.86</v>
      </c>
      <c r="J85" s="6">
        <f t="shared" si="20"/>
        <v>59920.882960752002</v>
      </c>
      <c r="K85" s="6">
        <f t="array" ref="K85">+IFERROR(STDEV(IF(F85:I85&gt;0,F85:I85)),0)</f>
        <v>14564.717406207134</v>
      </c>
      <c r="L85" s="6">
        <f t="shared" si="21"/>
        <v>45356.165554544867</v>
      </c>
      <c r="M85" s="6">
        <f t="shared" si="22"/>
        <v>74485.60036695913</v>
      </c>
      <c r="N85" s="7">
        <f t="shared" si="23"/>
        <v>70663.39</v>
      </c>
      <c r="O85" s="7" t="str">
        <f t="shared" si="24"/>
        <v>DESCARTADA</v>
      </c>
      <c r="P85" s="7">
        <f t="shared" si="25"/>
        <v>65450</v>
      </c>
      <c r="Q85" s="7">
        <f t="shared" si="26"/>
        <v>65164.86</v>
      </c>
      <c r="R85" s="27">
        <f t="shared" si="27"/>
        <v>67092.75</v>
      </c>
      <c r="S85" s="27">
        <f t="shared" si="28"/>
        <v>65450</v>
      </c>
      <c r="T85" s="21">
        <f t="shared" si="29"/>
        <v>65164.86</v>
      </c>
      <c r="U85" s="22">
        <f t="shared" si="30"/>
        <v>67045.946877707436</v>
      </c>
      <c r="V85" s="28"/>
      <c r="W85" s="28"/>
    </row>
    <row r="86" spans="1:23" ht="12.95">
      <c r="A86" s="3">
        <v>83</v>
      </c>
      <c r="B86" s="164"/>
      <c r="C86" s="162"/>
      <c r="D86" s="50" t="s">
        <v>398</v>
      </c>
      <c r="E86" s="5">
        <f t="shared" si="19"/>
        <v>4</v>
      </c>
      <c r="F86" s="18">
        <v>84118.720000000001</v>
      </c>
      <c r="G86" s="18">
        <v>46710.412932863488</v>
      </c>
      <c r="H86" s="18">
        <v>65450</v>
      </c>
      <c r="I86" s="18">
        <v>79256.740000000005</v>
      </c>
      <c r="J86" s="6">
        <f t="shared" si="20"/>
        <v>68883.96823321587</v>
      </c>
      <c r="K86" s="6">
        <f t="array" ref="K86">+IFERROR(STDEV(IF(F86:I86&gt;0,F86:I86)),0)</f>
        <v>16764.553359254242</v>
      </c>
      <c r="L86" s="6">
        <f t="shared" si="21"/>
        <v>52119.414873961628</v>
      </c>
      <c r="M86" s="6">
        <f t="shared" si="22"/>
        <v>85648.521592470119</v>
      </c>
      <c r="N86" s="7">
        <f t="shared" si="23"/>
        <v>84118.720000000001</v>
      </c>
      <c r="O86" s="7" t="str">
        <f t="shared" si="24"/>
        <v>DESCARTADA</v>
      </c>
      <c r="P86" s="7">
        <f t="shared" si="25"/>
        <v>65450</v>
      </c>
      <c r="Q86" s="7">
        <f t="shared" si="26"/>
        <v>79256.740000000005</v>
      </c>
      <c r="R86" s="27">
        <f t="shared" si="27"/>
        <v>76275.153333333335</v>
      </c>
      <c r="S86" s="27">
        <f t="shared" si="28"/>
        <v>79256.740000000005</v>
      </c>
      <c r="T86" s="21">
        <f t="shared" si="29"/>
        <v>65450</v>
      </c>
      <c r="U86" s="22">
        <f t="shared" si="30"/>
        <v>75848.355736291516</v>
      </c>
      <c r="V86" s="28"/>
      <c r="W86" s="28"/>
    </row>
    <row r="87" spans="1:23" ht="12.95">
      <c r="A87" s="3">
        <v>84</v>
      </c>
      <c r="B87" s="164"/>
      <c r="C87" s="162"/>
      <c r="D87" s="52" t="s">
        <v>399</v>
      </c>
      <c r="E87" s="5">
        <f t="shared" si="19"/>
        <v>4</v>
      </c>
      <c r="F87" s="18">
        <v>118006.35</v>
      </c>
      <c r="G87" s="18">
        <v>68625.95155360896</v>
      </c>
      <c r="H87" s="18">
        <v>95200</v>
      </c>
      <c r="I87" s="18">
        <v>107100</v>
      </c>
      <c r="J87" s="6">
        <f t="shared" si="20"/>
        <v>97233.075388402242</v>
      </c>
      <c r="K87" s="6">
        <f t="array" ref="K87">+IFERROR(STDEV(IF(F87:I87&gt;0,F87:I87)),0)</f>
        <v>21224.090628449638</v>
      </c>
      <c r="L87" s="6">
        <f t="shared" si="21"/>
        <v>76008.984759952611</v>
      </c>
      <c r="M87" s="6">
        <f t="shared" si="22"/>
        <v>118457.16601685187</v>
      </c>
      <c r="N87" s="7">
        <f t="shared" si="23"/>
        <v>118006.35</v>
      </c>
      <c r="O87" s="7" t="str">
        <f t="shared" si="24"/>
        <v>DESCARTADA</v>
      </c>
      <c r="P87" s="7">
        <f t="shared" si="25"/>
        <v>95200</v>
      </c>
      <c r="Q87" s="7">
        <f t="shared" si="26"/>
        <v>107100</v>
      </c>
      <c r="R87" s="27">
        <f t="shared" si="27"/>
        <v>106768.78333333333</v>
      </c>
      <c r="S87" s="27">
        <f t="shared" si="28"/>
        <v>107100</v>
      </c>
      <c r="T87" s="21">
        <f t="shared" si="29"/>
        <v>95200</v>
      </c>
      <c r="U87" s="22">
        <f t="shared" si="30"/>
        <v>106359.73965598553</v>
      </c>
      <c r="V87" s="28"/>
      <c r="W87" s="28"/>
    </row>
    <row r="88" spans="1:23" ht="12.95">
      <c r="A88" s="8">
        <v>85</v>
      </c>
      <c r="B88" s="164"/>
      <c r="C88" s="162"/>
      <c r="D88" s="51" t="s">
        <v>130</v>
      </c>
      <c r="E88" s="5">
        <f t="shared" si="19"/>
        <v>4</v>
      </c>
      <c r="F88" s="18">
        <v>67252.850000000006</v>
      </c>
      <c r="G88" s="18">
        <v>36496.690522661367</v>
      </c>
      <c r="H88" s="18">
        <v>45220</v>
      </c>
      <c r="I88" s="18">
        <v>61926.42</v>
      </c>
      <c r="J88" s="6">
        <f t="shared" si="20"/>
        <v>52723.990130665348</v>
      </c>
      <c r="K88" s="6">
        <f t="array" ref="K88">+IFERROR(STDEV(IF(F88:I88&gt;0,F88:I88)),0)</f>
        <v>14322.565005983068</v>
      </c>
      <c r="L88" s="6">
        <f t="shared" si="21"/>
        <v>38401.425124682282</v>
      </c>
      <c r="M88" s="6">
        <f t="shared" si="22"/>
        <v>67046.555136648414</v>
      </c>
      <c r="N88" s="7" t="str">
        <f t="shared" si="23"/>
        <v>DESCARTADA</v>
      </c>
      <c r="O88" s="7" t="str">
        <f t="shared" si="24"/>
        <v>DESCARTADA</v>
      </c>
      <c r="P88" s="7">
        <f t="shared" si="25"/>
        <v>45220</v>
      </c>
      <c r="Q88" s="7">
        <f t="shared" si="26"/>
        <v>61926.42</v>
      </c>
      <c r="R88" s="27">
        <f t="shared" si="27"/>
        <v>53573.21</v>
      </c>
      <c r="S88" s="27">
        <f t="shared" si="28"/>
        <v>53573.21</v>
      </c>
      <c r="T88" s="21">
        <f t="shared" si="29"/>
        <v>45220</v>
      </c>
      <c r="U88" s="22">
        <f t="shared" si="30"/>
        <v>52917.980993231402</v>
      </c>
      <c r="V88" s="28"/>
      <c r="W88" s="28"/>
    </row>
    <row r="89" spans="1:23" ht="39">
      <c r="A89" s="3">
        <v>86</v>
      </c>
      <c r="B89" s="164"/>
      <c r="C89" s="162"/>
      <c r="D89" s="53" t="s">
        <v>400</v>
      </c>
      <c r="E89" s="5">
        <f t="shared" si="19"/>
        <v>4</v>
      </c>
      <c r="F89" s="18">
        <v>457790.62</v>
      </c>
      <c r="G89" s="18">
        <v>235907.16151121279</v>
      </c>
      <c r="H89" s="18">
        <v>33320</v>
      </c>
      <c r="I89" s="18">
        <v>400279.74</v>
      </c>
      <c r="J89" s="6">
        <f t="shared" si="20"/>
        <v>281824.38037780323</v>
      </c>
      <c r="K89" s="6">
        <f t="array" ref="K89">+IFERROR(STDEV(IF(F89:I89&gt;0,F89:I89)),0)</f>
        <v>190489.37657640173</v>
      </c>
      <c r="L89" s="6">
        <f t="shared" si="21"/>
        <v>91335.003801401501</v>
      </c>
      <c r="M89" s="6">
        <f t="shared" si="22"/>
        <v>472313.75695420499</v>
      </c>
      <c r="N89" s="7">
        <f t="shared" si="23"/>
        <v>457790.62</v>
      </c>
      <c r="O89" s="7">
        <f t="shared" si="24"/>
        <v>235907.16151121279</v>
      </c>
      <c r="P89" s="7" t="str">
        <f t="shared" si="25"/>
        <v>DESCARTADA</v>
      </c>
      <c r="Q89" s="7">
        <f t="shared" si="26"/>
        <v>400279.74</v>
      </c>
      <c r="R89" s="27">
        <f t="shared" si="27"/>
        <v>364659.17383707099</v>
      </c>
      <c r="S89" s="27">
        <f t="shared" si="28"/>
        <v>400279.74</v>
      </c>
      <c r="T89" s="21">
        <f t="shared" si="29"/>
        <v>235907.16151121279</v>
      </c>
      <c r="U89" s="22">
        <f t="shared" si="30"/>
        <v>350959.6659234126</v>
      </c>
      <c r="V89" s="28"/>
      <c r="W89" s="28"/>
    </row>
    <row r="90" spans="1:23" ht="12.95">
      <c r="A90" s="3">
        <v>87</v>
      </c>
      <c r="B90" s="164"/>
      <c r="C90" s="162"/>
      <c r="D90" s="54" t="s">
        <v>133</v>
      </c>
      <c r="E90" s="5">
        <f t="shared" si="19"/>
        <v>4</v>
      </c>
      <c r="F90" s="18">
        <v>63831.6</v>
      </c>
      <c r="G90" s="18">
        <v>37127.478845134079</v>
      </c>
      <c r="H90" s="18">
        <v>45220</v>
      </c>
      <c r="I90" s="18">
        <v>62996.72</v>
      </c>
      <c r="J90" s="6">
        <f t="shared" si="20"/>
        <v>52293.949711283516</v>
      </c>
      <c r="K90" s="6">
        <f t="array" ref="K90">+IFERROR(STDEV(IF(F90:I90&gt;0,F90:I90)),0)</f>
        <v>13263.097540284234</v>
      </c>
      <c r="L90" s="6">
        <f t="shared" si="21"/>
        <v>39030.852170999278</v>
      </c>
      <c r="M90" s="6">
        <f t="shared" si="22"/>
        <v>65557.047251567754</v>
      </c>
      <c r="N90" s="7">
        <f t="shared" si="23"/>
        <v>63831.6</v>
      </c>
      <c r="O90" s="7" t="str">
        <f t="shared" si="24"/>
        <v>DESCARTADA</v>
      </c>
      <c r="P90" s="7">
        <f t="shared" si="25"/>
        <v>45220</v>
      </c>
      <c r="Q90" s="7">
        <f t="shared" si="26"/>
        <v>62996.72</v>
      </c>
      <c r="R90" s="27">
        <f t="shared" si="27"/>
        <v>57349.440000000002</v>
      </c>
      <c r="S90" s="27">
        <f t="shared" si="28"/>
        <v>62996.72</v>
      </c>
      <c r="T90" s="21">
        <f t="shared" si="29"/>
        <v>45220</v>
      </c>
      <c r="U90" s="22">
        <f t="shared" si="30"/>
        <v>56653.673522426085</v>
      </c>
      <c r="V90" s="28"/>
      <c r="W90" s="28"/>
    </row>
    <row r="91" spans="1:23" ht="12.95">
      <c r="A91" s="8">
        <v>88</v>
      </c>
      <c r="B91" s="164"/>
      <c r="C91" s="162"/>
      <c r="D91" s="54" t="s">
        <v>134</v>
      </c>
      <c r="E91" s="5">
        <f t="shared" si="19"/>
        <v>4</v>
      </c>
      <c r="F91" s="18">
        <v>67055.31</v>
      </c>
      <c r="G91" s="18">
        <v>36389.745703941124</v>
      </c>
      <c r="H91" s="18">
        <v>49980</v>
      </c>
      <c r="I91" s="18">
        <v>61744.959999999999</v>
      </c>
      <c r="J91" s="6">
        <f t="shared" si="20"/>
        <v>53792.503925985278</v>
      </c>
      <c r="K91" s="6">
        <f t="array" ref="K91">+IFERROR(STDEV(IF(F91:I91&gt;0,F91:I91)),0)</f>
        <v>13620.263855577286</v>
      </c>
      <c r="L91" s="6">
        <f t="shared" si="21"/>
        <v>40172.240070407992</v>
      </c>
      <c r="M91" s="6">
        <f t="shared" si="22"/>
        <v>67412.767781562565</v>
      </c>
      <c r="N91" s="7">
        <f t="shared" si="23"/>
        <v>67055.31</v>
      </c>
      <c r="O91" s="7" t="str">
        <f t="shared" si="24"/>
        <v>DESCARTADA</v>
      </c>
      <c r="P91" s="7">
        <f t="shared" si="25"/>
        <v>49980</v>
      </c>
      <c r="Q91" s="7">
        <f t="shared" si="26"/>
        <v>61744.959999999999</v>
      </c>
      <c r="R91" s="27">
        <f t="shared" si="27"/>
        <v>59593.423333333332</v>
      </c>
      <c r="S91" s="27">
        <f t="shared" si="28"/>
        <v>61744.959999999999</v>
      </c>
      <c r="T91" s="21">
        <f t="shared" si="29"/>
        <v>49980</v>
      </c>
      <c r="U91" s="22">
        <f t="shared" si="30"/>
        <v>59148.487910704978</v>
      </c>
      <c r="V91" s="28"/>
      <c r="W91" s="28"/>
    </row>
    <row r="92" spans="1:23" ht="12.95">
      <c r="A92" s="3">
        <v>89</v>
      </c>
      <c r="B92" s="164"/>
      <c r="C92" s="162"/>
      <c r="D92" s="55" t="s">
        <v>135</v>
      </c>
      <c r="E92" s="5">
        <f t="shared" si="19"/>
        <v>4</v>
      </c>
      <c r="F92" s="18">
        <v>508096.68</v>
      </c>
      <c r="G92" s="18">
        <v>355810</v>
      </c>
      <c r="H92" s="18">
        <v>357000</v>
      </c>
      <c r="I92" s="18">
        <v>342720</v>
      </c>
      <c r="J92" s="6">
        <f t="shared" si="20"/>
        <v>390906.67</v>
      </c>
      <c r="K92" s="6">
        <f t="array" ref="K92">+IFERROR(STDEV(IF(F92:I92&gt;0,F92:I92)),0)</f>
        <v>78394.073171099051</v>
      </c>
      <c r="L92" s="6">
        <f t="shared" si="21"/>
        <v>312512.59682890092</v>
      </c>
      <c r="M92" s="6">
        <f t="shared" si="22"/>
        <v>469300.74317109905</v>
      </c>
      <c r="N92" s="7" t="str">
        <f t="shared" si="23"/>
        <v>DESCARTADA</v>
      </c>
      <c r="O92" s="7">
        <f t="shared" si="24"/>
        <v>355810</v>
      </c>
      <c r="P92" s="7">
        <f t="shared" si="25"/>
        <v>357000</v>
      </c>
      <c r="Q92" s="7">
        <f t="shared" si="26"/>
        <v>342720</v>
      </c>
      <c r="R92" s="27">
        <f t="shared" si="27"/>
        <v>351843.33333333331</v>
      </c>
      <c r="S92" s="27">
        <f t="shared" si="28"/>
        <v>355810</v>
      </c>
      <c r="T92" s="21">
        <f t="shared" si="29"/>
        <v>342720</v>
      </c>
      <c r="U92" s="22">
        <f t="shared" si="30"/>
        <v>351783.34297426016</v>
      </c>
      <c r="V92" s="28"/>
      <c r="W92" s="28"/>
    </row>
    <row r="93" spans="1:23" ht="12.95">
      <c r="A93" s="3">
        <v>90</v>
      </c>
      <c r="B93" s="164"/>
      <c r="C93" s="162"/>
      <c r="D93" s="55" t="s">
        <v>136</v>
      </c>
      <c r="E93" s="5">
        <f t="shared" si="19"/>
        <v>4</v>
      </c>
      <c r="F93" s="18">
        <v>96861.24</v>
      </c>
      <c r="G93" s="18">
        <v>67830</v>
      </c>
      <c r="H93" s="18">
        <v>53550</v>
      </c>
      <c r="I93" s="18">
        <v>342720</v>
      </c>
      <c r="J93" s="6">
        <f t="shared" si="20"/>
        <v>140240.31</v>
      </c>
      <c r="K93" s="6">
        <f t="array" ref="K93">+IFERROR(STDEV(IF(F93:I93&gt;0,F93:I93)),0)</f>
        <v>136183.98268366363</v>
      </c>
      <c r="L93" s="6">
        <f t="shared" si="21"/>
        <v>4056.3273163363629</v>
      </c>
      <c r="M93" s="6">
        <f t="shared" si="22"/>
        <v>276424.29268366366</v>
      </c>
      <c r="N93" s="7">
        <f t="shared" si="23"/>
        <v>96861.24</v>
      </c>
      <c r="O93" s="7">
        <f t="shared" si="24"/>
        <v>67830</v>
      </c>
      <c r="P93" s="7">
        <f t="shared" si="25"/>
        <v>53550</v>
      </c>
      <c r="Q93" s="7" t="str">
        <f t="shared" si="26"/>
        <v>DESCARTADA</v>
      </c>
      <c r="R93" s="27">
        <f t="shared" si="27"/>
        <v>72747.08</v>
      </c>
      <c r="S93" s="27">
        <f t="shared" si="28"/>
        <v>67830</v>
      </c>
      <c r="T93" s="21">
        <f t="shared" si="29"/>
        <v>53550</v>
      </c>
      <c r="U93" s="22">
        <f t="shared" si="30"/>
        <v>70595.514153320721</v>
      </c>
      <c r="V93" s="28"/>
      <c r="W93" s="28"/>
    </row>
    <row r="94" spans="1:23" ht="12.95">
      <c r="A94" s="8">
        <v>91</v>
      </c>
      <c r="B94" s="164"/>
      <c r="C94" s="162"/>
      <c r="D94" s="56" t="s">
        <v>401</v>
      </c>
      <c r="E94" s="5">
        <f t="shared" si="19"/>
        <v>4</v>
      </c>
      <c r="F94" s="18">
        <v>455080.99</v>
      </c>
      <c r="G94" s="18">
        <v>246963.44322422455</v>
      </c>
      <c r="H94" s="18">
        <v>142800</v>
      </c>
      <c r="I94" s="18">
        <v>157080</v>
      </c>
      <c r="J94" s="6">
        <f t="shared" si="20"/>
        <v>250481.10830605612</v>
      </c>
      <c r="K94" s="6">
        <f t="array" ref="K94">+IFERROR(STDEV(IF(F94:I94&gt;0,F94:I94)),0)</f>
        <v>143982.02859572909</v>
      </c>
      <c r="L94" s="6">
        <f t="shared" si="21"/>
        <v>106499.07971032703</v>
      </c>
      <c r="M94" s="6">
        <f t="shared" si="22"/>
        <v>394463.13690178521</v>
      </c>
      <c r="N94" s="7" t="str">
        <f t="shared" si="23"/>
        <v>DESCARTADA</v>
      </c>
      <c r="O94" s="7">
        <f t="shared" si="24"/>
        <v>246963.44322422455</v>
      </c>
      <c r="P94" s="7">
        <f t="shared" si="25"/>
        <v>142800</v>
      </c>
      <c r="Q94" s="7">
        <f t="shared" si="26"/>
        <v>157080</v>
      </c>
      <c r="R94" s="27">
        <f t="shared" si="27"/>
        <v>182281.14774140817</v>
      </c>
      <c r="S94" s="27">
        <f t="shared" si="28"/>
        <v>157080</v>
      </c>
      <c r="T94" s="21">
        <f t="shared" si="29"/>
        <v>142800</v>
      </c>
      <c r="U94" s="22">
        <f t="shared" si="30"/>
        <v>176940.50286320449</v>
      </c>
      <c r="V94" s="28"/>
      <c r="W94" s="28"/>
    </row>
    <row r="95" spans="1:23" ht="12.95">
      <c r="A95" s="8">
        <v>92</v>
      </c>
      <c r="B95" s="164"/>
      <c r="C95" s="162"/>
      <c r="D95" s="57" t="s">
        <v>138</v>
      </c>
      <c r="E95" s="5">
        <f t="shared" si="19"/>
        <v>4</v>
      </c>
      <c r="F95" s="18">
        <v>294832.02</v>
      </c>
      <c r="G95" s="18">
        <v>159399.73922679733</v>
      </c>
      <c r="H95" s="18">
        <v>178500</v>
      </c>
      <c r="I95" s="18">
        <v>157080</v>
      </c>
      <c r="J95" s="6">
        <f t="shared" si="20"/>
        <v>197452.93980669935</v>
      </c>
      <c r="K95" s="6">
        <f t="array" ref="K95">+IFERROR(STDEV(IF(F95:I95&gt;0,F95:I95)),0)</f>
        <v>65624.994043477229</v>
      </c>
      <c r="L95" s="6">
        <f t="shared" si="21"/>
        <v>131827.94576322212</v>
      </c>
      <c r="M95" s="6">
        <f t="shared" si="22"/>
        <v>263077.93385017657</v>
      </c>
      <c r="N95" s="7" t="str">
        <f t="shared" si="23"/>
        <v>DESCARTADA</v>
      </c>
      <c r="O95" s="7">
        <f t="shared" si="24"/>
        <v>159399.73922679733</v>
      </c>
      <c r="P95" s="7">
        <f t="shared" si="25"/>
        <v>178500</v>
      </c>
      <c r="Q95" s="7">
        <f t="shared" si="26"/>
        <v>157080</v>
      </c>
      <c r="R95" s="27">
        <f t="shared" si="27"/>
        <v>164993.24640893246</v>
      </c>
      <c r="S95" s="27">
        <f t="shared" si="28"/>
        <v>159399.73922679733</v>
      </c>
      <c r="T95" s="21">
        <f t="shared" si="29"/>
        <v>157080</v>
      </c>
      <c r="U95" s="22">
        <f t="shared" si="30"/>
        <v>164720.97586776814</v>
      </c>
      <c r="V95" s="28"/>
      <c r="W95" s="28"/>
    </row>
    <row r="96" spans="1:23" ht="12.95">
      <c r="A96" s="3">
        <v>93</v>
      </c>
      <c r="B96" s="164"/>
      <c r="C96" s="162"/>
      <c r="D96" s="58" t="s">
        <v>139</v>
      </c>
      <c r="E96" s="5">
        <f t="shared" si="19"/>
        <v>4</v>
      </c>
      <c r="F96" s="18">
        <v>155290.23999999999</v>
      </c>
      <c r="G96" s="18">
        <v>88519.667313719809</v>
      </c>
      <c r="H96" s="18">
        <v>142800</v>
      </c>
      <c r="I96" s="18">
        <v>150197.34</v>
      </c>
      <c r="J96" s="6">
        <f t="shared" si="20"/>
        <v>134201.81182842996</v>
      </c>
      <c r="K96" s="6">
        <f t="array" ref="K96">+IFERROR(STDEV(IF(F96:I96&gt;0,F96:I96)),0)</f>
        <v>30883.468563464714</v>
      </c>
      <c r="L96" s="6">
        <f t="shared" si="21"/>
        <v>103318.34326496524</v>
      </c>
      <c r="M96" s="6">
        <f t="shared" si="22"/>
        <v>165085.28039189466</v>
      </c>
      <c r="N96" s="7">
        <f t="shared" si="23"/>
        <v>155290.23999999999</v>
      </c>
      <c r="O96" s="7" t="str">
        <f t="shared" si="24"/>
        <v>DESCARTADA</v>
      </c>
      <c r="P96" s="7">
        <f t="shared" si="25"/>
        <v>142800</v>
      </c>
      <c r="Q96" s="7">
        <f t="shared" si="26"/>
        <v>150197.34</v>
      </c>
      <c r="R96" s="27">
        <f t="shared" si="27"/>
        <v>149429.19333333333</v>
      </c>
      <c r="S96" s="27">
        <f t="shared" si="28"/>
        <v>150197.34</v>
      </c>
      <c r="T96" s="21">
        <f t="shared" si="29"/>
        <v>142800</v>
      </c>
      <c r="U96" s="22">
        <f t="shared" si="30"/>
        <v>149340.70710721397</v>
      </c>
      <c r="V96" s="28"/>
      <c r="W96" s="28"/>
    </row>
    <row r="97" spans="1:23" ht="12.95">
      <c r="A97" s="3">
        <v>94</v>
      </c>
      <c r="B97" s="164"/>
      <c r="C97" s="162"/>
      <c r="D97" s="58" t="s">
        <v>140</v>
      </c>
      <c r="E97" s="5">
        <f t="shared" si="19"/>
        <v>4</v>
      </c>
      <c r="F97" s="18">
        <v>43339.8</v>
      </c>
      <c r="G97" s="18">
        <v>26655.053465473153</v>
      </c>
      <c r="H97" s="18">
        <v>23800</v>
      </c>
      <c r="I97" s="18">
        <v>45227.44</v>
      </c>
      <c r="J97" s="6">
        <f t="shared" si="20"/>
        <v>34755.573366368291</v>
      </c>
      <c r="K97" s="6">
        <f t="array" ref="K97">+IFERROR(STDEV(IF(F97:I97&gt;0,F97:I97)),0)</f>
        <v>11090.415503800217</v>
      </c>
      <c r="L97" s="6">
        <f t="shared" si="21"/>
        <v>23665.157862568074</v>
      </c>
      <c r="M97" s="6">
        <f t="shared" si="22"/>
        <v>45845.988870168512</v>
      </c>
      <c r="N97" s="7">
        <f t="shared" si="23"/>
        <v>43339.8</v>
      </c>
      <c r="O97" s="7">
        <f t="shared" si="24"/>
        <v>26655.053465473153</v>
      </c>
      <c r="P97" s="7">
        <f t="shared" si="25"/>
        <v>23800</v>
      </c>
      <c r="Q97" s="7">
        <f t="shared" si="26"/>
        <v>45227.44</v>
      </c>
      <c r="R97" s="27">
        <f t="shared" si="27"/>
        <v>34755.573366368291</v>
      </c>
      <c r="S97" s="27">
        <f t="shared" si="28"/>
        <v>34997.426732736581</v>
      </c>
      <c r="T97" s="21">
        <f t="shared" si="29"/>
        <v>23800</v>
      </c>
      <c r="U97" s="22">
        <f t="shared" si="30"/>
        <v>33393.45508102607</v>
      </c>
      <c r="V97" s="28"/>
      <c r="W97" s="28"/>
    </row>
    <row r="98" spans="1:23" ht="12.95">
      <c r="A98" s="8">
        <v>95</v>
      </c>
      <c r="B98" s="164"/>
      <c r="C98" s="162"/>
      <c r="D98" s="59" t="s">
        <v>402</v>
      </c>
      <c r="E98" s="5">
        <f t="shared" si="19"/>
        <v>3</v>
      </c>
      <c r="F98" s="18">
        <v>116115.44</v>
      </c>
      <c r="G98" s="18"/>
      <c r="H98" s="18">
        <v>130900</v>
      </c>
      <c r="I98" s="18">
        <v>99325.45</v>
      </c>
      <c r="J98" s="6">
        <f t="shared" si="20"/>
        <v>115446.96333333333</v>
      </c>
      <c r="K98" s="6">
        <f t="array" ref="K98">+IFERROR(STDEV(IF(F98:I98&gt;0,F98:I98)),0)</f>
        <v>15797.885862229481</v>
      </c>
      <c r="L98" s="6">
        <f t="shared" si="21"/>
        <v>99649.077471103854</v>
      </c>
      <c r="M98" s="6">
        <f t="shared" si="22"/>
        <v>131244.84919556283</v>
      </c>
      <c r="N98" s="7">
        <f t="shared" si="23"/>
        <v>116115.44</v>
      </c>
      <c r="O98" s="7" t="str">
        <f t="shared" si="24"/>
        <v>DESCARTADA</v>
      </c>
      <c r="P98" s="7">
        <f t="shared" si="25"/>
        <v>130900</v>
      </c>
      <c r="Q98" s="7" t="str">
        <f t="shared" si="26"/>
        <v>DESCARTADA</v>
      </c>
      <c r="R98" s="27">
        <f t="shared" si="27"/>
        <v>123507.72</v>
      </c>
      <c r="S98" s="27">
        <f t="shared" si="28"/>
        <v>123507.72</v>
      </c>
      <c r="T98" s="21">
        <f t="shared" si="29"/>
        <v>116115.44</v>
      </c>
      <c r="U98" s="22">
        <f t="shared" si="30"/>
        <v>123286.29727589356</v>
      </c>
      <c r="V98" s="28"/>
      <c r="W98" s="28"/>
    </row>
    <row r="99" spans="1:23" ht="12.95">
      <c r="A99" s="3">
        <v>96</v>
      </c>
      <c r="B99" s="164"/>
      <c r="C99" s="162"/>
      <c r="D99" s="60" t="s">
        <v>142</v>
      </c>
      <c r="E99" s="5">
        <f t="shared" si="19"/>
        <v>4</v>
      </c>
      <c r="F99" s="18">
        <v>80717.7</v>
      </c>
      <c r="G99" s="18">
        <v>56525</v>
      </c>
      <c r="H99" s="18">
        <v>83300</v>
      </c>
      <c r="I99" s="18">
        <v>71400</v>
      </c>
      <c r="J99" s="6">
        <f t="shared" si="20"/>
        <v>72985.675000000003</v>
      </c>
      <c r="K99" s="6">
        <f t="array" ref="K99">+IFERROR(STDEV(IF(F99:I99&gt;0,F99:I99)),0)</f>
        <v>12105.614365071808</v>
      </c>
      <c r="L99" s="6">
        <f t="shared" si="21"/>
        <v>60880.060634928195</v>
      </c>
      <c r="M99" s="6">
        <f t="shared" si="22"/>
        <v>85091.289365071803</v>
      </c>
      <c r="N99" s="7">
        <f t="shared" si="23"/>
        <v>80717.7</v>
      </c>
      <c r="O99" s="7" t="str">
        <f t="shared" si="24"/>
        <v>DESCARTADA</v>
      </c>
      <c r="P99" s="7">
        <f t="shared" si="25"/>
        <v>83300</v>
      </c>
      <c r="Q99" s="7">
        <f t="shared" si="26"/>
        <v>71400</v>
      </c>
      <c r="R99" s="27">
        <f t="shared" si="27"/>
        <v>78472.566666666666</v>
      </c>
      <c r="S99" s="27">
        <f t="shared" si="28"/>
        <v>80717.7</v>
      </c>
      <c r="T99" s="21">
        <f t="shared" si="29"/>
        <v>71400</v>
      </c>
      <c r="U99" s="22">
        <f t="shared" si="30"/>
        <v>78301.604947456086</v>
      </c>
      <c r="V99" s="28"/>
      <c r="W99" s="28"/>
    </row>
    <row r="100" spans="1:23" ht="12.95">
      <c r="A100" s="3">
        <v>97</v>
      </c>
      <c r="B100" s="164"/>
      <c r="C100" s="162"/>
      <c r="D100" s="61" t="s">
        <v>143</v>
      </c>
      <c r="E100" s="5">
        <f t="shared" si="19"/>
        <v>4</v>
      </c>
      <c r="F100" s="18">
        <v>131376</v>
      </c>
      <c r="G100" s="18">
        <v>92000</v>
      </c>
      <c r="H100" s="18">
        <v>142800</v>
      </c>
      <c r="I100" s="18">
        <v>114240</v>
      </c>
      <c r="J100" s="6">
        <f t="shared" si="20"/>
        <v>120104</v>
      </c>
      <c r="K100" s="6">
        <f t="array" ref="K100">+IFERROR(STDEV(IF(F100:I100&gt;0,F100:I100)),0)</f>
        <v>22108.729135796115</v>
      </c>
      <c r="L100" s="6">
        <f t="shared" si="21"/>
        <v>97995.270864203892</v>
      </c>
      <c r="M100" s="6">
        <f t="shared" si="22"/>
        <v>142212.72913579611</v>
      </c>
      <c r="N100" s="7">
        <f t="shared" si="23"/>
        <v>131376</v>
      </c>
      <c r="O100" s="7" t="str">
        <f t="shared" si="24"/>
        <v>DESCARTADA</v>
      </c>
      <c r="P100" s="7" t="str">
        <f t="shared" si="25"/>
        <v>DESCARTADA</v>
      </c>
      <c r="Q100" s="7">
        <f t="shared" si="26"/>
        <v>114240</v>
      </c>
      <c r="R100" s="27">
        <f t="shared" ref="R100:R131" si="31">+AVERAGEIF(N100:Q100,"&gt;0",N100:Q100)</f>
        <v>122808</v>
      </c>
      <c r="S100" s="27">
        <f t="shared" ref="S100:S131" si="32">+MEDIAN(N100:Q100)</f>
        <v>122808</v>
      </c>
      <c r="T100" s="21">
        <f t="shared" ref="T100:T131" si="33">MIN(N100:Q100)</f>
        <v>114240</v>
      </c>
      <c r="U100" s="22">
        <f t="shared" si="30"/>
        <v>122508.75168737945</v>
      </c>
      <c r="V100" s="28"/>
      <c r="W100" s="28"/>
    </row>
    <row r="101" spans="1:23" ht="12.95">
      <c r="A101" s="8">
        <v>98</v>
      </c>
      <c r="B101" s="164"/>
      <c r="C101" s="162"/>
      <c r="D101" s="62" t="s">
        <v>144</v>
      </c>
      <c r="E101" s="5">
        <f t="shared" si="19"/>
        <v>4</v>
      </c>
      <c r="F101" s="18">
        <v>78254.399999999994</v>
      </c>
      <c r="G101" s="18">
        <v>39388.268640000002</v>
      </c>
      <c r="H101" s="18">
        <v>71400</v>
      </c>
      <c r="I101" s="18">
        <v>42840</v>
      </c>
      <c r="J101" s="6">
        <f t="shared" si="20"/>
        <v>57970.667159999997</v>
      </c>
      <c r="K101" s="6">
        <f t="array" ref="K101">+IFERROR(STDEV(IF(F101:I101&gt;0,F101:I101)),0)</f>
        <v>19714.794968202594</v>
      </c>
      <c r="L101" s="6">
        <f t="shared" si="21"/>
        <v>38255.872191797404</v>
      </c>
      <c r="M101" s="6">
        <f t="shared" si="22"/>
        <v>77685.462128202591</v>
      </c>
      <c r="N101" s="7" t="str">
        <f t="shared" si="23"/>
        <v>DESCARTADA</v>
      </c>
      <c r="O101" s="7">
        <f t="shared" si="24"/>
        <v>39388.268640000002</v>
      </c>
      <c r="P101" s="7">
        <f t="shared" si="25"/>
        <v>71400</v>
      </c>
      <c r="Q101" s="7">
        <f t="shared" si="26"/>
        <v>42840</v>
      </c>
      <c r="R101" s="27">
        <f t="shared" si="31"/>
        <v>51209.422879999998</v>
      </c>
      <c r="S101" s="27">
        <f t="shared" si="32"/>
        <v>42840</v>
      </c>
      <c r="T101" s="21">
        <f t="shared" si="33"/>
        <v>39388.268640000002</v>
      </c>
      <c r="U101" s="22">
        <f t="shared" si="30"/>
        <v>49389.904726471716</v>
      </c>
      <c r="V101" s="28"/>
      <c r="W101" s="28"/>
    </row>
    <row r="102" spans="1:23" ht="26.1">
      <c r="A102" s="3">
        <v>99</v>
      </c>
      <c r="B102" s="164"/>
      <c r="C102" s="162"/>
      <c r="D102" s="38" t="s">
        <v>403</v>
      </c>
      <c r="E102" s="5">
        <f t="shared" si="19"/>
        <v>4</v>
      </c>
      <c r="F102" s="18">
        <v>62159.65</v>
      </c>
      <c r="G102" s="18">
        <v>34340.838379799803</v>
      </c>
      <c r="H102" s="18">
        <v>71400</v>
      </c>
      <c r="I102" s="18">
        <v>58268.44</v>
      </c>
      <c r="J102" s="6">
        <f t="shared" si="20"/>
        <v>56542.232094949955</v>
      </c>
      <c r="K102" s="6">
        <f t="array" ref="K102">+IFERROR(STDEV(IF(F102:I102&gt;0,F102:I102)),0)</f>
        <v>15792.301158759561</v>
      </c>
      <c r="L102" s="6">
        <f t="shared" si="21"/>
        <v>40749.930936190394</v>
      </c>
      <c r="M102" s="6">
        <f t="shared" si="22"/>
        <v>72334.533253709524</v>
      </c>
      <c r="N102" s="7">
        <f t="shared" si="23"/>
        <v>62159.65</v>
      </c>
      <c r="O102" s="7" t="str">
        <f t="shared" si="24"/>
        <v>DESCARTADA</v>
      </c>
      <c r="P102" s="7">
        <f t="shared" si="25"/>
        <v>71400</v>
      </c>
      <c r="Q102" s="7">
        <f t="shared" si="26"/>
        <v>58268.44</v>
      </c>
      <c r="R102" s="27">
        <f t="shared" si="31"/>
        <v>63942.696666666663</v>
      </c>
      <c r="S102" s="27">
        <f t="shared" si="32"/>
        <v>62159.65</v>
      </c>
      <c r="T102" s="21">
        <f t="shared" si="33"/>
        <v>58268.44</v>
      </c>
      <c r="U102" s="22">
        <f t="shared" si="30"/>
        <v>63710.8483095232</v>
      </c>
      <c r="V102" s="28"/>
      <c r="W102" s="28"/>
    </row>
    <row r="103" spans="1:23" ht="12.95">
      <c r="A103" s="3">
        <v>100</v>
      </c>
      <c r="B103" s="164"/>
      <c r="C103" s="162"/>
      <c r="D103" s="63" t="s">
        <v>146</v>
      </c>
      <c r="E103" s="5">
        <f t="shared" si="19"/>
        <v>4</v>
      </c>
      <c r="F103" s="18">
        <v>82070.73</v>
      </c>
      <c r="G103" s="18">
        <v>42388.526188695942</v>
      </c>
      <c r="H103" s="18">
        <v>59500</v>
      </c>
      <c r="I103" s="18">
        <v>71923.5</v>
      </c>
      <c r="J103" s="6">
        <f t="shared" si="20"/>
        <v>63970.689047173983</v>
      </c>
      <c r="K103" s="6">
        <f t="array" ref="K103">+IFERROR(STDEV(IF(F103:I103&gt;0,F103:I103)),0)</f>
        <v>17094.204658809198</v>
      </c>
      <c r="L103" s="6">
        <f t="shared" si="21"/>
        <v>46876.484388364785</v>
      </c>
      <c r="M103" s="6">
        <f t="shared" si="22"/>
        <v>81064.893705983181</v>
      </c>
      <c r="N103" s="7" t="str">
        <f t="shared" si="23"/>
        <v>DESCARTADA</v>
      </c>
      <c r="O103" s="7" t="str">
        <f t="shared" si="24"/>
        <v>DESCARTADA</v>
      </c>
      <c r="P103" s="7">
        <f t="shared" si="25"/>
        <v>59500</v>
      </c>
      <c r="Q103" s="7">
        <f t="shared" si="26"/>
        <v>71923.5</v>
      </c>
      <c r="R103" s="27">
        <f t="shared" si="31"/>
        <v>65711.75</v>
      </c>
      <c r="S103" s="27">
        <f t="shared" si="32"/>
        <v>65711.75</v>
      </c>
      <c r="T103" s="21">
        <f t="shared" si="33"/>
        <v>59500</v>
      </c>
      <c r="U103" s="22">
        <f t="shared" si="30"/>
        <v>65417.491926853938</v>
      </c>
      <c r="V103" s="28"/>
      <c r="W103" s="28"/>
    </row>
    <row r="104" spans="1:23" ht="12.95">
      <c r="A104" s="8">
        <v>101</v>
      </c>
      <c r="B104" s="164"/>
      <c r="C104" s="162"/>
      <c r="D104" s="63" t="s">
        <v>147</v>
      </c>
      <c r="E104" s="5">
        <f t="shared" si="19"/>
        <v>3</v>
      </c>
      <c r="F104" s="18">
        <v>56882</v>
      </c>
      <c r="G104" s="18"/>
      <c r="H104" s="18">
        <v>107100</v>
      </c>
      <c r="I104" s="18">
        <v>556920</v>
      </c>
      <c r="J104" s="6">
        <f t="shared" si="20"/>
        <v>240300.66666666666</v>
      </c>
      <c r="K104" s="6">
        <f t="array" ref="K104">+IFERROR(STDEV(IF(F104:I104&gt;0,F104:I104)),0)</f>
        <v>275347.62312635517</v>
      </c>
      <c r="L104" s="6">
        <f t="shared" si="21"/>
        <v>-35046.956459688517</v>
      </c>
      <c r="M104" s="6">
        <f t="shared" si="22"/>
        <v>515648.28979302186</v>
      </c>
      <c r="N104" s="7">
        <f t="shared" ref="N104:N135" si="34">+IF(AND(F104&gt;=$L104,F104&lt;=$M104),+F104,"DESCARTADA")</f>
        <v>56882</v>
      </c>
      <c r="O104" s="7"/>
      <c r="P104" s="7">
        <f t="shared" ref="P104:P135" si="35">+IF(AND(H104&gt;=$L104,H104&lt;=$M104),+H104,"DESCARTADA")</f>
        <v>107100</v>
      </c>
      <c r="Q104" s="7" t="str">
        <f t="shared" ref="Q104:Q135" si="36">+IF(AND(I104&gt;=$L104,I104&lt;=$M104),+I104,"DESCARTADA")</f>
        <v>DESCARTADA</v>
      </c>
      <c r="R104" s="27">
        <f t="shared" si="31"/>
        <v>81991</v>
      </c>
      <c r="S104" s="27">
        <f t="shared" si="32"/>
        <v>81991</v>
      </c>
      <c r="T104" s="21">
        <f t="shared" si="33"/>
        <v>56882</v>
      </c>
      <c r="U104" s="22">
        <f t="shared" si="30"/>
        <v>78051.663659399346</v>
      </c>
      <c r="V104" s="28"/>
      <c r="W104" s="28"/>
    </row>
    <row r="105" spans="1:23" ht="12.95">
      <c r="A105" s="3">
        <v>102</v>
      </c>
      <c r="B105" s="164"/>
      <c r="C105" s="162"/>
      <c r="D105" s="64" t="s">
        <v>404</v>
      </c>
      <c r="E105" s="5">
        <f t="shared" si="19"/>
        <v>4</v>
      </c>
      <c r="F105" s="18">
        <v>195421.8</v>
      </c>
      <c r="G105" s="18">
        <v>136850</v>
      </c>
      <c r="H105" s="18">
        <v>95200</v>
      </c>
      <c r="I105" s="18">
        <v>128520</v>
      </c>
      <c r="J105" s="6">
        <f t="shared" si="20"/>
        <v>138997.95000000001</v>
      </c>
      <c r="K105" s="6">
        <f t="array" ref="K105">+IFERROR(STDEV(IF(F105:I105&gt;0,F105:I105)),0)</f>
        <v>41698.570712635454</v>
      </c>
      <c r="L105" s="6">
        <f t="shared" si="21"/>
        <v>97299.379287364558</v>
      </c>
      <c r="M105" s="6">
        <f t="shared" si="22"/>
        <v>180696.52071263548</v>
      </c>
      <c r="N105" s="7" t="str">
        <f t="shared" si="34"/>
        <v>DESCARTADA</v>
      </c>
      <c r="O105" s="7">
        <f t="shared" ref="O105:O136" si="37">+IF(AND(G105&gt;=$L105,G105&lt;=$M105),+G105,"DESCARTADA")</f>
        <v>136850</v>
      </c>
      <c r="P105" s="7" t="str">
        <f t="shared" si="35"/>
        <v>DESCARTADA</v>
      </c>
      <c r="Q105" s="7">
        <f t="shared" si="36"/>
        <v>128520</v>
      </c>
      <c r="R105" s="27">
        <f t="shared" si="31"/>
        <v>132685</v>
      </c>
      <c r="S105" s="27">
        <f t="shared" si="32"/>
        <v>132685</v>
      </c>
      <c r="T105" s="21">
        <f t="shared" si="33"/>
        <v>128520</v>
      </c>
      <c r="U105" s="22">
        <f t="shared" si="30"/>
        <v>132619.61393398792</v>
      </c>
      <c r="V105" s="28"/>
      <c r="W105" s="28"/>
    </row>
    <row r="106" spans="1:23" ht="12.95">
      <c r="A106" s="3">
        <v>103</v>
      </c>
      <c r="B106" s="164"/>
      <c r="C106" s="162"/>
      <c r="D106" s="64" t="s">
        <v>405</v>
      </c>
      <c r="E106" s="5">
        <f t="shared" si="19"/>
        <v>3</v>
      </c>
      <c r="F106" s="18">
        <v>84966</v>
      </c>
      <c r="G106" s="18">
        <v>59500</v>
      </c>
      <c r="H106" s="18">
        <v>154700</v>
      </c>
      <c r="I106" s="18"/>
      <c r="J106" s="6">
        <f t="shared" si="20"/>
        <v>99722</v>
      </c>
      <c r="K106" s="6">
        <f t="array" ref="K106">+IFERROR(STDEV(IF(F106:I106&gt;0,F106:I106)),0)</f>
        <v>49285.5420179184</v>
      </c>
      <c r="L106" s="6">
        <f t="shared" si="21"/>
        <v>50436.4579820816</v>
      </c>
      <c r="M106" s="6">
        <f t="shared" si="22"/>
        <v>149007.5420179184</v>
      </c>
      <c r="N106" s="7">
        <f t="shared" si="34"/>
        <v>84966</v>
      </c>
      <c r="O106" s="7">
        <f t="shared" si="37"/>
        <v>59500</v>
      </c>
      <c r="P106" s="7" t="str">
        <f t="shared" si="35"/>
        <v>DESCARTADA</v>
      </c>
      <c r="Q106" s="7" t="str">
        <f t="shared" si="36"/>
        <v>DESCARTADA</v>
      </c>
      <c r="R106" s="27">
        <f t="shared" si="31"/>
        <v>72233</v>
      </c>
      <c r="S106" s="27">
        <f t="shared" si="32"/>
        <v>72233</v>
      </c>
      <c r="T106" s="21">
        <f t="shared" si="33"/>
        <v>59500</v>
      </c>
      <c r="U106" s="22">
        <f t="shared" si="30"/>
        <v>71101.877612338765</v>
      </c>
      <c r="V106" s="28"/>
      <c r="W106" s="28"/>
    </row>
    <row r="107" spans="1:23" ht="12.95">
      <c r="A107" s="8">
        <v>104</v>
      </c>
      <c r="B107" s="164"/>
      <c r="C107" s="162"/>
      <c r="D107" s="51" t="s">
        <v>150</v>
      </c>
      <c r="E107" s="5">
        <f t="shared" si="19"/>
        <v>4</v>
      </c>
      <c r="F107" s="18">
        <v>92239.28</v>
      </c>
      <c r="G107" s="18">
        <v>50056.151419571972</v>
      </c>
      <c r="H107" s="18">
        <v>83300</v>
      </c>
      <c r="I107" s="18">
        <v>84933.68</v>
      </c>
      <c r="J107" s="6">
        <f t="shared" si="20"/>
        <v>77632.277854892993</v>
      </c>
      <c r="K107" s="6">
        <f t="array" ref="K107">+IFERROR(STDEV(IF(F107:I107&gt;0,F107:I107)),0)</f>
        <v>18790.430263325357</v>
      </c>
      <c r="L107" s="6">
        <f t="shared" si="21"/>
        <v>58841.847591567639</v>
      </c>
      <c r="M107" s="6">
        <f t="shared" si="22"/>
        <v>96422.708118218346</v>
      </c>
      <c r="N107" s="7">
        <f t="shared" si="34"/>
        <v>92239.28</v>
      </c>
      <c r="O107" s="7" t="str">
        <f t="shared" si="37"/>
        <v>DESCARTADA</v>
      </c>
      <c r="P107" s="7">
        <f t="shared" si="35"/>
        <v>83300</v>
      </c>
      <c r="Q107" s="7">
        <f t="shared" si="36"/>
        <v>84933.68</v>
      </c>
      <c r="R107" s="27">
        <f t="shared" si="31"/>
        <v>86824.319999999992</v>
      </c>
      <c r="S107" s="27">
        <f t="shared" si="32"/>
        <v>84933.68</v>
      </c>
      <c r="T107" s="21">
        <f t="shared" si="33"/>
        <v>83300</v>
      </c>
      <c r="U107" s="22">
        <f t="shared" si="30"/>
        <v>86738.841184803896</v>
      </c>
      <c r="V107" s="28"/>
      <c r="W107" s="28"/>
    </row>
    <row r="108" spans="1:23" ht="12.95">
      <c r="A108" s="8">
        <v>105</v>
      </c>
      <c r="B108" s="164"/>
      <c r="C108" s="162"/>
      <c r="D108" s="52" t="s">
        <v>406</v>
      </c>
      <c r="E108" s="5">
        <f t="shared" si="19"/>
        <v>4</v>
      </c>
      <c r="F108" s="18">
        <v>220336.83000000002</v>
      </c>
      <c r="G108" s="18">
        <v>119572.35264322715</v>
      </c>
      <c r="H108" s="18">
        <v>190400</v>
      </c>
      <c r="I108" s="18">
        <v>202886.55</v>
      </c>
      <c r="J108" s="6">
        <f t="shared" si="20"/>
        <v>183298.93316080677</v>
      </c>
      <c r="K108" s="6">
        <f t="array" ref="K108">+IFERROR(STDEV(IF(F108:I108&gt;0,F108:I108)),0)</f>
        <v>44222.855140858403</v>
      </c>
      <c r="L108" s="6">
        <f t="shared" si="21"/>
        <v>139076.07801994839</v>
      </c>
      <c r="M108" s="6">
        <f t="shared" si="22"/>
        <v>227521.78830166516</v>
      </c>
      <c r="N108" s="7">
        <f t="shared" si="34"/>
        <v>220336.83000000002</v>
      </c>
      <c r="O108" s="7" t="str">
        <f t="shared" si="37"/>
        <v>DESCARTADA</v>
      </c>
      <c r="P108" s="7">
        <f t="shared" si="35"/>
        <v>190400</v>
      </c>
      <c r="Q108" s="7">
        <f t="shared" si="36"/>
        <v>202886.55</v>
      </c>
      <c r="R108" s="27">
        <f t="shared" si="31"/>
        <v>204541.12666666668</v>
      </c>
      <c r="S108" s="27">
        <f t="shared" si="32"/>
        <v>202886.55</v>
      </c>
      <c r="T108" s="21">
        <f t="shared" si="33"/>
        <v>190400</v>
      </c>
      <c r="U108" s="22">
        <f t="shared" si="30"/>
        <v>204174.93816209494</v>
      </c>
      <c r="V108" s="28"/>
      <c r="W108" s="28"/>
    </row>
    <row r="109" spans="1:23" ht="12.95">
      <c r="A109" s="3">
        <v>106</v>
      </c>
      <c r="B109" s="164"/>
      <c r="C109" s="162"/>
      <c r="D109" s="51" t="s">
        <v>152</v>
      </c>
      <c r="E109" s="5">
        <f t="shared" si="19"/>
        <v>4</v>
      </c>
      <c r="F109" s="18">
        <v>97380.08</v>
      </c>
      <c r="G109" s="18">
        <v>52845.956818995197</v>
      </c>
      <c r="H109" s="18">
        <v>95200</v>
      </c>
      <c r="I109" s="18">
        <v>89667.33</v>
      </c>
      <c r="J109" s="6">
        <f t="shared" si="20"/>
        <v>83773.341704748804</v>
      </c>
      <c r="K109" s="6">
        <f t="array" ref="K109">+IFERROR(STDEV(IF(F109:I109&gt;0,F109:I109)),0)</f>
        <v>20872.26294014767</v>
      </c>
      <c r="L109" s="6">
        <f t="shared" si="21"/>
        <v>62901.07876460113</v>
      </c>
      <c r="M109" s="6">
        <f t="shared" si="22"/>
        <v>104645.60464489648</v>
      </c>
      <c r="N109" s="7">
        <f t="shared" si="34"/>
        <v>97380.08</v>
      </c>
      <c r="O109" s="7" t="str">
        <f t="shared" si="37"/>
        <v>DESCARTADA</v>
      </c>
      <c r="P109" s="7">
        <f t="shared" si="35"/>
        <v>95200</v>
      </c>
      <c r="Q109" s="7">
        <f t="shared" si="36"/>
        <v>89667.33</v>
      </c>
      <c r="R109" s="27">
        <f t="shared" si="31"/>
        <v>94082.470000000016</v>
      </c>
      <c r="S109" s="27">
        <f t="shared" si="32"/>
        <v>95200</v>
      </c>
      <c r="T109" s="21">
        <f t="shared" si="33"/>
        <v>89667.33</v>
      </c>
      <c r="U109" s="22">
        <f t="shared" si="30"/>
        <v>94025.814563482971</v>
      </c>
      <c r="V109" s="28"/>
      <c r="W109" s="28"/>
    </row>
    <row r="110" spans="1:23" ht="12.95">
      <c r="A110" s="3">
        <v>107</v>
      </c>
      <c r="B110" s="164"/>
      <c r="C110" s="162"/>
      <c r="D110" s="51" t="s">
        <v>153</v>
      </c>
      <c r="E110" s="5">
        <f t="shared" si="19"/>
        <v>4</v>
      </c>
      <c r="F110" s="18">
        <v>82333.72</v>
      </c>
      <c r="G110" s="18">
        <v>43265.56713556352</v>
      </c>
      <c r="H110" s="18">
        <v>95200</v>
      </c>
      <c r="I110" s="18">
        <v>73411.63</v>
      </c>
      <c r="J110" s="6">
        <f t="shared" si="20"/>
        <v>73552.729283890891</v>
      </c>
      <c r="K110" s="6">
        <f t="array" ref="K110">+IFERROR(STDEV(IF(F110:I110&gt;0,F110:I110)),0)</f>
        <v>22083.494797547293</v>
      </c>
      <c r="L110" s="6">
        <f t="shared" si="21"/>
        <v>51469.234486343601</v>
      </c>
      <c r="M110" s="6">
        <f t="shared" si="22"/>
        <v>95636.22408143818</v>
      </c>
      <c r="N110" s="7">
        <f t="shared" si="34"/>
        <v>82333.72</v>
      </c>
      <c r="O110" s="7" t="str">
        <f t="shared" si="37"/>
        <v>DESCARTADA</v>
      </c>
      <c r="P110" s="7">
        <f t="shared" si="35"/>
        <v>95200</v>
      </c>
      <c r="Q110" s="7">
        <f t="shared" si="36"/>
        <v>73411.63</v>
      </c>
      <c r="R110" s="27">
        <f t="shared" si="31"/>
        <v>83648.45</v>
      </c>
      <c r="S110" s="27">
        <f t="shared" si="32"/>
        <v>82333.72</v>
      </c>
      <c r="T110" s="21">
        <f t="shared" si="33"/>
        <v>73411.63</v>
      </c>
      <c r="U110" s="22">
        <f t="shared" si="30"/>
        <v>83175.071816774696</v>
      </c>
      <c r="V110" s="28"/>
      <c r="W110" s="28"/>
    </row>
    <row r="111" spans="1:23" ht="12.95">
      <c r="A111" s="8">
        <v>108</v>
      </c>
      <c r="B111" s="164"/>
      <c r="C111" s="162"/>
      <c r="D111" s="65" t="s">
        <v>154</v>
      </c>
      <c r="E111" s="5">
        <f t="shared" si="19"/>
        <v>3</v>
      </c>
      <c r="F111" s="18">
        <v>103887</v>
      </c>
      <c r="G111" s="18"/>
      <c r="H111" s="18">
        <v>107100</v>
      </c>
      <c r="I111" s="18">
        <v>57120</v>
      </c>
      <c r="J111" s="6">
        <f t="shared" si="20"/>
        <v>89369</v>
      </c>
      <c r="K111" s="6">
        <f t="array" ref="K111">+IFERROR(STDEV(IF(F111:I111&gt;0,F111:I111)),0)</f>
        <v>27974.619622078866</v>
      </c>
      <c r="L111" s="6">
        <f t="shared" si="21"/>
        <v>61394.38037792113</v>
      </c>
      <c r="M111" s="6">
        <f t="shared" si="22"/>
        <v>117343.61962207887</v>
      </c>
      <c r="N111" s="7">
        <f t="shared" si="34"/>
        <v>103887</v>
      </c>
      <c r="O111" s="7" t="str">
        <f t="shared" si="37"/>
        <v>DESCARTADA</v>
      </c>
      <c r="P111" s="7">
        <f t="shared" si="35"/>
        <v>107100</v>
      </c>
      <c r="Q111" s="7" t="str">
        <f t="shared" si="36"/>
        <v>DESCARTADA</v>
      </c>
      <c r="R111" s="27">
        <f t="shared" si="31"/>
        <v>105493.5</v>
      </c>
      <c r="S111" s="27">
        <f t="shared" si="32"/>
        <v>105493.5</v>
      </c>
      <c r="T111" s="21">
        <f t="shared" si="33"/>
        <v>103887</v>
      </c>
      <c r="U111" s="22">
        <f t="shared" si="30"/>
        <v>105481.26705723628</v>
      </c>
      <c r="V111" s="28"/>
      <c r="W111" s="28"/>
    </row>
    <row r="112" spans="1:23" ht="26.1">
      <c r="A112" s="3">
        <v>109</v>
      </c>
      <c r="B112" s="164"/>
      <c r="C112" s="162"/>
      <c r="D112" s="41" t="s">
        <v>407</v>
      </c>
      <c r="E112" s="5">
        <f t="shared" si="19"/>
        <v>4</v>
      </c>
      <c r="F112" s="18">
        <v>214906.86</v>
      </c>
      <c r="G112" s="18">
        <v>109008.54631045288</v>
      </c>
      <c r="H112" s="18">
        <v>154700</v>
      </c>
      <c r="I112" s="18">
        <v>121380</v>
      </c>
      <c r="J112" s="6">
        <f t="shared" si="20"/>
        <v>149998.85157761321</v>
      </c>
      <c r="K112" s="6">
        <f t="array" ref="K112">+IFERROR(STDEV(IF(F112:I112&gt;0,F112:I112)),0)</f>
        <v>47379.299788572906</v>
      </c>
      <c r="L112" s="6">
        <f t="shared" si="21"/>
        <v>102619.5517890403</v>
      </c>
      <c r="M112" s="6">
        <f t="shared" si="22"/>
        <v>197378.15136618612</v>
      </c>
      <c r="N112" s="7" t="str">
        <f t="shared" si="34"/>
        <v>DESCARTADA</v>
      </c>
      <c r="O112" s="7">
        <f t="shared" si="37"/>
        <v>109008.54631045288</v>
      </c>
      <c r="P112" s="7">
        <f t="shared" si="35"/>
        <v>154700</v>
      </c>
      <c r="Q112" s="7">
        <f t="shared" si="36"/>
        <v>121380</v>
      </c>
      <c r="R112" s="27">
        <f t="shared" si="31"/>
        <v>128362.84877015096</v>
      </c>
      <c r="S112" s="27">
        <f t="shared" si="32"/>
        <v>121380</v>
      </c>
      <c r="T112" s="21">
        <f t="shared" si="33"/>
        <v>109008.54631045288</v>
      </c>
      <c r="U112" s="22">
        <f t="shared" si="30"/>
        <v>126969.47728315265</v>
      </c>
      <c r="V112" s="28"/>
      <c r="W112" s="28"/>
    </row>
    <row r="113" spans="1:23" ht="26.1">
      <c r="A113" s="3">
        <v>110</v>
      </c>
      <c r="B113" s="164"/>
      <c r="C113" s="162"/>
      <c r="D113" s="41" t="s">
        <v>408</v>
      </c>
      <c r="E113" s="5">
        <f t="shared" si="19"/>
        <v>3</v>
      </c>
      <c r="F113" s="18">
        <v>193351.2</v>
      </c>
      <c r="G113" s="18"/>
      <c r="H113" s="18">
        <v>142800</v>
      </c>
      <c r="I113" s="18">
        <v>171360</v>
      </c>
      <c r="J113" s="6">
        <f t="shared" si="20"/>
        <v>169170.4</v>
      </c>
      <c r="K113" s="6">
        <f t="array" ref="K113">+IFERROR(STDEV(IF(F113:I113&gt;0,F113:I113)),0)</f>
        <v>25346.631264923617</v>
      </c>
      <c r="L113" s="6">
        <f t="shared" si="21"/>
        <v>143823.76873507639</v>
      </c>
      <c r="M113" s="6">
        <f t="shared" si="22"/>
        <v>194517.0312649236</v>
      </c>
      <c r="N113" s="7">
        <f t="shared" si="34"/>
        <v>193351.2</v>
      </c>
      <c r="O113" s="7" t="str">
        <f t="shared" si="37"/>
        <v>DESCARTADA</v>
      </c>
      <c r="P113" s="7" t="str">
        <f t="shared" si="35"/>
        <v>DESCARTADA</v>
      </c>
      <c r="Q113" s="7">
        <f t="shared" si="36"/>
        <v>171360</v>
      </c>
      <c r="R113" s="27">
        <f t="shared" si="31"/>
        <v>182355.6</v>
      </c>
      <c r="S113" s="27">
        <f t="shared" si="32"/>
        <v>182355.6</v>
      </c>
      <c r="T113" s="21">
        <f t="shared" si="33"/>
        <v>171360</v>
      </c>
      <c r="U113" s="22">
        <f t="shared" si="30"/>
        <v>182023.79413692048</v>
      </c>
      <c r="V113" s="28"/>
      <c r="W113" s="28"/>
    </row>
    <row r="114" spans="1:23" ht="12.95">
      <c r="A114" s="8">
        <v>111</v>
      </c>
      <c r="B114" s="164"/>
      <c r="C114" s="162"/>
      <c r="D114" s="41" t="s">
        <v>409</v>
      </c>
      <c r="E114" s="5">
        <f t="shared" si="19"/>
        <v>4</v>
      </c>
      <c r="F114" s="18">
        <v>279089.51</v>
      </c>
      <c r="G114" s="18">
        <v>160890.60607449655</v>
      </c>
      <c r="H114" s="18">
        <v>214200</v>
      </c>
      <c r="I114" s="18">
        <v>257040</v>
      </c>
      <c r="J114" s="6">
        <f t="shared" si="20"/>
        <v>227805.02901862413</v>
      </c>
      <c r="K114" s="6">
        <f t="array" ref="K114">+IFERROR(STDEV(IF(F114:I114&gt;0,F114:I114)),0)</f>
        <v>52113.396647292742</v>
      </c>
      <c r="L114" s="6">
        <f t="shared" si="21"/>
        <v>175691.63237133139</v>
      </c>
      <c r="M114" s="6">
        <f t="shared" si="22"/>
        <v>279918.42566591688</v>
      </c>
      <c r="N114" s="7">
        <f t="shared" si="34"/>
        <v>279089.51</v>
      </c>
      <c r="O114" s="7" t="str">
        <f t="shared" si="37"/>
        <v>DESCARTADA</v>
      </c>
      <c r="P114" s="7">
        <f t="shared" si="35"/>
        <v>214200</v>
      </c>
      <c r="Q114" s="7">
        <f t="shared" si="36"/>
        <v>257040</v>
      </c>
      <c r="R114" s="27">
        <f t="shared" si="31"/>
        <v>250109.83666666667</v>
      </c>
      <c r="S114" s="27">
        <f t="shared" si="32"/>
        <v>257040</v>
      </c>
      <c r="T114" s="21">
        <f t="shared" si="33"/>
        <v>214200</v>
      </c>
      <c r="U114" s="22">
        <f t="shared" si="30"/>
        <v>248611.50964530674</v>
      </c>
      <c r="V114" s="28"/>
      <c r="W114" s="28"/>
    </row>
    <row r="115" spans="1:23" ht="12.95">
      <c r="A115" s="3">
        <v>112</v>
      </c>
      <c r="B115" s="164"/>
      <c r="C115" s="162"/>
      <c r="D115" s="66" t="s">
        <v>158</v>
      </c>
      <c r="E115" s="5">
        <f t="shared" si="19"/>
        <v>4</v>
      </c>
      <c r="F115" s="18">
        <v>82664.540000000008</v>
      </c>
      <c r="G115" s="18">
        <v>42871.915498694783</v>
      </c>
      <c r="H115" s="18">
        <v>83300</v>
      </c>
      <c r="I115" s="18">
        <v>72743.7</v>
      </c>
      <c r="J115" s="6">
        <f t="shared" si="20"/>
        <v>70395.038874673701</v>
      </c>
      <c r="K115" s="6">
        <f t="array" ref="K115">+IFERROR(STDEV(IF(F115:I115&gt;0,F115:I115)),0)</f>
        <v>18974.695508857229</v>
      </c>
      <c r="L115" s="6">
        <f t="shared" si="21"/>
        <v>51420.343365816472</v>
      </c>
      <c r="M115" s="6">
        <f t="shared" si="22"/>
        <v>89369.734383530929</v>
      </c>
      <c r="N115" s="7">
        <f t="shared" si="34"/>
        <v>82664.540000000008</v>
      </c>
      <c r="O115" s="7" t="str">
        <f t="shared" si="37"/>
        <v>DESCARTADA</v>
      </c>
      <c r="P115" s="7">
        <f t="shared" si="35"/>
        <v>83300</v>
      </c>
      <c r="Q115" s="7">
        <f t="shared" si="36"/>
        <v>72743.7</v>
      </c>
      <c r="R115" s="27">
        <f t="shared" si="31"/>
        <v>79569.41333333333</v>
      </c>
      <c r="S115" s="27">
        <f t="shared" si="32"/>
        <v>82664.540000000008</v>
      </c>
      <c r="T115" s="21">
        <f t="shared" si="33"/>
        <v>72743.7</v>
      </c>
      <c r="U115" s="22">
        <f t="shared" si="30"/>
        <v>79418.170919867262</v>
      </c>
      <c r="V115" s="28"/>
      <c r="W115" s="28"/>
    </row>
    <row r="116" spans="1:23" ht="26.1">
      <c r="A116" s="3">
        <v>113</v>
      </c>
      <c r="B116" s="164"/>
      <c r="C116" s="162"/>
      <c r="D116" s="59" t="s">
        <v>410</v>
      </c>
      <c r="E116" s="5">
        <f t="shared" si="19"/>
        <v>4</v>
      </c>
      <c r="F116" s="18">
        <v>257732.58000000002</v>
      </c>
      <c r="G116" s="18">
        <v>152043.97760933914</v>
      </c>
      <c r="H116" s="18">
        <v>214200</v>
      </c>
      <c r="I116" s="18">
        <v>192780</v>
      </c>
      <c r="J116" s="6">
        <f t="shared" si="20"/>
        <v>204189.13940233478</v>
      </c>
      <c r="K116" s="6">
        <f t="array" ref="K116">+IFERROR(STDEV(IF(F116:I116&gt;0,F116:I116)),0)</f>
        <v>44031.820771124265</v>
      </c>
      <c r="L116" s="6">
        <f t="shared" si="21"/>
        <v>160157.31863121051</v>
      </c>
      <c r="M116" s="6">
        <f t="shared" si="22"/>
        <v>248220.96017345905</v>
      </c>
      <c r="N116" s="7" t="str">
        <f t="shared" si="34"/>
        <v>DESCARTADA</v>
      </c>
      <c r="O116" s="7" t="str">
        <f t="shared" si="37"/>
        <v>DESCARTADA</v>
      </c>
      <c r="P116" s="7">
        <f t="shared" si="35"/>
        <v>214200</v>
      </c>
      <c r="Q116" s="7">
        <f t="shared" si="36"/>
        <v>192780</v>
      </c>
      <c r="R116" s="27">
        <f t="shared" si="31"/>
        <v>203490</v>
      </c>
      <c r="S116" s="27">
        <f t="shared" si="32"/>
        <v>203490</v>
      </c>
      <c r="T116" s="21">
        <f t="shared" si="33"/>
        <v>192780</v>
      </c>
      <c r="U116" s="22">
        <f t="shared" si="30"/>
        <v>203207.96244242004</v>
      </c>
      <c r="V116" s="28"/>
      <c r="W116" s="28"/>
    </row>
    <row r="117" spans="1:23" ht="12.95">
      <c r="A117" s="8">
        <v>114</v>
      </c>
      <c r="B117" s="164"/>
      <c r="C117" s="162"/>
      <c r="D117" s="58" t="s">
        <v>160</v>
      </c>
      <c r="E117" s="5">
        <f t="shared" si="19"/>
        <v>4</v>
      </c>
      <c r="F117" s="18">
        <v>268973.32</v>
      </c>
      <c r="G117" s="18">
        <v>139825</v>
      </c>
      <c r="H117" s="18">
        <v>214200</v>
      </c>
      <c r="I117" s="18">
        <v>142800</v>
      </c>
      <c r="J117" s="6">
        <f t="shared" si="20"/>
        <v>191449.58000000002</v>
      </c>
      <c r="K117" s="6">
        <f t="array" ref="K117">+IFERROR(STDEV(IF(F117:I117&gt;0,F117:I117)),0)</f>
        <v>62073.587426851045</v>
      </c>
      <c r="L117" s="6">
        <f t="shared" si="21"/>
        <v>129375.99257314898</v>
      </c>
      <c r="M117" s="6">
        <f t="shared" si="22"/>
        <v>253523.16742685105</v>
      </c>
      <c r="N117" s="7" t="str">
        <f t="shared" si="34"/>
        <v>DESCARTADA</v>
      </c>
      <c r="O117" s="7">
        <f t="shared" si="37"/>
        <v>139825</v>
      </c>
      <c r="P117" s="7">
        <f t="shared" si="35"/>
        <v>214200</v>
      </c>
      <c r="Q117" s="7">
        <f t="shared" si="36"/>
        <v>142800</v>
      </c>
      <c r="R117" s="27">
        <f t="shared" si="31"/>
        <v>165608.33333333334</v>
      </c>
      <c r="S117" s="27">
        <f t="shared" si="32"/>
        <v>142800</v>
      </c>
      <c r="T117" s="21">
        <f t="shared" si="33"/>
        <v>139825</v>
      </c>
      <c r="U117" s="22">
        <f t="shared" si="30"/>
        <v>162322.04319281547</v>
      </c>
      <c r="V117" s="28"/>
      <c r="W117" s="28"/>
    </row>
    <row r="118" spans="1:23" ht="26.1">
      <c r="A118" s="3">
        <v>115</v>
      </c>
      <c r="B118" s="164"/>
      <c r="C118" s="162"/>
      <c r="D118" s="59" t="s">
        <v>411</v>
      </c>
      <c r="E118" s="5">
        <f t="shared" si="19"/>
        <v>4</v>
      </c>
      <c r="F118" s="18">
        <v>264032.44</v>
      </c>
      <c r="G118" s="18">
        <v>136788.31911050115</v>
      </c>
      <c r="H118" s="18">
        <v>214200</v>
      </c>
      <c r="I118" s="18">
        <v>199920</v>
      </c>
      <c r="J118" s="6">
        <f t="shared" si="20"/>
        <v>203735.18977762529</v>
      </c>
      <c r="K118" s="6">
        <f t="array" ref="K118">+IFERROR(STDEV(IF(F118:I118&gt;0,F118:I118)),0)</f>
        <v>52414.087808940385</v>
      </c>
      <c r="L118" s="6">
        <f t="shared" si="21"/>
        <v>151321.1019686849</v>
      </c>
      <c r="M118" s="6">
        <f t="shared" si="22"/>
        <v>256149.27758656567</v>
      </c>
      <c r="N118" s="7" t="str">
        <f t="shared" si="34"/>
        <v>DESCARTADA</v>
      </c>
      <c r="O118" s="7" t="str">
        <f t="shared" si="37"/>
        <v>DESCARTADA</v>
      </c>
      <c r="P118" s="7">
        <f t="shared" si="35"/>
        <v>214200</v>
      </c>
      <c r="Q118" s="7">
        <f t="shared" si="36"/>
        <v>199920</v>
      </c>
      <c r="R118" s="27">
        <f t="shared" si="31"/>
        <v>207060</v>
      </c>
      <c r="S118" s="27">
        <f t="shared" si="32"/>
        <v>207060</v>
      </c>
      <c r="T118" s="21">
        <f t="shared" si="33"/>
        <v>199920</v>
      </c>
      <c r="U118" s="22">
        <f t="shared" si="30"/>
        <v>206936.85993558518</v>
      </c>
      <c r="V118" s="28"/>
      <c r="W118" s="28"/>
    </row>
    <row r="119" spans="1:23" ht="39">
      <c r="A119" s="3">
        <v>116</v>
      </c>
      <c r="B119" s="164"/>
      <c r="C119" s="162"/>
      <c r="D119" s="59" t="s">
        <v>412</v>
      </c>
      <c r="E119" s="5">
        <f t="shared" si="19"/>
        <v>4</v>
      </c>
      <c r="F119" s="18">
        <v>319657.8</v>
      </c>
      <c r="G119" s="18">
        <v>173472.27113062836</v>
      </c>
      <c r="H119" s="18">
        <v>238000</v>
      </c>
      <c r="I119" s="18">
        <v>294342.21000000002</v>
      </c>
      <c r="J119" s="6">
        <f t="shared" si="20"/>
        <v>256368.07028265711</v>
      </c>
      <c r="K119" s="6">
        <f t="array" ref="K119">+IFERROR(STDEV(IF(F119:I119&gt;0,F119:I119)),0)</f>
        <v>64953.12334786437</v>
      </c>
      <c r="L119" s="6">
        <f t="shared" si="21"/>
        <v>191414.94693479274</v>
      </c>
      <c r="M119" s="6">
        <f t="shared" si="22"/>
        <v>321321.19363052148</v>
      </c>
      <c r="N119" s="7">
        <f t="shared" si="34"/>
        <v>319657.8</v>
      </c>
      <c r="O119" s="7" t="str">
        <f t="shared" si="37"/>
        <v>DESCARTADA</v>
      </c>
      <c r="P119" s="7">
        <f t="shared" si="35"/>
        <v>238000</v>
      </c>
      <c r="Q119" s="7">
        <f t="shared" si="36"/>
        <v>294342.21000000002</v>
      </c>
      <c r="R119" s="27">
        <f t="shared" si="31"/>
        <v>284000.00333333336</v>
      </c>
      <c r="S119" s="27">
        <f t="shared" si="32"/>
        <v>294342.21000000002</v>
      </c>
      <c r="T119" s="21">
        <f t="shared" si="33"/>
        <v>238000</v>
      </c>
      <c r="U119" s="22">
        <f t="shared" si="30"/>
        <v>281863.12969848135</v>
      </c>
      <c r="V119" s="28"/>
      <c r="W119" s="28"/>
    </row>
    <row r="120" spans="1:23" ht="12.95">
      <c r="A120" s="8">
        <v>117</v>
      </c>
      <c r="B120" s="164"/>
      <c r="C120" s="162" t="s">
        <v>413</v>
      </c>
      <c r="D120" s="67" t="s">
        <v>164</v>
      </c>
      <c r="E120" s="5">
        <f t="shared" si="19"/>
        <v>3</v>
      </c>
      <c r="F120" s="18">
        <v>963900</v>
      </c>
      <c r="G120" s="18"/>
      <c r="H120" s="18">
        <v>892500</v>
      </c>
      <c r="I120" s="18">
        <v>1039584</v>
      </c>
      <c r="J120" s="6">
        <f t="shared" si="20"/>
        <v>965328</v>
      </c>
      <c r="K120" s="6">
        <f t="array" ref="K120">+IFERROR(STDEV(IF(F120:I120&gt;0,F120:I120)),0)</f>
        <v>73552.3973232688</v>
      </c>
      <c r="L120" s="6">
        <f t="shared" si="21"/>
        <v>891775.60267673119</v>
      </c>
      <c r="M120" s="6">
        <f t="shared" si="22"/>
        <v>1038880.3973232688</v>
      </c>
      <c r="N120" s="7">
        <f t="shared" si="34"/>
        <v>963900</v>
      </c>
      <c r="O120" s="7" t="str">
        <f t="shared" si="37"/>
        <v>DESCARTADA</v>
      </c>
      <c r="P120" s="7">
        <f t="shared" si="35"/>
        <v>892500</v>
      </c>
      <c r="Q120" s="7" t="str">
        <f t="shared" si="36"/>
        <v>DESCARTADA</v>
      </c>
      <c r="R120" s="27">
        <f t="shared" si="31"/>
        <v>928200</v>
      </c>
      <c r="S120" s="27">
        <f t="shared" si="32"/>
        <v>928200</v>
      </c>
      <c r="T120" s="21">
        <f t="shared" si="33"/>
        <v>892500</v>
      </c>
      <c r="U120" s="22">
        <f t="shared" si="30"/>
        <v>927513.20745313377</v>
      </c>
      <c r="V120" s="28"/>
      <c r="W120" s="28"/>
    </row>
    <row r="121" spans="1:23" ht="12.95">
      <c r="A121" s="8">
        <v>118</v>
      </c>
      <c r="B121" s="164"/>
      <c r="C121" s="162"/>
      <c r="D121" s="67" t="s">
        <v>165</v>
      </c>
      <c r="E121" s="5">
        <f t="shared" si="19"/>
        <v>4</v>
      </c>
      <c r="F121" s="18">
        <v>1135182.6499999999</v>
      </c>
      <c r="G121" s="18">
        <v>618298.55941313284</v>
      </c>
      <c r="H121" s="18">
        <v>892500</v>
      </c>
      <c r="I121" s="18">
        <v>1049109.25</v>
      </c>
      <c r="J121" s="6">
        <f t="shared" si="20"/>
        <v>923772.61485328316</v>
      </c>
      <c r="K121" s="6">
        <f t="array" ref="K121">+IFERROR(STDEV(IF(F121:I121&gt;0,F121:I121)),0)</f>
        <v>227079.9052150668</v>
      </c>
      <c r="L121" s="6">
        <f t="shared" si="21"/>
        <v>696692.7096382163</v>
      </c>
      <c r="M121" s="6">
        <f t="shared" si="22"/>
        <v>1150852.52006835</v>
      </c>
      <c r="N121" s="7">
        <f t="shared" si="34"/>
        <v>1135182.6499999999</v>
      </c>
      <c r="O121" s="7" t="str">
        <f t="shared" si="37"/>
        <v>DESCARTADA</v>
      </c>
      <c r="P121" s="7">
        <f t="shared" si="35"/>
        <v>892500</v>
      </c>
      <c r="Q121" s="7">
        <f t="shared" si="36"/>
        <v>1049109.25</v>
      </c>
      <c r="R121" s="27">
        <f t="shared" si="31"/>
        <v>1025597.2999999999</v>
      </c>
      <c r="S121" s="27">
        <f t="shared" si="32"/>
        <v>1049109.25</v>
      </c>
      <c r="T121" s="21">
        <f t="shared" si="33"/>
        <v>892500</v>
      </c>
      <c r="U121" s="22">
        <f t="shared" si="30"/>
        <v>1020543.596270262</v>
      </c>
      <c r="V121" s="28"/>
      <c r="W121" s="28"/>
    </row>
    <row r="122" spans="1:23" ht="12.95">
      <c r="A122" s="3">
        <v>119</v>
      </c>
      <c r="B122" s="164"/>
      <c r="C122" s="162"/>
      <c r="D122" s="67" t="s">
        <v>166</v>
      </c>
      <c r="E122" s="5">
        <f t="shared" si="19"/>
        <v>4</v>
      </c>
      <c r="F122" s="18">
        <v>1174276.53</v>
      </c>
      <c r="G122" s="18">
        <v>637381.45999797119</v>
      </c>
      <c r="H122" s="18">
        <v>892500</v>
      </c>
      <c r="I122" s="18">
        <v>1081488.5</v>
      </c>
      <c r="J122" s="6">
        <f t="shared" si="20"/>
        <v>946411.62249949283</v>
      </c>
      <c r="K122" s="6">
        <f t="array" ref="K122">+IFERROR(STDEV(IF(F122:I122&gt;0,F122:I122)),0)</f>
        <v>237047.31122833272</v>
      </c>
      <c r="L122" s="6">
        <f t="shared" si="21"/>
        <v>709364.31127116014</v>
      </c>
      <c r="M122" s="6">
        <f t="shared" si="22"/>
        <v>1183458.9337278255</v>
      </c>
      <c r="N122" s="7">
        <f t="shared" si="34"/>
        <v>1174276.53</v>
      </c>
      <c r="O122" s="7" t="str">
        <f t="shared" si="37"/>
        <v>DESCARTADA</v>
      </c>
      <c r="P122" s="7">
        <f t="shared" si="35"/>
        <v>892500</v>
      </c>
      <c r="Q122" s="7">
        <f t="shared" si="36"/>
        <v>1081488.5</v>
      </c>
      <c r="R122" s="27">
        <f t="shared" si="31"/>
        <v>1049421.6766666668</v>
      </c>
      <c r="S122" s="27">
        <f t="shared" si="32"/>
        <v>1081488.5</v>
      </c>
      <c r="T122" s="21">
        <f t="shared" si="33"/>
        <v>892500</v>
      </c>
      <c r="U122" s="22">
        <f t="shared" si="30"/>
        <v>1042637.8909985481</v>
      </c>
      <c r="V122" s="28"/>
      <c r="W122" s="28"/>
    </row>
    <row r="123" spans="1:23" ht="12.95">
      <c r="A123" s="3">
        <v>120</v>
      </c>
      <c r="B123" s="164"/>
      <c r="C123" s="162"/>
      <c r="D123" s="67" t="s">
        <v>414</v>
      </c>
      <c r="E123" s="5">
        <f t="shared" si="19"/>
        <v>4</v>
      </c>
      <c r="F123" s="18">
        <v>1218149.45</v>
      </c>
      <c r="G123" s="18">
        <v>660355.62425448955</v>
      </c>
      <c r="H123" s="18">
        <v>892500</v>
      </c>
      <c r="I123" s="18">
        <v>1120470.33</v>
      </c>
      <c r="J123" s="6">
        <f t="shared" si="20"/>
        <v>972868.85106362239</v>
      </c>
      <c r="K123" s="6">
        <f t="array" ref="K123">+IFERROR(STDEV(IF(F123:I123&gt;0,F123:I123)),0)</f>
        <v>249046.47354174501</v>
      </c>
      <c r="L123" s="6">
        <f t="shared" si="21"/>
        <v>723822.37752187741</v>
      </c>
      <c r="M123" s="6">
        <f t="shared" si="22"/>
        <v>1221915.3246053674</v>
      </c>
      <c r="N123" s="7">
        <f t="shared" si="34"/>
        <v>1218149.45</v>
      </c>
      <c r="O123" s="7" t="str">
        <f t="shared" si="37"/>
        <v>DESCARTADA</v>
      </c>
      <c r="P123" s="7">
        <f t="shared" si="35"/>
        <v>892500</v>
      </c>
      <c r="Q123" s="7">
        <f t="shared" si="36"/>
        <v>1120470.33</v>
      </c>
      <c r="R123" s="27">
        <f t="shared" si="31"/>
        <v>1077039.9266666668</v>
      </c>
      <c r="S123" s="27">
        <f t="shared" si="32"/>
        <v>1120470.33</v>
      </c>
      <c r="T123" s="21">
        <f t="shared" si="33"/>
        <v>892500</v>
      </c>
      <c r="U123" s="22">
        <f t="shared" si="30"/>
        <v>1067996.2301893444</v>
      </c>
      <c r="V123" s="28"/>
      <c r="W123" s="28"/>
    </row>
    <row r="124" spans="1:23" ht="12.95">
      <c r="A124" s="8">
        <v>121</v>
      </c>
      <c r="B124" s="164" t="s">
        <v>168</v>
      </c>
      <c r="C124" s="162" t="s">
        <v>415</v>
      </c>
      <c r="D124" s="68" t="s">
        <v>170</v>
      </c>
      <c r="E124" s="5">
        <f t="shared" si="19"/>
        <v>4</v>
      </c>
      <c r="F124" s="18">
        <v>726635.42</v>
      </c>
      <c r="G124" s="18">
        <v>394330.62800000003</v>
      </c>
      <c r="H124" s="18">
        <v>535500</v>
      </c>
      <c r="I124" s="18">
        <v>669087.89</v>
      </c>
      <c r="J124" s="6">
        <f t="shared" si="20"/>
        <v>581388.48450000002</v>
      </c>
      <c r="K124" s="6">
        <f t="array" ref="K124">+IFERROR(STDEV(IF(F124:I124&gt;0,F124:I124)),0)</f>
        <v>148193.85129538481</v>
      </c>
      <c r="L124" s="6">
        <f t="shared" si="21"/>
        <v>433194.63320461521</v>
      </c>
      <c r="M124" s="6">
        <f t="shared" si="22"/>
        <v>729582.33579538483</v>
      </c>
      <c r="N124" s="7">
        <f t="shared" si="34"/>
        <v>726635.42</v>
      </c>
      <c r="O124" s="7" t="str">
        <f t="shared" si="37"/>
        <v>DESCARTADA</v>
      </c>
      <c r="P124" s="7">
        <f t="shared" si="35"/>
        <v>535500</v>
      </c>
      <c r="Q124" s="7">
        <f t="shared" si="36"/>
        <v>669087.89</v>
      </c>
      <c r="R124" s="27">
        <f t="shared" si="31"/>
        <v>643741.10333333339</v>
      </c>
      <c r="S124" s="27">
        <f t="shared" si="32"/>
        <v>669087.89</v>
      </c>
      <c r="T124" s="21">
        <f t="shared" si="33"/>
        <v>535500</v>
      </c>
      <c r="U124" s="22">
        <f t="shared" si="30"/>
        <v>638537.49304320326</v>
      </c>
      <c r="V124" s="28"/>
      <c r="W124" s="28"/>
    </row>
    <row r="125" spans="1:23" ht="26.1">
      <c r="A125" s="3">
        <v>122</v>
      </c>
      <c r="B125" s="164"/>
      <c r="C125" s="162"/>
      <c r="D125" s="68" t="s">
        <v>171</v>
      </c>
      <c r="E125" s="5">
        <f t="shared" si="19"/>
        <v>3</v>
      </c>
      <c r="F125" s="18">
        <v>1017450</v>
      </c>
      <c r="G125" s="18"/>
      <c r="H125" s="18">
        <v>714000</v>
      </c>
      <c r="I125" s="18">
        <v>714000</v>
      </c>
      <c r="J125" s="6">
        <f t="shared" si="20"/>
        <v>815150</v>
      </c>
      <c r="K125" s="6">
        <f t="array" ref="K125">+IFERROR(STDEV(IF(F125:I125&gt;0,F125:I125)),0)</f>
        <v>175196.93918559194</v>
      </c>
      <c r="L125" s="6">
        <f t="shared" si="21"/>
        <v>639953.06081440812</v>
      </c>
      <c r="M125" s="6">
        <f t="shared" si="22"/>
        <v>990346.93918559188</v>
      </c>
      <c r="N125" s="7" t="str">
        <f t="shared" si="34"/>
        <v>DESCARTADA</v>
      </c>
      <c r="O125" s="7" t="str">
        <f t="shared" si="37"/>
        <v>DESCARTADA</v>
      </c>
      <c r="P125" s="7">
        <f t="shared" si="35"/>
        <v>714000</v>
      </c>
      <c r="Q125" s="7">
        <f t="shared" si="36"/>
        <v>714000</v>
      </c>
      <c r="R125" s="27">
        <f t="shared" si="31"/>
        <v>714000</v>
      </c>
      <c r="S125" s="27">
        <f t="shared" si="32"/>
        <v>714000</v>
      </c>
      <c r="T125" s="21">
        <f t="shared" si="33"/>
        <v>714000</v>
      </c>
      <c r="U125" s="22">
        <f t="shared" si="30"/>
        <v>714000</v>
      </c>
      <c r="V125" s="28"/>
      <c r="W125" s="28"/>
    </row>
    <row r="126" spans="1:23" ht="104.1">
      <c r="A126" s="3">
        <v>123</v>
      </c>
      <c r="B126" s="164"/>
      <c r="C126" s="162"/>
      <c r="D126" s="69" t="s">
        <v>416</v>
      </c>
      <c r="E126" s="5">
        <f t="shared" si="19"/>
        <v>4</v>
      </c>
      <c r="F126" s="18">
        <v>270582.2</v>
      </c>
      <c r="G126" s="18">
        <v>153319.53200000001</v>
      </c>
      <c r="H126" s="18">
        <v>238000</v>
      </c>
      <c r="I126" s="18">
        <v>260146.8</v>
      </c>
      <c r="J126" s="6">
        <f t="shared" si="20"/>
        <v>230512.13300000003</v>
      </c>
      <c r="K126" s="6">
        <f t="array" ref="K126">+IFERROR(STDEV(IF(F126:I126&gt;0,F126:I126)),0)</f>
        <v>53224.648296756321</v>
      </c>
      <c r="L126" s="6">
        <f t="shared" si="21"/>
        <v>177287.48470324371</v>
      </c>
      <c r="M126" s="6">
        <f t="shared" si="22"/>
        <v>283736.78129675635</v>
      </c>
      <c r="N126" s="7">
        <f t="shared" si="34"/>
        <v>270582.2</v>
      </c>
      <c r="O126" s="7" t="str">
        <f t="shared" si="37"/>
        <v>DESCARTADA</v>
      </c>
      <c r="P126" s="7">
        <f t="shared" si="35"/>
        <v>238000</v>
      </c>
      <c r="Q126" s="7">
        <f t="shared" si="36"/>
        <v>260146.8</v>
      </c>
      <c r="R126" s="27">
        <f t="shared" si="31"/>
        <v>256243</v>
      </c>
      <c r="S126" s="27">
        <f t="shared" si="32"/>
        <v>260146.8</v>
      </c>
      <c r="T126" s="21">
        <f t="shared" si="33"/>
        <v>238000</v>
      </c>
      <c r="U126" s="22">
        <f t="shared" si="30"/>
        <v>255877.18028744281</v>
      </c>
      <c r="V126" s="28"/>
      <c r="W126" s="28"/>
    </row>
    <row r="127" spans="1:23" ht="104.1">
      <c r="A127" s="8">
        <v>124</v>
      </c>
      <c r="B127" s="164"/>
      <c r="C127" s="162"/>
      <c r="D127" s="69" t="s">
        <v>417</v>
      </c>
      <c r="E127" s="5">
        <f t="shared" si="19"/>
        <v>3</v>
      </c>
      <c r="F127" s="18">
        <v>232050</v>
      </c>
      <c r="G127" s="18"/>
      <c r="H127" s="18">
        <v>238000</v>
      </c>
      <c r="I127" s="18">
        <v>314160</v>
      </c>
      <c r="J127" s="6">
        <f t="shared" si="20"/>
        <v>261403.33333333334</v>
      </c>
      <c r="K127" s="6">
        <f t="array" ref="K127">+IFERROR(STDEV(IF(F127:I127&gt;0,F127:I127)),0)</f>
        <v>45785.369206039264</v>
      </c>
      <c r="L127" s="6">
        <f t="shared" si="21"/>
        <v>215617.96412729408</v>
      </c>
      <c r="M127" s="6">
        <f t="shared" si="22"/>
        <v>307188.70253937261</v>
      </c>
      <c r="N127" s="7">
        <f t="shared" si="34"/>
        <v>232050</v>
      </c>
      <c r="O127" s="7" t="str">
        <f t="shared" si="37"/>
        <v>DESCARTADA</v>
      </c>
      <c r="P127" s="7">
        <f t="shared" si="35"/>
        <v>238000</v>
      </c>
      <c r="Q127" s="7" t="str">
        <f t="shared" si="36"/>
        <v>DESCARTADA</v>
      </c>
      <c r="R127" s="27">
        <f t="shared" si="31"/>
        <v>235025</v>
      </c>
      <c r="S127" s="27">
        <f t="shared" si="32"/>
        <v>235025</v>
      </c>
      <c r="T127" s="21">
        <f t="shared" si="33"/>
        <v>232050</v>
      </c>
      <c r="U127" s="22">
        <f t="shared" si="30"/>
        <v>235006.17013176484</v>
      </c>
      <c r="V127" s="28"/>
      <c r="W127" s="28"/>
    </row>
    <row r="128" spans="1:23" ht="90.95">
      <c r="A128" s="3">
        <v>125</v>
      </c>
      <c r="B128" s="164"/>
      <c r="C128" s="162"/>
      <c r="D128" s="69" t="s">
        <v>418</v>
      </c>
      <c r="E128" s="5">
        <f t="shared" si="19"/>
        <v>3</v>
      </c>
      <c r="F128" s="18">
        <v>232050</v>
      </c>
      <c r="G128" s="18"/>
      <c r="H128" s="18">
        <v>238000</v>
      </c>
      <c r="I128" s="18">
        <v>328440</v>
      </c>
      <c r="J128" s="6">
        <f t="shared" si="20"/>
        <v>266163.33333333331</v>
      </c>
      <c r="K128" s="6">
        <f t="array" ref="K128">+IFERROR(STDEV(IF(F128:I128&gt;0,F128:I128)),0)</f>
        <v>54015.164845933112</v>
      </c>
      <c r="L128" s="6">
        <f t="shared" si="21"/>
        <v>212148.16848740019</v>
      </c>
      <c r="M128" s="6">
        <f t="shared" si="22"/>
        <v>320178.4981792664</v>
      </c>
      <c r="N128" s="7">
        <f t="shared" si="34"/>
        <v>232050</v>
      </c>
      <c r="O128" s="7" t="str">
        <f t="shared" si="37"/>
        <v>DESCARTADA</v>
      </c>
      <c r="P128" s="7">
        <f t="shared" si="35"/>
        <v>238000</v>
      </c>
      <c r="Q128" s="7" t="str">
        <f t="shared" si="36"/>
        <v>DESCARTADA</v>
      </c>
      <c r="R128" s="27">
        <f t="shared" si="31"/>
        <v>235025</v>
      </c>
      <c r="S128" s="27">
        <f t="shared" si="32"/>
        <v>235025</v>
      </c>
      <c r="T128" s="21">
        <f t="shared" si="33"/>
        <v>232050</v>
      </c>
      <c r="U128" s="22">
        <f t="shared" si="30"/>
        <v>235006.17013176484</v>
      </c>
      <c r="V128" s="28"/>
      <c r="W128" s="28"/>
    </row>
    <row r="129" spans="1:23" ht="12.95">
      <c r="A129" s="3">
        <v>126</v>
      </c>
      <c r="B129" s="164"/>
      <c r="C129" s="162"/>
      <c r="D129" s="68" t="s">
        <v>419</v>
      </c>
      <c r="E129" s="5">
        <f t="shared" si="19"/>
        <v>2</v>
      </c>
      <c r="F129" s="18"/>
      <c r="G129" s="18"/>
      <c r="H129" s="18">
        <v>142800</v>
      </c>
      <c r="I129" s="18">
        <v>142800</v>
      </c>
      <c r="J129" s="6">
        <f t="shared" si="20"/>
        <v>142800</v>
      </c>
      <c r="K129" s="6">
        <f t="array" ref="K129">+IFERROR(STDEV(IF(F129:I129&gt;0,F129:I129)),0)</f>
        <v>0</v>
      </c>
      <c r="L129" s="6">
        <f t="shared" si="21"/>
        <v>142800</v>
      </c>
      <c r="M129" s="6">
        <f t="shared" si="22"/>
        <v>142800</v>
      </c>
      <c r="N129" s="7" t="str">
        <f t="shared" si="34"/>
        <v>DESCARTADA</v>
      </c>
      <c r="O129" s="7" t="str">
        <f t="shared" si="37"/>
        <v>DESCARTADA</v>
      </c>
      <c r="P129" s="7">
        <f t="shared" si="35"/>
        <v>142800</v>
      </c>
      <c r="Q129" s="7">
        <f t="shared" si="36"/>
        <v>142800</v>
      </c>
      <c r="R129" s="27">
        <f t="shared" si="31"/>
        <v>142800</v>
      </c>
      <c r="S129" s="27">
        <f t="shared" si="32"/>
        <v>142800</v>
      </c>
      <c r="T129" s="21">
        <f t="shared" si="33"/>
        <v>142800</v>
      </c>
      <c r="U129" s="22">
        <f t="shared" si="30"/>
        <v>142800</v>
      </c>
      <c r="V129" s="28"/>
      <c r="W129" s="28"/>
    </row>
    <row r="130" spans="1:23" ht="26.1">
      <c r="A130" s="8">
        <v>127</v>
      </c>
      <c r="B130" s="164"/>
      <c r="C130" s="162"/>
      <c r="D130" s="68" t="s">
        <v>420</v>
      </c>
      <c r="E130" s="5">
        <f t="shared" si="19"/>
        <v>4</v>
      </c>
      <c r="F130" s="18">
        <v>188429.36</v>
      </c>
      <c r="G130" s="18">
        <v>96706.152000000002</v>
      </c>
      <c r="H130" s="18">
        <v>142800</v>
      </c>
      <c r="I130" s="18">
        <v>164088.07</v>
      </c>
      <c r="J130" s="6">
        <f t="shared" si="20"/>
        <v>148005.89549999998</v>
      </c>
      <c r="K130" s="6">
        <f t="array" ref="K130">+IFERROR(STDEV(IF(F130:I130&gt;0,F130:I130)),0)</f>
        <v>38950.643340660128</v>
      </c>
      <c r="L130" s="6">
        <f t="shared" si="21"/>
        <v>109055.25215933986</v>
      </c>
      <c r="M130" s="6">
        <f t="shared" si="22"/>
        <v>186956.53884066013</v>
      </c>
      <c r="N130" s="7" t="str">
        <f t="shared" si="34"/>
        <v>DESCARTADA</v>
      </c>
      <c r="O130" s="7" t="str">
        <f t="shared" si="37"/>
        <v>DESCARTADA</v>
      </c>
      <c r="P130" s="7">
        <f t="shared" si="35"/>
        <v>142800</v>
      </c>
      <c r="Q130" s="7">
        <f t="shared" si="36"/>
        <v>164088.07</v>
      </c>
      <c r="R130" s="27">
        <f t="shared" si="31"/>
        <v>153444.035</v>
      </c>
      <c r="S130" s="27">
        <f t="shared" si="32"/>
        <v>153444.035</v>
      </c>
      <c r="T130" s="21">
        <f t="shared" si="33"/>
        <v>142800</v>
      </c>
      <c r="U130" s="22">
        <f t="shared" si="30"/>
        <v>153074.41457016912</v>
      </c>
      <c r="V130" s="28"/>
      <c r="W130" s="28"/>
    </row>
    <row r="131" spans="1:23" ht="26.1">
      <c r="A131" s="3">
        <v>128</v>
      </c>
      <c r="B131" s="164"/>
      <c r="C131" s="162"/>
      <c r="D131" s="68" t="s">
        <v>421</v>
      </c>
      <c r="E131" s="5">
        <f t="shared" si="19"/>
        <v>4</v>
      </c>
      <c r="F131" s="18">
        <v>188297.27</v>
      </c>
      <c r="G131" s="18">
        <v>96611.471999999994</v>
      </c>
      <c r="H131" s="18">
        <v>142800</v>
      </c>
      <c r="I131" s="18">
        <v>163927.09</v>
      </c>
      <c r="J131" s="6">
        <f t="shared" si="20"/>
        <v>147908.95799999998</v>
      </c>
      <c r="K131" s="6">
        <f t="array" ref="K131">+IFERROR(STDEV(IF(F131:I131&gt;0,F131:I131)),0)</f>
        <v>38924.413165110724</v>
      </c>
      <c r="L131" s="6">
        <f t="shared" si="21"/>
        <v>108984.54483488927</v>
      </c>
      <c r="M131" s="6">
        <f t="shared" si="22"/>
        <v>186833.3711651107</v>
      </c>
      <c r="N131" s="7" t="str">
        <f t="shared" si="34"/>
        <v>DESCARTADA</v>
      </c>
      <c r="O131" s="7" t="str">
        <f t="shared" si="37"/>
        <v>DESCARTADA</v>
      </c>
      <c r="P131" s="7">
        <f t="shared" si="35"/>
        <v>142800</v>
      </c>
      <c r="Q131" s="7">
        <f t="shared" si="36"/>
        <v>163927.09</v>
      </c>
      <c r="R131" s="27">
        <f t="shared" si="31"/>
        <v>153363.54499999998</v>
      </c>
      <c r="S131" s="27">
        <f t="shared" si="32"/>
        <v>153363.54499999998</v>
      </c>
      <c r="T131" s="21">
        <f t="shared" si="33"/>
        <v>142800</v>
      </c>
      <c r="U131" s="22">
        <f t="shared" si="30"/>
        <v>152999.30866510476</v>
      </c>
      <c r="V131" s="28"/>
      <c r="W131" s="28"/>
    </row>
    <row r="132" spans="1:23" ht="12.95">
      <c r="A132" s="3">
        <v>129</v>
      </c>
      <c r="B132" s="164"/>
      <c r="C132" s="162"/>
      <c r="D132" s="68" t="s">
        <v>422</v>
      </c>
      <c r="E132" s="5">
        <f t="shared" ref="E132:E195" si="38">COUNT(F132:I132)</f>
        <v>4</v>
      </c>
      <c r="F132" s="18">
        <v>189800.24</v>
      </c>
      <c r="G132" s="18">
        <v>97698.187999999995</v>
      </c>
      <c r="H132" s="18">
        <v>142800</v>
      </c>
      <c r="I132" s="18">
        <v>165771.41</v>
      </c>
      <c r="J132" s="6">
        <f t="shared" ref="J132:J195" si="39">+IFERROR(AVERAGEIF(F132:I132,"&gt;0",F132:I132),0)</f>
        <v>149017.4595</v>
      </c>
      <c r="K132" s="6">
        <f t="array" ref="K132">+IFERROR(STDEV(IF(F132:I132&gt;0,F132:I132)),0)</f>
        <v>39226.923035896674</v>
      </c>
      <c r="L132" s="6">
        <f t="shared" ref="L132:L195" si="40">+J132-K132</f>
        <v>109790.53646410332</v>
      </c>
      <c r="M132" s="6">
        <f t="shared" ref="M132:M195" si="41">+J132+K132</f>
        <v>188244.38253589667</v>
      </c>
      <c r="N132" s="7" t="str">
        <f t="shared" si="34"/>
        <v>DESCARTADA</v>
      </c>
      <c r="O132" s="7" t="str">
        <f t="shared" si="37"/>
        <v>DESCARTADA</v>
      </c>
      <c r="P132" s="7">
        <f t="shared" si="35"/>
        <v>142800</v>
      </c>
      <c r="Q132" s="7">
        <f t="shared" si="36"/>
        <v>165771.41</v>
      </c>
      <c r="R132" s="27">
        <f t="shared" ref="R132:R163" si="42">+AVERAGEIF(N132:Q132,"&gt;0",N132:Q132)</f>
        <v>154285.70500000002</v>
      </c>
      <c r="S132" s="27">
        <f t="shared" ref="S132:S163" si="43">+MEDIAN(N132:Q132)</f>
        <v>154285.70500000002</v>
      </c>
      <c r="T132" s="21">
        <f t="shared" ref="T132:T163" si="44">MIN(N132:Q132)</f>
        <v>142800</v>
      </c>
      <c r="U132" s="22">
        <f t="shared" si="30"/>
        <v>153857.58787918132</v>
      </c>
      <c r="V132" s="28"/>
      <c r="W132" s="28"/>
    </row>
    <row r="133" spans="1:23" ht="39">
      <c r="A133" s="8">
        <v>130</v>
      </c>
      <c r="B133" s="164"/>
      <c r="C133" s="162"/>
      <c r="D133" s="69" t="s">
        <v>423</v>
      </c>
      <c r="E133" s="5">
        <f t="shared" si="38"/>
        <v>4</v>
      </c>
      <c r="F133" s="18">
        <v>728468.02</v>
      </c>
      <c r="G133" s="18">
        <v>371924.34894661099</v>
      </c>
      <c r="H133" s="18">
        <v>714000</v>
      </c>
      <c r="I133" s="18">
        <v>428400</v>
      </c>
      <c r="J133" s="6">
        <f t="shared" si="39"/>
        <v>560698.09223665274</v>
      </c>
      <c r="K133" s="6">
        <f t="array" ref="K133">+IFERROR(STDEV(IF(F133:I133&gt;0,F133:I133)),0)</f>
        <v>186892.60280599032</v>
      </c>
      <c r="L133" s="6">
        <f t="shared" si="40"/>
        <v>373805.48943066242</v>
      </c>
      <c r="M133" s="6">
        <f t="shared" si="41"/>
        <v>747590.695042643</v>
      </c>
      <c r="N133" s="7">
        <f t="shared" si="34"/>
        <v>728468.02</v>
      </c>
      <c r="O133" s="7" t="str">
        <f t="shared" si="37"/>
        <v>DESCARTADA</v>
      </c>
      <c r="P133" s="7">
        <f t="shared" si="35"/>
        <v>714000</v>
      </c>
      <c r="Q133" s="7">
        <f t="shared" si="36"/>
        <v>428400</v>
      </c>
      <c r="R133" s="27">
        <f t="shared" si="42"/>
        <v>623622.67333333334</v>
      </c>
      <c r="S133" s="27">
        <f t="shared" si="43"/>
        <v>714000</v>
      </c>
      <c r="T133" s="21">
        <f t="shared" si="44"/>
        <v>428400</v>
      </c>
      <c r="U133" s="22">
        <f t="shared" ref="U133:U196" si="45">GEOMEAN(N133:Q133)</f>
        <v>606251.35404237243</v>
      </c>
      <c r="V133" s="28"/>
      <c r="W133" s="28"/>
    </row>
    <row r="134" spans="1:23" ht="51.95">
      <c r="A134" s="8">
        <v>131</v>
      </c>
      <c r="B134" s="164"/>
      <c r="C134" s="162"/>
      <c r="D134" s="69" t="s">
        <v>424</v>
      </c>
      <c r="E134" s="5">
        <f t="shared" si="38"/>
        <v>3</v>
      </c>
      <c r="F134" s="18">
        <v>1069810</v>
      </c>
      <c r="G134" s="18"/>
      <c r="H134" s="18">
        <v>1130500</v>
      </c>
      <c r="I134" s="18">
        <v>631069.36</v>
      </c>
      <c r="J134" s="6">
        <f t="shared" si="39"/>
        <v>943793.12</v>
      </c>
      <c r="K134" s="6">
        <f t="array" ref="K134">+IFERROR(STDEV(IF(F134:I134&gt;0,F134:I134)),0)</f>
        <v>272521.43324223754</v>
      </c>
      <c r="L134" s="6">
        <f t="shared" si="40"/>
        <v>671271.68675776245</v>
      </c>
      <c r="M134" s="6">
        <f t="shared" si="41"/>
        <v>1216314.5532422375</v>
      </c>
      <c r="N134" s="7">
        <f t="shared" si="34"/>
        <v>1069810</v>
      </c>
      <c r="O134" s="7" t="str">
        <f t="shared" si="37"/>
        <v>DESCARTADA</v>
      </c>
      <c r="P134" s="7">
        <f t="shared" si="35"/>
        <v>1130500</v>
      </c>
      <c r="Q134" s="7" t="str">
        <f t="shared" si="36"/>
        <v>DESCARTADA</v>
      </c>
      <c r="R134" s="27">
        <f t="shared" si="42"/>
        <v>1100155</v>
      </c>
      <c r="S134" s="27">
        <f t="shared" si="43"/>
        <v>1100155</v>
      </c>
      <c r="T134" s="21">
        <f t="shared" si="44"/>
        <v>1069810</v>
      </c>
      <c r="U134" s="22">
        <f t="shared" si="45"/>
        <v>1099736.4252401572</v>
      </c>
      <c r="V134" s="28"/>
      <c r="W134" s="28"/>
    </row>
    <row r="135" spans="1:23" ht="39">
      <c r="A135" s="3">
        <v>132</v>
      </c>
      <c r="B135" s="160" t="s">
        <v>179</v>
      </c>
      <c r="C135" s="161" t="s">
        <v>425</v>
      </c>
      <c r="D135" s="69" t="s">
        <v>426</v>
      </c>
      <c r="E135" s="5">
        <f t="shared" si="38"/>
        <v>4</v>
      </c>
      <c r="F135" s="18">
        <v>532123.97</v>
      </c>
      <c r="G135" s="18">
        <v>288773.19962325122</v>
      </c>
      <c r="H135" s="18">
        <v>416500</v>
      </c>
      <c r="I135" s="18">
        <v>489981.14</v>
      </c>
      <c r="J135" s="6">
        <f t="shared" si="39"/>
        <v>431844.5774058128</v>
      </c>
      <c r="K135" s="6">
        <f t="array" ref="K135">+IFERROR(STDEV(IF(F135:I135&gt;0,F135:I135)),0)</f>
        <v>106678.16347264686</v>
      </c>
      <c r="L135" s="6">
        <f t="shared" si="40"/>
        <v>325166.41393316595</v>
      </c>
      <c r="M135" s="6">
        <f t="shared" si="41"/>
        <v>538522.74087845965</v>
      </c>
      <c r="N135" s="7">
        <f t="shared" si="34"/>
        <v>532123.97</v>
      </c>
      <c r="O135" s="7" t="str">
        <f t="shared" si="37"/>
        <v>DESCARTADA</v>
      </c>
      <c r="P135" s="7">
        <f t="shared" si="35"/>
        <v>416500</v>
      </c>
      <c r="Q135" s="7">
        <f t="shared" si="36"/>
        <v>489981.14</v>
      </c>
      <c r="R135" s="27">
        <f t="shared" si="42"/>
        <v>479535.03666666662</v>
      </c>
      <c r="S135" s="27">
        <f t="shared" si="43"/>
        <v>489981.14</v>
      </c>
      <c r="T135" s="21">
        <f t="shared" si="44"/>
        <v>416500</v>
      </c>
      <c r="U135" s="22">
        <f t="shared" si="45"/>
        <v>477092.28903212212</v>
      </c>
      <c r="V135" s="28"/>
      <c r="W135" s="28"/>
    </row>
    <row r="136" spans="1:23" ht="51.95">
      <c r="A136" s="3">
        <v>133</v>
      </c>
      <c r="B136" s="160"/>
      <c r="C136" s="161"/>
      <c r="D136" s="69" t="s">
        <v>427</v>
      </c>
      <c r="E136" s="5">
        <f t="shared" si="38"/>
        <v>4</v>
      </c>
      <c r="F136" s="18">
        <v>657078.73</v>
      </c>
      <c r="G136" s="18">
        <v>349563.35263343039</v>
      </c>
      <c r="H136" s="18">
        <v>833000</v>
      </c>
      <c r="I136" s="18">
        <v>593127.93000000005</v>
      </c>
      <c r="J136" s="6">
        <f t="shared" si="39"/>
        <v>608192.50315835758</v>
      </c>
      <c r="K136" s="6">
        <f t="array" ref="K136">+IFERROR(STDEV(IF(F136:I136&gt;0,F136:I136)),0)</f>
        <v>200036.87383139017</v>
      </c>
      <c r="L136" s="6">
        <f t="shared" si="40"/>
        <v>408155.62932696741</v>
      </c>
      <c r="M136" s="6">
        <f t="shared" si="41"/>
        <v>808229.37698974775</v>
      </c>
      <c r="N136" s="7">
        <f t="shared" ref="N136:N167" si="46">+IF(AND(F136&gt;=$L136,F136&lt;=$M136),+F136,"DESCARTADA")</f>
        <v>657078.73</v>
      </c>
      <c r="O136" s="7" t="str">
        <f t="shared" si="37"/>
        <v>DESCARTADA</v>
      </c>
      <c r="P136" s="7" t="str">
        <f t="shared" ref="P136:P167" si="47">+IF(AND(H136&gt;=$L136,H136&lt;=$M136),+H136,"DESCARTADA")</f>
        <v>DESCARTADA</v>
      </c>
      <c r="Q136" s="7">
        <f t="shared" ref="Q136:Q167" si="48">+IF(AND(I136&gt;=$L136,I136&lt;=$M136),+I136,"DESCARTADA")</f>
        <v>593127.93000000005</v>
      </c>
      <c r="R136" s="27">
        <f t="shared" si="42"/>
        <v>625103.33000000007</v>
      </c>
      <c r="S136" s="27">
        <f t="shared" si="43"/>
        <v>625103.33000000007</v>
      </c>
      <c r="T136" s="21">
        <f t="shared" si="44"/>
        <v>593127.93000000005</v>
      </c>
      <c r="U136" s="22">
        <f t="shared" si="45"/>
        <v>624284.98858448362</v>
      </c>
      <c r="V136" s="28"/>
      <c r="W136" s="28"/>
    </row>
    <row r="137" spans="1:23" ht="12.95">
      <c r="A137" s="8">
        <v>134</v>
      </c>
      <c r="B137" s="160"/>
      <c r="C137" s="161"/>
      <c r="D137" s="69" t="s">
        <v>428</v>
      </c>
      <c r="E137" s="5">
        <f t="shared" si="38"/>
        <v>4</v>
      </c>
      <c r="F137" s="18">
        <v>589941.31000000006</v>
      </c>
      <c r="G137" s="18">
        <v>331589.38150746241</v>
      </c>
      <c r="H137" s="18">
        <v>714000</v>
      </c>
      <c r="I137" s="18">
        <v>562630.27</v>
      </c>
      <c r="J137" s="6">
        <f t="shared" si="39"/>
        <v>549540.24037686561</v>
      </c>
      <c r="K137" s="6">
        <f t="array" ref="K137">+IFERROR(STDEV(IF(F137:I137&gt;0,F137:I137)),0)</f>
        <v>159533.88847873619</v>
      </c>
      <c r="L137" s="6">
        <f t="shared" si="40"/>
        <v>390006.35189812945</v>
      </c>
      <c r="M137" s="6">
        <f t="shared" si="41"/>
        <v>709074.12885560177</v>
      </c>
      <c r="N137" s="7">
        <f t="shared" si="46"/>
        <v>589941.31000000006</v>
      </c>
      <c r="O137" s="7" t="str">
        <f t="shared" ref="O137:O168" si="49">+IF(AND(G137&gt;=$L137,G137&lt;=$M137),+G137,"DESCARTADA")</f>
        <v>DESCARTADA</v>
      </c>
      <c r="P137" s="7" t="str">
        <f t="shared" si="47"/>
        <v>DESCARTADA</v>
      </c>
      <c r="Q137" s="7">
        <f t="shared" si="48"/>
        <v>562630.27</v>
      </c>
      <c r="R137" s="27">
        <f t="shared" si="42"/>
        <v>576285.79</v>
      </c>
      <c r="S137" s="27">
        <f t="shared" si="43"/>
        <v>576285.79</v>
      </c>
      <c r="T137" s="21">
        <f t="shared" si="44"/>
        <v>562630.27</v>
      </c>
      <c r="U137" s="22">
        <f t="shared" si="45"/>
        <v>576123.97843645921</v>
      </c>
      <c r="V137" s="28"/>
      <c r="W137" s="28"/>
    </row>
    <row r="138" spans="1:23" ht="39">
      <c r="A138" s="3">
        <v>135</v>
      </c>
      <c r="B138" s="165" t="s">
        <v>184</v>
      </c>
      <c r="C138" s="166" t="s">
        <v>429</v>
      </c>
      <c r="D138" s="70" t="s">
        <v>190</v>
      </c>
      <c r="E138" s="5">
        <f t="shared" si="38"/>
        <v>3</v>
      </c>
      <c r="F138" s="18">
        <v>4754050</v>
      </c>
      <c r="G138" s="18"/>
      <c r="H138" s="18">
        <v>3570000</v>
      </c>
      <c r="I138" s="18">
        <v>4456630.92</v>
      </c>
      <c r="J138" s="6">
        <f t="shared" si="39"/>
        <v>4260226.9733333336</v>
      </c>
      <c r="K138" s="6" cm="1">
        <f t="array" ref="K138">+IFERROR(STDEV(IF(F138:I138&gt;0,F138:I138)),0)</f>
        <v>615974.41775181179</v>
      </c>
      <c r="L138" s="6">
        <f t="shared" si="40"/>
        <v>3644252.5555815217</v>
      </c>
      <c r="M138" s="6">
        <f t="shared" si="41"/>
        <v>4876201.3910851451</v>
      </c>
      <c r="N138" s="7">
        <f t="shared" si="46"/>
        <v>4754050</v>
      </c>
      <c r="O138" s="7" t="str">
        <f t="shared" si="49"/>
        <v>DESCARTADA</v>
      </c>
      <c r="P138" s="7" t="str">
        <f t="shared" si="47"/>
        <v>DESCARTADA</v>
      </c>
      <c r="Q138" s="7">
        <f t="shared" si="48"/>
        <v>4456630.92</v>
      </c>
      <c r="R138" s="27">
        <f t="shared" si="42"/>
        <v>4605340.46</v>
      </c>
      <c r="S138" s="27">
        <f t="shared" si="43"/>
        <v>4605340.46</v>
      </c>
      <c r="T138" s="21">
        <f t="shared" si="44"/>
        <v>4456630.92</v>
      </c>
      <c r="U138" s="22">
        <f t="shared" si="45"/>
        <v>4602938.8682912141</v>
      </c>
      <c r="V138" s="28"/>
      <c r="W138" s="28"/>
    </row>
    <row r="139" spans="1:23" ht="39">
      <c r="A139" s="3">
        <v>136</v>
      </c>
      <c r="B139" s="165"/>
      <c r="C139" s="166"/>
      <c r="D139" s="70" t="s">
        <v>191</v>
      </c>
      <c r="E139" s="5">
        <f t="shared" si="38"/>
        <v>4</v>
      </c>
      <c r="F139" s="18">
        <v>5121314.9400000004</v>
      </c>
      <c r="G139" s="18">
        <v>2654902.9440000001</v>
      </c>
      <c r="H139" s="18">
        <v>3570000</v>
      </c>
      <c r="I139" s="18">
        <v>4504754.34</v>
      </c>
      <c r="J139" s="6">
        <f t="shared" si="39"/>
        <v>3962743.0559999999</v>
      </c>
      <c r="K139" s="6" cm="1">
        <f t="array" ref="K139">+IFERROR(STDEV(IF(F139:I139&gt;0,F139:I139)),0)</f>
        <v>1080240.3912973937</v>
      </c>
      <c r="L139" s="6">
        <f t="shared" si="40"/>
        <v>2882502.6647026064</v>
      </c>
      <c r="M139" s="6">
        <f t="shared" si="41"/>
        <v>5042983.4472973933</v>
      </c>
      <c r="N139" s="7" t="str">
        <f t="shared" si="46"/>
        <v>DESCARTADA</v>
      </c>
      <c r="O139" s="7" t="str">
        <f t="shared" si="49"/>
        <v>DESCARTADA</v>
      </c>
      <c r="P139" s="7">
        <f t="shared" si="47"/>
        <v>3570000</v>
      </c>
      <c r="Q139" s="7">
        <f t="shared" si="48"/>
        <v>4504754.34</v>
      </c>
      <c r="R139" s="27">
        <f t="shared" si="42"/>
        <v>4037377.17</v>
      </c>
      <c r="S139" s="27">
        <f t="shared" si="43"/>
        <v>4037377.17</v>
      </c>
      <c r="T139" s="21">
        <f t="shared" si="44"/>
        <v>3570000</v>
      </c>
      <c r="U139" s="22">
        <f t="shared" si="45"/>
        <v>4010233.533573824</v>
      </c>
      <c r="V139" s="28"/>
      <c r="W139" s="28"/>
    </row>
    <row r="140" spans="1:23" ht="39">
      <c r="A140" s="8">
        <v>137</v>
      </c>
      <c r="B140" s="165"/>
      <c r="C140" s="166"/>
      <c r="D140" s="70" t="s">
        <v>192</v>
      </c>
      <c r="E140" s="5">
        <f t="shared" si="38"/>
        <v>4</v>
      </c>
      <c r="F140" s="18">
        <v>5223595.4400000004</v>
      </c>
      <c r="G140" s="18">
        <v>2689324.3840000001</v>
      </c>
      <c r="H140" s="18">
        <v>3808000</v>
      </c>
      <c r="I140" s="18">
        <v>4563160.22</v>
      </c>
      <c r="J140" s="6">
        <f t="shared" si="39"/>
        <v>4071020.0109999999</v>
      </c>
      <c r="K140" s="6" cm="1">
        <f t="array" ref="K140">+IFERROR(STDEV(IF(F140:I140&gt;0,F140:I140)),0)</f>
        <v>1087641.858442148</v>
      </c>
      <c r="L140" s="6">
        <f t="shared" si="40"/>
        <v>2983378.1525578517</v>
      </c>
      <c r="M140" s="6">
        <f t="shared" si="41"/>
        <v>5158661.8694421481</v>
      </c>
      <c r="N140" s="7" t="str">
        <f t="shared" si="46"/>
        <v>DESCARTADA</v>
      </c>
      <c r="O140" s="7" t="str">
        <f t="shared" si="49"/>
        <v>DESCARTADA</v>
      </c>
      <c r="P140" s="7">
        <f t="shared" si="47"/>
        <v>3808000</v>
      </c>
      <c r="Q140" s="7">
        <f t="shared" si="48"/>
        <v>4563160.22</v>
      </c>
      <c r="R140" s="27">
        <f t="shared" si="42"/>
        <v>4185580.11</v>
      </c>
      <c r="S140" s="27">
        <f t="shared" si="43"/>
        <v>4185580.11</v>
      </c>
      <c r="T140" s="21">
        <f t="shared" si="44"/>
        <v>3808000</v>
      </c>
      <c r="U140" s="22">
        <f t="shared" si="45"/>
        <v>4168514.6176737822</v>
      </c>
      <c r="V140" s="28"/>
      <c r="W140" s="28"/>
    </row>
    <row r="141" spans="1:23" ht="39">
      <c r="A141" s="3">
        <v>138</v>
      </c>
      <c r="B141" s="165"/>
      <c r="C141" s="166"/>
      <c r="D141" s="70" t="s">
        <v>193</v>
      </c>
      <c r="E141" s="5">
        <f t="shared" si="38"/>
        <v>4</v>
      </c>
      <c r="F141" s="18">
        <v>5492190.3399999999</v>
      </c>
      <c r="G141" s="18">
        <v>2859128.7560000001</v>
      </c>
      <c r="H141" s="18">
        <v>3808000</v>
      </c>
      <c r="I141" s="18">
        <v>4851278.43</v>
      </c>
      <c r="J141" s="6">
        <f t="shared" si="39"/>
        <v>4252649.3815000001</v>
      </c>
      <c r="K141" s="6" cm="1">
        <f t="array" ref="K141">+IFERROR(STDEV(IF(F141:I141&gt;0,F141:I141)),0)</f>
        <v>1159659.6241526159</v>
      </c>
      <c r="L141" s="6">
        <f t="shared" si="40"/>
        <v>3092989.7573473845</v>
      </c>
      <c r="M141" s="6">
        <f t="shared" si="41"/>
        <v>5412309.0056526158</v>
      </c>
      <c r="N141" s="7" t="str">
        <f t="shared" si="46"/>
        <v>DESCARTADA</v>
      </c>
      <c r="O141" s="7" t="str">
        <f t="shared" si="49"/>
        <v>DESCARTADA</v>
      </c>
      <c r="P141" s="7">
        <f t="shared" si="47"/>
        <v>3808000</v>
      </c>
      <c r="Q141" s="7">
        <f t="shared" si="48"/>
        <v>4851278.43</v>
      </c>
      <c r="R141" s="27">
        <f t="shared" si="42"/>
        <v>4329639.2149999999</v>
      </c>
      <c r="S141" s="27">
        <f t="shared" si="43"/>
        <v>4329639.2149999999</v>
      </c>
      <c r="T141" s="21">
        <f t="shared" si="44"/>
        <v>3808000</v>
      </c>
      <c r="U141" s="22">
        <f t="shared" si="45"/>
        <v>4298100.5411041752</v>
      </c>
      <c r="V141" s="28"/>
      <c r="W141" s="28"/>
    </row>
    <row r="142" spans="1:23" ht="26.1">
      <c r="A142" s="3">
        <v>139</v>
      </c>
      <c r="B142" s="165"/>
      <c r="C142" s="166"/>
      <c r="D142" s="51" t="s">
        <v>430</v>
      </c>
      <c r="E142" s="5">
        <f t="shared" si="38"/>
        <v>3</v>
      </c>
      <c r="F142" s="18">
        <v>7259000</v>
      </c>
      <c r="G142" s="18"/>
      <c r="H142" s="18">
        <v>3808000</v>
      </c>
      <c r="I142" s="18">
        <v>1142400</v>
      </c>
      <c r="J142" s="6">
        <f t="shared" si="39"/>
        <v>4069800</v>
      </c>
      <c r="K142" s="6" cm="1">
        <f t="array" ref="K142">+IFERROR(STDEV(IF(F142:I142&gt;0,F142:I142)),0)</f>
        <v>3066692.5701804543</v>
      </c>
      <c r="L142" s="6">
        <f t="shared" si="40"/>
        <v>1003107.4298195457</v>
      </c>
      <c r="M142" s="6">
        <f t="shared" si="41"/>
        <v>7136492.5701804543</v>
      </c>
      <c r="N142" s="7" t="str">
        <f t="shared" si="46"/>
        <v>DESCARTADA</v>
      </c>
      <c r="O142" s="7" t="str">
        <f t="shared" si="49"/>
        <v>DESCARTADA</v>
      </c>
      <c r="P142" s="7">
        <f t="shared" si="47"/>
        <v>3808000</v>
      </c>
      <c r="Q142" s="7">
        <f t="shared" si="48"/>
        <v>1142400</v>
      </c>
      <c r="R142" s="27">
        <f t="shared" si="42"/>
        <v>2475200</v>
      </c>
      <c r="S142" s="27">
        <f t="shared" si="43"/>
        <v>2475200</v>
      </c>
      <c r="T142" s="21">
        <f t="shared" si="44"/>
        <v>1142400</v>
      </c>
      <c r="U142" s="22">
        <f t="shared" si="45"/>
        <v>2085727.4989796726</v>
      </c>
      <c r="V142" s="28"/>
      <c r="W142" s="28"/>
    </row>
    <row r="143" spans="1:23" ht="26.1">
      <c r="A143" s="8">
        <v>140</v>
      </c>
      <c r="B143" s="165"/>
      <c r="C143" s="166"/>
      <c r="D143" s="51" t="s">
        <v>431</v>
      </c>
      <c r="E143" s="5">
        <f t="shared" si="38"/>
        <v>4</v>
      </c>
      <c r="F143" s="18">
        <v>8568000</v>
      </c>
      <c r="G143" s="18">
        <v>2654902.8367709364</v>
      </c>
      <c r="H143" s="18">
        <v>3927000</v>
      </c>
      <c r="I143" s="18">
        <v>1713600</v>
      </c>
      <c r="J143" s="6">
        <f t="shared" si="39"/>
        <v>4215875.7091927342</v>
      </c>
      <c r="K143" s="6" cm="1">
        <f t="array" ref="K143">+IFERROR(STDEV(IF(F143:I143&gt;0,F143:I143)),0)</f>
        <v>3039871.4364946974</v>
      </c>
      <c r="L143" s="6">
        <f t="shared" si="40"/>
        <v>1176004.2726980369</v>
      </c>
      <c r="M143" s="6">
        <f t="shared" si="41"/>
        <v>7255747.1456874311</v>
      </c>
      <c r="N143" s="7" t="str">
        <f t="shared" si="46"/>
        <v>DESCARTADA</v>
      </c>
      <c r="O143" s="7">
        <f t="shared" si="49"/>
        <v>2654902.8367709364</v>
      </c>
      <c r="P143" s="7">
        <f t="shared" si="47"/>
        <v>3927000</v>
      </c>
      <c r="Q143" s="7">
        <f t="shared" si="48"/>
        <v>1713600</v>
      </c>
      <c r="R143" s="27">
        <f t="shared" si="42"/>
        <v>2765167.6122569791</v>
      </c>
      <c r="S143" s="27">
        <f t="shared" si="43"/>
        <v>2654902.8367709364</v>
      </c>
      <c r="T143" s="21">
        <f t="shared" si="44"/>
        <v>1713600</v>
      </c>
      <c r="U143" s="22">
        <f t="shared" si="45"/>
        <v>2614205.127238729</v>
      </c>
      <c r="V143" s="28"/>
      <c r="W143" s="28"/>
    </row>
    <row r="144" spans="1:23" ht="39">
      <c r="A144" s="3">
        <v>141</v>
      </c>
      <c r="B144" s="165"/>
      <c r="C144" s="166"/>
      <c r="D144" s="51" t="s">
        <v>432</v>
      </c>
      <c r="E144" s="5">
        <f t="shared" si="38"/>
        <v>4</v>
      </c>
      <c r="F144" s="18">
        <v>10115000</v>
      </c>
      <c r="G144" s="18">
        <v>2689324.6781550222</v>
      </c>
      <c r="H144" s="18">
        <v>4046000</v>
      </c>
      <c r="I144" s="18">
        <v>2713200</v>
      </c>
      <c r="J144" s="6">
        <f t="shared" si="39"/>
        <v>4890881.169538755</v>
      </c>
      <c r="K144" s="6" cm="1">
        <f t="array" ref="K144">+IFERROR(STDEV(IF(F144:I144&gt;0,F144:I144)),0)</f>
        <v>3539980.6028818144</v>
      </c>
      <c r="L144" s="6">
        <f t="shared" si="40"/>
        <v>1350900.5666569406</v>
      </c>
      <c r="M144" s="6">
        <f t="shared" si="41"/>
        <v>8430861.7724205703</v>
      </c>
      <c r="N144" s="7" t="str">
        <f t="shared" si="46"/>
        <v>DESCARTADA</v>
      </c>
      <c r="O144" s="7">
        <f t="shared" si="49"/>
        <v>2689324.6781550222</v>
      </c>
      <c r="P144" s="7">
        <f t="shared" si="47"/>
        <v>4046000</v>
      </c>
      <c r="Q144" s="7">
        <f t="shared" si="48"/>
        <v>2713200</v>
      </c>
      <c r="R144" s="27">
        <f t="shared" si="42"/>
        <v>3149508.2260516738</v>
      </c>
      <c r="S144" s="27">
        <f t="shared" si="43"/>
        <v>2713200</v>
      </c>
      <c r="T144" s="21">
        <f t="shared" si="44"/>
        <v>2689324.6781550222</v>
      </c>
      <c r="U144" s="22">
        <f t="shared" si="45"/>
        <v>3090653.4281437062</v>
      </c>
      <c r="V144" s="28"/>
      <c r="W144" s="28"/>
    </row>
    <row r="145" spans="1:23" ht="39">
      <c r="A145" s="3">
        <v>142</v>
      </c>
      <c r="B145" s="165"/>
      <c r="C145" s="166"/>
      <c r="D145" s="51" t="s">
        <v>433</v>
      </c>
      <c r="E145" s="5">
        <f t="shared" si="38"/>
        <v>4</v>
      </c>
      <c r="F145" s="18">
        <v>11543000</v>
      </c>
      <c r="G145" s="18">
        <v>2859128.7996795783</v>
      </c>
      <c r="H145" s="18">
        <v>4284000</v>
      </c>
      <c r="I145" s="18">
        <v>3570000</v>
      </c>
      <c r="J145" s="6">
        <f t="shared" si="39"/>
        <v>5564032.1999198943</v>
      </c>
      <c r="K145" s="6" cm="1">
        <f t="array" ref="K145">+IFERROR(STDEV(IF(F145:I145&gt;0,F145:I145)),0)</f>
        <v>4028200.8062399072</v>
      </c>
      <c r="L145" s="6">
        <f t="shared" si="40"/>
        <v>1535831.3936799872</v>
      </c>
      <c r="M145" s="6">
        <f t="shared" si="41"/>
        <v>9592233.006159801</v>
      </c>
      <c r="N145" s="7" t="str">
        <f t="shared" si="46"/>
        <v>DESCARTADA</v>
      </c>
      <c r="O145" s="7">
        <f t="shared" si="49"/>
        <v>2859128.7996795783</v>
      </c>
      <c r="P145" s="7">
        <f t="shared" si="47"/>
        <v>4284000</v>
      </c>
      <c r="Q145" s="7">
        <f t="shared" si="48"/>
        <v>3570000</v>
      </c>
      <c r="R145" s="27">
        <f t="shared" si="42"/>
        <v>3571042.9332265258</v>
      </c>
      <c r="S145" s="27">
        <f t="shared" si="43"/>
        <v>3570000</v>
      </c>
      <c r="T145" s="21">
        <f t="shared" si="44"/>
        <v>2859128.7996795783</v>
      </c>
      <c r="U145" s="22">
        <f t="shared" si="45"/>
        <v>3523036.4200581713</v>
      </c>
      <c r="V145" s="28"/>
      <c r="W145" s="28"/>
    </row>
    <row r="146" spans="1:23" ht="39">
      <c r="A146" s="8">
        <v>143</v>
      </c>
      <c r="B146" s="165"/>
      <c r="C146" s="166"/>
      <c r="D146" s="71" t="s">
        <v>194</v>
      </c>
      <c r="E146" s="5">
        <f t="shared" si="38"/>
        <v>3</v>
      </c>
      <c r="F146" s="18">
        <v>2499000</v>
      </c>
      <c r="G146" s="18"/>
      <c r="H146" s="18">
        <v>2261000</v>
      </c>
      <c r="I146" s="18">
        <v>2927400</v>
      </c>
      <c r="J146" s="6">
        <f t="shared" si="39"/>
        <v>2562466.6666666665</v>
      </c>
      <c r="K146" s="6" cm="1">
        <f t="array" ref="K146">+IFERROR(STDEV(IF(F146:I146&gt;0,F146:I146)),0)</f>
        <v>337702.90690684615</v>
      </c>
      <c r="L146" s="6">
        <f t="shared" si="40"/>
        <v>2224763.7597598205</v>
      </c>
      <c r="M146" s="6">
        <f t="shared" si="41"/>
        <v>2900169.5735735125</v>
      </c>
      <c r="N146" s="7">
        <f t="shared" si="46"/>
        <v>2499000</v>
      </c>
      <c r="O146" s="7" t="str">
        <f t="shared" si="49"/>
        <v>DESCARTADA</v>
      </c>
      <c r="P146" s="7">
        <f t="shared" si="47"/>
        <v>2261000</v>
      </c>
      <c r="Q146" s="7" t="str">
        <f t="shared" si="48"/>
        <v>DESCARTADA</v>
      </c>
      <c r="R146" s="27">
        <f t="shared" si="42"/>
        <v>2380000</v>
      </c>
      <c r="S146" s="27">
        <f t="shared" si="43"/>
        <v>2380000</v>
      </c>
      <c r="T146" s="21">
        <f t="shared" si="44"/>
        <v>2261000</v>
      </c>
      <c r="U146" s="22">
        <f t="shared" si="45"/>
        <v>2377023.1382971434</v>
      </c>
      <c r="V146" s="28"/>
      <c r="W146" s="28"/>
    </row>
    <row r="147" spans="1:23" ht="39">
      <c r="A147" s="8">
        <v>144</v>
      </c>
      <c r="B147" s="165"/>
      <c r="C147" s="166"/>
      <c r="D147" s="71" t="s">
        <v>195</v>
      </c>
      <c r="E147" s="5">
        <f t="shared" si="38"/>
        <v>4</v>
      </c>
      <c r="F147" s="18">
        <v>3084814.39</v>
      </c>
      <c r="G147" s="18">
        <v>1746694.5120000001</v>
      </c>
      <c r="H147" s="18">
        <v>2380000</v>
      </c>
      <c r="I147" s="18">
        <v>2963735.24</v>
      </c>
      <c r="J147" s="6">
        <f t="shared" si="39"/>
        <v>2543811.0355000002</v>
      </c>
      <c r="K147" s="6" cm="1">
        <f t="array" ref="K147">+IFERROR(STDEV(IF(F147:I147&gt;0,F147:I147)),0)</f>
        <v>614071.05302603752</v>
      </c>
      <c r="L147" s="6">
        <f t="shared" si="40"/>
        <v>1929739.9824739627</v>
      </c>
      <c r="M147" s="6">
        <f t="shared" si="41"/>
        <v>3157882.0885260375</v>
      </c>
      <c r="N147" s="7">
        <f t="shared" si="46"/>
        <v>3084814.39</v>
      </c>
      <c r="O147" s="7" t="str">
        <f t="shared" si="49"/>
        <v>DESCARTADA</v>
      </c>
      <c r="P147" s="7">
        <f t="shared" si="47"/>
        <v>2380000</v>
      </c>
      <c r="Q147" s="7">
        <f t="shared" si="48"/>
        <v>2963735.24</v>
      </c>
      <c r="R147" s="27">
        <f t="shared" si="42"/>
        <v>2809516.5433333335</v>
      </c>
      <c r="S147" s="27">
        <f t="shared" si="43"/>
        <v>2963735.24</v>
      </c>
      <c r="T147" s="21">
        <f t="shared" si="44"/>
        <v>2380000</v>
      </c>
      <c r="U147" s="22">
        <f t="shared" si="45"/>
        <v>2791783.9088864163</v>
      </c>
      <c r="V147" s="28"/>
      <c r="W147" s="28"/>
    </row>
    <row r="148" spans="1:23" ht="39">
      <c r="A148" s="3">
        <v>145</v>
      </c>
      <c r="B148" s="165"/>
      <c r="C148" s="166"/>
      <c r="D148" s="71" t="s">
        <v>196</v>
      </c>
      <c r="E148" s="5">
        <f t="shared" si="38"/>
        <v>4</v>
      </c>
      <c r="F148" s="18">
        <v>3479782.5300000003</v>
      </c>
      <c r="G148" s="18">
        <v>1807033.024</v>
      </c>
      <c r="H148" s="18">
        <v>2499000</v>
      </c>
      <c r="I148" s="18">
        <v>3066116.72</v>
      </c>
      <c r="J148" s="6">
        <f t="shared" si="39"/>
        <v>2712983.0685000001</v>
      </c>
      <c r="K148" s="6" cm="1">
        <f t="array" ref="K148">+IFERROR(STDEV(IF(F148:I148&gt;0,F148:I148)),0)</f>
        <v>725538.6566114513</v>
      </c>
      <c r="L148" s="6">
        <f t="shared" si="40"/>
        <v>1987444.4118885486</v>
      </c>
      <c r="M148" s="6">
        <f t="shared" si="41"/>
        <v>3438521.7251114515</v>
      </c>
      <c r="N148" s="7" t="str">
        <f t="shared" si="46"/>
        <v>DESCARTADA</v>
      </c>
      <c r="O148" s="7" t="str">
        <f t="shared" si="49"/>
        <v>DESCARTADA</v>
      </c>
      <c r="P148" s="7">
        <f t="shared" si="47"/>
        <v>2499000</v>
      </c>
      <c r="Q148" s="7">
        <f t="shared" si="48"/>
        <v>3066116.72</v>
      </c>
      <c r="R148" s="27">
        <f t="shared" si="42"/>
        <v>2782558.3600000003</v>
      </c>
      <c r="S148" s="27">
        <f t="shared" si="43"/>
        <v>2782558.3600000003</v>
      </c>
      <c r="T148" s="21">
        <f t="shared" si="44"/>
        <v>2499000</v>
      </c>
      <c r="U148" s="22">
        <f t="shared" si="45"/>
        <v>2768072.5574449818</v>
      </c>
      <c r="V148" s="28"/>
      <c r="W148" s="28"/>
    </row>
    <row r="149" spans="1:23" ht="26.1">
      <c r="A149" s="3">
        <v>146</v>
      </c>
      <c r="B149" s="165"/>
      <c r="C149" s="166"/>
      <c r="D149" s="71" t="s">
        <v>434</v>
      </c>
      <c r="E149" s="5">
        <f t="shared" si="38"/>
        <v>4</v>
      </c>
      <c r="F149" s="18">
        <v>3879453.55</v>
      </c>
      <c r="G149" s="18">
        <v>1985862.504</v>
      </c>
      <c r="H149" s="18">
        <v>2618000</v>
      </c>
      <c r="I149" s="18">
        <v>3369548.4</v>
      </c>
      <c r="J149" s="6">
        <f t="shared" si="39"/>
        <v>2963216.1135</v>
      </c>
      <c r="K149" s="6" cm="1">
        <f t="array" ref="K149">+IFERROR(STDEV(IF(F149:I149&gt;0,F149:I149)),0)</f>
        <v>832464.45572151069</v>
      </c>
      <c r="L149" s="6">
        <f t="shared" si="40"/>
        <v>2130751.6577784894</v>
      </c>
      <c r="M149" s="6">
        <f t="shared" si="41"/>
        <v>3795680.5692215106</v>
      </c>
      <c r="N149" s="7" t="str">
        <f t="shared" si="46"/>
        <v>DESCARTADA</v>
      </c>
      <c r="O149" s="7" t="str">
        <f t="shared" si="49"/>
        <v>DESCARTADA</v>
      </c>
      <c r="P149" s="7">
        <f t="shared" si="47"/>
        <v>2618000</v>
      </c>
      <c r="Q149" s="7">
        <f t="shared" si="48"/>
        <v>3369548.4</v>
      </c>
      <c r="R149" s="27">
        <f t="shared" si="42"/>
        <v>2993774.2</v>
      </c>
      <c r="S149" s="27">
        <f t="shared" si="43"/>
        <v>2993774.2</v>
      </c>
      <c r="T149" s="21">
        <f t="shared" si="44"/>
        <v>2618000</v>
      </c>
      <c r="U149" s="22">
        <f t="shared" si="45"/>
        <v>2970097.2561853928</v>
      </c>
      <c r="V149" s="28"/>
      <c r="W149" s="28"/>
    </row>
    <row r="150" spans="1:23" ht="39">
      <c r="A150" s="8">
        <v>147</v>
      </c>
      <c r="B150" s="165"/>
      <c r="C150" s="166"/>
      <c r="D150" s="72" t="s">
        <v>198</v>
      </c>
      <c r="E150" s="5">
        <f t="shared" si="38"/>
        <v>3</v>
      </c>
      <c r="F150" s="18">
        <v>2368100</v>
      </c>
      <c r="G150" s="18"/>
      <c r="H150" s="18">
        <v>1785000</v>
      </c>
      <c r="I150" s="18">
        <v>2356200</v>
      </c>
      <c r="J150" s="6">
        <f t="shared" si="39"/>
        <v>2169766.6666666665</v>
      </c>
      <c r="K150" s="6" cm="1">
        <f t="array" ref="K150">+IFERROR(STDEV(IF(F150:I150&gt;0,F150:I150)),0)</f>
        <v>333270.82580587972</v>
      </c>
      <c r="L150" s="6">
        <f t="shared" si="40"/>
        <v>1836495.8408607868</v>
      </c>
      <c r="M150" s="6">
        <f t="shared" si="41"/>
        <v>2503037.4924725462</v>
      </c>
      <c r="N150" s="7">
        <f t="shared" si="46"/>
        <v>2368100</v>
      </c>
      <c r="O150" s="7" t="str">
        <f t="shared" si="49"/>
        <v>DESCARTADA</v>
      </c>
      <c r="P150" s="7" t="str">
        <f t="shared" si="47"/>
        <v>DESCARTADA</v>
      </c>
      <c r="Q150" s="7">
        <f t="shared" si="48"/>
        <v>2356200</v>
      </c>
      <c r="R150" s="27">
        <f t="shared" si="42"/>
        <v>2362150</v>
      </c>
      <c r="S150" s="27">
        <f t="shared" si="43"/>
        <v>2362150</v>
      </c>
      <c r="T150" s="21">
        <f t="shared" si="44"/>
        <v>2356200</v>
      </c>
      <c r="U150" s="22">
        <f t="shared" si="45"/>
        <v>2362142.5062853429</v>
      </c>
      <c r="V150" s="28"/>
      <c r="W150" s="28"/>
    </row>
    <row r="151" spans="1:23" ht="39">
      <c r="A151" s="3">
        <v>148</v>
      </c>
      <c r="B151" s="165"/>
      <c r="C151" s="166"/>
      <c r="D151" s="72" t="s">
        <v>199</v>
      </c>
      <c r="E151" s="5">
        <f t="shared" si="38"/>
        <v>4</v>
      </c>
      <c r="F151" s="18">
        <v>2618298.69</v>
      </c>
      <c r="G151" s="18">
        <v>1420899.58</v>
      </c>
      <c r="H151" s="18">
        <v>2023000</v>
      </c>
      <c r="I151" s="18">
        <v>2410936.79</v>
      </c>
      <c r="J151" s="6">
        <f t="shared" si="39"/>
        <v>2118283.7649999997</v>
      </c>
      <c r="K151" s="6" cm="1">
        <f t="array" ref="K151">+IFERROR(STDEV(IF(F151:I151&gt;0,F151:I151)),0)</f>
        <v>526334.62601438304</v>
      </c>
      <c r="L151" s="6">
        <f t="shared" si="40"/>
        <v>1591949.1389856166</v>
      </c>
      <c r="M151" s="6">
        <f t="shared" si="41"/>
        <v>2644618.3910143827</v>
      </c>
      <c r="N151" s="7">
        <f t="shared" si="46"/>
        <v>2618298.69</v>
      </c>
      <c r="O151" s="7" t="str">
        <f t="shared" si="49"/>
        <v>DESCARTADA</v>
      </c>
      <c r="P151" s="7">
        <f t="shared" si="47"/>
        <v>2023000</v>
      </c>
      <c r="Q151" s="7">
        <f t="shared" si="48"/>
        <v>2410936.79</v>
      </c>
      <c r="R151" s="27">
        <f t="shared" si="42"/>
        <v>2350745.1599999997</v>
      </c>
      <c r="S151" s="27">
        <f t="shared" si="43"/>
        <v>2410936.79</v>
      </c>
      <c r="T151" s="21">
        <f t="shared" si="44"/>
        <v>2023000</v>
      </c>
      <c r="U151" s="22">
        <f t="shared" si="45"/>
        <v>2337403.1866901708</v>
      </c>
      <c r="V151" s="28"/>
      <c r="W151" s="28"/>
    </row>
    <row r="152" spans="1:23" ht="39">
      <c r="A152" s="3">
        <v>149</v>
      </c>
      <c r="B152" s="165"/>
      <c r="C152" s="166"/>
      <c r="D152" s="72" t="s">
        <v>200</v>
      </c>
      <c r="E152" s="5">
        <f t="shared" si="38"/>
        <v>4</v>
      </c>
      <c r="F152" s="18">
        <v>2899057.77</v>
      </c>
      <c r="G152" s="18">
        <v>1573261.7919999999</v>
      </c>
      <c r="H152" s="18">
        <v>2261000</v>
      </c>
      <c r="I152" s="18">
        <v>2669461.04</v>
      </c>
      <c r="J152" s="6">
        <f t="shared" si="39"/>
        <v>2350695.1505</v>
      </c>
      <c r="K152" s="6" cm="1">
        <f t="array" ref="K152">+IFERROR(STDEV(IF(F152:I152&gt;0,F152:I152)),0)</f>
        <v>581595.82234441629</v>
      </c>
      <c r="L152" s="6">
        <f t="shared" si="40"/>
        <v>1769099.3281555837</v>
      </c>
      <c r="M152" s="6">
        <f t="shared" si="41"/>
        <v>2932290.9728444163</v>
      </c>
      <c r="N152" s="7">
        <f t="shared" si="46"/>
        <v>2899057.77</v>
      </c>
      <c r="O152" s="7" t="str">
        <f t="shared" si="49"/>
        <v>DESCARTADA</v>
      </c>
      <c r="P152" s="7">
        <f t="shared" si="47"/>
        <v>2261000</v>
      </c>
      <c r="Q152" s="7">
        <f t="shared" si="48"/>
        <v>2669461.04</v>
      </c>
      <c r="R152" s="27">
        <f t="shared" si="42"/>
        <v>2609839.603333333</v>
      </c>
      <c r="S152" s="27">
        <f t="shared" si="43"/>
        <v>2669461.04</v>
      </c>
      <c r="T152" s="21">
        <f t="shared" si="44"/>
        <v>2261000</v>
      </c>
      <c r="U152" s="22">
        <f t="shared" si="45"/>
        <v>2596133.4105099943</v>
      </c>
      <c r="V152" s="28"/>
      <c r="W152" s="28"/>
    </row>
    <row r="153" spans="1:23" ht="39">
      <c r="A153" s="8">
        <v>150</v>
      </c>
      <c r="B153" s="165"/>
      <c r="C153" s="166"/>
      <c r="D153" s="72" t="s">
        <v>201</v>
      </c>
      <c r="E153" s="5">
        <f t="shared" si="38"/>
        <v>4</v>
      </c>
      <c r="F153" s="18">
        <v>3063149.25</v>
      </c>
      <c r="G153" s="18">
        <v>1662311.4879999999</v>
      </c>
      <c r="H153" s="18">
        <v>2380000</v>
      </c>
      <c r="I153" s="18">
        <v>2820557.02</v>
      </c>
      <c r="J153" s="6">
        <f t="shared" si="39"/>
        <v>2481504.4394999999</v>
      </c>
      <c r="K153" s="6" cm="1">
        <f t="array" ref="K153">+IFERROR(STDEV(IF(F153:I153&gt;0,F153:I153)),0)</f>
        <v>614992.56931846612</v>
      </c>
      <c r="L153" s="6">
        <f t="shared" si="40"/>
        <v>1866511.8701815337</v>
      </c>
      <c r="M153" s="6">
        <f t="shared" si="41"/>
        <v>3096497.0088184662</v>
      </c>
      <c r="N153" s="7">
        <f t="shared" si="46"/>
        <v>3063149.25</v>
      </c>
      <c r="O153" s="7" t="str">
        <f t="shared" si="49"/>
        <v>DESCARTADA</v>
      </c>
      <c r="P153" s="7">
        <f t="shared" si="47"/>
        <v>2380000</v>
      </c>
      <c r="Q153" s="7">
        <f t="shared" si="48"/>
        <v>2820557.02</v>
      </c>
      <c r="R153" s="27">
        <f t="shared" si="42"/>
        <v>2754568.7566666664</v>
      </c>
      <c r="S153" s="27">
        <f t="shared" si="43"/>
        <v>2820557.02</v>
      </c>
      <c r="T153" s="21">
        <f t="shared" si="44"/>
        <v>2380000</v>
      </c>
      <c r="U153" s="22">
        <f t="shared" si="45"/>
        <v>2739638.9558619326</v>
      </c>
      <c r="V153" s="28"/>
      <c r="W153" s="28"/>
    </row>
    <row r="154" spans="1:23" ht="12.95">
      <c r="A154" s="3">
        <v>151</v>
      </c>
      <c r="B154" s="165"/>
      <c r="C154" s="166"/>
      <c r="D154" s="73" t="s">
        <v>202</v>
      </c>
      <c r="E154" s="5">
        <f t="shared" si="38"/>
        <v>3</v>
      </c>
      <c r="F154" s="18">
        <v>630700</v>
      </c>
      <c r="G154" s="18"/>
      <c r="H154" s="18">
        <v>773500</v>
      </c>
      <c r="I154" s="18">
        <v>1285200</v>
      </c>
      <c r="J154" s="6">
        <f t="shared" si="39"/>
        <v>896466.66666666663</v>
      </c>
      <c r="K154" s="6" cm="1">
        <f t="array" ref="K154">+IFERROR(STDEV(IF(F154:I154&gt;0,F154:I154)),0)</f>
        <v>344141.19679767091</v>
      </c>
      <c r="L154" s="6">
        <f t="shared" si="40"/>
        <v>552325.46986899571</v>
      </c>
      <c r="M154" s="6">
        <f t="shared" si="41"/>
        <v>1240607.8634643375</v>
      </c>
      <c r="N154" s="7">
        <f t="shared" si="46"/>
        <v>630700</v>
      </c>
      <c r="O154" s="7" t="str">
        <f t="shared" si="49"/>
        <v>DESCARTADA</v>
      </c>
      <c r="P154" s="7">
        <f t="shared" si="47"/>
        <v>773500</v>
      </c>
      <c r="Q154" s="7" t="str">
        <f t="shared" si="48"/>
        <v>DESCARTADA</v>
      </c>
      <c r="R154" s="27">
        <f t="shared" si="42"/>
        <v>702100</v>
      </c>
      <c r="S154" s="27">
        <f t="shared" si="43"/>
        <v>702100</v>
      </c>
      <c r="T154" s="21">
        <f t="shared" si="44"/>
        <v>630700</v>
      </c>
      <c r="U154" s="22">
        <f t="shared" si="45"/>
        <v>698460.05612346937</v>
      </c>
      <c r="V154" s="28"/>
      <c r="W154" s="28"/>
    </row>
    <row r="155" spans="1:23" ht="12.95">
      <c r="A155" s="3">
        <v>152</v>
      </c>
      <c r="B155" s="165"/>
      <c r="C155" s="166"/>
      <c r="D155" s="73" t="s">
        <v>203</v>
      </c>
      <c r="E155" s="5">
        <f t="shared" si="38"/>
        <v>3</v>
      </c>
      <c r="F155" s="18">
        <v>1600550</v>
      </c>
      <c r="G155" s="18"/>
      <c r="H155" s="18">
        <v>833000</v>
      </c>
      <c r="I155" s="18">
        <v>856800</v>
      </c>
      <c r="J155" s="6">
        <f t="shared" si="39"/>
        <v>1096783.3333333333</v>
      </c>
      <c r="K155" s="6" cm="1">
        <f t="array" ref="K155">+IFERROR(STDEV(IF(F155:I155&gt;0,F155:I155)),0)</f>
        <v>436436.99526201171</v>
      </c>
      <c r="L155" s="6">
        <f t="shared" si="40"/>
        <v>660346.3380713216</v>
      </c>
      <c r="M155" s="6">
        <f t="shared" si="41"/>
        <v>1533220.3285953449</v>
      </c>
      <c r="N155" s="7" t="str">
        <f t="shared" si="46"/>
        <v>DESCARTADA</v>
      </c>
      <c r="O155" s="7" t="str">
        <f t="shared" si="49"/>
        <v>DESCARTADA</v>
      </c>
      <c r="P155" s="7">
        <f t="shared" si="47"/>
        <v>833000</v>
      </c>
      <c r="Q155" s="7">
        <f t="shared" si="48"/>
        <v>856800</v>
      </c>
      <c r="R155" s="27">
        <f t="shared" si="42"/>
        <v>844900</v>
      </c>
      <c r="S155" s="27">
        <f t="shared" si="43"/>
        <v>844900</v>
      </c>
      <c r="T155" s="21">
        <f t="shared" si="44"/>
        <v>833000</v>
      </c>
      <c r="U155" s="22">
        <f t="shared" si="45"/>
        <v>844816.1930266252</v>
      </c>
      <c r="V155" s="28"/>
      <c r="W155" s="28"/>
    </row>
    <row r="156" spans="1:23" ht="12.95">
      <c r="A156" s="8">
        <v>153</v>
      </c>
      <c r="B156" s="165"/>
      <c r="C156" s="166"/>
      <c r="D156" s="73" t="s">
        <v>204</v>
      </c>
      <c r="E156" s="5">
        <f t="shared" si="38"/>
        <v>3</v>
      </c>
      <c r="F156" s="18">
        <v>1225700</v>
      </c>
      <c r="G156" s="18"/>
      <c r="H156" s="18">
        <v>1190000</v>
      </c>
      <c r="I156" s="18">
        <v>1570800</v>
      </c>
      <c r="J156" s="6">
        <f t="shared" si="39"/>
        <v>1328833.3333333333</v>
      </c>
      <c r="K156" s="6" cm="1">
        <f t="array" ref="K156">+IFERROR(STDEV(IF(F156:I156&gt;0,F156:I156)),0)</f>
        <v>210308.16278341052</v>
      </c>
      <c r="L156" s="6">
        <f t="shared" si="40"/>
        <v>1118525.1705499226</v>
      </c>
      <c r="M156" s="6">
        <f t="shared" si="41"/>
        <v>1539141.4961167439</v>
      </c>
      <c r="N156" s="7">
        <f t="shared" si="46"/>
        <v>1225700</v>
      </c>
      <c r="O156" s="7" t="str">
        <f t="shared" si="49"/>
        <v>DESCARTADA</v>
      </c>
      <c r="P156" s="7">
        <f t="shared" si="47"/>
        <v>1190000</v>
      </c>
      <c r="Q156" s="7" t="str">
        <f t="shared" si="48"/>
        <v>DESCARTADA</v>
      </c>
      <c r="R156" s="27">
        <f t="shared" si="42"/>
        <v>1207850</v>
      </c>
      <c r="S156" s="27">
        <f t="shared" si="43"/>
        <v>1207850</v>
      </c>
      <c r="T156" s="21">
        <f t="shared" si="44"/>
        <v>1190000</v>
      </c>
      <c r="U156" s="22">
        <f t="shared" si="45"/>
        <v>1207718.0962459741</v>
      </c>
      <c r="V156" s="28"/>
      <c r="W156" s="28"/>
    </row>
    <row r="157" spans="1:23" ht="12.95">
      <c r="A157" s="3">
        <v>154</v>
      </c>
      <c r="B157" s="165"/>
      <c r="C157" s="166"/>
      <c r="D157" s="74" t="s">
        <v>205</v>
      </c>
      <c r="E157" s="5">
        <f t="shared" si="38"/>
        <v>3</v>
      </c>
      <c r="F157" s="18">
        <v>2028270.51</v>
      </c>
      <c r="G157" s="18"/>
      <c r="H157" s="18">
        <v>1428000</v>
      </c>
      <c r="I157" s="18">
        <v>1732093.71</v>
      </c>
      <c r="J157" s="6">
        <f t="shared" si="39"/>
        <v>1729454.74</v>
      </c>
      <c r="K157" s="6">
        <f t="array" ref="K157">+IFERROR(STDEV(IF(F157:I157&gt;0,F157:I157)),0)</f>
        <v>300143.95615422801</v>
      </c>
      <c r="L157" s="6">
        <f t="shared" si="40"/>
        <v>1429310.783845772</v>
      </c>
      <c r="M157" s="6">
        <f t="shared" si="41"/>
        <v>2029598.6961542279</v>
      </c>
      <c r="N157" s="7">
        <f t="shared" si="46"/>
        <v>2028270.51</v>
      </c>
      <c r="O157" s="7" t="str">
        <f t="shared" si="49"/>
        <v>DESCARTADA</v>
      </c>
      <c r="P157" s="7" t="str">
        <f t="shared" si="47"/>
        <v>DESCARTADA</v>
      </c>
      <c r="Q157" s="7">
        <f t="shared" si="48"/>
        <v>1732093.71</v>
      </c>
      <c r="R157" s="27">
        <f t="shared" si="42"/>
        <v>1880182.1099999999</v>
      </c>
      <c r="S157" s="27">
        <f t="shared" si="43"/>
        <v>1880182.1099999999</v>
      </c>
      <c r="T157" s="21">
        <f t="shared" si="44"/>
        <v>1732093.71</v>
      </c>
      <c r="U157" s="22">
        <f t="shared" si="45"/>
        <v>1874341.1089098731</v>
      </c>
      <c r="V157" s="28"/>
      <c r="W157" s="28"/>
    </row>
    <row r="158" spans="1:23" ht="26.1">
      <c r="A158" s="3">
        <v>155</v>
      </c>
      <c r="B158" s="165"/>
      <c r="C158" s="166"/>
      <c r="D158" s="74" t="s">
        <v>435</v>
      </c>
      <c r="E158" s="5">
        <f t="shared" si="38"/>
        <v>3</v>
      </c>
      <c r="F158" s="18">
        <v>2915500</v>
      </c>
      <c r="G158" s="18"/>
      <c r="H158" s="18">
        <v>2142000</v>
      </c>
      <c r="I158" s="18">
        <v>2284800</v>
      </c>
      <c r="J158" s="6">
        <f t="shared" si="39"/>
        <v>2447433.3333333335</v>
      </c>
      <c r="K158" s="6">
        <f t="array" ref="K158">+IFERROR(STDEV(IF(F158:I158&gt;0,F158:I158)),0)</f>
        <v>411597.81745453167</v>
      </c>
      <c r="L158" s="6">
        <f t="shared" si="40"/>
        <v>2035835.5158788017</v>
      </c>
      <c r="M158" s="6">
        <f t="shared" si="41"/>
        <v>2859031.1507878653</v>
      </c>
      <c r="N158" s="7" t="str">
        <f t="shared" si="46"/>
        <v>DESCARTADA</v>
      </c>
      <c r="O158" s="7" t="str">
        <f t="shared" si="49"/>
        <v>DESCARTADA</v>
      </c>
      <c r="P158" s="7">
        <f t="shared" si="47"/>
        <v>2142000</v>
      </c>
      <c r="Q158" s="7">
        <f t="shared" si="48"/>
        <v>2284800</v>
      </c>
      <c r="R158" s="27">
        <f t="shared" si="42"/>
        <v>2213400</v>
      </c>
      <c r="S158" s="27">
        <f t="shared" si="43"/>
        <v>2213400</v>
      </c>
      <c r="T158" s="21">
        <f t="shared" si="44"/>
        <v>2142000</v>
      </c>
      <c r="U158" s="22">
        <f t="shared" si="45"/>
        <v>2212248.0873536766</v>
      </c>
      <c r="V158" s="28"/>
      <c r="W158" s="28"/>
    </row>
    <row r="159" spans="1:23" ht="26.1">
      <c r="A159" s="8">
        <v>156</v>
      </c>
      <c r="B159" s="165"/>
      <c r="C159" s="166"/>
      <c r="D159" s="74" t="s">
        <v>207</v>
      </c>
      <c r="E159" s="5">
        <f t="shared" si="38"/>
        <v>3</v>
      </c>
      <c r="F159" s="18">
        <v>1697298.19</v>
      </c>
      <c r="G159" s="18"/>
      <c r="H159" s="18">
        <v>1428000</v>
      </c>
      <c r="I159" s="18">
        <v>1859067.5</v>
      </c>
      <c r="J159" s="6">
        <f t="shared" si="39"/>
        <v>1661455.2299999997</v>
      </c>
      <c r="K159" s="6">
        <f t="array" ref="K159">+IFERROR(STDEV(IF(F159:I159&gt;0,F159:I159)),0)</f>
        <v>217757.51588690089</v>
      </c>
      <c r="L159" s="6">
        <f t="shared" si="40"/>
        <v>1443697.7141130988</v>
      </c>
      <c r="M159" s="6">
        <f t="shared" si="41"/>
        <v>1879212.7458869007</v>
      </c>
      <c r="N159" s="7">
        <f t="shared" si="46"/>
        <v>1697298.19</v>
      </c>
      <c r="O159" s="7" t="str">
        <f t="shared" si="49"/>
        <v>DESCARTADA</v>
      </c>
      <c r="P159" s="7" t="str">
        <f t="shared" si="47"/>
        <v>DESCARTADA</v>
      </c>
      <c r="Q159" s="7">
        <f t="shared" si="48"/>
        <v>1859067.5</v>
      </c>
      <c r="R159" s="27">
        <f t="shared" si="42"/>
        <v>1778182.845</v>
      </c>
      <c r="S159" s="27">
        <f t="shared" si="43"/>
        <v>1778182.845</v>
      </c>
      <c r="T159" s="21">
        <f t="shared" si="44"/>
        <v>1697298.19</v>
      </c>
      <c r="U159" s="22">
        <f t="shared" si="45"/>
        <v>1776342.282004745</v>
      </c>
      <c r="V159" s="28"/>
      <c r="W159" s="28"/>
    </row>
    <row r="160" spans="1:23" ht="39">
      <c r="A160" s="8">
        <v>157</v>
      </c>
      <c r="B160" s="165"/>
      <c r="C160" s="166"/>
      <c r="D160" s="75" t="s">
        <v>436</v>
      </c>
      <c r="E160" s="5">
        <f t="shared" si="38"/>
        <v>3</v>
      </c>
      <c r="F160" s="18">
        <v>6836550</v>
      </c>
      <c r="G160" s="18"/>
      <c r="H160" s="18">
        <v>4760000</v>
      </c>
      <c r="I160" s="18">
        <v>2284800</v>
      </c>
      <c r="J160" s="6">
        <f t="shared" si="39"/>
        <v>4627116.666666667</v>
      </c>
      <c r="K160" s="6">
        <f t="array" ref="K160">+IFERROR(STDEV(IF(F160:I160&gt;0,F160:I160)),0)</f>
        <v>2278782.6795974495</v>
      </c>
      <c r="L160" s="6">
        <f t="shared" si="40"/>
        <v>2348333.9870692175</v>
      </c>
      <c r="M160" s="6">
        <f t="shared" si="41"/>
        <v>6905899.3462641165</v>
      </c>
      <c r="N160" s="7">
        <f t="shared" si="46"/>
        <v>6836550</v>
      </c>
      <c r="O160" s="7" t="str">
        <f t="shared" si="49"/>
        <v>DESCARTADA</v>
      </c>
      <c r="P160" s="7">
        <f t="shared" si="47"/>
        <v>4760000</v>
      </c>
      <c r="Q160" s="7" t="str">
        <f t="shared" si="48"/>
        <v>DESCARTADA</v>
      </c>
      <c r="R160" s="27">
        <f t="shared" si="42"/>
        <v>5798275</v>
      </c>
      <c r="S160" s="27">
        <f t="shared" si="43"/>
        <v>5798275</v>
      </c>
      <c r="T160" s="21">
        <f t="shared" si="44"/>
        <v>4760000</v>
      </c>
      <c r="U160" s="22">
        <f t="shared" si="45"/>
        <v>5704557.6515624765</v>
      </c>
      <c r="V160" s="28"/>
      <c r="W160" s="28"/>
    </row>
    <row r="161" spans="1:23" ht="39">
      <c r="A161" s="3">
        <v>158</v>
      </c>
      <c r="B161" s="165"/>
      <c r="C161" s="166"/>
      <c r="D161" s="75" t="s">
        <v>437</v>
      </c>
      <c r="E161" s="5">
        <f t="shared" si="38"/>
        <v>3</v>
      </c>
      <c r="F161" s="18">
        <v>5117000</v>
      </c>
      <c r="G161" s="18"/>
      <c r="H161" s="18">
        <v>3570000</v>
      </c>
      <c r="I161" s="18">
        <v>2987150.5</v>
      </c>
      <c r="J161" s="6">
        <f t="shared" si="39"/>
        <v>3891383.5</v>
      </c>
      <c r="K161" s="6">
        <f t="array" ref="K161">+IFERROR(STDEV(IF(F161:I161&gt;0,F161:I161)),0)</f>
        <v>1100695.3432793063</v>
      </c>
      <c r="L161" s="6">
        <f t="shared" si="40"/>
        <v>2790688.1567206937</v>
      </c>
      <c r="M161" s="6">
        <f t="shared" si="41"/>
        <v>4992078.8432793058</v>
      </c>
      <c r="N161" s="7" t="str">
        <f t="shared" si="46"/>
        <v>DESCARTADA</v>
      </c>
      <c r="O161" s="7" t="str">
        <f t="shared" si="49"/>
        <v>DESCARTADA</v>
      </c>
      <c r="P161" s="7">
        <f t="shared" si="47"/>
        <v>3570000</v>
      </c>
      <c r="Q161" s="7">
        <f t="shared" si="48"/>
        <v>2987150.5</v>
      </c>
      <c r="R161" s="27">
        <f t="shared" si="42"/>
        <v>3278575.25</v>
      </c>
      <c r="S161" s="27">
        <f t="shared" si="43"/>
        <v>3278575.25</v>
      </c>
      <c r="T161" s="21">
        <f t="shared" si="44"/>
        <v>2987150.5</v>
      </c>
      <c r="U161" s="22">
        <f t="shared" si="45"/>
        <v>3265597.5387362111</v>
      </c>
      <c r="V161" s="28"/>
      <c r="W161" s="28"/>
    </row>
    <row r="162" spans="1:23" ht="39">
      <c r="A162" s="3">
        <v>159</v>
      </c>
      <c r="B162" s="165"/>
      <c r="C162" s="166"/>
      <c r="D162" s="75" t="s">
        <v>438</v>
      </c>
      <c r="E162" s="5">
        <f t="shared" si="38"/>
        <v>3</v>
      </c>
      <c r="F162" s="18">
        <v>3272500</v>
      </c>
      <c r="G162" s="18"/>
      <c r="H162" s="18">
        <v>2380000</v>
      </c>
      <c r="I162" s="18">
        <v>2713200</v>
      </c>
      <c r="J162" s="6">
        <f t="shared" si="39"/>
        <v>2788566.6666666665</v>
      </c>
      <c r="K162" s="6">
        <f t="array" ref="K162">+IFERROR(STDEV(IF(F162:I162&gt;0,F162:I162)),0)</f>
        <v>450997.96377958736</v>
      </c>
      <c r="L162" s="6">
        <f t="shared" si="40"/>
        <v>2337568.7028870792</v>
      </c>
      <c r="M162" s="6">
        <f t="shared" si="41"/>
        <v>3239564.6304462538</v>
      </c>
      <c r="N162" s="7" t="str">
        <f t="shared" si="46"/>
        <v>DESCARTADA</v>
      </c>
      <c r="O162" s="7" t="str">
        <f t="shared" si="49"/>
        <v>DESCARTADA</v>
      </c>
      <c r="P162" s="7">
        <f t="shared" si="47"/>
        <v>2380000</v>
      </c>
      <c r="Q162" s="7">
        <f t="shared" si="48"/>
        <v>2713200</v>
      </c>
      <c r="R162" s="27">
        <f t="shared" si="42"/>
        <v>2546600</v>
      </c>
      <c r="S162" s="27">
        <f t="shared" si="43"/>
        <v>2546600</v>
      </c>
      <c r="T162" s="21">
        <f t="shared" si="44"/>
        <v>2380000</v>
      </c>
      <c r="U162" s="22">
        <f t="shared" si="45"/>
        <v>2541144.6239834521</v>
      </c>
      <c r="V162" s="28"/>
      <c r="W162" s="28"/>
    </row>
    <row r="163" spans="1:23" ht="39">
      <c r="A163" s="8">
        <v>160</v>
      </c>
      <c r="B163" s="165"/>
      <c r="C163" s="166"/>
      <c r="D163" s="76" t="s">
        <v>211</v>
      </c>
      <c r="E163" s="5">
        <f t="shared" si="38"/>
        <v>3</v>
      </c>
      <c r="F163" s="18">
        <v>2213400</v>
      </c>
      <c r="G163" s="18"/>
      <c r="H163" s="18">
        <v>1666000</v>
      </c>
      <c r="I163" s="18">
        <v>2134860</v>
      </c>
      <c r="J163" s="6">
        <f t="shared" si="39"/>
        <v>2004753.3333333333</v>
      </c>
      <c r="K163" s="6">
        <f t="array" ref="K163">+IFERROR(STDEV(IF(F163:I163&gt;0,F163:I163)),0)</f>
        <v>295985.63906604151</v>
      </c>
      <c r="L163" s="6">
        <f t="shared" si="40"/>
        <v>1708767.6942672918</v>
      </c>
      <c r="M163" s="6">
        <f t="shared" si="41"/>
        <v>2300738.9723993749</v>
      </c>
      <c r="N163" s="7">
        <f t="shared" si="46"/>
        <v>2213400</v>
      </c>
      <c r="O163" s="7" t="str">
        <f t="shared" si="49"/>
        <v>DESCARTADA</v>
      </c>
      <c r="P163" s="7" t="str">
        <f t="shared" si="47"/>
        <v>DESCARTADA</v>
      </c>
      <c r="Q163" s="7">
        <f t="shared" si="48"/>
        <v>2134860</v>
      </c>
      <c r="R163" s="27">
        <f t="shared" si="42"/>
        <v>2174130</v>
      </c>
      <c r="S163" s="27">
        <f t="shared" si="43"/>
        <v>2174130</v>
      </c>
      <c r="T163" s="21">
        <f t="shared" si="44"/>
        <v>2134860</v>
      </c>
      <c r="U163" s="22">
        <f t="shared" si="45"/>
        <v>2173775.3158962866</v>
      </c>
      <c r="V163" s="28"/>
      <c r="W163" s="28"/>
    </row>
    <row r="164" spans="1:23" ht="39">
      <c r="A164" s="3">
        <v>161</v>
      </c>
      <c r="B164" s="165"/>
      <c r="C164" s="166"/>
      <c r="D164" s="76" t="s">
        <v>212</v>
      </c>
      <c r="E164" s="5">
        <f t="shared" si="38"/>
        <v>4</v>
      </c>
      <c r="F164" s="18">
        <v>2452964.85</v>
      </c>
      <c r="G164" s="18">
        <v>1264206.284</v>
      </c>
      <c r="H164" s="18">
        <v>1666000</v>
      </c>
      <c r="I164" s="18">
        <v>2145064.98</v>
      </c>
      <c r="J164" s="6">
        <f t="shared" si="39"/>
        <v>1882059.0285</v>
      </c>
      <c r="K164" s="6">
        <f t="array" ref="K164">+IFERROR(STDEV(IF(F164:I164&gt;0,F164:I164)),0)</f>
        <v>523936.73448536341</v>
      </c>
      <c r="L164" s="6">
        <f t="shared" si="40"/>
        <v>1358122.2940146367</v>
      </c>
      <c r="M164" s="6">
        <f t="shared" si="41"/>
        <v>2405995.7629853636</v>
      </c>
      <c r="N164" s="7" t="str">
        <f t="shared" si="46"/>
        <v>DESCARTADA</v>
      </c>
      <c r="O164" s="7" t="str">
        <f t="shared" si="49"/>
        <v>DESCARTADA</v>
      </c>
      <c r="P164" s="7">
        <f t="shared" si="47"/>
        <v>1666000</v>
      </c>
      <c r="Q164" s="7">
        <f t="shared" si="48"/>
        <v>2145064.98</v>
      </c>
      <c r="R164" s="27">
        <f t="shared" ref="R164:R195" si="50">+AVERAGEIF(N164:Q164,"&gt;0",N164:Q164)</f>
        <v>1905532.49</v>
      </c>
      <c r="S164" s="27">
        <f t="shared" ref="S164:S196" si="51">+MEDIAN(N164:Q164)</f>
        <v>1905532.49</v>
      </c>
      <c r="T164" s="21">
        <f t="shared" ref="T164:T196" si="52">MIN(N164:Q164)</f>
        <v>1666000</v>
      </c>
      <c r="U164" s="22">
        <f t="shared" si="45"/>
        <v>1890417.4821134089</v>
      </c>
      <c r="V164" s="28"/>
      <c r="W164" s="28"/>
    </row>
    <row r="165" spans="1:23" ht="39">
      <c r="A165" s="3">
        <v>162</v>
      </c>
      <c r="B165" s="165"/>
      <c r="C165" s="166"/>
      <c r="D165" s="76" t="s">
        <v>213</v>
      </c>
      <c r="E165" s="5">
        <f t="shared" si="38"/>
        <v>4</v>
      </c>
      <c r="F165" s="18">
        <v>2536721.81</v>
      </c>
      <c r="G165" s="18">
        <v>1307967.3799999999</v>
      </c>
      <c r="H165" s="18">
        <v>1785000</v>
      </c>
      <c r="I165" s="18">
        <v>2219317.9</v>
      </c>
      <c r="J165" s="6">
        <f t="shared" si="39"/>
        <v>1962251.7725</v>
      </c>
      <c r="K165" s="6">
        <f t="array" ref="K165">+IFERROR(STDEV(IF(F165:I165&gt;0,F165:I165)),0)</f>
        <v>534042.78075093881</v>
      </c>
      <c r="L165" s="6">
        <f t="shared" si="40"/>
        <v>1428208.9917490613</v>
      </c>
      <c r="M165" s="6">
        <f t="shared" si="41"/>
        <v>2496294.5532509387</v>
      </c>
      <c r="N165" s="7" t="str">
        <f t="shared" si="46"/>
        <v>DESCARTADA</v>
      </c>
      <c r="O165" s="7" t="str">
        <f t="shared" si="49"/>
        <v>DESCARTADA</v>
      </c>
      <c r="P165" s="7">
        <f t="shared" si="47"/>
        <v>1785000</v>
      </c>
      <c r="Q165" s="7">
        <f t="shared" si="48"/>
        <v>2219317.9</v>
      </c>
      <c r="R165" s="27">
        <f t="shared" si="50"/>
        <v>2002158.95</v>
      </c>
      <c r="S165" s="27">
        <f t="shared" si="51"/>
        <v>2002158.95</v>
      </c>
      <c r="T165" s="21">
        <f t="shared" si="52"/>
        <v>1785000</v>
      </c>
      <c r="U165" s="22">
        <f t="shared" si="45"/>
        <v>1990347.3193138931</v>
      </c>
      <c r="V165" s="28"/>
      <c r="W165" s="28"/>
    </row>
    <row r="166" spans="1:23" ht="39">
      <c r="A166" s="8">
        <v>163</v>
      </c>
      <c r="B166" s="165"/>
      <c r="C166" s="166"/>
      <c r="D166" s="76" t="s">
        <v>214</v>
      </c>
      <c r="E166" s="5">
        <f t="shared" si="38"/>
        <v>4</v>
      </c>
      <c r="F166" s="18">
        <v>2495391.92</v>
      </c>
      <c r="G166" s="18">
        <v>1354200.676</v>
      </c>
      <c r="H166" s="18">
        <v>1785000</v>
      </c>
      <c r="I166" s="18">
        <v>2297763.7799999998</v>
      </c>
      <c r="J166" s="6">
        <f t="shared" si="39"/>
        <v>1983089.094</v>
      </c>
      <c r="K166" s="6">
        <f t="array" ref="K166">+IFERROR(STDEV(IF(F166:I166&gt;0,F166:I166)),0)</f>
        <v>515174.49309046945</v>
      </c>
      <c r="L166" s="6">
        <f t="shared" si="40"/>
        <v>1467914.6009095307</v>
      </c>
      <c r="M166" s="6">
        <f t="shared" si="41"/>
        <v>2498263.5870904694</v>
      </c>
      <c r="N166" s="7">
        <f t="shared" si="46"/>
        <v>2495391.92</v>
      </c>
      <c r="O166" s="7" t="str">
        <f t="shared" si="49"/>
        <v>DESCARTADA</v>
      </c>
      <c r="P166" s="7">
        <f t="shared" si="47"/>
        <v>1785000</v>
      </c>
      <c r="Q166" s="7">
        <f t="shared" si="48"/>
        <v>2297763.7799999998</v>
      </c>
      <c r="R166" s="27">
        <f t="shared" si="50"/>
        <v>2192718.5666666664</v>
      </c>
      <c r="S166" s="27">
        <f t="shared" si="51"/>
        <v>2297763.7799999998</v>
      </c>
      <c r="T166" s="21">
        <f t="shared" si="52"/>
        <v>1785000</v>
      </c>
      <c r="U166" s="22">
        <f t="shared" si="45"/>
        <v>2171171.459312805</v>
      </c>
      <c r="V166" s="28"/>
      <c r="W166" s="28"/>
    </row>
    <row r="167" spans="1:23" ht="12.95">
      <c r="A167" s="3">
        <v>164</v>
      </c>
      <c r="B167" s="165"/>
      <c r="C167" s="166"/>
      <c r="D167" s="76" t="s">
        <v>215</v>
      </c>
      <c r="E167" s="5">
        <f t="shared" si="38"/>
        <v>4</v>
      </c>
      <c r="F167" s="18">
        <v>1015127.12</v>
      </c>
      <c r="G167" s="18">
        <v>522372.71420588117</v>
      </c>
      <c r="H167" s="18">
        <v>714000</v>
      </c>
      <c r="I167" s="18">
        <v>886345.34</v>
      </c>
      <c r="J167" s="6">
        <f t="shared" si="39"/>
        <v>784461.29355147027</v>
      </c>
      <c r="K167" s="6">
        <f t="array" ref="K167">+IFERROR(STDEV(IF(F167:I167&gt;0,F167:I167)),0)</f>
        <v>213886.49616423904</v>
      </c>
      <c r="L167" s="6">
        <f t="shared" si="40"/>
        <v>570574.79738723126</v>
      </c>
      <c r="M167" s="6">
        <f t="shared" si="41"/>
        <v>998347.78971570928</v>
      </c>
      <c r="N167" s="7" t="str">
        <f t="shared" si="46"/>
        <v>DESCARTADA</v>
      </c>
      <c r="O167" s="7" t="str">
        <f t="shared" si="49"/>
        <v>DESCARTADA</v>
      </c>
      <c r="P167" s="7">
        <f t="shared" si="47"/>
        <v>714000</v>
      </c>
      <c r="Q167" s="7">
        <f t="shared" si="48"/>
        <v>886345.34</v>
      </c>
      <c r="R167" s="27">
        <f t="shared" si="50"/>
        <v>800172.66999999993</v>
      </c>
      <c r="S167" s="27">
        <f t="shared" si="51"/>
        <v>800172.66999999993</v>
      </c>
      <c r="T167" s="21">
        <f t="shared" si="52"/>
        <v>714000</v>
      </c>
      <c r="U167" s="22">
        <f t="shared" si="45"/>
        <v>795519.05870318401</v>
      </c>
      <c r="V167" s="28"/>
      <c r="W167" s="28"/>
    </row>
    <row r="168" spans="1:23" ht="26.1">
      <c r="A168" s="3">
        <v>165</v>
      </c>
      <c r="B168" s="165"/>
      <c r="C168" s="166"/>
      <c r="D168" s="73" t="s">
        <v>216</v>
      </c>
      <c r="E168" s="5">
        <f t="shared" si="38"/>
        <v>4</v>
      </c>
      <c r="F168" s="18">
        <v>2880734.15</v>
      </c>
      <c r="G168" s="18">
        <v>1563318.2334845182</v>
      </c>
      <c r="H168" s="18">
        <v>2380000</v>
      </c>
      <c r="I168" s="18">
        <v>2652588.4500000002</v>
      </c>
      <c r="J168" s="6">
        <f t="shared" si="39"/>
        <v>2369160.2083711298</v>
      </c>
      <c r="K168" s="6">
        <f t="array" ref="K168">+IFERROR(STDEV(IF(F168:I168&gt;0,F168:I168)),0)</f>
        <v>574902.38460636034</v>
      </c>
      <c r="L168" s="6">
        <f t="shared" si="40"/>
        <v>1794257.8237647694</v>
      </c>
      <c r="M168" s="6">
        <f t="shared" si="41"/>
        <v>2944062.5929774903</v>
      </c>
      <c r="N168" s="7">
        <f t="shared" ref="N168:N199" si="53">+IF(AND(F168&gt;=$L168,F168&lt;=$M168),+F168,"DESCARTADA")</f>
        <v>2880734.15</v>
      </c>
      <c r="O168" s="7" t="str">
        <f t="shared" si="49"/>
        <v>DESCARTADA</v>
      </c>
      <c r="P168" s="7">
        <f t="shared" ref="P168:P199" si="54">+IF(AND(H168&gt;=$L168,H168&lt;=$M168),+H168,"DESCARTADA")</f>
        <v>2380000</v>
      </c>
      <c r="Q168" s="7">
        <f t="shared" ref="Q168:Q199" si="55">+IF(AND(I168&gt;=$L168,I168&lt;=$M168),+I168,"DESCARTADA")</f>
        <v>2652588.4500000002</v>
      </c>
      <c r="R168" s="27">
        <f t="shared" si="50"/>
        <v>2637774.2000000002</v>
      </c>
      <c r="S168" s="27">
        <f t="shared" si="51"/>
        <v>2652588.4500000002</v>
      </c>
      <c r="T168" s="21">
        <f t="shared" si="52"/>
        <v>2380000</v>
      </c>
      <c r="U168" s="22">
        <f t="shared" si="45"/>
        <v>2629763.3639669567</v>
      </c>
      <c r="V168" s="28"/>
      <c r="W168" s="28"/>
    </row>
    <row r="169" spans="1:23" ht="12.95">
      <c r="A169" s="8">
        <v>166</v>
      </c>
      <c r="B169" s="165"/>
      <c r="C169" s="166"/>
      <c r="D169" s="73" t="s">
        <v>217</v>
      </c>
      <c r="E169" s="5">
        <f t="shared" si="38"/>
        <v>4</v>
      </c>
      <c r="F169" s="18">
        <v>2643256.56</v>
      </c>
      <c r="G169" s="18">
        <v>1370270.3426274536</v>
      </c>
      <c r="H169" s="18">
        <v>1785000</v>
      </c>
      <c r="I169" s="18">
        <v>2325030.9500000002</v>
      </c>
      <c r="J169" s="6">
        <f t="shared" si="39"/>
        <v>2030889.4631568633</v>
      </c>
      <c r="K169" s="6">
        <f t="array" ref="K169">+IFERROR(STDEV(IF(F169:I169&gt;0,F169:I169)),0)</f>
        <v>565211.44305442774</v>
      </c>
      <c r="L169" s="6">
        <f t="shared" si="40"/>
        <v>1465678.0201024357</v>
      </c>
      <c r="M169" s="6">
        <f t="shared" si="41"/>
        <v>2596100.906211291</v>
      </c>
      <c r="N169" s="7" t="str">
        <f t="shared" si="53"/>
        <v>DESCARTADA</v>
      </c>
      <c r="O169" s="7" t="str">
        <f t="shared" ref="O169:O198" si="56">+IF(AND(G169&gt;=$L169,G169&lt;=$M169),+G169,"DESCARTADA")</f>
        <v>DESCARTADA</v>
      </c>
      <c r="P169" s="7">
        <f t="shared" si="54"/>
        <v>1785000</v>
      </c>
      <c r="Q169" s="7">
        <f t="shared" si="55"/>
        <v>2325030.9500000002</v>
      </c>
      <c r="R169" s="27">
        <f t="shared" si="50"/>
        <v>2055015.4750000001</v>
      </c>
      <c r="S169" s="27">
        <f t="shared" si="51"/>
        <v>2055015.4750000001</v>
      </c>
      <c r="T169" s="21">
        <f t="shared" si="52"/>
        <v>1785000</v>
      </c>
      <c r="U169" s="22">
        <f t="shared" si="45"/>
        <v>2037199.1178453814</v>
      </c>
      <c r="V169" s="28"/>
      <c r="W169" s="28"/>
    </row>
    <row r="170" spans="1:23" ht="26.1">
      <c r="A170" s="3">
        <v>167</v>
      </c>
      <c r="B170" s="165"/>
      <c r="C170" s="166"/>
      <c r="D170" s="73" t="s">
        <v>218</v>
      </c>
      <c r="E170" s="5">
        <f t="shared" si="38"/>
        <v>4</v>
      </c>
      <c r="F170" s="18">
        <v>1331263.71</v>
      </c>
      <c r="G170" s="18">
        <v>760926.30617660505</v>
      </c>
      <c r="H170" s="18">
        <v>952000</v>
      </c>
      <c r="I170" s="18">
        <v>1291115.45</v>
      </c>
      <c r="J170" s="6">
        <f t="shared" si="39"/>
        <v>1083826.3665441512</v>
      </c>
      <c r="K170" s="6">
        <f t="array" ref="K170">+IFERROR(STDEV(IF(F170:I170&gt;0,F170:I170)),0)</f>
        <v>274369.97099904582</v>
      </c>
      <c r="L170" s="6">
        <f t="shared" si="40"/>
        <v>809456.39554510545</v>
      </c>
      <c r="M170" s="6">
        <f t="shared" si="41"/>
        <v>1358196.337543197</v>
      </c>
      <c r="N170" s="7">
        <f t="shared" si="53"/>
        <v>1331263.71</v>
      </c>
      <c r="O170" s="7" t="str">
        <f t="shared" si="56"/>
        <v>DESCARTADA</v>
      </c>
      <c r="P170" s="7">
        <f t="shared" si="54"/>
        <v>952000</v>
      </c>
      <c r="Q170" s="7">
        <f t="shared" si="55"/>
        <v>1291115.45</v>
      </c>
      <c r="R170" s="27">
        <f t="shared" si="50"/>
        <v>1191459.72</v>
      </c>
      <c r="S170" s="27">
        <f t="shared" si="51"/>
        <v>1291115.45</v>
      </c>
      <c r="T170" s="21">
        <f t="shared" si="52"/>
        <v>952000</v>
      </c>
      <c r="U170" s="22">
        <f t="shared" si="45"/>
        <v>1178389.0727441618</v>
      </c>
      <c r="V170" s="28"/>
      <c r="W170" s="28"/>
    </row>
    <row r="171" spans="1:23" ht="12.95">
      <c r="A171" s="3">
        <v>168</v>
      </c>
      <c r="B171" s="165"/>
      <c r="C171" s="166"/>
      <c r="D171" s="54" t="s">
        <v>219</v>
      </c>
      <c r="E171" s="5">
        <f t="shared" si="38"/>
        <v>4</v>
      </c>
      <c r="F171" s="18">
        <v>864022.11</v>
      </c>
      <c r="G171" s="18">
        <v>468888.11388995603</v>
      </c>
      <c r="H171" s="18">
        <v>714000</v>
      </c>
      <c r="I171" s="18">
        <v>795594.38</v>
      </c>
      <c r="J171" s="6">
        <f t="shared" si="39"/>
        <v>710626.15097248903</v>
      </c>
      <c r="K171" s="6">
        <f t="array" ref="K171">+IFERROR(STDEV(IF(F171:I171&gt;0,F171:I171)),0)</f>
        <v>172432.1911359338</v>
      </c>
      <c r="L171" s="6">
        <f t="shared" si="40"/>
        <v>538193.95983655518</v>
      </c>
      <c r="M171" s="6">
        <f t="shared" si="41"/>
        <v>883058.34210842289</v>
      </c>
      <c r="N171" s="7">
        <f t="shared" si="53"/>
        <v>864022.11</v>
      </c>
      <c r="O171" s="7" t="str">
        <f t="shared" si="56"/>
        <v>DESCARTADA</v>
      </c>
      <c r="P171" s="7">
        <f t="shared" si="54"/>
        <v>714000</v>
      </c>
      <c r="Q171" s="7">
        <f t="shared" si="55"/>
        <v>795594.38</v>
      </c>
      <c r="R171" s="27">
        <f t="shared" si="50"/>
        <v>791205.49666666659</v>
      </c>
      <c r="S171" s="27">
        <f t="shared" si="51"/>
        <v>795594.38</v>
      </c>
      <c r="T171" s="21">
        <f t="shared" si="52"/>
        <v>714000</v>
      </c>
      <c r="U171" s="22">
        <f t="shared" si="45"/>
        <v>788808.51759578637</v>
      </c>
      <c r="V171" s="28"/>
      <c r="W171" s="28"/>
    </row>
    <row r="172" spans="1:23" ht="12.95">
      <c r="A172" s="8">
        <v>169</v>
      </c>
      <c r="B172" s="160" t="s">
        <v>220</v>
      </c>
      <c r="C172" s="161" t="s">
        <v>439</v>
      </c>
      <c r="D172" s="71" t="s">
        <v>222</v>
      </c>
      <c r="E172" s="5">
        <f t="shared" si="38"/>
        <v>4</v>
      </c>
      <c r="F172" s="18">
        <v>1243473.8400000001</v>
      </c>
      <c r="G172" s="18">
        <v>656208.08220370207</v>
      </c>
      <c r="H172" s="18">
        <v>1428000</v>
      </c>
      <c r="I172" s="18">
        <v>1113432.92</v>
      </c>
      <c r="J172" s="6">
        <f t="shared" si="39"/>
        <v>1110278.7105509255</v>
      </c>
      <c r="K172" s="6">
        <f t="array" ref="K172">+IFERROR(STDEV(IF(F172:I172&gt;0,F172:I172)),0)</f>
        <v>329078.43282062223</v>
      </c>
      <c r="L172" s="6">
        <f t="shared" si="40"/>
        <v>781200.27773030323</v>
      </c>
      <c r="M172" s="6">
        <f t="shared" si="41"/>
        <v>1439357.1433715476</v>
      </c>
      <c r="N172" s="7">
        <f t="shared" si="53"/>
        <v>1243473.8400000001</v>
      </c>
      <c r="O172" s="7" t="str">
        <f t="shared" si="56"/>
        <v>DESCARTADA</v>
      </c>
      <c r="P172" s="7">
        <f t="shared" si="54"/>
        <v>1428000</v>
      </c>
      <c r="Q172" s="7">
        <f t="shared" si="55"/>
        <v>1113432.92</v>
      </c>
      <c r="R172" s="27">
        <f t="shared" si="50"/>
        <v>1261635.5866666667</v>
      </c>
      <c r="S172" s="27">
        <f t="shared" si="51"/>
        <v>1243473.8400000001</v>
      </c>
      <c r="T172" s="21">
        <f t="shared" si="52"/>
        <v>1113432.92</v>
      </c>
      <c r="U172" s="22">
        <f t="shared" si="45"/>
        <v>1255094.1520559699</v>
      </c>
      <c r="V172" s="28"/>
      <c r="W172" s="28"/>
    </row>
    <row r="173" spans="1:23" ht="12.95">
      <c r="A173" s="8">
        <v>170</v>
      </c>
      <c r="B173" s="160"/>
      <c r="C173" s="162"/>
      <c r="D173" s="62" t="s">
        <v>223</v>
      </c>
      <c r="E173" s="5">
        <f t="shared" si="38"/>
        <v>4</v>
      </c>
      <c r="F173" s="18">
        <v>1084092.3799999999</v>
      </c>
      <c r="G173" s="18">
        <v>550380.62249894394</v>
      </c>
      <c r="H173" s="18">
        <v>1011500</v>
      </c>
      <c r="I173" s="18">
        <v>933868.26</v>
      </c>
      <c r="J173" s="6">
        <f t="shared" si="39"/>
        <v>894960.31562473602</v>
      </c>
      <c r="K173" s="6">
        <f t="array" ref="K173">+IFERROR(STDEV(IF(F173:I173&gt;0,F173:I173)),0)</f>
        <v>237768.39491355771</v>
      </c>
      <c r="L173" s="6">
        <f t="shared" si="40"/>
        <v>657191.92071117833</v>
      </c>
      <c r="M173" s="6">
        <f t="shared" si="41"/>
        <v>1132728.7105382937</v>
      </c>
      <c r="N173" s="7">
        <f t="shared" si="53"/>
        <v>1084092.3799999999</v>
      </c>
      <c r="O173" s="7" t="str">
        <f t="shared" si="56"/>
        <v>DESCARTADA</v>
      </c>
      <c r="P173" s="7">
        <f t="shared" si="54"/>
        <v>1011500</v>
      </c>
      <c r="Q173" s="7">
        <f t="shared" si="55"/>
        <v>933868.26</v>
      </c>
      <c r="R173" s="27">
        <f t="shared" si="50"/>
        <v>1009820.2133333333</v>
      </c>
      <c r="S173" s="27">
        <f t="shared" si="51"/>
        <v>1011500</v>
      </c>
      <c r="T173" s="21">
        <f t="shared" si="52"/>
        <v>933868.26</v>
      </c>
      <c r="U173" s="22">
        <f t="shared" si="45"/>
        <v>1007950.639285467</v>
      </c>
      <c r="V173" s="28"/>
      <c r="W173" s="28"/>
    </row>
    <row r="174" spans="1:23" ht="12.95">
      <c r="A174" s="3">
        <v>171</v>
      </c>
      <c r="B174" s="160"/>
      <c r="C174" s="162"/>
      <c r="D174" s="77" t="s">
        <v>224</v>
      </c>
      <c r="E174" s="5">
        <f t="shared" si="38"/>
        <v>4</v>
      </c>
      <c r="F174" s="18">
        <v>1855471.8</v>
      </c>
      <c r="G174" s="18">
        <v>958532.05842104333</v>
      </c>
      <c r="H174" s="18">
        <v>1190000</v>
      </c>
      <c r="I174" s="18">
        <v>1626406.58</v>
      </c>
      <c r="J174" s="6">
        <f t="shared" si="39"/>
        <v>1407602.6096052609</v>
      </c>
      <c r="K174" s="6">
        <f t="array" ref="K174">+IFERROR(STDEV(IF(F174:I174&gt;0,F174:I174)),0)</f>
        <v>407217.07757790061</v>
      </c>
      <c r="L174" s="6">
        <f t="shared" si="40"/>
        <v>1000385.5320273603</v>
      </c>
      <c r="M174" s="6">
        <f t="shared" si="41"/>
        <v>1814819.6871831615</v>
      </c>
      <c r="N174" s="7" t="str">
        <f t="shared" si="53"/>
        <v>DESCARTADA</v>
      </c>
      <c r="O174" s="7" t="str">
        <f t="shared" si="56"/>
        <v>DESCARTADA</v>
      </c>
      <c r="P174" s="7">
        <f t="shared" si="54"/>
        <v>1190000</v>
      </c>
      <c r="Q174" s="7">
        <f t="shared" si="55"/>
        <v>1626406.58</v>
      </c>
      <c r="R174" s="27">
        <f t="shared" si="50"/>
        <v>1408203.29</v>
      </c>
      <c r="S174" s="27">
        <f t="shared" si="51"/>
        <v>1408203.29</v>
      </c>
      <c r="T174" s="21">
        <f t="shared" si="52"/>
        <v>1190000</v>
      </c>
      <c r="U174" s="22">
        <f t="shared" si="45"/>
        <v>1391195.1086026719</v>
      </c>
      <c r="V174" s="28"/>
      <c r="W174" s="28"/>
    </row>
    <row r="175" spans="1:23" ht="12.95">
      <c r="A175" s="3">
        <v>172</v>
      </c>
      <c r="B175" s="160"/>
      <c r="C175" s="162"/>
      <c r="D175" s="57" t="s">
        <v>225</v>
      </c>
      <c r="E175" s="5">
        <f t="shared" si="38"/>
        <v>4</v>
      </c>
      <c r="F175" s="18">
        <v>823653.74</v>
      </c>
      <c r="G175" s="18">
        <v>478831.18497549434</v>
      </c>
      <c r="H175" s="18">
        <v>654500</v>
      </c>
      <c r="I175" s="18">
        <v>812465.46</v>
      </c>
      <c r="J175" s="6">
        <f t="shared" si="39"/>
        <v>692362.59624387359</v>
      </c>
      <c r="K175" s="6">
        <f t="array" ref="K175">+IFERROR(STDEV(IF(F175:I175&gt;0,F175:I175)),0)</f>
        <v>161958.12432416662</v>
      </c>
      <c r="L175" s="6">
        <f t="shared" si="40"/>
        <v>530404.47191970702</v>
      </c>
      <c r="M175" s="6">
        <f t="shared" si="41"/>
        <v>854320.72056804015</v>
      </c>
      <c r="N175" s="7">
        <f t="shared" si="53"/>
        <v>823653.74</v>
      </c>
      <c r="O175" s="7" t="str">
        <f t="shared" si="56"/>
        <v>DESCARTADA</v>
      </c>
      <c r="P175" s="7">
        <f t="shared" si="54"/>
        <v>654500</v>
      </c>
      <c r="Q175" s="7">
        <f t="shared" si="55"/>
        <v>812465.46</v>
      </c>
      <c r="R175" s="27">
        <f t="shared" si="50"/>
        <v>763539.7333333334</v>
      </c>
      <c r="S175" s="27">
        <f t="shared" si="51"/>
        <v>812465.46</v>
      </c>
      <c r="T175" s="21">
        <f t="shared" si="52"/>
        <v>654500</v>
      </c>
      <c r="U175" s="22">
        <f t="shared" si="45"/>
        <v>759427.659784202</v>
      </c>
      <c r="V175" s="28"/>
      <c r="W175" s="28"/>
    </row>
    <row r="176" spans="1:23" ht="12.95">
      <c r="A176" s="8">
        <v>173</v>
      </c>
      <c r="B176" s="160"/>
      <c r="C176" s="162"/>
      <c r="D176" s="57" t="s">
        <v>226</v>
      </c>
      <c r="E176" s="5">
        <f t="shared" si="38"/>
        <v>4</v>
      </c>
      <c r="F176" s="18">
        <v>1081307.78</v>
      </c>
      <c r="G176" s="18">
        <v>596887.93479675904</v>
      </c>
      <c r="H176" s="18">
        <v>952000</v>
      </c>
      <c r="I176" s="18">
        <v>1012780.38</v>
      </c>
      <c r="J176" s="6">
        <f t="shared" si="39"/>
        <v>910744.02369918977</v>
      </c>
      <c r="K176" s="6">
        <f t="array" ref="K176">+IFERROR(STDEV(IF(F176:I176&gt;0,F176:I176)),0)</f>
        <v>215801.69376246945</v>
      </c>
      <c r="L176" s="6">
        <f t="shared" si="40"/>
        <v>694942.32993672031</v>
      </c>
      <c r="M176" s="6">
        <f t="shared" si="41"/>
        <v>1126545.7174616591</v>
      </c>
      <c r="N176" s="7">
        <f t="shared" si="53"/>
        <v>1081307.78</v>
      </c>
      <c r="O176" s="7" t="str">
        <f t="shared" si="56"/>
        <v>DESCARTADA</v>
      </c>
      <c r="P176" s="7">
        <f t="shared" si="54"/>
        <v>952000</v>
      </c>
      <c r="Q176" s="7">
        <f t="shared" si="55"/>
        <v>1012780.38</v>
      </c>
      <c r="R176" s="27">
        <f t="shared" si="50"/>
        <v>1015362.7200000001</v>
      </c>
      <c r="S176" s="27">
        <f t="shared" si="51"/>
        <v>1012780.38</v>
      </c>
      <c r="T176" s="21">
        <f t="shared" si="52"/>
        <v>952000</v>
      </c>
      <c r="U176" s="22">
        <f t="shared" si="45"/>
        <v>1013990.4199324357</v>
      </c>
      <c r="V176" s="28"/>
      <c r="W176" s="28"/>
    </row>
    <row r="177" spans="1:23" ht="12.95">
      <c r="A177" s="3">
        <v>174</v>
      </c>
      <c r="B177" s="160"/>
      <c r="C177" s="162"/>
      <c r="D177" s="57" t="s">
        <v>227</v>
      </c>
      <c r="E177" s="5">
        <f t="shared" si="38"/>
        <v>4</v>
      </c>
      <c r="F177" s="18">
        <v>961440.27</v>
      </c>
      <c r="G177" s="18">
        <v>596887.93479675904</v>
      </c>
      <c r="H177" s="18">
        <v>654500</v>
      </c>
      <c r="I177" s="18">
        <v>824769.55</v>
      </c>
      <c r="J177" s="6">
        <f t="shared" si="39"/>
        <v>759399.43869918981</v>
      </c>
      <c r="K177" s="6">
        <f t="array" ref="K177">+IFERROR(STDEV(IF(F177:I177&gt;0,F177:I177)),0)</f>
        <v>165838.90788376261</v>
      </c>
      <c r="L177" s="6">
        <f t="shared" si="40"/>
        <v>593560.53081542719</v>
      </c>
      <c r="M177" s="6">
        <f t="shared" si="41"/>
        <v>925238.34658295242</v>
      </c>
      <c r="N177" s="7" t="str">
        <f t="shared" si="53"/>
        <v>DESCARTADA</v>
      </c>
      <c r="O177" s="7">
        <f t="shared" si="56"/>
        <v>596887.93479675904</v>
      </c>
      <c r="P177" s="7">
        <f t="shared" si="54"/>
        <v>654500</v>
      </c>
      <c r="Q177" s="7">
        <f t="shared" si="55"/>
        <v>824769.55</v>
      </c>
      <c r="R177" s="27">
        <f t="shared" si="50"/>
        <v>692052.49493225303</v>
      </c>
      <c r="S177" s="27">
        <f t="shared" si="51"/>
        <v>654500</v>
      </c>
      <c r="T177" s="21">
        <f t="shared" si="52"/>
        <v>596887.93479675904</v>
      </c>
      <c r="U177" s="22">
        <f t="shared" si="45"/>
        <v>685559.29470108636</v>
      </c>
      <c r="V177" s="28"/>
      <c r="W177" s="28"/>
    </row>
    <row r="178" spans="1:23" ht="12.95">
      <c r="A178" s="3">
        <v>175</v>
      </c>
      <c r="B178" s="160"/>
      <c r="C178" s="162"/>
      <c r="D178" s="57" t="s">
        <v>228</v>
      </c>
      <c r="E178" s="5">
        <f t="shared" si="38"/>
        <v>4</v>
      </c>
      <c r="F178" s="18">
        <v>1089027.31</v>
      </c>
      <c r="G178" s="18">
        <v>486082.66944646998</v>
      </c>
      <c r="H178" s="18">
        <v>952000</v>
      </c>
      <c r="I178" s="18">
        <v>1078757.3600000001</v>
      </c>
      <c r="J178" s="6">
        <f t="shared" si="39"/>
        <v>901466.83486161754</v>
      </c>
      <c r="K178" s="6">
        <f t="array" ref="K178">+IFERROR(STDEV(IF(F178:I178&gt;0,F178:I178)),0)</f>
        <v>283847.65150488797</v>
      </c>
      <c r="L178" s="6">
        <f t="shared" si="40"/>
        <v>617619.18335672957</v>
      </c>
      <c r="M178" s="6">
        <f t="shared" si="41"/>
        <v>1185314.4863665055</v>
      </c>
      <c r="N178" s="7">
        <f t="shared" si="53"/>
        <v>1089027.31</v>
      </c>
      <c r="O178" s="7" t="str">
        <f t="shared" si="56"/>
        <v>DESCARTADA</v>
      </c>
      <c r="P178" s="7">
        <f t="shared" si="54"/>
        <v>952000</v>
      </c>
      <c r="Q178" s="7">
        <f t="shared" si="55"/>
        <v>1078757.3600000001</v>
      </c>
      <c r="R178" s="27">
        <f t="shared" si="50"/>
        <v>1039928.2233333333</v>
      </c>
      <c r="S178" s="27">
        <f t="shared" si="51"/>
        <v>1078757.3600000001</v>
      </c>
      <c r="T178" s="21">
        <f t="shared" si="52"/>
        <v>952000</v>
      </c>
      <c r="U178" s="22">
        <f t="shared" si="45"/>
        <v>1038005.9198594092</v>
      </c>
      <c r="V178" s="28"/>
      <c r="W178" s="28"/>
    </row>
    <row r="179" spans="1:23" ht="12.95">
      <c r="A179" s="8">
        <v>176</v>
      </c>
      <c r="B179" s="160"/>
      <c r="C179" s="162"/>
      <c r="D179" s="78" t="s">
        <v>229</v>
      </c>
      <c r="E179" s="5">
        <f t="shared" si="38"/>
        <v>4</v>
      </c>
      <c r="F179" s="18">
        <v>922883.08</v>
      </c>
      <c r="G179" s="18">
        <v>635771.84453447768</v>
      </c>
      <c r="H179" s="18">
        <v>654500</v>
      </c>
      <c r="I179" s="18">
        <v>810644.33</v>
      </c>
      <c r="J179" s="6">
        <f t="shared" si="39"/>
        <v>755949.81363361946</v>
      </c>
      <c r="K179" s="6">
        <f t="array" ref="K179">+IFERROR(STDEV(IF(F179:I179&gt;0,F179:I179)),0)</f>
        <v>136128.63338694413</v>
      </c>
      <c r="L179" s="6">
        <f t="shared" si="40"/>
        <v>619821.18024667539</v>
      </c>
      <c r="M179" s="6">
        <f t="shared" si="41"/>
        <v>892078.44702056353</v>
      </c>
      <c r="N179" s="7" t="str">
        <f t="shared" si="53"/>
        <v>DESCARTADA</v>
      </c>
      <c r="O179" s="7">
        <f t="shared" si="56"/>
        <v>635771.84453447768</v>
      </c>
      <c r="P179" s="7">
        <f t="shared" si="54"/>
        <v>654500</v>
      </c>
      <c r="Q179" s="7">
        <f t="shared" si="55"/>
        <v>810644.33</v>
      </c>
      <c r="R179" s="27">
        <f t="shared" si="50"/>
        <v>700305.39151149255</v>
      </c>
      <c r="S179" s="27">
        <f t="shared" si="51"/>
        <v>654500</v>
      </c>
      <c r="T179" s="21">
        <f t="shared" si="52"/>
        <v>635771.84453447768</v>
      </c>
      <c r="U179" s="22">
        <f t="shared" si="45"/>
        <v>696114.09973673103</v>
      </c>
      <c r="V179" s="28"/>
      <c r="W179" s="28"/>
    </row>
    <row r="180" spans="1:23" ht="12.95">
      <c r="A180" s="3">
        <v>177</v>
      </c>
      <c r="B180" s="160"/>
      <c r="C180" s="162"/>
      <c r="D180" s="79" t="s">
        <v>230</v>
      </c>
      <c r="E180" s="5">
        <f t="shared" si="38"/>
        <v>3</v>
      </c>
      <c r="F180" s="18"/>
      <c r="G180" s="18">
        <v>477757.8896055072</v>
      </c>
      <c r="H180" s="18">
        <v>952000</v>
      </c>
      <c r="I180" s="18">
        <v>499800</v>
      </c>
      <c r="J180" s="6">
        <f t="shared" si="39"/>
        <v>643185.96320183575</v>
      </c>
      <c r="K180" s="6">
        <f t="array" ref="K180">+IFERROR(STDEV(IF(F180:I180&gt;0,F180:I180)),0)</f>
        <v>267667.78971393668</v>
      </c>
      <c r="L180" s="6">
        <f t="shared" si="40"/>
        <v>375518.17348789907</v>
      </c>
      <c r="M180" s="6">
        <f t="shared" si="41"/>
        <v>910853.75291577238</v>
      </c>
      <c r="N180" s="7" t="str">
        <f t="shared" si="53"/>
        <v>DESCARTADA</v>
      </c>
      <c r="O180" s="7">
        <f t="shared" si="56"/>
        <v>477757.8896055072</v>
      </c>
      <c r="P180" s="7" t="str">
        <f t="shared" si="54"/>
        <v>DESCARTADA</v>
      </c>
      <c r="Q180" s="7">
        <f t="shared" si="55"/>
        <v>499800</v>
      </c>
      <c r="R180" s="27">
        <f t="shared" si="50"/>
        <v>488778.94480275363</v>
      </c>
      <c r="S180" s="27">
        <f t="shared" si="51"/>
        <v>488778.94480275363</v>
      </c>
      <c r="T180" s="21">
        <f t="shared" si="52"/>
        <v>477757.8896055072</v>
      </c>
      <c r="U180" s="22">
        <f t="shared" si="45"/>
        <v>488654.67686785985</v>
      </c>
      <c r="V180" s="28"/>
      <c r="W180" s="28"/>
    </row>
    <row r="181" spans="1:23" ht="12.95">
      <c r="A181" s="3">
        <v>178</v>
      </c>
      <c r="B181" s="160"/>
      <c r="C181" s="162"/>
      <c r="D181" s="80" t="s">
        <v>231</v>
      </c>
      <c r="E181" s="5">
        <f t="shared" si="38"/>
        <v>4</v>
      </c>
      <c r="F181" s="18">
        <v>1721193.3900000001</v>
      </c>
      <c r="G181" s="18">
        <v>976415.3468385482</v>
      </c>
      <c r="H181" s="18">
        <v>1785000</v>
      </c>
      <c r="I181" s="18">
        <v>1656750.37</v>
      </c>
      <c r="J181" s="6">
        <f t="shared" si="39"/>
        <v>1534839.7767096371</v>
      </c>
      <c r="K181" s="6">
        <f t="array" ref="K181">+IFERROR(STDEV(IF(F181:I181&gt;0,F181:I181)),0)</f>
        <v>375946.73520607338</v>
      </c>
      <c r="L181" s="6">
        <f t="shared" si="40"/>
        <v>1158893.0415035638</v>
      </c>
      <c r="M181" s="6">
        <f t="shared" si="41"/>
        <v>1910786.5119157105</v>
      </c>
      <c r="N181" s="7">
        <f t="shared" si="53"/>
        <v>1721193.3900000001</v>
      </c>
      <c r="O181" s="7" t="str">
        <f t="shared" si="56"/>
        <v>DESCARTADA</v>
      </c>
      <c r="P181" s="7">
        <f t="shared" si="54"/>
        <v>1785000</v>
      </c>
      <c r="Q181" s="7">
        <f t="shared" si="55"/>
        <v>1656750.37</v>
      </c>
      <c r="R181" s="27">
        <f t="shared" si="50"/>
        <v>1720981.2533333332</v>
      </c>
      <c r="S181" s="27">
        <f t="shared" si="51"/>
        <v>1721193.3900000001</v>
      </c>
      <c r="T181" s="21">
        <f t="shared" si="52"/>
        <v>1656750.37</v>
      </c>
      <c r="U181" s="22">
        <f t="shared" si="45"/>
        <v>1720184.3363726898</v>
      </c>
      <c r="V181" s="28"/>
      <c r="W181" s="28"/>
    </row>
    <row r="182" spans="1:23" ht="12.95">
      <c r="A182" s="8">
        <v>179</v>
      </c>
      <c r="B182" s="160"/>
      <c r="C182" s="162"/>
      <c r="D182" s="80" t="s">
        <v>232</v>
      </c>
      <c r="E182" s="5">
        <f t="shared" si="38"/>
        <v>4</v>
      </c>
      <c r="F182" s="18">
        <v>841094.38</v>
      </c>
      <c r="G182" s="18">
        <v>473972.48597202549</v>
      </c>
      <c r="H182" s="18">
        <v>714000</v>
      </c>
      <c r="I182" s="18">
        <v>804221.38</v>
      </c>
      <c r="J182" s="6">
        <f t="shared" si="39"/>
        <v>708322.06149300642</v>
      </c>
      <c r="K182" s="6">
        <f t="array" ref="K182">+IFERROR(STDEV(IF(F182:I182&gt;0,F182:I182)),0)</f>
        <v>165103.12977487824</v>
      </c>
      <c r="L182" s="6">
        <f t="shared" si="40"/>
        <v>543218.93171812815</v>
      </c>
      <c r="M182" s="6">
        <f t="shared" si="41"/>
        <v>873425.19126788469</v>
      </c>
      <c r="N182" s="7">
        <f t="shared" si="53"/>
        <v>841094.38</v>
      </c>
      <c r="O182" s="7" t="str">
        <f t="shared" si="56"/>
        <v>DESCARTADA</v>
      </c>
      <c r="P182" s="7">
        <f t="shared" si="54"/>
        <v>714000</v>
      </c>
      <c r="Q182" s="7">
        <f t="shared" si="55"/>
        <v>804221.38</v>
      </c>
      <c r="R182" s="27">
        <f t="shared" si="50"/>
        <v>786438.58666666655</v>
      </c>
      <c r="S182" s="27">
        <f t="shared" si="51"/>
        <v>804221.38</v>
      </c>
      <c r="T182" s="21">
        <f t="shared" si="52"/>
        <v>714000</v>
      </c>
      <c r="U182" s="22">
        <f t="shared" si="45"/>
        <v>784584.12973443442</v>
      </c>
      <c r="V182" s="28"/>
      <c r="W182" s="28"/>
    </row>
    <row r="183" spans="1:23" ht="12.95">
      <c r="A183" s="3">
        <v>180</v>
      </c>
      <c r="B183" s="160"/>
      <c r="C183" s="162"/>
      <c r="D183" s="80" t="s">
        <v>233</v>
      </c>
      <c r="E183" s="5">
        <f t="shared" si="38"/>
        <v>4</v>
      </c>
      <c r="F183" s="18">
        <v>1152900.56</v>
      </c>
      <c r="G183" s="18">
        <v>625656.63775441691</v>
      </c>
      <c r="H183" s="18">
        <v>952000</v>
      </c>
      <c r="I183" s="18">
        <v>1061594.2</v>
      </c>
      <c r="J183" s="6">
        <f t="shared" si="39"/>
        <v>948037.8494386042</v>
      </c>
      <c r="K183" s="6">
        <f t="array" ref="K183">+IFERROR(STDEV(IF(F183:I183&gt;0,F183:I183)),0)</f>
        <v>230079.05830780638</v>
      </c>
      <c r="L183" s="6">
        <f t="shared" si="40"/>
        <v>717958.79113079782</v>
      </c>
      <c r="M183" s="6">
        <f t="shared" si="41"/>
        <v>1178116.9077464105</v>
      </c>
      <c r="N183" s="7">
        <f t="shared" si="53"/>
        <v>1152900.56</v>
      </c>
      <c r="O183" s="7" t="str">
        <f t="shared" si="56"/>
        <v>DESCARTADA</v>
      </c>
      <c r="P183" s="7">
        <f t="shared" si="54"/>
        <v>952000</v>
      </c>
      <c r="Q183" s="7">
        <f t="shared" si="55"/>
        <v>1061594.2</v>
      </c>
      <c r="R183" s="27">
        <f t="shared" si="50"/>
        <v>1055498.2533333332</v>
      </c>
      <c r="S183" s="27">
        <f t="shared" si="51"/>
        <v>1061594.2</v>
      </c>
      <c r="T183" s="21">
        <f t="shared" si="52"/>
        <v>952000</v>
      </c>
      <c r="U183" s="22">
        <f t="shared" si="45"/>
        <v>1052274.659192957</v>
      </c>
      <c r="V183" s="28"/>
      <c r="W183" s="28"/>
    </row>
    <row r="184" spans="1:23" ht="12.95">
      <c r="A184" s="3">
        <v>181</v>
      </c>
      <c r="B184" s="160"/>
      <c r="C184" s="162"/>
      <c r="D184" s="80" t="s">
        <v>234</v>
      </c>
      <c r="E184" s="5">
        <f t="shared" si="38"/>
        <v>4</v>
      </c>
      <c r="F184" s="18">
        <v>1064735.8400000001</v>
      </c>
      <c r="G184" s="18">
        <v>611914.22277333355</v>
      </c>
      <c r="H184" s="18">
        <v>595000</v>
      </c>
      <c r="I184" s="18">
        <v>1038276.51</v>
      </c>
      <c r="J184" s="6">
        <f t="shared" si="39"/>
        <v>827481.64319333341</v>
      </c>
      <c r="K184" s="6">
        <f t="array" ref="K184">+IFERROR(STDEV(IF(F184:I184&gt;0,F184:I184)),0)</f>
        <v>258998.74963843793</v>
      </c>
      <c r="L184" s="6">
        <f t="shared" si="40"/>
        <v>568482.89355489542</v>
      </c>
      <c r="M184" s="6">
        <f t="shared" si="41"/>
        <v>1086480.3928317714</v>
      </c>
      <c r="N184" s="7">
        <f t="shared" si="53"/>
        <v>1064735.8400000001</v>
      </c>
      <c r="O184" s="7">
        <f t="shared" si="56"/>
        <v>611914.22277333355</v>
      </c>
      <c r="P184" s="7">
        <f t="shared" si="54"/>
        <v>595000</v>
      </c>
      <c r="Q184" s="7">
        <f t="shared" si="55"/>
        <v>1038276.51</v>
      </c>
      <c r="R184" s="27">
        <f t="shared" si="50"/>
        <v>827481.64319333341</v>
      </c>
      <c r="S184" s="27">
        <f t="shared" si="51"/>
        <v>825095.36638666678</v>
      </c>
      <c r="T184" s="21">
        <f t="shared" si="52"/>
        <v>595000</v>
      </c>
      <c r="U184" s="22">
        <f t="shared" si="45"/>
        <v>796508.84663922095</v>
      </c>
      <c r="V184" s="28"/>
      <c r="W184" s="28"/>
    </row>
    <row r="185" spans="1:23" ht="12.95">
      <c r="A185" s="8">
        <v>182</v>
      </c>
      <c r="B185" s="160"/>
      <c r="C185" s="162"/>
      <c r="D185" s="81" t="s">
        <v>440</v>
      </c>
      <c r="E185" s="5">
        <f t="shared" si="38"/>
        <v>3</v>
      </c>
      <c r="F185" s="18">
        <v>1309000</v>
      </c>
      <c r="G185" s="18"/>
      <c r="H185" s="18">
        <v>952000</v>
      </c>
      <c r="I185" s="18">
        <v>642600</v>
      </c>
      <c r="J185" s="6">
        <f t="shared" si="39"/>
        <v>967866.66666666663</v>
      </c>
      <c r="K185" s="6">
        <f t="array" ref="K185">+IFERROR(STDEV(IF(F185:I185&gt;0,F185:I185)),0)</f>
        <v>333483.21297080797</v>
      </c>
      <c r="L185" s="6">
        <f t="shared" si="40"/>
        <v>634383.4536958586</v>
      </c>
      <c r="M185" s="6">
        <f t="shared" si="41"/>
        <v>1301349.8796374747</v>
      </c>
      <c r="N185" s="7" t="str">
        <f t="shared" si="53"/>
        <v>DESCARTADA</v>
      </c>
      <c r="O185" s="7" t="str">
        <f t="shared" si="56"/>
        <v>DESCARTADA</v>
      </c>
      <c r="P185" s="7">
        <f t="shared" si="54"/>
        <v>952000</v>
      </c>
      <c r="Q185" s="7">
        <f t="shared" si="55"/>
        <v>642600</v>
      </c>
      <c r="R185" s="27">
        <f t="shared" si="50"/>
        <v>797300</v>
      </c>
      <c r="S185" s="27">
        <f t="shared" si="51"/>
        <v>797300</v>
      </c>
      <c r="T185" s="21">
        <f t="shared" si="52"/>
        <v>642600</v>
      </c>
      <c r="U185" s="22">
        <f t="shared" si="45"/>
        <v>782147.81211737718</v>
      </c>
      <c r="V185" s="28"/>
      <c r="W185" s="28"/>
    </row>
    <row r="186" spans="1:23" ht="12.95">
      <c r="A186" s="8">
        <v>183</v>
      </c>
      <c r="B186" s="160"/>
      <c r="C186" s="162"/>
      <c r="D186" s="81" t="s">
        <v>441</v>
      </c>
      <c r="E186" s="5">
        <f t="shared" si="38"/>
        <v>3</v>
      </c>
      <c r="F186" s="18">
        <v>1725500</v>
      </c>
      <c r="G186" s="18"/>
      <c r="H186" s="18">
        <v>1428000</v>
      </c>
      <c r="I186" s="18">
        <v>1071000</v>
      </c>
      <c r="J186" s="6">
        <f t="shared" si="39"/>
        <v>1408166.6666666667</v>
      </c>
      <c r="K186" s="6">
        <f t="array" ref="K186">+IFERROR(STDEV(IF(F186:I186&gt;0,F186:I186)),0)</f>
        <v>327700.44756352331</v>
      </c>
      <c r="L186" s="6">
        <f t="shared" si="40"/>
        <v>1080466.2191031436</v>
      </c>
      <c r="M186" s="6">
        <f t="shared" si="41"/>
        <v>1735867.1142301899</v>
      </c>
      <c r="N186" s="7">
        <f t="shared" si="53"/>
        <v>1725500</v>
      </c>
      <c r="O186" s="7" t="str">
        <f t="shared" si="56"/>
        <v>DESCARTADA</v>
      </c>
      <c r="P186" s="7">
        <f t="shared" si="54"/>
        <v>1428000</v>
      </c>
      <c r="Q186" s="7" t="str">
        <f t="shared" si="55"/>
        <v>DESCARTADA</v>
      </c>
      <c r="R186" s="27">
        <f t="shared" si="50"/>
        <v>1576750</v>
      </c>
      <c r="S186" s="27">
        <f t="shared" si="51"/>
        <v>1576750</v>
      </c>
      <c r="T186" s="21">
        <f t="shared" si="52"/>
        <v>1428000</v>
      </c>
      <c r="U186" s="22">
        <f t="shared" si="45"/>
        <v>1569717.8090344775</v>
      </c>
      <c r="V186" s="28"/>
      <c r="W186" s="28"/>
    </row>
    <row r="187" spans="1:23" ht="26.1">
      <c r="A187" s="3">
        <v>184</v>
      </c>
      <c r="B187" s="160"/>
      <c r="C187" s="162"/>
      <c r="D187" s="81" t="s">
        <v>442</v>
      </c>
      <c r="E187" s="5">
        <f t="shared" si="38"/>
        <v>4</v>
      </c>
      <c r="F187" s="18">
        <v>1026490.4299999999</v>
      </c>
      <c r="G187" s="18">
        <v>511304.31744000001</v>
      </c>
      <c r="H187" s="18">
        <v>952000</v>
      </c>
      <c r="I187" s="18">
        <v>867564.84</v>
      </c>
      <c r="J187" s="6">
        <f t="shared" si="39"/>
        <v>839339.89685999998</v>
      </c>
      <c r="K187" s="6">
        <f t="array" ref="K187">+IFERROR(STDEV(IF(F187:I187&gt;0,F187:I187)),0)</f>
        <v>228123.94998828523</v>
      </c>
      <c r="L187" s="6">
        <f t="shared" si="40"/>
        <v>611215.94687171478</v>
      </c>
      <c r="M187" s="6">
        <f t="shared" si="41"/>
        <v>1067463.8468482853</v>
      </c>
      <c r="N187" s="7">
        <f t="shared" si="53"/>
        <v>1026490.4299999999</v>
      </c>
      <c r="O187" s="7" t="str">
        <f t="shared" si="56"/>
        <v>DESCARTADA</v>
      </c>
      <c r="P187" s="7">
        <f t="shared" si="54"/>
        <v>952000</v>
      </c>
      <c r="Q187" s="7">
        <f t="shared" si="55"/>
        <v>867564.84</v>
      </c>
      <c r="R187" s="27">
        <f t="shared" si="50"/>
        <v>948685.09</v>
      </c>
      <c r="S187" s="27">
        <f t="shared" si="51"/>
        <v>952000</v>
      </c>
      <c r="T187" s="21">
        <f t="shared" si="52"/>
        <v>867564.84</v>
      </c>
      <c r="U187" s="22">
        <f t="shared" si="45"/>
        <v>946450.5589268055</v>
      </c>
      <c r="V187" s="28"/>
      <c r="W187" s="28"/>
    </row>
    <row r="188" spans="1:23" ht="26.1">
      <c r="A188" s="3">
        <v>185</v>
      </c>
      <c r="B188" s="160"/>
      <c r="C188" s="162"/>
      <c r="D188" s="81" t="s">
        <v>443</v>
      </c>
      <c r="E188" s="5">
        <f t="shared" si="38"/>
        <v>4</v>
      </c>
      <c r="F188" s="18">
        <v>1515559.01</v>
      </c>
      <c r="G188" s="18">
        <v>822464.1415285992</v>
      </c>
      <c r="H188" s="18">
        <v>1190000</v>
      </c>
      <c r="I188" s="18">
        <v>1395530.89</v>
      </c>
      <c r="J188" s="6">
        <f t="shared" si="39"/>
        <v>1230888.5103821498</v>
      </c>
      <c r="K188" s="6">
        <f t="array" ref="K188">+IFERROR(STDEV(IF(F188:I188&gt;0,F188:I188)),0)</f>
        <v>303659.20693742443</v>
      </c>
      <c r="L188" s="6">
        <f t="shared" si="40"/>
        <v>927229.30344472546</v>
      </c>
      <c r="M188" s="6">
        <f t="shared" si="41"/>
        <v>1534547.7173195742</v>
      </c>
      <c r="N188" s="7">
        <f t="shared" si="53"/>
        <v>1515559.01</v>
      </c>
      <c r="O188" s="7" t="str">
        <f t="shared" si="56"/>
        <v>DESCARTADA</v>
      </c>
      <c r="P188" s="7">
        <f t="shared" si="54"/>
        <v>1190000</v>
      </c>
      <c r="Q188" s="7">
        <f t="shared" si="55"/>
        <v>1395530.89</v>
      </c>
      <c r="R188" s="27">
        <f t="shared" si="50"/>
        <v>1367029.9666666666</v>
      </c>
      <c r="S188" s="27">
        <f t="shared" si="51"/>
        <v>1395530.89</v>
      </c>
      <c r="T188" s="21">
        <f t="shared" si="52"/>
        <v>1190000</v>
      </c>
      <c r="U188" s="22">
        <f t="shared" si="45"/>
        <v>1360253.1972978348</v>
      </c>
      <c r="V188" s="28"/>
      <c r="W188" s="28"/>
    </row>
    <row r="189" spans="1:23" ht="26.1">
      <c r="A189" s="8">
        <v>186</v>
      </c>
      <c r="B189" s="160"/>
      <c r="C189" s="162"/>
      <c r="D189" s="81" t="s">
        <v>444</v>
      </c>
      <c r="E189" s="5">
        <f t="shared" si="38"/>
        <v>4</v>
      </c>
      <c r="F189" s="18">
        <v>2181700.7800000003</v>
      </c>
      <c r="G189" s="18">
        <v>1183966.388481841</v>
      </c>
      <c r="H189" s="18">
        <v>1785000</v>
      </c>
      <c r="I189" s="18">
        <v>2008916.35</v>
      </c>
      <c r="J189" s="6">
        <f t="shared" si="39"/>
        <v>1789895.8796204603</v>
      </c>
      <c r="K189" s="6">
        <f t="array" ref="K189">+IFERROR(STDEV(IF(F189:I189&gt;0,F189:I189)),0)</f>
        <v>435375.53302693408</v>
      </c>
      <c r="L189" s="6">
        <f t="shared" si="40"/>
        <v>1354520.3465935262</v>
      </c>
      <c r="M189" s="6">
        <f t="shared" si="41"/>
        <v>2225271.4126473945</v>
      </c>
      <c r="N189" s="7">
        <f t="shared" si="53"/>
        <v>2181700.7800000003</v>
      </c>
      <c r="O189" s="7" t="str">
        <f t="shared" si="56"/>
        <v>DESCARTADA</v>
      </c>
      <c r="P189" s="7">
        <f t="shared" si="54"/>
        <v>1785000</v>
      </c>
      <c r="Q189" s="7">
        <f t="shared" si="55"/>
        <v>2008916.35</v>
      </c>
      <c r="R189" s="27">
        <f t="shared" si="50"/>
        <v>1991872.3766666669</v>
      </c>
      <c r="S189" s="27">
        <f t="shared" si="51"/>
        <v>2008916.35</v>
      </c>
      <c r="T189" s="21">
        <f t="shared" si="52"/>
        <v>1785000</v>
      </c>
      <c r="U189" s="22">
        <f t="shared" si="45"/>
        <v>1985173.2762833929</v>
      </c>
      <c r="V189" s="28"/>
      <c r="W189" s="28"/>
    </row>
    <row r="190" spans="1:23" ht="26.1">
      <c r="A190" s="3">
        <v>187</v>
      </c>
      <c r="B190" s="160"/>
      <c r="C190" s="162"/>
      <c r="D190" s="82" t="s">
        <v>445</v>
      </c>
      <c r="E190" s="5">
        <f t="shared" si="38"/>
        <v>3</v>
      </c>
      <c r="F190" s="18">
        <v>1079801.24</v>
      </c>
      <c r="G190" s="18"/>
      <c r="H190" s="18">
        <v>654500</v>
      </c>
      <c r="I190" s="18">
        <v>1037467.59</v>
      </c>
      <c r="J190" s="6">
        <f t="shared" si="39"/>
        <v>923922.94333333336</v>
      </c>
      <c r="K190" s="6">
        <f t="array" ref="K190">+IFERROR(STDEV(IF(F190:I190&gt;0,F190:I190)),0)</f>
        <v>234285.24553709722</v>
      </c>
      <c r="L190" s="6">
        <f t="shared" si="40"/>
        <v>689637.69779623614</v>
      </c>
      <c r="M190" s="6">
        <f t="shared" si="41"/>
        <v>1158208.1888704305</v>
      </c>
      <c r="N190" s="7">
        <f t="shared" si="53"/>
        <v>1079801.24</v>
      </c>
      <c r="O190" s="7" t="str">
        <f t="shared" si="56"/>
        <v>DESCARTADA</v>
      </c>
      <c r="P190" s="7" t="str">
        <f t="shared" si="54"/>
        <v>DESCARTADA</v>
      </c>
      <c r="Q190" s="7">
        <f t="shared" si="55"/>
        <v>1037467.59</v>
      </c>
      <c r="R190" s="27">
        <f t="shared" si="50"/>
        <v>1058634.415</v>
      </c>
      <c r="S190" s="27">
        <f t="shared" si="51"/>
        <v>1058634.415</v>
      </c>
      <c r="T190" s="21">
        <f t="shared" si="52"/>
        <v>1037467.59</v>
      </c>
      <c r="U190" s="22">
        <f t="shared" si="45"/>
        <v>1058422.7842132894</v>
      </c>
      <c r="V190" s="28"/>
      <c r="W190" s="28"/>
    </row>
    <row r="191" spans="1:23" ht="26.1">
      <c r="A191" s="3">
        <v>188</v>
      </c>
      <c r="B191" s="160"/>
      <c r="C191" s="162"/>
      <c r="D191" s="82" t="s">
        <v>446</v>
      </c>
      <c r="E191" s="5">
        <f t="shared" si="38"/>
        <v>4</v>
      </c>
      <c r="F191" s="18">
        <v>1585951.08</v>
      </c>
      <c r="G191" s="18">
        <v>866325.26109793084</v>
      </c>
      <c r="H191" s="18">
        <v>1428000</v>
      </c>
      <c r="I191" s="18">
        <v>1469953.03</v>
      </c>
      <c r="J191" s="6">
        <f t="shared" si="39"/>
        <v>1337557.3427744827</v>
      </c>
      <c r="K191" s="6">
        <f t="array" ref="K191">+IFERROR(STDEV(IF(F191:I191&gt;0,F191:I191)),0)</f>
        <v>321178.8783715418</v>
      </c>
      <c r="L191" s="6">
        <f t="shared" si="40"/>
        <v>1016378.4644029408</v>
      </c>
      <c r="M191" s="6">
        <f t="shared" si="41"/>
        <v>1658736.2211460245</v>
      </c>
      <c r="N191" s="7">
        <f t="shared" si="53"/>
        <v>1585951.08</v>
      </c>
      <c r="O191" s="7" t="str">
        <f t="shared" si="56"/>
        <v>DESCARTADA</v>
      </c>
      <c r="P191" s="7">
        <f t="shared" si="54"/>
        <v>1428000</v>
      </c>
      <c r="Q191" s="7">
        <f t="shared" si="55"/>
        <v>1469953.03</v>
      </c>
      <c r="R191" s="27">
        <f t="shared" si="50"/>
        <v>1494634.7033333334</v>
      </c>
      <c r="S191" s="27">
        <f t="shared" si="51"/>
        <v>1469953.03</v>
      </c>
      <c r="T191" s="21">
        <f t="shared" si="52"/>
        <v>1428000</v>
      </c>
      <c r="U191" s="22">
        <f t="shared" si="45"/>
        <v>1493162.7627868075</v>
      </c>
      <c r="V191" s="28"/>
      <c r="W191" s="28"/>
    </row>
    <row r="192" spans="1:23" ht="12.95">
      <c r="A192" s="8">
        <v>189</v>
      </c>
      <c r="B192" s="160"/>
      <c r="C192" s="162"/>
      <c r="D192" s="83" t="s">
        <v>447</v>
      </c>
      <c r="E192" s="5">
        <f t="shared" si="38"/>
        <v>3</v>
      </c>
      <c r="F192" s="18">
        <v>1392924.75</v>
      </c>
      <c r="G192" s="18"/>
      <c r="H192" s="18">
        <v>1190000</v>
      </c>
      <c r="I192" s="18">
        <v>1347459.42</v>
      </c>
      <c r="J192" s="6">
        <f t="shared" si="39"/>
        <v>1310128.0566666666</v>
      </c>
      <c r="K192" s="6">
        <f t="array" ref="K192">+IFERROR(STDEV(IF(F192:I192&gt;0,F192:I192)),0)</f>
        <v>106488.668678337</v>
      </c>
      <c r="L192" s="6">
        <f t="shared" si="40"/>
        <v>1203639.3879883296</v>
      </c>
      <c r="M192" s="6">
        <f t="shared" si="41"/>
        <v>1416616.7253450037</v>
      </c>
      <c r="N192" s="7">
        <f t="shared" si="53"/>
        <v>1392924.75</v>
      </c>
      <c r="O192" s="7" t="str">
        <f t="shared" si="56"/>
        <v>DESCARTADA</v>
      </c>
      <c r="P192" s="7" t="str">
        <f t="shared" si="54"/>
        <v>DESCARTADA</v>
      </c>
      <c r="Q192" s="7">
        <f t="shared" si="55"/>
        <v>1347459.42</v>
      </c>
      <c r="R192" s="27">
        <f t="shared" si="50"/>
        <v>1370192.085</v>
      </c>
      <c r="S192" s="27">
        <f t="shared" si="51"/>
        <v>1370192.085</v>
      </c>
      <c r="T192" s="21">
        <f t="shared" si="52"/>
        <v>1347459.42</v>
      </c>
      <c r="U192" s="22">
        <f t="shared" si="45"/>
        <v>1370003.4947906684</v>
      </c>
      <c r="V192" s="28"/>
      <c r="W192" s="28"/>
    </row>
    <row r="193" spans="1:23" ht="65.099999999999994">
      <c r="A193" s="3">
        <v>190</v>
      </c>
      <c r="B193" s="160"/>
      <c r="C193" s="162"/>
      <c r="D193" s="83" t="s">
        <v>448</v>
      </c>
      <c r="E193" s="5">
        <f t="shared" si="38"/>
        <v>3</v>
      </c>
      <c r="F193" s="18">
        <v>1297609.32</v>
      </c>
      <c r="G193" s="18"/>
      <c r="H193" s="18">
        <v>773500</v>
      </c>
      <c r="I193" s="18">
        <v>999600</v>
      </c>
      <c r="J193" s="6">
        <f t="shared" si="39"/>
        <v>1023569.7733333334</v>
      </c>
      <c r="K193" s="6">
        <f t="array" ref="K193">+IFERROR(STDEV(IF(F193:I193&gt;0,F193:I193)),0)</f>
        <v>262875.5548790223</v>
      </c>
      <c r="L193" s="6">
        <f t="shared" si="40"/>
        <v>760694.21845431114</v>
      </c>
      <c r="M193" s="6">
        <f t="shared" si="41"/>
        <v>1286445.3282123557</v>
      </c>
      <c r="N193" s="7" t="str">
        <f t="shared" si="53"/>
        <v>DESCARTADA</v>
      </c>
      <c r="O193" s="7" t="str">
        <f t="shared" si="56"/>
        <v>DESCARTADA</v>
      </c>
      <c r="P193" s="7">
        <f t="shared" si="54"/>
        <v>773500</v>
      </c>
      <c r="Q193" s="7">
        <f t="shared" si="55"/>
        <v>999600</v>
      </c>
      <c r="R193" s="27">
        <f t="shared" si="50"/>
        <v>886550</v>
      </c>
      <c r="S193" s="27">
        <f t="shared" si="51"/>
        <v>886550</v>
      </c>
      <c r="T193" s="21">
        <f t="shared" si="52"/>
        <v>773500</v>
      </c>
      <c r="U193" s="22">
        <f t="shared" si="45"/>
        <v>879312.57241097151</v>
      </c>
      <c r="V193" s="28"/>
      <c r="W193" s="28"/>
    </row>
    <row r="194" spans="1:23" ht="65.099999999999994">
      <c r="A194" s="3">
        <v>191</v>
      </c>
      <c r="B194" s="160"/>
      <c r="C194" s="162"/>
      <c r="D194" s="83" t="s">
        <v>449</v>
      </c>
      <c r="E194" s="5">
        <f t="shared" si="38"/>
        <v>3</v>
      </c>
      <c r="F194" s="18">
        <v>1257689.58</v>
      </c>
      <c r="G194" s="18"/>
      <c r="H194" s="18">
        <v>773500</v>
      </c>
      <c r="I194" s="18">
        <v>1285200</v>
      </c>
      <c r="J194" s="6">
        <f t="shared" si="39"/>
        <v>1105463.1933333334</v>
      </c>
      <c r="K194" s="6">
        <f t="array" ref="K194">+IFERROR(STDEV(IF(F194:I194&gt;0,F194:I194)),0)</f>
        <v>287817.43709892279</v>
      </c>
      <c r="L194" s="6">
        <f t="shared" si="40"/>
        <v>817645.75623441057</v>
      </c>
      <c r="M194" s="6">
        <f t="shared" si="41"/>
        <v>1393280.630432256</v>
      </c>
      <c r="N194" s="7">
        <f t="shared" si="53"/>
        <v>1257689.58</v>
      </c>
      <c r="O194" s="7" t="str">
        <f t="shared" si="56"/>
        <v>DESCARTADA</v>
      </c>
      <c r="P194" s="7" t="str">
        <f t="shared" si="54"/>
        <v>DESCARTADA</v>
      </c>
      <c r="Q194" s="7">
        <f t="shared" si="55"/>
        <v>1285200</v>
      </c>
      <c r="R194" s="27">
        <f t="shared" si="50"/>
        <v>1271444.79</v>
      </c>
      <c r="S194" s="27">
        <f t="shared" si="51"/>
        <v>1271444.79</v>
      </c>
      <c r="T194" s="21">
        <f t="shared" si="52"/>
        <v>1257689.58</v>
      </c>
      <c r="U194" s="22">
        <f t="shared" si="45"/>
        <v>1271370.3819957424</v>
      </c>
      <c r="V194" s="28"/>
      <c r="W194" s="28"/>
    </row>
    <row r="195" spans="1:23" ht="65.099999999999994">
      <c r="A195" s="8">
        <v>192</v>
      </c>
      <c r="B195" s="160"/>
      <c r="C195" s="162"/>
      <c r="D195" s="83" t="s">
        <v>450</v>
      </c>
      <c r="E195" s="5">
        <f t="shared" si="38"/>
        <v>3</v>
      </c>
      <c r="F195" s="18">
        <v>1372060.48</v>
      </c>
      <c r="G195" s="18"/>
      <c r="H195" s="18">
        <v>773500</v>
      </c>
      <c r="I195" s="18">
        <v>1213800</v>
      </c>
      <c r="J195" s="6">
        <f t="shared" si="39"/>
        <v>1119786.8266666667</v>
      </c>
      <c r="K195" s="6">
        <f t="array" ref="K195">+IFERROR(STDEV(IF(F195:I195&gt;0,F195:I195)),0)</f>
        <v>310157.24983403191</v>
      </c>
      <c r="L195" s="6">
        <f t="shared" si="40"/>
        <v>809629.57683263475</v>
      </c>
      <c r="M195" s="6">
        <f t="shared" si="41"/>
        <v>1429944.0765006985</v>
      </c>
      <c r="N195" s="7">
        <f t="shared" si="53"/>
        <v>1372060.48</v>
      </c>
      <c r="O195" s="7" t="str">
        <f t="shared" si="56"/>
        <v>DESCARTADA</v>
      </c>
      <c r="P195" s="7" t="str">
        <f t="shared" si="54"/>
        <v>DESCARTADA</v>
      </c>
      <c r="Q195" s="7">
        <f t="shared" si="55"/>
        <v>1213800</v>
      </c>
      <c r="R195" s="27">
        <f t="shared" si="50"/>
        <v>1292930.24</v>
      </c>
      <c r="S195" s="27">
        <f t="shared" si="51"/>
        <v>1292930.24</v>
      </c>
      <c r="T195" s="21">
        <f t="shared" si="52"/>
        <v>1213800</v>
      </c>
      <c r="U195" s="22">
        <f t="shared" si="45"/>
        <v>1290506.4938325572</v>
      </c>
      <c r="V195" s="28"/>
      <c r="W195" s="28"/>
    </row>
    <row r="196" spans="1:23" ht="78">
      <c r="A196" s="3">
        <v>193</v>
      </c>
      <c r="B196" s="160"/>
      <c r="C196" s="162"/>
      <c r="D196" s="83" t="s">
        <v>451</v>
      </c>
      <c r="E196" s="5">
        <f t="shared" ref="E196:E237" si="57">COUNT(F196:I196)</f>
        <v>3</v>
      </c>
      <c r="F196" s="18">
        <v>2320500</v>
      </c>
      <c r="G196" s="18"/>
      <c r="H196" s="18">
        <v>1428000</v>
      </c>
      <c r="I196" s="18">
        <v>1285200</v>
      </c>
      <c r="J196" s="6">
        <f t="shared" ref="J196:J237" si="58">+IFERROR(AVERAGEIF(F196:I196,"&gt;0",F196:I196),0)</f>
        <v>1677900</v>
      </c>
      <c r="K196" s="6">
        <f t="array" ref="K196">+IFERROR(STDEV(IF(F196:I196&gt;0,F196:I196)),0)</f>
        <v>561069.54114441108</v>
      </c>
      <c r="L196" s="6">
        <f t="shared" ref="L196:L237" si="59">+J196-K196</f>
        <v>1116830.4588555889</v>
      </c>
      <c r="M196" s="6">
        <f t="shared" ref="M196:M237" si="60">+J196+K196</f>
        <v>2238969.5411444111</v>
      </c>
      <c r="N196" s="7" t="str">
        <f t="shared" si="53"/>
        <v>DESCARTADA</v>
      </c>
      <c r="O196" s="7" t="str">
        <f t="shared" si="56"/>
        <v>DESCARTADA</v>
      </c>
      <c r="P196" s="7">
        <f t="shared" si="54"/>
        <v>1428000</v>
      </c>
      <c r="Q196" s="7">
        <f t="shared" si="55"/>
        <v>1285200</v>
      </c>
      <c r="R196" s="27">
        <f t="shared" ref="R196:R237" si="61">+AVERAGEIF(N196:Q196,"&gt;0",N196:Q196)</f>
        <v>1356600</v>
      </c>
      <c r="S196" s="27">
        <f t="shared" si="51"/>
        <v>1356600</v>
      </c>
      <c r="T196" s="21">
        <f t="shared" si="52"/>
        <v>1285200</v>
      </c>
      <c r="U196" s="22">
        <f t="shared" si="45"/>
        <v>1354719.7496161337</v>
      </c>
      <c r="V196" s="28"/>
      <c r="W196" s="28"/>
    </row>
    <row r="197" spans="1:23" ht="65.099999999999994">
      <c r="A197" s="3">
        <v>194</v>
      </c>
      <c r="B197" s="160"/>
      <c r="C197" s="162"/>
      <c r="D197" s="83" t="s">
        <v>452</v>
      </c>
      <c r="E197" s="5">
        <f t="shared" si="57"/>
        <v>3</v>
      </c>
      <c r="F197" s="18">
        <v>1350006.21</v>
      </c>
      <c r="G197" s="18"/>
      <c r="H197" s="18">
        <v>773500</v>
      </c>
      <c r="I197" s="18">
        <v>1213800</v>
      </c>
      <c r="J197" s="6">
        <f t="shared" si="58"/>
        <v>1112435.4033333333</v>
      </c>
      <c r="K197" s="6">
        <f t="array" ref="K197">+IFERROR(STDEV(IF(F197:I197&gt;0,F197:I197)),0)</f>
        <v>301323.64433477167</v>
      </c>
      <c r="L197" s="6">
        <f t="shared" si="59"/>
        <v>811111.75899856165</v>
      </c>
      <c r="M197" s="6">
        <f t="shared" si="60"/>
        <v>1413759.047668105</v>
      </c>
      <c r="N197" s="7">
        <f t="shared" si="53"/>
        <v>1350006.21</v>
      </c>
      <c r="O197" s="7" t="str">
        <f t="shared" si="56"/>
        <v>DESCARTADA</v>
      </c>
      <c r="P197" s="7" t="str">
        <f t="shared" si="54"/>
        <v>DESCARTADA</v>
      </c>
      <c r="Q197" s="7">
        <f t="shared" si="55"/>
        <v>1213800</v>
      </c>
      <c r="R197" s="27">
        <f t="shared" si="61"/>
        <v>1281903.105</v>
      </c>
      <c r="S197" s="27">
        <f t="shared" ref="S197:S237" si="62">+MEDIAN(N197:Q197)</f>
        <v>1281903.105</v>
      </c>
      <c r="T197" s="21">
        <f t="shared" ref="T197:T237" si="63">MIN(N197:Q197)</f>
        <v>1213800</v>
      </c>
      <c r="U197" s="22">
        <f t="shared" ref="U197:U237" si="64">GEOMEAN(N197:Q197)</f>
        <v>1280092.7848003833</v>
      </c>
      <c r="V197" s="28"/>
      <c r="W197" s="28"/>
    </row>
    <row r="198" spans="1:23" ht="12.95">
      <c r="A198" s="8">
        <v>195</v>
      </c>
      <c r="B198" s="160"/>
      <c r="C198" s="162"/>
      <c r="D198" s="84" t="s">
        <v>248</v>
      </c>
      <c r="E198" s="5">
        <f t="shared" si="57"/>
        <v>3</v>
      </c>
      <c r="F198" s="18">
        <v>2558500</v>
      </c>
      <c r="G198" s="18"/>
      <c r="H198" s="18">
        <v>1904000</v>
      </c>
      <c r="I198" s="18">
        <v>828240</v>
      </c>
      <c r="J198" s="6">
        <f t="shared" si="58"/>
        <v>1763580</v>
      </c>
      <c r="K198" s="6">
        <f t="array" ref="K198">+IFERROR(STDEV(IF(F198:I198&gt;0,F198:I198)),0)</f>
        <v>873635.07782139792</v>
      </c>
      <c r="L198" s="6">
        <f t="shared" si="59"/>
        <v>889944.92217860208</v>
      </c>
      <c r="M198" s="6">
        <f t="shared" si="60"/>
        <v>2637215.0778213982</v>
      </c>
      <c r="N198" s="7">
        <f t="shared" si="53"/>
        <v>2558500</v>
      </c>
      <c r="O198" s="7" t="str">
        <f t="shared" si="56"/>
        <v>DESCARTADA</v>
      </c>
      <c r="P198" s="7">
        <f t="shared" si="54"/>
        <v>1904000</v>
      </c>
      <c r="Q198" s="7" t="str">
        <f t="shared" si="55"/>
        <v>DESCARTADA</v>
      </c>
      <c r="R198" s="27">
        <f t="shared" si="61"/>
        <v>2231250</v>
      </c>
      <c r="S198" s="27">
        <f t="shared" si="62"/>
        <v>2231250</v>
      </c>
      <c r="T198" s="21">
        <f t="shared" si="63"/>
        <v>1904000</v>
      </c>
      <c r="U198" s="22">
        <f t="shared" si="64"/>
        <v>2207121.2019279776</v>
      </c>
      <c r="V198" s="28"/>
      <c r="W198" s="28"/>
    </row>
    <row r="199" spans="1:23" ht="12.95">
      <c r="A199" s="8">
        <v>196</v>
      </c>
      <c r="B199" s="160"/>
      <c r="C199" s="162"/>
      <c r="D199" s="84" t="s">
        <v>249</v>
      </c>
      <c r="E199" s="5">
        <f t="shared" si="57"/>
        <v>3</v>
      </c>
      <c r="F199" s="18">
        <v>17290700</v>
      </c>
      <c r="G199" s="18"/>
      <c r="H199" s="18">
        <v>1428000</v>
      </c>
      <c r="I199" s="18">
        <v>1128120</v>
      </c>
      <c r="J199" s="6">
        <f t="shared" si="58"/>
        <v>6615606.666666667</v>
      </c>
      <c r="K199" s="6">
        <f t="array" ref="K199">+IFERROR(STDEV(IF(F199:I199&gt;0,F199:I199)),0)</f>
        <v>9246117.8480556551</v>
      </c>
      <c r="L199" s="6">
        <f>+J199-K199</f>
        <v>-2630511.1813889882</v>
      </c>
      <c r="M199" s="6">
        <f t="shared" si="60"/>
        <v>15861724.514722321</v>
      </c>
      <c r="N199" s="7" t="str">
        <f t="shared" si="53"/>
        <v>DESCARTADA</v>
      </c>
      <c r="O199" s="7"/>
      <c r="P199" s="7">
        <f t="shared" si="54"/>
        <v>1428000</v>
      </c>
      <c r="Q199" s="7">
        <f t="shared" si="55"/>
        <v>1128120</v>
      </c>
      <c r="R199" s="27">
        <f t="shared" si="61"/>
        <v>1278060</v>
      </c>
      <c r="S199" s="27">
        <f t="shared" si="62"/>
        <v>1278060</v>
      </c>
      <c r="T199" s="21">
        <f t="shared" si="63"/>
        <v>1128120</v>
      </c>
      <c r="U199" s="22">
        <f t="shared" si="64"/>
        <v>1269234.1627926661</v>
      </c>
      <c r="V199" s="28"/>
      <c r="W199" s="28"/>
    </row>
    <row r="200" spans="1:23" ht="12.95">
      <c r="A200" s="3">
        <v>197</v>
      </c>
      <c r="B200" s="160"/>
      <c r="C200" s="162"/>
      <c r="D200" s="68" t="s">
        <v>250</v>
      </c>
      <c r="E200" s="5">
        <f t="shared" si="57"/>
        <v>4</v>
      </c>
      <c r="F200" s="18">
        <v>1424723.93</v>
      </c>
      <c r="G200" s="18">
        <v>773170.10969164257</v>
      </c>
      <c r="H200" s="18">
        <v>1428000</v>
      </c>
      <c r="I200" s="18">
        <v>1310904</v>
      </c>
      <c r="J200" s="6">
        <f t="shared" si="58"/>
        <v>1234199.5099229105</v>
      </c>
      <c r="K200" s="6">
        <f t="array" ref="K200">+IFERROR(STDEV(IF(F200:I200&gt;0,F200:I200)),0)</f>
        <v>312137.72135358345</v>
      </c>
      <c r="L200" s="6">
        <f t="shared" si="59"/>
        <v>922061.78856932698</v>
      </c>
      <c r="M200" s="6">
        <f t="shared" si="60"/>
        <v>1546337.231276494</v>
      </c>
      <c r="N200" s="7">
        <f t="shared" ref="N200:N231" si="65">+IF(AND(F200&gt;=$L200,F200&lt;=$M200),+F200,"DESCARTADA")</f>
        <v>1424723.93</v>
      </c>
      <c r="O200" s="7" t="str">
        <f t="shared" ref="O200:O237" si="66">+IF(AND(G200&gt;=$L200,G200&lt;=$M200),+G200,"DESCARTADA")</f>
        <v>DESCARTADA</v>
      </c>
      <c r="P200" s="7">
        <f t="shared" ref="P200:P231" si="67">+IF(AND(H200&gt;=$L200,H200&lt;=$M200),+H200,"DESCARTADA")</f>
        <v>1428000</v>
      </c>
      <c r="Q200" s="7">
        <f t="shared" ref="Q200:Q231" si="68">+IF(AND(I200&gt;=$L200,I200&lt;=$M200),+I200,"DESCARTADA")</f>
        <v>1310904</v>
      </c>
      <c r="R200" s="27">
        <f t="shared" si="61"/>
        <v>1387875.9766666666</v>
      </c>
      <c r="S200" s="27">
        <f t="shared" si="62"/>
        <v>1424723.93</v>
      </c>
      <c r="T200" s="21">
        <f t="shared" si="63"/>
        <v>1310904</v>
      </c>
      <c r="U200" s="22">
        <f t="shared" si="64"/>
        <v>1386787.5635132659</v>
      </c>
      <c r="V200" s="28"/>
      <c r="W200" s="28"/>
    </row>
    <row r="201" spans="1:23" ht="12.95">
      <c r="A201" s="3">
        <v>198</v>
      </c>
      <c r="B201" s="160"/>
      <c r="C201" s="162"/>
      <c r="D201" s="85" t="s">
        <v>251</v>
      </c>
      <c r="E201" s="5">
        <f t="shared" si="57"/>
        <v>3</v>
      </c>
      <c r="F201" s="18">
        <v>1808800</v>
      </c>
      <c r="G201" s="18"/>
      <c r="H201" s="18">
        <v>1904000</v>
      </c>
      <c r="I201" s="18">
        <v>999600</v>
      </c>
      <c r="J201" s="6">
        <f t="shared" si="58"/>
        <v>1570800</v>
      </c>
      <c r="K201" s="6">
        <f t="array" ref="K201">+IFERROR(STDEV(IF(F201:I201&gt;0,F201:I201)),0)</f>
        <v>496958.58982414217</v>
      </c>
      <c r="L201" s="6">
        <f t="shared" si="59"/>
        <v>1073841.4101758578</v>
      </c>
      <c r="M201" s="6">
        <f t="shared" si="60"/>
        <v>2067758.5898241422</v>
      </c>
      <c r="N201" s="7">
        <f t="shared" si="65"/>
        <v>1808800</v>
      </c>
      <c r="O201" s="7" t="str">
        <f t="shared" si="66"/>
        <v>DESCARTADA</v>
      </c>
      <c r="P201" s="7">
        <f t="shared" si="67"/>
        <v>1904000</v>
      </c>
      <c r="Q201" s="7" t="str">
        <f t="shared" si="68"/>
        <v>DESCARTADA</v>
      </c>
      <c r="R201" s="27">
        <f t="shared" si="61"/>
        <v>1856400</v>
      </c>
      <c r="S201" s="27">
        <f t="shared" si="62"/>
        <v>1856400</v>
      </c>
      <c r="T201" s="21">
        <f t="shared" si="63"/>
        <v>1808800</v>
      </c>
      <c r="U201" s="22">
        <f t="shared" si="64"/>
        <v>1855789.6432516268</v>
      </c>
      <c r="V201" s="28"/>
      <c r="W201" s="28"/>
    </row>
    <row r="202" spans="1:23" ht="12.95">
      <c r="A202" s="8">
        <v>199</v>
      </c>
      <c r="B202" s="160"/>
      <c r="C202" s="162"/>
      <c r="D202" s="86" t="s">
        <v>252</v>
      </c>
      <c r="E202" s="5">
        <f t="shared" si="57"/>
        <v>4</v>
      </c>
      <c r="F202" s="18">
        <v>1710001.44</v>
      </c>
      <c r="G202" s="18">
        <v>1116612.9514936595</v>
      </c>
      <c r="H202" s="18">
        <v>1428000</v>
      </c>
      <c r="I202" s="18">
        <v>1894633.19</v>
      </c>
      <c r="J202" s="6">
        <f t="shared" si="58"/>
        <v>1537311.8953734147</v>
      </c>
      <c r="K202" s="6">
        <f t="array" ref="K202">+IFERROR(STDEV(IF(F202:I202&gt;0,F202:I202)),0)</f>
        <v>339821.95253231603</v>
      </c>
      <c r="L202" s="6">
        <f t="shared" si="59"/>
        <v>1197489.9428410986</v>
      </c>
      <c r="M202" s="6">
        <f t="shared" si="60"/>
        <v>1877133.8479057308</v>
      </c>
      <c r="N202" s="7">
        <f t="shared" si="65"/>
        <v>1710001.44</v>
      </c>
      <c r="O202" s="7" t="str">
        <f t="shared" si="66"/>
        <v>DESCARTADA</v>
      </c>
      <c r="P202" s="7">
        <f t="shared" si="67"/>
        <v>1428000</v>
      </c>
      <c r="Q202" s="7" t="str">
        <f t="shared" si="68"/>
        <v>DESCARTADA</v>
      </c>
      <c r="R202" s="27">
        <f t="shared" si="61"/>
        <v>1569000.72</v>
      </c>
      <c r="S202" s="27">
        <f t="shared" si="62"/>
        <v>1569000.72</v>
      </c>
      <c r="T202" s="21">
        <f t="shared" si="63"/>
        <v>1428000</v>
      </c>
      <c r="U202" s="22">
        <f t="shared" si="64"/>
        <v>1562652.250604721</v>
      </c>
      <c r="V202" s="28"/>
      <c r="W202" s="28"/>
    </row>
    <row r="203" spans="1:23" ht="12.95">
      <c r="A203" s="3">
        <v>200</v>
      </c>
      <c r="B203" s="160"/>
      <c r="C203" s="162"/>
      <c r="D203" s="87" t="s">
        <v>453</v>
      </c>
      <c r="E203" s="5">
        <f t="shared" si="57"/>
        <v>3</v>
      </c>
      <c r="F203" s="18">
        <v>2225300</v>
      </c>
      <c r="G203" s="18"/>
      <c r="H203" s="18">
        <v>1547000</v>
      </c>
      <c r="I203" s="18">
        <v>1713600</v>
      </c>
      <c r="J203" s="6">
        <f t="shared" si="58"/>
        <v>1828633.3333333333</v>
      </c>
      <c r="K203" s="6">
        <f t="array" ref="K203">+IFERROR(STDEV(IF(F203:I203&gt;0,F203:I203)),0)</f>
        <v>353478.7452355983</v>
      </c>
      <c r="L203" s="6">
        <f t="shared" si="59"/>
        <v>1475154.5880977348</v>
      </c>
      <c r="M203" s="6">
        <f t="shared" si="60"/>
        <v>2182112.0785689317</v>
      </c>
      <c r="N203" s="7" t="str">
        <f t="shared" si="65"/>
        <v>DESCARTADA</v>
      </c>
      <c r="O203" s="7" t="str">
        <f t="shared" si="66"/>
        <v>DESCARTADA</v>
      </c>
      <c r="P203" s="7">
        <f t="shared" si="67"/>
        <v>1547000</v>
      </c>
      <c r="Q203" s="7">
        <f t="shared" si="68"/>
        <v>1713600</v>
      </c>
      <c r="R203" s="27">
        <f t="shared" si="61"/>
        <v>1630300</v>
      </c>
      <c r="S203" s="27">
        <f t="shared" si="62"/>
        <v>1630300</v>
      </c>
      <c r="T203" s="21">
        <f t="shared" si="63"/>
        <v>1547000</v>
      </c>
      <c r="U203" s="22">
        <f t="shared" si="64"/>
        <v>1628170.5070415691</v>
      </c>
      <c r="V203" s="28"/>
      <c r="W203" s="28"/>
    </row>
    <row r="204" spans="1:23" ht="12.95">
      <c r="A204" s="3">
        <v>201</v>
      </c>
      <c r="B204" s="160"/>
      <c r="C204" s="162"/>
      <c r="D204" s="86" t="s">
        <v>454</v>
      </c>
      <c r="E204" s="5">
        <f t="shared" si="57"/>
        <v>4</v>
      </c>
      <c r="F204" s="18">
        <v>1676654.07</v>
      </c>
      <c r="G204" s="18">
        <v>876458.19017825276</v>
      </c>
      <c r="H204" s="18">
        <v>1547000</v>
      </c>
      <c r="I204" s="18">
        <v>1142400</v>
      </c>
      <c r="J204" s="6">
        <f t="shared" si="58"/>
        <v>1310628.0650445633</v>
      </c>
      <c r="K204" s="6">
        <f t="array" ref="K204">+IFERROR(STDEV(IF(F204:I204&gt;0,F204:I204)),0)</f>
        <v>368171.55876406282</v>
      </c>
      <c r="L204" s="6">
        <f t="shared" si="59"/>
        <v>942456.50628050044</v>
      </c>
      <c r="M204" s="6">
        <f t="shared" si="60"/>
        <v>1678799.6238086261</v>
      </c>
      <c r="N204" s="7">
        <f t="shared" si="65"/>
        <v>1676654.07</v>
      </c>
      <c r="O204" s="7" t="str">
        <f t="shared" si="66"/>
        <v>DESCARTADA</v>
      </c>
      <c r="P204" s="7">
        <f t="shared" si="67"/>
        <v>1547000</v>
      </c>
      <c r="Q204" s="7">
        <f t="shared" si="68"/>
        <v>1142400</v>
      </c>
      <c r="R204" s="27">
        <f t="shared" si="61"/>
        <v>1455351.3566666667</v>
      </c>
      <c r="S204" s="27">
        <f t="shared" si="62"/>
        <v>1547000</v>
      </c>
      <c r="T204" s="21">
        <f t="shared" si="63"/>
        <v>1142400</v>
      </c>
      <c r="U204" s="22">
        <f t="shared" si="64"/>
        <v>1436318.1833475574</v>
      </c>
      <c r="V204" s="28"/>
      <c r="W204" s="28"/>
    </row>
    <row r="205" spans="1:23" ht="12.95">
      <c r="A205" s="8">
        <v>202</v>
      </c>
      <c r="B205" s="160"/>
      <c r="C205" s="162"/>
      <c r="D205" s="68" t="s">
        <v>255</v>
      </c>
      <c r="E205" s="5">
        <f t="shared" si="57"/>
        <v>4</v>
      </c>
      <c r="F205" s="18">
        <v>648307.24</v>
      </c>
      <c r="G205" s="18">
        <v>351823.38778728957</v>
      </c>
      <c r="H205" s="18">
        <v>535500</v>
      </c>
      <c r="I205" s="18">
        <v>596962.68999999994</v>
      </c>
      <c r="J205" s="6">
        <f t="shared" si="58"/>
        <v>533148.3294468224</v>
      </c>
      <c r="K205" s="6">
        <f t="array" ref="K205">+IFERROR(STDEV(IF(F205:I205&gt;0,F205:I205)),0)</f>
        <v>129380.71998927442</v>
      </c>
      <c r="L205" s="6">
        <f t="shared" si="59"/>
        <v>403767.60945754801</v>
      </c>
      <c r="M205" s="6">
        <f t="shared" si="60"/>
        <v>662529.0494360968</v>
      </c>
      <c r="N205" s="7">
        <f t="shared" si="65"/>
        <v>648307.24</v>
      </c>
      <c r="O205" s="7" t="str">
        <f t="shared" si="66"/>
        <v>DESCARTADA</v>
      </c>
      <c r="P205" s="7">
        <f t="shared" si="67"/>
        <v>535500</v>
      </c>
      <c r="Q205" s="7">
        <f t="shared" si="68"/>
        <v>596962.68999999994</v>
      </c>
      <c r="R205" s="27">
        <f t="shared" si="61"/>
        <v>593589.97666666668</v>
      </c>
      <c r="S205" s="27">
        <f t="shared" si="62"/>
        <v>596962.68999999994</v>
      </c>
      <c r="T205" s="21">
        <f t="shared" si="63"/>
        <v>535500</v>
      </c>
      <c r="U205" s="22">
        <f t="shared" si="64"/>
        <v>591783.03637594893</v>
      </c>
      <c r="V205" s="28"/>
      <c r="W205" s="28"/>
    </row>
    <row r="206" spans="1:23" ht="12.95">
      <c r="A206" s="3">
        <v>203</v>
      </c>
      <c r="B206" s="160"/>
      <c r="C206" s="162"/>
      <c r="D206" s="68" t="s">
        <v>256</v>
      </c>
      <c r="E206" s="5">
        <f t="shared" si="57"/>
        <v>4</v>
      </c>
      <c r="F206" s="18">
        <v>1175748.56</v>
      </c>
      <c r="G206" s="18">
        <v>615223.45761408191</v>
      </c>
      <c r="H206" s="18">
        <v>952000</v>
      </c>
      <c r="I206" s="18">
        <v>999600</v>
      </c>
      <c r="J206" s="6">
        <f t="shared" si="58"/>
        <v>935643.00440352049</v>
      </c>
      <c r="K206" s="6">
        <f t="array" ref="K206">+IFERROR(STDEV(IF(F206:I206&gt;0,F206:I206)),0)</f>
        <v>234291.42279343394</v>
      </c>
      <c r="L206" s="6">
        <f t="shared" si="59"/>
        <v>701351.58161008661</v>
      </c>
      <c r="M206" s="6">
        <f t="shared" si="60"/>
        <v>1169934.4271969544</v>
      </c>
      <c r="N206" s="7" t="str">
        <f t="shared" si="65"/>
        <v>DESCARTADA</v>
      </c>
      <c r="O206" s="7" t="str">
        <f t="shared" si="66"/>
        <v>DESCARTADA</v>
      </c>
      <c r="P206" s="7">
        <f t="shared" si="67"/>
        <v>952000</v>
      </c>
      <c r="Q206" s="7">
        <f t="shared" si="68"/>
        <v>999600</v>
      </c>
      <c r="R206" s="27">
        <f t="shared" si="61"/>
        <v>975800</v>
      </c>
      <c r="S206" s="27">
        <f t="shared" si="62"/>
        <v>975800</v>
      </c>
      <c r="T206" s="21">
        <f t="shared" si="63"/>
        <v>952000</v>
      </c>
      <c r="U206" s="22">
        <f t="shared" si="64"/>
        <v>975509.71291935374</v>
      </c>
      <c r="V206" s="28"/>
      <c r="W206" s="28"/>
    </row>
    <row r="207" spans="1:23" ht="12.95">
      <c r="A207" s="3">
        <v>204</v>
      </c>
      <c r="B207" s="160"/>
      <c r="C207" s="162"/>
      <c r="D207" s="68" t="s">
        <v>257</v>
      </c>
      <c r="E207" s="5">
        <f t="shared" si="57"/>
        <v>4</v>
      </c>
      <c r="F207" s="18">
        <v>1933174.04</v>
      </c>
      <c r="G207" s="18">
        <v>987596.85957748455</v>
      </c>
      <c r="H207" s="18">
        <v>1428000</v>
      </c>
      <c r="I207" s="18">
        <v>1071000</v>
      </c>
      <c r="J207" s="6">
        <f t="shared" si="58"/>
        <v>1354942.7248943711</v>
      </c>
      <c r="K207" s="6">
        <f t="array" ref="K207">+IFERROR(STDEV(IF(F207:I207&gt;0,F207:I207)),0)</f>
        <v>430215.16903385991</v>
      </c>
      <c r="L207" s="6">
        <f t="shared" si="59"/>
        <v>924727.55586051126</v>
      </c>
      <c r="M207" s="6">
        <f t="shared" si="60"/>
        <v>1785157.893928231</v>
      </c>
      <c r="N207" s="7" t="str">
        <f t="shared" si="65"/>
        <v>DESCARTADA</v>
      </c>
      <c r="O207" s="7">
        <f t="shared" si="66"/>
        <v>987596.85957748455</v>
      </c>
      <c r="P207" s="7">
        <f t="shared" si="67"/>
        <v>1428000</v>
      </c>
      <c r="Q207" s="7">
        <f t="shared" si="68"/>
        <v>1071000</v>
      </c>
      <c r="R207" s="27">
        <f t="shared" si="61"/>
        <v>1162198.9531924948</v>
      </c>
      <c r="S207" s="27">
        <f t="shared" si="62"/>
        <v>1071000</v>
      </c>
      <c r="T207" s="21">
        <f t="shared" si="63"/>
        <v>987596.85957748455</v>
      </c>
      <c r="U207" s="22">
        <f t="shared" si="64"/>
        <v>1147358.4704010051</v>
      </c>
      <c r="V207" s="28"/>
      <c r="W207" s="28"/>
    </row>
    <row r="208" spans="1:23" ht="12.95">
      <c r="A208" s="8">
        <v>205</v>
      </c>
      <c r="B208" s="160"/>
      <c r="C208" s="162"/>
      <c r="D208" s="68" t="s">
        <v>258</v>
      </c>
      <c r="E208" s="5">
        <f t="shared" si="57"/>
        <v>4</v>
      </c>
      <c r="F208" s="18">
        <v>615519.17000000004</v>
      </c>
      <c r="G208" s="18">
        <v>315463.59925042558</v>
      </c>
      <c r="H208" s="18">
        <v>476000</v>
      </c>
      <c r="I208" s="18">
        <v>535268.56000000006</v>
      </c>
      <c r="J208" s="6">
        <f t="shared" si="58"/>
        <v>485562.83231260639</v>
      </c>
      <c r="K208" s="6">
        <f t="array" ref="K208">+IFERROR(STDEV(IF(F208:I208&gt;0,F208:I208)),0)</f>
        <v>126996.72688726337</v>
      </c>
      <c r="L208" s="6">
        <f t="shared" si="59"/>
        <v>358566.10542534303</v>
      </c>
      <c r="M208" s="6">
        <f t="shared" si="60"/>
        <v>612559.55919986975</v>
      </c>
      <c r="N208" s="7" t="str">
        <f t="shared" si="65"/>
        <v>DESCARTADA</v>
      </c>
      <c r="O208" s="7" t="str">
        <f t="shared" si="66"/>
        <v>DESCARTADA</v>
      </c>
      <c r="P208" s="7">
        <f t="shared" si="67"/>
        <v>476000</v>
      </c>
      <c r="Q208" s="7">
        <f t="shared" si="68"/>
        <v>535268.56000000006</v>
      </c>
      <c r="R208" s="27">
        <f t="shared" si="61"/>
        <v>505634.28</v>
      </c>
      <c r="S208" s="27">
        <f t="shared" si="62"/>
        <v>505634.28</v>
      </c>
      <c r="T208" s="21">
        <f t="shared" si="63"/>
        <v>476000</v>
      </c>
      <c r="U208" s="22">
        <f t="shared" si="64"/>
        <v>504765.12811405666</v>
      </c>
      <c r="V208" s="28"/>
      <c r="W208" s="28"/>
    </row>
    <row r="209" spans="1:23" ht="12.95">
      <c r="A209" s="3">
        <v>206</v>
      </c>
      <c r="B209" s="160"/>
      <c r="C209" s="162"/>
      <c r="D209" s="68" t="s">
        <v>259</v>
      </c>
      <c r="E209" s="5">
        <f t="shared" si="57"/>
        <v>3</v>
      </c>
      <c r="F209" s="18">
        <v>916300</v>
      </c>
      <c r="G209" s="18"/>
      <c r="H209" s="18">
        <v>833000</v>
      </c>
      <c r="I209" s="18">
        <v>571200</v>
      </c>
      <c r="J209" s="6">
        <f t="shared" si="58"/>
        <v>773500</v>
      </c>
      <c r="K209" s="6">
        <f t="array" ref="K209">+IFERROR(STDEV(IF(F209:I209&gt;0,F209:I209)),0)</f>
        <v>180079.67681001651</v>
      </c>
      <c r="L209" s="6">
        <f t="shared" si="59"/>
        <v>593420.32318998349</v>
      </c>
      <c r="M209" s="6">
        <f t="shared" si="60"/>
        <v>953579.67681001651</v>
      </c>
      <c r="N209" s="7">
        <f t="shared" si="65"/>
        <v>916300</v>
      </c>
      <c r="O209" s="7" t="str">
        <f t="shared" si="66"/>
        <v>DESCARTADA</v>
      </c>
      <c r="P209" s="7">
        <f t="shared" si="67"/>
        <v>833000</v>
      </c>
      <c r="Q209" s="7" t="str">
        <f t="shared" si="68"/>
        <v>DESCARTADA</v>
      </c>
      <c r="R209" s="27">
        <f t="shared" si="61"/>
        <v>874650</v>
      </c>
      <c r="S209" s="27">
        <f t="shared" si="62"/>
        <v>874650</v>
      </c>
      <c r="T209" s="21">
        <f t="shared" si="63"/>
        <v>833000</v>
      </c>
      <c r="U209" s="22">
        <f t="shared" si="64"/>
        <v>873657.77052573627</v>
      </c>
      <c r="V209" s="28"/>
      <c r="W209" s="28"/>
    </row>
    <row r="210" spans="1:23" ht="12.95">
      <c r="A210" s="3">
        <v>207</v>
      </c>
      <c r="B210" s="160"/>
      <c r="C210" s="162"/>
      <c r="D210" s="68" t="s">
        <v>260</v>
      </c>
      <c r="E210" s="5">
        <f t="shared" si="57"/>
        <v>3</v>
      </c>
      <c r="F210" s="18">
        <v>2796500</v>
      </c>
      <c r="G210" s="18"/>
      <c r="H210" s="18">
        <v>2023000</v>
      </c>
      <c r="I210" s="18">
        <v>1466489.21</v>
      </c>
      <c r="J210" s="6">
        <f t="shared" si="58"/>
        <v>2095329.7366666666</v>
      </c>
      <c r="K210" s="6">
        <f t="array" ref="K210">+IFERROR(STDEV(IF(F210:I210&gt;0,F210:I210)),0)</f>
        <v>667949.00140939548</v>
      </c>
      <c r="L210" s="6">
        <f t="shared" si="59"/>
        <v>1427380.7352572712</v>
      </c>
      <c r="M210" s="6">
        <f t="shared" si="60"/>
        <v>2763278.7380760619</v>
      </c>
      <c r="N210" s="7" t="str">
        <f t="shared" si="65"/>
        <v>DESCARTADA</v>
      </c>
      <c r="O210" s="7" t="str">
        <f t="shared" si="66"/>
        <v>DESCARTADA</v>
      </c>
      <c r="P210" s="7">
        <f t="shared" si="67"/>
        <v>2023000</v>
      </c>
      <c r="Q210" s="7">
        <f t="shared" si="68"/>
        <v>1466489.21</v>
      </c>
      <c r="R210" s="27">
        <f t="shared" si="61"/>
        <v>1744744.605</v>
      </c>
      <c r="S210" s="27">
        <f t="shared" si="62"/>
        <v>1744744.605</v>
      </c>
      <c r="T210" s="21">
        <f t="shared" si="63"/>
        <v>1466489.21</v>
      </c>
      <c r="U210" s="22">
        <f t="shared" si="64"/>
        <v>1722413.3278136232</v>
      </c>
      <c r="V210" s="28"/>
      <c r="W210" s="28"/>
    </row>
    <row r="211" spans="1:23" ht="26.1">
      <c r="A211" s="8">
        <v>208</v>
      </c>
      <c r="B211" s="160"/>
      <c r="C211" s="162"/>
      <c r="D211" s="67" t="s">
        <v>455</v>
      </c>
      <c r="E211" s="5">
        <f t="shared" si="57"/>
        <v>4</v>
      </c>
      <c r="F211" s="18">
        <v>810439.98</v>
      </c>
      <c r="G211" s="18">
        <v>455872.24119532108</v>
      </c>
      <c r="H211" s="18">
        <v>654500</v>
      </c>
      <c r="I211" s="18">
        <v>773509.46</v>
      </c>
      <c r="J211" s="6">
        <f t="shared" si="58"/>
        <v>673580.42029883026</v>
      </c>
      <c r="K211" s="6">
        <f t="array" ref="K211">+IFERROR(STDEV(IF(F211:I211&gt;0,F211:I211)),0)</f>
        <v>159663.46455857472</v>
      </c>
      <c r="L211" s="6">
        <f t="shared" si="59"/>
        <v>513916.95574025554</v>
      </c>
      <c r="M211" s="6">
        <f t="shared" si="60"/>
        <v>833243.88485740498</v>
      </c>
      <c r="N211" s="7">
        <f t="shared" si="65"/>
        <v>810439.98</v>
      </c>
      <c r="O211" s="7" t="str">
        <f t="shared" si="66"/>
        <v>DESCARTADA</v>
      </c>
      <c r="P211" s="7">
        <f t="shared" si="67"/>
        <v>654500</v>
      </c>
      <c r="Q211" s="7">
        <f t="shared" si="68"/>
        <v>773509.46</v>
      </c>
      <c r="R211" s="27">
        <f t="shared" si="61"/>
        <v>746149.81333333335</v>
      </c>
      <c r="S211" s="27">
        <f t="shared" si="62"/>
        <v>773509.46</v>
      </c>
      <c r="T211" s="21">
        <f t="shared" si="63"/>
        <v>654500</v>
      </c>
      <c r="U211" s="22">
        <f t="shared" si="64"/>
        <v>743073.96602206794</v>
      </c>
      <c r="V211" s="28"/>
      <c r="W211" s="28"/>
    </row>
    <row r="212" spans="1:23" ht="26.1">
      <c r="A212" s="8">
        <v>209</v>
      </c>
      <c r="B212" s="160"/>
      <c r="C212" s="162"/>
      <c r="D212" s="67" t="s">
        <v>456</v>
      </c>
      <c r="E212" s="5">
        <f t="shared" si="57"/>
        <v>4</v>
      </c>
      <c r="F212" s="18">
        <v>993838.02</v>
      </c>
      <c r="G212" s="18">
        <v>545137.47275998082</v>
      </c>
      <c r="H212" s="18">
        <v>773500</v>
      </c>
      <c r="I212" s="18">
        <v>924971.85</v>
      </c>
      <c r="J212" s="6">
        <f t="shared" si="58"/>
        <v>809361.83568999521</v>
      </c>
      <c r="K212" s="6">
        <f t="array" ref="K212">+IFERROR(STDEV(IF(F212:I212&gt;0,F212:I212)),0)</f>
        <v>198744.15983970155</v>
      </c>
      <c r="L212" s="6">
        <f t="shared" si="59"/>
        <v>610617.6758502936</v>
      </c>
      <c r="M212" s="6">
        <f t="shared" si="60"/>
        <v>1008105.9955296968</v>
      </c>
      <c r="N212" s="7">
        <f t="shared" si="65"/>
        <v>993838.02</v>
      </c>
      <c r="O212" s="7" t="str">
        <f t="shared" si="66"/>
        <v>DESCARTADA</v>
      </c>
      <c r="P212" s="7">
        <f t="shared" si="67"/>
        <v>773500</v>
      </c>
      <c r="Q212" s="7">
        <f t="shared" si="68"/>
        <v>924971.85</v>
      </c>
      <c r="R212" s="27">
        <f t="shared" si="61"/>
        <v>897436.62333333341</v>
      </c>
      <c r="S212" s="27">
        <f t="shared" si="62"/>
        <v>924971.85</v>
      </c>
      <c r="T212" s="21">
        <f t="shared" si="63"/>
        <v>773500</v>
      </c>
      <c r="U212" s="22">
        <f t="shared" si="64"/>
        <v>892554.64328935766</v>
      </c>
      <c r="V212" s="28"/>
      <c r="W212" s="28"/>
    </row>
    <row r="213" spans="1:23" ht="26.1">
      <c r="A213" s="3">
        <v>210</v>
      </c>
      <c r="B213" s="160"/>
      <c r="C213" s="162"/>
      <c r="D213" s="67" t="s">
        <v>457</v>
      </c>
      <c r="E213" s="5">
        <f t="shared" si="57"/>
        <v>4</v>
      </c>
      <c r="F213" s="18">
        <v>1456573.09</v>
      </c>
      <c r="G213" s="18">
        <v>760797.35276465281</v>
      </c>
      <c r="H213" s="18">
        <v>1190000</v>
      </c>
      <c r="I213" s="18">
        <v>285600</v>
      </c>
      <c r="J213" s="6">
        <f t="shared" si="58"/>
        <v>923242.61069116322</v>
      </c>
      <c r="K213" s="6">
        <f t="array" ref="K213">+IFERROR(STDEV(IF(F213:I213&gt;0,F213:I213)),0)</f>
        <v>512697.91810984665</v>
      </c>
      <c r="L213" s="6">
        <f t="shared" si="59"/>
        <v>410544.69258131657</v>
      </c>
      <c r="M213" s="6">
        <f t="shared" si="60"/>
        <v>1435940.52880101</v>
      </c>
      <c r="N213" s="7" t="str">
        <f t="shared" si="65"/>
        <v>DESCARTADA</v>
      </c>
      <c r="O213" s="7">
        <f t="shared" si="66"/>
        <v>760797.35276465281</v>
      </c>
      <c r="P213" s="7">
        <f t="shared" si="67"/>
        <v>1190000</v>
      </c>
      <c r="Q213" s="7" t="str">
        <f t="shared" si="68"/>
        <v>DESCARTADA</v>
      </c>
      <c r="R213" s="27">
        <f t="shared" si="61"/>
        <v>975398.6763823264</v>
      </c>
      <c r="S213" s="27">
        <f t="shared" si="62"/>
        <v>975398.6763823264</v>
      </c>
      <c r="T213" s="21">
        <f t="shared" si="63"/>
        <v>760797.35276465281</v>
      </c>
      <c r="U213" s="22">
        <f t="shared" si="64"/>
        <v>951498.21323528339</v>
      </c>
      <c r="V213" s="28"/>
      <c r="W213" s="28"/>
    </row>
    <row r="214" spans="1:23" ht="12.95">
      <c r="A214" s="3">
        <v>211</v>
      </c>
      <c r="B214" s="163" t="s">
        <v>264</v>
      </c>
      <c r="C214" s="161" t="s">
        <v>458</v>
      </c>
      <c r="D214" s="88" t="s">
        <v>266</v>
      </c>
      <c r="E214" s="5">
        <f t="shared" si="57"/>
        <v>3</v>
      </c>
      <c r="F214" s="18">
        <v>101821.16</v>
      </c>
      <c r="G214" s="18"/>
      <c r="H214" s="18">
        <v>71400</v>
      </c>
      <c r="I214" s="18">
        <v>93756.83</v>
      </c>
      <c r="J214" s="6">
        <f t="shared" si="58"/>
        <v>88992.66333333333</v>
      </c>
      <c r="K214" s="6">
        <f t="array" ref="K214">+IFERROR(STDEV(IF(F214:I214&gt;0,F214:I214)),0)</f>
        <v>15760.225472918695</v>
      </c>
      <c r="L214" s="6">
        <f t="shared" si="59"/>
        <v>73232.437860414633</v>
      </c>
      <c r="M214" s="6">
        <f t="shared" si="60"/>
        <v>104752.88880625203</v>
      </c>
      <c r="N214" s="7">
        <f t="shared" si="65"/>
        <v>101821.16</v>
      </c>
      <c r="O214" s="7" t="str">
        <f t="shared" si="66"/>
        <v>DESCARTADA</v>
      </c>
      <c r="P214" s="7" t="str">
        <f t="shared" si="67"/>
        <v>DESCARTADA</v>
      </c>
      <c r="Q214" s="7">
        <f t="shared" si="68"/>
        <v>93756.83</v>
      </c>
      <c r="R214" s="27">
        <f t="shared" si="61"/>
        <v>97788.994999999995</v>
      </c>
      <c r="S214" s="27">
        <f t="shared" si="62"/>
        <v>97788.994999999995</v>
      </c>
      <c r="T214" s="21">
        <f t="shared" si="63"/>
        <v>93756.83</v>
      </c>
      <c r="U214" s="22">
        <f t="shared" si="64"/>
        <v>97705.82985944493</v>
      </c>
      <c r="V214" s="28"/>
      <c r="W214" s="28"/>
    </row>
    <row r="215" spans="1:23" ht="12.95">
      <c r="A215" s="8">
        <v>212</v>
      </c>
      <c r="B215" s="163"/>
      <c r="C215" s="161"/>
      <c r="D215" s="88" t="s">
        <v>267</v>
      </c>
      <c r="E215" s="5">
        <f t="shared" si="57"/>
        <v>3</v>
      </c>
      <c r="F215" s="18">
        <v>395080</v>
      </c>
      <c r="G215" s="18"/>
      <c r="H215" s="18">
        <v>380800</v>
      </c>
      <c r="I215" s="18">
        <v>564806.37</v>
      </c>
      <c r="J215" s="6">
        <f t="shared" si="58"/>
        <v>446895.45666666672</v>
      </c>
      <c r="K215" s="6">
        <f t="array" ref="K215">+IFERROR(STDEV(IF(F215:I215&gt;0,F215:I215)),0)</f>
        <v>102363.16335638335</v>
      </c>
      <c r="L215" s="6">
        <f t="shared" si="59"/>
        <v>344532.29331028339</v>
      </c>
      <c r="M215" s="6">
        <f t="shared" si="60"/>
        <v>549258.62002305011</v>
      </c>
      <c r="N215" s="7">
        <f t="shared" si="65"/>
        <v>395080</v>
      </c>
      <c r="O215" s="7" t="str">
        <f t="shared" si="66"/>
        <v>DESCARTADA</v>
      </c>
      <c r="P215" s="7">
        <f t="shared" si="67"/>
        <v>380800</v>
      </c>
      <c r="Q215" s="7" t="str">
        <f t="shared" si="68"/>
        <v>DESCARTADA</v>
      </c>
      <c r="R215" s="27">
        <f t="shared" si="61"/>
        <v>387940</v>
      </c>
      <c r="S215" s="27">
        <f t="shared" si="62"/>
        <v>387940</v>
      </c>
      <c r="T215" s="21">
        <f t="shared" si="63"/>
        <v>380800</v>
      </c>
      <c r="U215" s="22">
        <f t="shared" si="64"/>
        <v>387874.28891330241</v>
      </c>
      <c r="V215" s="28"/>
      <c r="W215" s="28"/>
    </row>
    <row r="216" spans="1:23" ht="12.95">
      <c r="A216" s="3">
        <v>213</v>
      </c>
      <c r="B216" s="163"/>
      <c r="C216" s="161"/>
      <c r="D216" s="86" t="s">
        <v>268</v>
      </c>
      <c r="E216" s="5">
        <f t="shared" si="57"/>
        <v>4</v>
      </c>
      <c r="F216" s="18">
        <v>635220.81000000006</v>
      </c>
      <c r="G216" s="18">
        <v>344721.73320427525</v>
      </c>
      <c r="H216" s="18">
        <v>595000</v>
      </c>
      <c r="I216" s="18">
        <v>584912.82999999996</v>
      </c>
      <c r="J216" s="6">
        <f t="shared" si="58"/>
        <v>539963.84330106888</v>
      </c>
      <c r="K216" s="6">
        <f t="array" ref="K216">+IFERROR(STDEV(IF(F216:I216&gt;0,F216:I216)),0)</f>
        <v>131963.07717082513</v>
      </c>
      <c r="L216" s="6">
        <f t="shared" si="59"/>
        <v>408000.76613024378</v>
      </c>
      <c r="M216" s="6">
        <f t="shared" si="60"/>
        <v>671926.92047189397</v>
      </c>
      <c r="N216" s="7">
        <f t="shared" si="65"/>
        <v>635220.81000000006</v>
      </c>
      <c r="O216" s="7" t="str">
        <f t="shared" si="66"/>
        <v>DESCARTADA</v>
      </c>
      <c r="P216" s="7">
        <f t="shared" si="67"/>
        <v>595000</v>
      </c>
      <c r="Q216" s="7">
        <f t="shared" si="68"/>
        <v>584912.82999999996</v>
      </c>
      <c r="R216" s="27">
        <f t="shared" si="61"/>
        <v>605044.54666666675</v>
      </c>
      <c r="S216" s="27">
        <f t="shared" si="62"/>
        <v>595000</v>
      </c>
      <c r="T216" s="21">
        <f t="shared" si="63"/>
        <v>584912.82999999996</v>
      </c>
      <c r="U216" s="22">
        <f t="shared" si="64"/>
        <v>604659.58764122741</v>
      </c>
      <c r="V216" s="28"/>
      <c r="W216" s="28"/>
    </row>
    <row r="217" spans="1:23" ht="51.95">
      <c r="A217" s="3">
        <v>214</v>
      </c>
      <c r="B217" s="163"/>
      <c r="C217" s="161"/>
      <c r="D217" s="69" t="s">
        <v>459</v>
      </c>
      <c r="E217" s="5">
        <f t="shared" si="57"/>
        <v>4</v>
      </c>
      <c r="F217" s="18">
        <v>562211.93000000005</v>
      </c>
      <c r="G217" s="18">
        <v>332871.73599999998</v>
      </c>
      <c r="H217" s="18">
        <v>380800</v>
      </c>
      <c r="I217" s="18">
        <v>564806.37</v>
      </c>
      <c r="J217" s="6">
        <f t="shared" si="58"/>
        <v>460172.50899999996</v>
      </c>
      <c r="K217" s="6">
        <f t="array" ref="K217">+IFERROR(STDEV(IF(F217:I217&gt;0,F217:I217)),0)</f>
        <v>120921.14551383666</v>
      </c>
      <c r="L217" s="6">
        <f t="shared" si="59"/>
        <v>339251.36348616332</v>
      </c>
      <c r="M217" s="6">
        <f t="shared" si="60"/>
        <v>581093.65451383661</v>
      </c>
      <c r="N217" s="7">
        <f t="shared" si="65"/>
        <v>562211.93000000005</v>
      </c>
      <c r="O217" s="7" t="str">
        <f t="shared" si="66"/>
        <v>DESCARTADA</v>
      </c>
      <c r="P217" s="7">
        <f t="shared" si="67"/>
        <v>380800</v>
      </c>
      <c r="Q217" s="7">
        <f t="shared" si="68"/>
        <v>564806.37</v>
      </c>
      <c r="R217" s="27">
        <f t="shared" si="61"/>
        <v>502606.10000000003</v>
      </c>
      <c r="S217" s="27">
        <f t="shared" si="62"/>
        <v>562211.93000000005</v>
      </c>
      <c r="T217" s="21">
        <f t="shared" si="63"/>
        <v>380800</v>
      </c>
      <c r="U217" s="22">
        <f t="shared" si="64"/>
        <v>494499.12516872055</v>
      </c>
      <c r="V217" s="28"/>
      <c r="W217" s="28"/>
    </row>
    <row r="218" spans="1:23" ht="26.1">
      <c r="A218" s="8">
        <v>215</v>
      </c>
      <c r="B218" s="163"/>
      <c r="C218" s="161"/>
      <c r="D218" s="89" t="s">
        <v>460</v>
      </c>
      <c r="E218" s="5">
        <f t="shared" si="57"/>
        <v>4</v>
      </c>
      <c r="F218" s="18">
        <v>467589.08</v>
      </c>
      <c r="G218" s="18">
        <v>242063.09599999999</v>
      </c>
      <c r="H218" s="18">
        <v>297500</v>
      </c>
      <c r="I218" s="18">
        <v>410724.22</v>
      </c>
      <c r="J218" s="6">
        <f t="shared" si="58"/>
        <v>354469.09899999999</v>
      </c>
      <c r="K218" s="6">
        <f t="array" ref="K218">+IFERROR(STDEV(IF(F218:I218&gt;0,F218:I218)),0)</f>
        <v>103023.22794961141</v>
      </c>
      <c r="L218" s="6">
        <f t="shared" si="59"/>
        <v>251445.87105038858</v>
      </c>
      <c r="M218" s="6">
        <f t="shared" si="60"/>
        <v>457492.32694961142</v>
      </c>
      <c r="N218" s="7" t="str">
        <f t="shared" si="65"/>
        <v>DESCARTADA</v>
      </c>
      <c r="O218" s="7" t="str">
        <f t="shared" si="66"/>
        <v>DESCARTADA</v>
      </c>
      <c r="P218" s="7">
        <f t="shared" si="67"/>
        <v>297500</v>
      </c>
      <c r="Q218" s="7">
        <f t="shared" si="68"/>
        <v>410724.22</v>
      </c>
      <c r="R218" s="27">
        <f t="shared" si="61"/>
        <v>354112.11</v>
      </c>
      <c r="S218" s="27">
        <f t="shared" si="62"/>
        <v>354112.11</v>
      </c>
      <c r="T218" s="21">
        <f t="shared" si="63"/>
        <v>297500</v>
      </c>
      <c r="U218" s="22">
        <f t="shared" si="64"/>
        <v>349557.51379422529</v>
      </c>
      <c r="V218" s="28"/>
      <c r="W218" s="28"/>
    </row>
    <row r="219" spans="1:23" ht="12.95">
      <c r="A219" s="3">
        <v>216</v>
      </c>
      <c r="B219" s="163"/>
      <c r="C219" s="161"/>
      <c r="D219" s="68" t="s">
        <v>271</v>
      </c>
      <c r="E219" s="5">
        <f t="shared" si="57"/>
        <v>4</v>
      </c>
      <c r="F219" s="18">
        <v>897151.71</v>
      </c>
      <c r="G219" s="18">
        <v>527828.71738416667</v>
      </c>
      <c r="H219" s="18">
        <v>571200</v>
      </c>
      <c r="I219" s="18">
        <v>895602.91</v>
      </c>
      <c r="J219" s="6">
        <f t="shared" si="58"/>
        <v>722945.83434604167</v>
      </c>
      <c r="K219" s="6">
        <f t="array" ref="K219">+IFERROR(STDEV(IF(F219:I219&gt;0,F219:I219)),0)</f>
        <v>201043.64406651389</v>
      </c>
      <c r="L219" s="6">
        <f t="shared" si="59"/>
        <v>521902.1902795278</v>
      </c>
      <c r="M219" s="6">
        <f t="shared" si="60"/>
        <v>923989.47841255553</v>
      </c>
      <c r="N219" s="7">
        <f t="shared" si="65"/>
        <v>897151.71</v>
      </c>
      <c r="O219" s="7">
        <f t="shared" si="66"/>
        <v>527828.71738416667</v>
      </c>
      <c r="P219" s="7">
        <f t="shared" si="67"/>
        <v>571200</v>
      </c>
      <c r="Q219" s="7">
        <f t="shared" si="68"/>
        <v>895602.91</v>
      </c>
      <c r="R219" s="27">
        <f t="shared" si="61"/>
        <v>722945.83434604167</v>
      </c>
      <c r="S219" s="27">
        <f t="shared" si="62"/>
        <v>733401.45500000007</v>
      </c>
      <c r="T219" s="21">
        <f t="shared" si="63"/>
        <v>527828.71738416667</v>
      </c>
      <c r="U219" s="22">
        <f t="shared" si="64"/>
        <v>701561.34134540288</v>
      </c>
      <c r="V219" s="28"/>
      <c r="W219" s="28"/>
    </row>
    <row r="220" spans="1:23" ht="12.95">
      <c r="A220" s="3">
        <v>217</v>
      </c>
      <c r="B220" s="163"/>
      <c r="C220" s="161"/>
      <c r="D220" s="68" t="s">
        <v>272</v>
      </c>
      <c r="E220" s="5">
        <f t="shared" si="57"/>
        <v>4</v>
      </c>
      <c r="F220" s="18">
        <v>650061.30000000005</v>
      </c>
      <c r="G220" s="18">
        <v>374307.67239647999</v>
      </c>
      <c r="H220" s="18">
        <v>499800</v>
      </c>
      <c r="I220" s="18">
        <v>635113.30000000005</v>
      </c>
      <c r="J220" s="6">
        <f t="shared" si="58"/>
        <v>539820.56809911993</v>
      </c>
      <c r="K220" s="6">
        <f t="array" ref="K220">+IFERROR(STDEV(IF(F220:I220&gt;0,F220:I220)),0)</f>
        <v>129395.88895842661</v>
      </c>
      <c r="L220" s="6">
        <f t="shared" si="59"/>
        <v>410424.67914069333</v>
      </c>
      <c r="M220" s="6">
        <f t="shared" si="60"/>
        <v>669216.45705754659</v>
      </c>
      <c r="N220" s="7">
        <f t="shared" si="65"/>
        <v>650061.30000000005</v>
      </c>
      <c r="O220" s="7" t="str">
        <f t="shared" si="66"/>
        <v>DESCARTADA</v>
      </c>
      <c r="P220" s="7">
        <f t="shared" si="67"/>
        <v>499800</v>
      </c>
      <c r="Q220" s="7">
        <f t="shared" si="68"/>
        <v>635113.30000000005</v>
      </c>
      <c r="R220" s="27">
        <f t="shared" si="61"/>
        <v>594991.53333333333</v>
      </c>
      <c r="S220" s="27">
        <f t="shared" si="62"/>
        <v>635113.30000000005</v>
      </c>
      <c r="T220" s="21">
        <f t="shared" si="63"/>
        <v>499800</v>
      </c>
      <c r="U220" s="22">
        <f t="shared" si="64"/>
        <v>590927.12247054372</v>
      </c>
      <c r="V220" s="28"/>
      <c r="W220" s="28"/>
    </row>
    <row r="221" spans="1:23" ht="12.95">
      <c r="A221" s="8">
        <v>218</v>
      </c>
      <c r="B221" s="163"/>
      <c r="C221" s="161"/>
      <c r="D221" s="85" t="s">
        <v>273</v>
      </c>
      <c r="E221" s="5">
        <f t="shared" si="57"/>
        <v>4</v>
      </c>
      <c r="F221" s="18">
        <v>761114.48</v>
      </c>
      <c r="G221" s="18">
        <v>412028.79075739672</v>
      </c>
      <c r="H221" s="18">
        <v>714000</v>
      </c>
      <c r="I221" s="18">
        <v>699117.29</v>
      </c>
      <c r="J221" s="6">
        <f t="shared" si="58"/>
        <v>646565.14018934919</v>
      </c>
      <c r="K221" s="6">
        <f t="array" ref="K221">+IFERROR(STDEV(IF(F221:I221&gt;0,F221:I221)),0)</f>
        <v>158574.9446616396</v>
      </c>
      <c r="L221" s="6">
        <f t="shared" si="59"/>
        <v>487990.19552770955</v>
      </c>
      <c r="M221" s="6">
        <f t="shared" si="60"/>
        <v>805140.08485098882</v>
      </c>
      <c r="N221" s="7">
        <f t="shared" si="65"/>
        <v>761114.48</v>
      </c>
      <c r="O221" s="7" t="str">
        <f t="shared" si="66"/>
        <v>DESCARTADA</v>
      </c>
      <c r="P221" s="7">
        <f t="shared" si="67"/>
        <v>714000</v>
      </c>
      <c r="Q221" s="7">
        <f t="shared" si="68"/>
        <v>699117.29</v>
      </c>
      <c r="R221" s="27">
        <f t="shared" si="61"/>
        <v>724743.92333333334</v>
      </c>
      <c r="S221" s="27">
        <f t="shared" si="62"/>
        <v>714000</v>
      </c>
      <c r="T221" s="21">
        <f t="shared" si="63"/>
        <v>699117.29</v>
      </c>
      <c r="U221" s="22">
        <f t="shared" si="64"/>
        <v>724268.19280643121</v>
      </c>
      <c r="V221" s="28"/>
      <c r="W221" s="28"/>
    </row>
    <row r="222" spans="1:23" ht="12.95">
      <c r="A222" s="3">
        <v>219</v>
      </c>
      <c r="B222" s="163"/>
      <c r="C222" s="161"/>
      <c r="D222" s="68" t="s">
        <v>274</v>
      </c>
      <c r="E222" s="5">
        <f t="shared" si="57"/>
        <v>4</v>
      </c>
      <c r="F222" s="18">
        <v>236473.23</v>
      </c>
      <c r="G222" s="18">
        <v>133504.62111757786</v>
      </c>
      <c r="H222" s="18">
        <v>142800</v>
      </c>
      <c r="I222" s="18">
        <v>226526.38</v>
      </c>
      <c r="J222" s="6">
        <f t="shared" si="58"/>
        <v>184826.05777939447</v>
      </c>
      <c r="K222" s="6">
        <f t="array" ref="K222">+IFERROR(STDEV(IF(F222:I222&gt;0,F222:I222)),0)</f>
        <v>54180.029116508369</v>
      </c>
      <c r="L222" s="6">
        <f t="shared" si="59"/>
        <v>130646.02866288609</v>
      </c>
      <c r="M222" s="6">
        <f t="shared" si="60"/>
        <v>239006.08689590284</v>
      </c>
      <c r="N222" s="7">
        <f t="shared" si="65"/>
        <v>236473.23</v>
      </c>
      <c r="O222" s="7">
        <f t="shared" si="66"/>
        <v>133504.62111757786</v>
      </c>
      <c r="P222" s="7">
        <f t="shared" si="67"/>
        <v>142800</v>
      </c>
      <c r="Q222" s="7">
        <f t="shared" si="68"/>
        <v>226526.38</v>
      </c>
      <c r="R222" s="27">
        <f t="shared" si="61"/>
        <v>184826.05777939447</v>
      </c>
      <c r="S222" s="27">
        <f t="shared" si="62"/>
        <v>184663.19</v>
      </c>
      <c r="T222" s="21">
        <f t="shared" si="63"/>
        <v>133504.62111757786</v>
      </c>
      <c r="U222" s="22">
        <f t="shared" si="64"/>
        <v>178764.51648508915</v>
      </c>
      <c r="V222" s="28"/>
      <c r="W222" s="28"/>
    </row>
    <row r="223" spans="1:23" ht="12.95">
      <c r="A223" s="3">
        <v>220</v>
      </c>
      <c r="B223" s="163"/>
      <c r="C223" s="161"/>
      <c r="D223" s="84" t="s">
        <v>275</v>
      </c>
      <c r="E223" s="5">
        <f t="shared" si="57"/>
        <v>4</v>
      </c>
      <c r="F223" s="18">
        <v>1320533.48</v>
      </c>
      <c r="G223" s="18">
        <v>655257.44355847838</v>
      </c>
      <c r="H223" s="18">
        <v>952000</v>
      </c>
      <c r="I223" s="18">
        <v>1111819.8999999999</v>
      </c>
      <c r="J223" s="6">
        <f t="shared" si="58"/>
        <v>1009902.7058896195</v>
      </c>
      <c r="K223" s="6">
        <f t="array" ref="K223">+IFERROR(STDEV(IF(F223:I223&gt;0,F223:I223)),0)</f>
        <v>280478.50643915136</v>
      </c>
      <c r="L223" s="6">
        <f t="shared" si="59"/>
        <v>729424.19945046818</v>
      </c>
      <c r="M223" s="6">
        <f t="shared" si="60"/>
        <v>1290381.2123287709</v>
      </c>
      <c r="N223" s="7" t="str">
        <f t="shared" si="65"/>
        <v>DESCARTADA</v>
      </c>
      <c r="O223" s="7" t="str">
        <f t="shared" si="66"/>
        <v>DESCARTADA</v>
      </c>
      <c r="P223" s="7">
        <f t="shared" si="67"/>
        <v>952000</v>
      </c>
      <c r="Q223" s="7">
        <f t="shared" si="68"/>
        <v>1111819.8999999999</v>
      </c>
      <c r="R223" s="27">
        <f t="shared" si="61"/>
        <v>1031909.95</v>
      </c>
      <c r="S223" s="27">
        <f t="shared" si="62"/>
        <v>1031909.95</v>
      </c>
      <c r="T223" s="21">
        <f t="shared" si="63"/>
        <v>952000</v>
      </c>
      <c r="U223" s="22">
        <f t="shared" si="64"/>
        <v>1028811.2289433859</v>
      </c>
      <c r="V223" s="28"/>
      <c r="W223" s="28"/>
    </row>
    <row r="224" spans="1:23" ht="12.95">
      <c r="A224" s="8">
        <v>221</v>
      </c>
      <c r="B224" s="163"/>
      <c r="C224" s="161"/>
      <c r="D224" s="90" t="s">
        <v>276</v>
      </c>
      <c r="E224" s="5">
        <f t="shared" si="57"/>
        <v>4</v>
      </c>
      <c r="F224" s="18">
        <v>1152144.9099999999</v>
      </c>
      <c r="G224" s="18">
        <v>748728.06955875852</v>
      </c>
      <c r="H224" s="18">
        <v>952000</v>
      </c>
      <c r="I224" s="18">
        <v>1270417.8700000001</v>
      </c>
      <c r="J224" s="6">
        <f t="shared" si="58"/>
        <v>1030822.7123896896</v>
      </c>
      <c r="K224" s="6">
        <f t="array" ref="K224">+IFERROR(STDEV(IF(F224:I224&gt;0,F224:I224)),0)</f>
        <v>229430.68865177533</v>
      </c>
      <c r="L224" s="6">
        <f t="shared" si="59"/>
        <v>801392.02373791428</v>
      </c>
      <c r="M224" s="6">
        <f t="shared" si="60"/>
        <v>1260253.4010414649</v>
      </c>
      <c r="N224" s="7">
        <f t="shared" si="65"/>
        <v>1152144.9099999999</v>
      </c>
      <c r="O224" s="7" t="str">
        <f t="shared" si="66"/>
        <v>DESCARTADA</v>
      </c>
      <c r="P224" s="7">
        <f t="shared" si="67"/>
        <v>952000</v>
      </c>
      <c r="Q224" s="7" t="str">
        <f t="shared" si="68"/>
        <v>DESCARTADA</v>
      </c>
      <c r="R224" s="27">
        <f t="shared" si="61"/>
        <v>1052072.4550000001</v>
      </c>
      <c r="S224" s="27">
        <f t="shared" si="62"/>
        <v>1052072.4550000001</v>
      </c>
      <c r="T224" s="21">
        <f t="shared" si="63"/>
        <v>952000</v>
      </c>
      <c r="U224" s="22">
        <f t="shared" si="64"/>
        <v>1047302.226828531</v>
      </c>
      <c r="V224" s="28"/>
      <c r="W224" s="28"/>
    </row>
    <row r="225" spans="1:23" ht="12.95">
      <c r="A225" s="8">
        <v>222</v>
      </c>
      <c r="B225" s="163"/>
      <c r="C225" s="161"/>
      <c r="D225" s="84" t="s">
        <v>277</v>
      </c>
      <c r="E225" s="5">
        <f t="shared" si="57"/>
        <v>4</v>
      </c>
      <c r="F225" s="18">
        <v>1232506.8</v>
      </c>
      <c r="G225" s="18">
        <v>810844.80459323514</v>
      </c>
      <c r="H225" s="18">
        <v>952000</v>
      </c>
      <c r="I225" s="18">
        <v>1375815.57</v>
      </c>
      <c r="J225" s="6">
        <f t="shared" si="58"/>
        <v>1092791.7936483088</v>
      </c>
      <c r="K225" s="6">
        <f t="array" ref="K225">+IFERROR(STDEV(IF(F225:I225&gt;0,F225:I225)),0)</f>
        <v>257513.21958050702</v>
      </c>
      <c r="L225" s="6">
        <f t="shared" si="59"/>
        <v>835278.57406780182</v>
      </c>
      <c r="M225" s="6">
        <f t="shared" si="60"/>
        <v>1350305.013228816</v>
      </c>
      <c r="N225" s="7">
        <f t="shared" si="65"/>
        <v>1232506.8</v>
      </c>
      <c r="O225" s="7" t="str">
        <f t="shared" si="66"/>
        <v>DESCARTADA</v>
      </c>
      <c r="P225" s="7">
        <f t="shared" si="67"/>
        <v>952000</v>
      </c>
      <c r="Q225" s="7" t="str">
        <f t="shared" si="68"/>
        <v>DESCARTADA</v>
      </c>
      <c r="R225" s="27">
        <f t="shared" si="61"/>
        <v>1092253.3999999999</v>
      </c>
      <c r="S225" s="27">
        <f t="shared" si="62"/>
        <v>1092253.3999999999</v>
      </c>
      <c r="T225" s="21">
        <f t="shared" si="63"/>
        <v>952000</v>
      </c>
      <c r="U225" s="22">
        <f t="shared" si="64"/>
        <v>1083211.1860574558</v>
      </c>
      <c r="V225" s="28"/>
      <c r="W225" s="28"/>
    </row>
    <row r="226" spans="1:23" ht="104.1">
      <c r="A226" s="3">
        <v>223</v>
      </c>
      <c r="B226" s="163"/>
      <c r="C226" s="161"/>
      <c r="D226" s="91" t="s">
        <v>461</v>
      </c>
      <c r="E226" s="5">
        <f t="shared" si="57"/>
        <v>4</v>
      </c>
      <c r="F226" s="18">
        <v>1487500</v>
      </c>
      <c r="G226" s="18">
        <v>584348.12800000003</v>
      </c>
      <c r="H226" s="18">
        <v>952000</v>
      </c>
      <c r="I226" s="18">
        <v>308162.40000000002</v>
      </c>
      <c r="J226" s="6">
        <f t="shared" si="58"/>
        <v>833002.63199999998</v>
      </c>
      <c r="K226" s="6">
        <f t="array" ref="K226">+IFERROR(STDEV(IF(F226:I226&gt;0,F226:I226)),0)</f>
        <v>509840.99148497754</v>
      </c>
      <c r="L226" s="6">
        <f t="shared" si="59"/>
        <v>323161.64051502245</v>
      </c>
      <c r="M226" s="6">
        <f t="shared" si="60"/>
        <v>1342843.6234849775</v>
      </c>
      <c r="N226" s="7" t="str">
        <f t="shared" si="65"/>
        <v>DESCARTADA</v>
      </c>
      <c r="O226" s="7">
        <f t="shared" si="66"/>
        <v>584348.12800000003</v>
      </c>
      <c r="P226" s="7">
        <f t="shared" si="67"/>
        <v>952000</v>
      </c>
      <c r="Q226" s="7" t="str">
        <f t="shared" si="68"/>
        <v>DESCARTADA</v>
      </c>
      <c r="R226" s="27">
        <f t="shared" si="61"/>
        <v>768174.06400000001</v>
      </c>
      <c r="S226" s="27">
        <f t="shared" si="62"/>
        <v>768174.06400000001</v>
      </c>
      <c r="T226" s="21">
        <f t="shared" si="63"/>
        <v>584348.12800000003</v>
      </c>
      <c r="U226" s="22">
        <f t="shared" si="64"/>
        <v>745854.82357895898</v>
      </c>
      <c r="V226" s="28"/>
      <c r="W226" s="28"/>
    </row>
    <row r="227" spans="1:23" ht="26.1">
      <c r="A227" s="3">
        <v>224</v>
      </c>
      <c r="B227" s="163"/>
      <c r="C227" s="161"/>
      <c r="D227" s="91" t="s">
        <v>462</v>
      </c>
      <c r="E227" s="5">
        <f t="shared" si="57"/>
        <v>3</v>
      </c>
      <c r="F227" s="18">
        <v>1036088.97</v>
      </c>
      <c r="G227" s="18"/>
      <c r="H227" s="18">
        <v>952000</v>
      </c>
      <c r="I227" s="18">
        <v>991503.8</v>
      </c>
      <c r="J227" s="6">
        <f t="shared" si="58"/>
        <v>993197.59</v>
      </c>
      <c r="K227" s="6">
        <f t="array" ref="K227">+IFERROR(STDEV(IF(F227:I227&gt;0,F227:I227)),0)</f>
        <v>42070.065513834168</v>
      </c>
      <c r="L227" s="6">
        <f t="shared" si="59"/>
        <v>951127.52448616584</v>
      </c>
      <c r="M227" s="6">
        <f t="shared" si="60"/>
        <v>1035267.6555138341</v>
      </c>
      <c r="N227" s="7" t="str">
        <f t="shared" si="65"/>
        <v>DESCARTADA</v>
      </c>
      <c r="O227" s="7" t="str">
        <f t="shared" si="66"/>
        <v>DESCARTADA</v>
      </c>
      <c r="P227" s="7">
        <f t="shared" si="67"/>
        <v>952000</v>
      </c>
      <c r="Q227" s="7">
        <f t="shared" si="68"/>
        <v>991503.8</v>
      </c>
      <c r="R227" s="27">
        <f t="shared" si="61"/>
        <v>971751.9</v>
      </c>
      <c r="S227" s="27">
        <f t="shared" si="62"/>
        <v>971751.9</v>
      </c>
      <c r="T227" s="21">
        <f t="shared" si="63"/>
        <v>952000</v>
      </c>
      <c r="U227" s="22">
        <f t="shared" si="64"/>
        <v>971551.1399818334</v>
      </c>
      <c r="V227" s="28"/>
      <c r="W227" s="28"/>
    </row>
    <row r="228" spans="1:23" ht="39">
      <c r="A228" s="8">
        <v>225</v>
      </c>
      <c r="B228" s="163"/>
      <c r="C228" s="161"/>
      <c r="D228" s="92" t="s">
        <v>463</v>
      </c>
      <c r="E228" s="5">
        <f t="shared" si="57"/>
        <v>3</v>
      </c>
      <c r="F228" s="18">
        <v>286790</v>
      </c>
      <c r="G228" s="18"/>
      <c r="H228" s="18">
        <v>297500</v>
      </c>
      <c r="I228" s="18">
        <v>308162.40000000002</v>
      </c>
      <c r="J228" s="6">
        <f t="shared" si="58"/>
        <v>297484.13333333336</v>
      </c>
      <c r="K228" s="6">
        <f t="array" ref="K228">+IFERROR(STDEV(IF(F228:I228&gt;0,F228:I228)),0)</f>
        <v>10686.208834443278</v>
      </c>
      <c r="L228" s="6">
        <f t="shared" si="59"/>
        <v>286797.92449889006</v>
      </c>
      <c r="M228" s="6">
        <f t="shared" si="60"/>
        <v>308170.34216777666</v>
      </c>
      <c r="N228" s="7" t="str">
        <f t="shared" si="65"/>
        <v>DESCARTADA</v>
      </c>
      <c r="O228" s="7" t="str">
        <f t="shared" si="66"/>
        <v>DESCARTADA</v>
      </c>
      <c r="P228" s="7">
        <f t="shared" si="67"/>
        <v>297500</v>
      </c>
      <c r="Q228" s="7">
        <f t="shared" si="68"/>
        <v>308162.40000000002</v>
      </c>
      <c r="R228" s="27">
        <f t="shared" si="61"/>
        <v>302831.2</v>
      </c>
      <c r="S228" s="27">
        <f t="shared" si="62"/>
        <v>302831.2</v>
      </c>
      <c r="T228" s="21">
        <f t="shared" si="63"/>
        <v>297500</v>
      </c>
      <c r="U228" s="22">
        <f t="shared" si="64"/>
        <v>302784.26973672194</v>
      </c>
      <c r="V228" s="28"/>
      <c r="W228" s="28"/>
    </row>
    <row r="229" spans="1:23" ht="39">
      <c r="A229" s="3">
        <v>226</v>
      </c>
      <c r="B229" s="163"/>
      <c r="C229" s="161"/>
      <c r="D229" s="92" t="s">
        <v>464</v>
      </c>
      <c r="E229" s="5">
        <f t="shared" si="57"/>
        <v>3</v>
      </c>
      <c r="F229" s="18">
        <v>340938.57</v>
      </c>
      <c r="G229" s="18"/>
      <c r="H229" s="18">
        <v>297500</v>
      </c>
      <c r="I229" s="18">
        <v>326792.08</v>
      </c>
      <c r="J229" s="6">
        <f t="shared" si="58"/>
        <v>321743.55000000005</v>
      </c>
      <c r="K229" s="6">
        <f t="array" ref="K229">+IFERROR(STDEV(IF(F229:I229&gt;0,F229:I229)),0)</f>
        <v>22154.978724474102</v>
      </c>
      <c r="L229" s="6">
        <f t="shared" si="59"/>
        <v>299588.57127552596</v>
      </c>
      <c r="M229" s="6">
        <f t="shared" si="60"/>
        <v>343898.52872447413</v>
      </c>
      <c r="N229" s="7">
        <f t="shared" si="65"/>
        <v>340938.57</v>
      </c>
      <c r="O229" s="7" t="str">
        <f t="shared" si="66"/>
        <v>DESCARTADA</v>
      </c>
      <c r="P229" s="7" t="str">
        <f t="shared" si="67"/>
        <v>DESCARTADA</v>
      </c>
      <c r="Q229" s="7">
        <f t="shared" si="68"/>
        <v>326792.08</v>
      </c>
      <c r="R229" s="27">
        <f t="shared" si="61"/>
        <v>333865.32500000001</v>
      </c>
      <c r="S229" s="27">
        <f t="shared" si="62"/>
        <v>333865.32500000001</v>
      </c>
      <c r="T229" s="21">
        <f t="shared" si="63"/>
        <v>326792.08</v>
      </c>
      <c r="U229" s="22">
        <f t="shared" si="64"/>
        <v>333790.38997928868</v>
      </c>
      <c r="V229" s="28"/>
      <c r="W229" s="28"/>
    </row>
    <row r="230" spans="1:23" ht="39">
      <c r="A230" s="3">
        <v>227</v>
      </c>
      <c r="B230" s="163"/>
      <c r="C230" s="161"/>
      <c r="D230" s="92" t="s">
        <v>465</v>
      </c>
      <c r="E230" s="5">
        <f t="shared" si="57"/>
        <v>3</v>
      </c>
      <c r="F230" s="18">
        <v>378926.94</v>
      </c>
      <c r="G230" s="18"/>
      <c r="H230" s="18">
        <v>297500</v>
      </c>
      <c r="I230" s="18">
        <v>364849.93</v>
      </c>
      <c r="J230" s="6">
        <f t="shared" si="58"/>
        <v>347092.29</v>
      </c>
      <c r="K230" s="6">
        <f t="array" ref="K230">+IFERROR(STDEV(IF(F230:I230&gt;0,F230:I230)),0)</f>
        <v>43521.109512719682</v>
      </c>
      <c r="L230" s="6">
        <f t="shared" si="59"/>
        <v>303571.1804872803</v>
      </c>
      <c r="M230" s="6">
        <f t="shared" si="60"/>
        <v>390613.39951271965</v>
      </c>
      <c r="N230" s="7">
        <f t="shared" si="65"/>
        <v>378926.94</v>
      </c>
      <c r="O230" s="7" t="str">
        <f t="shared" si="66"/>
        <v>DESCARTADA</v>
      </c>
      <c r="P230" s="7" t="str">
        <f t="shared" si="67"/>
        <v>DESCARTADA</v>
      </c>
      <c r="Q230" s="7">
        <f t="shared" si="68"/>
        <v>364849.93</v>
      </c>
      <c r="R230" s="27">
        <f t="shared" si="61"/>
        <v>371888.435</v>
      </c>
      <c r="S230" s="27">
        <f t="shared" si="62"/>
        <v>371888.435</v>
      </c>
      <c r="T230" s="21">
        <f t="shared" si="63"/>
        <v>364849.93</v>
      </c>
      <c r="U230" s="22">
        <f t="shared" si="64"/>
        <v>371821.822294112</v>
      </c>
      <c r="V230" s="28"/>
      <c r="W230" s="28"/>
    </row>
    <row r="231" spans="1:23" ht="39">
      <c r="A231" s="8">
        <v>228</v>
      </c>
      <c r="B231" s="163"/>
      <c r="C231" s="161"/>
      <c r="D231" s="92" t="s">
        <v>466</v>
      </c>
      <c r="E231" s="5">
        <f t="shared" si="57"/>
        <v>3</v>
      </c>
      <c r="F231" s="18">
        <v>424237.38</v>
      </c>
      <c r="G231" s="18"/>
      <c r="H231" s="18">
        <v>357000</v>
      </c>
      <c r="I231" s="18">
        <v>405816.09</v>
      </c>
      <c r="J231" s="6">
        <f t="shared" si="58"/>
        <v>395684.49</v>
      </c>
      <c r="K231" s="6">
        <f t="array" ref="K231">+IFERROR(STDEV(IF(F231:I231&gt;0,F231:I231)),0)</f>
        <v>34744.83136001815</v>
      </c>
      <c r="L231" s="6">
        <f t="shared" si="59"/>
        <v>360939.65863998182</v>
      </c>
      <c r="M231" s="6">
        <f t="shared" si="60"/>
        <v>430429.32136001816</v>
      </c>
      <c r="N231" s="7">
        <f t="shared" si="65"/>
        <v>424237.38</v>
      </c>
      <c r="O231" s="7" t="str">
        <f t="shared" si="66"/>
        <v>DESCARTADA</v>
      </c>
      <c r="P231" s="7" t="str">
        <f t="shared" si="67"/>
        <v>DESCARTADA</v>
      </c>
      <c r="Q231" s="7">
        <f t="shared" si="68"/>
        <v>405816.09</v>
      </c>
      <c r="R231" s="27">
        <f t="shared" si="61"/>
        <v>415026.73499999999</v>
      </c>
      <c r="S231" s="27">
        <f t="shared" si="62"/>
        <v>415026.73499999999</v>
      </c>
      <c r="T231" s="21">
        <f t="shared" si="63"/>
        <v>405816.09</v>
      </c>
      <c r="U231" s="22">
        <f t="shared" si="64"/>
        <v>414924.51697079098</v>
      </c>
      <c r="V231" s="28"/>
      <c r="W231" s="28"/>
    </row>
    <row r="232" spans="1:23" ht="12.95">
      <c r="A232" s="3">
        <v>229</v>
      </c>
      <c r="B232" s="163"/>
      <c r="C232" s="161"/>
      <c r="D232" s="54" t="s">
        <v>284</v>
      </c>
      <c r="E232" s="5">
        <f t="shared" si="57"/>
        <v>4</v>
      </c>
      <c r="F232" s="18">
        <v>299244.53999999998</v>
      </c>
      <c r="G232" s="18">
        <v>167660.57737691901</v>
      </c>
      <c r="H232" s="18">
        <v>261800</v>
      </c>
      <c r="I232" s="18">
        <v>284481.11</v>
      </c>
      <c r="J232" s="6">
        <f t="shared" si="58"/>
        <v>253296.55684422975</v>
      </c>
      <c r="K232" s="6">
        <f t="array" ref="K232">+IFERROR(STDEV(IF(F232:I232&gt;0,F232:I232)),0)</f>
        <v>59131.274963528034</v>
      </c>
      <c r="L232" s="6">
        <f t="shared" si="59"/>
        <v>194165.28188070172</v>
      </c>
      <c r="M232" s="6">
        <f t="shared" si="60"/>
        <v>312427.83180775779</v>
      </c>
      <c r="N232" s="7">
        <f t="shared" ref="N232:N237" si="69">+IF(AND(F232&gt;=$L232,F232&lt;=$M232),+F232,"DESCARTADA")</f>
        <v>299244.53999999998</v>
      </c>
      <c r="O232" s="7" t="str">
        <f t="shared" si="66"/>
        <v>DESCARTADA</v>
      </c>
      <c r="P232" s="7">
        <f t="shared" ref="P232:P237" si="70">+IF(AND(H232&gt;=$L232,H232&lt;=$M232),+H232,"DESCARTADA")</f>
        <v>261800</v>
      </c>
      <c r="Q232" s="7">
        <f t="shared" ref="Q232:Q237" si="71">+IF(AND(I232&gt;=$L232,I232&lt;=$M232),+I232,"DESCARTADA")</f>
        <v>284481.11</v>
      </c>
      <c r="R232" s="27">
        <f t="shared" si="61"/>
        <v>281841.88333333336</v>
      </c>
      <c r="S232" s="27">
        <f t="shared" si="62"/>
        <v>284481.11</v>
      </c>
      <c r="T232" s="21">
        <f t="shared" si="63"/>
        <v>261800</v>
      </c>
      <c r="U232" s="22">
        <f t="shared" si="64"/>
        <v>281416.63801044394</v>
      </c>
      <c r="V232" s="28"/>
      <c r="W232" s="28"/>
    </row>
    <row r="233" spans="1:23" ht="12.95">
      <c r="A233" s="3">
        <v>230</v>
      </c>
      <c r="B233" s="163"/>
      <c r="C233" s="161"/>
      <c r="D233" s="54" t="s">
        <v>285</v>
      </c>
      <c r="E233" s="5">
        <f t="shared" si="57"/>
        <v>4</v>
      </c>
      <c r="F233" s="18">
        <v>314167.14</v>
      </c>
      <c r="G233" s="18">
        <v>159783.01999999999</v>
      </c>
      <c r="H233" s="18">
        <v>261800</v>
      </c>
      <c r="I233" s="18">
        <v>271114.01</v>
      </c>
      <c r="J233" s="6">
        <f t="shared" si="58"/>
        <v>251716.04250000001</v>
      </c>
      <c r="K233" s="6">
        <f t="array" ref="K233">+IFERROR(STDEV(IF(F233:I233&gt;0,F233:I233)),0)</f>
        <v>65395.686776557603</v>
      </c>
      <c r="L233" s="6">
        <f t="shared" si="59"/>
        <v>186320.35572344239</v>
      </c>
      <c r="M233" s="6">
        <f t="shared" si="60"/>
        <v>317111.72927655763</v>
      </c>
      <c r="N233" s="7">
        <f t="shared" si="69"/>
        <v>314167.14</v>
      </c>
      <c r="O233" s="7" t="str">
        <f t="shared" si="66"/>
        <v>DESCARTADA</v>
      </c>
      <c r="P233" s="7">
        <f t="shared" si="70"/>
        <v>261800</v>
      </c>
      <c r="Q233" s="7">
        <f t="shared" si="71"/>
        <v>271114.01</v>
      </c>
      <c r="R233" s="27">
        <f t="shared" si="61"/>
        <v>282360.38333333336</v>
      </c>
      <c r="S233" s="27">
        <f t="shared" si="62"/>
        <v>271114.01</v>
      </c>
      <c r="T233" s="21">
        <f t="shared" si="63"/>
        <v>261800</v>
      </c>
      <c r="U233" s="22">
        <f t="shared" si="64"/>
        <v>281466.9802543589</v>
      </c>
      <c r="V233" s="28"/>
      <c r="W233" s="28"/>
    </row>
    <row r="234" spans="1:23" ht="12.95">
      <c r="A234" s="8">
        <v>231</v>
      </c>
      <c r="B234" s="163"/>
      <c r="C234" s="161"/>
      <c r="D234" s="54" t="s">
        <v>286</v>
      </c>
      <c r="E234" s="5">
        <f t="shared" si="57"/>
        <v>4</v>
      </c>
      <c r="F234" s="18">
        <v>364589.82</v>
      </c>
      <c r="G234" s="18">
        <v>213102.58799999999</v>
      </c>
      <c r="H234" s="18">
        <v>261800</v>
      </c>
      <c r="I234" s="18">
        <v>361586.22</v>
      </c>
      <c r="J234" s="6">
        <f t="shared" si="58"/>
        <v>300269.65700000001</v>
      </c>
      <c r="K234" s="6">
        <f t="array" ref="K234">+IFERROR(STDEV(IF(F234:I234&gt;0,F234:I234)),0)</f>
        <v>75221.487830335434</v>
      </c>
      <c r="L234" s="6">
        <f t="shared" si="59"/>
        <v>225048.16916966456</v>
      </c>
      <c r="M234" s="6">
        <f t="shared" si="60"/>
        <v>375491.14483033546</v>
      </c>
      <c r="N234" s="7">
        <f t="shared" si="69"/>
        <v>364589.82</v>
      </c>
      <c r="O234" s="7" t="str">
        <f t="shared" si="66"/>
        <v>DESCARTADA</v>
      </c>
      <c r="P234" s="7">
        <f t="shared" si="70"/>
        <v>261800</v>
      </c>
      <c r="Q234" s="7">
        <f t="shared" si="71"/>
        <v>361586.22</v>
      </c>
      <c r="R234" s="27">
        <f t="shared" si="61"/>
        <v>329325.34666666668</v>
      </c>
      <c r="S234" s="27">
        <f t="shared" si="62"/>
        <v>361586.22</v>
      </c>
      <c r="T234" s="21">
        <f t="shared" si="63"/>
        <v>261800</v>
      </c>
      <c r="U234" s="22">
        <f t="shared" si="64"/>
        <v>325583.22240763425</v>
      </c>
      <c r="V234" s="28"/>
      <c r="W234" s="28"/>
    </row>
    <row r="235" spans="1:23" ht="26.1">
      <c r="A235" s="3">
        <v>232</v>
      </c>
      <c r="B235" s="163"/>
      <c r="C235" s="161"/>
      <c r="D235" s="93" t="s">
        <v>467</v>
      </c>
      <c r="E235" s="5">
        <f t="shared" si="57"/>
        <v>3</v>
      </c>
      <c r="F235" s="18">
        <v>357000</v>
      </c>
      <c r="G235" s="18"/>
      <c r="H235" s="18">
        <v>595000</v>
      </c>
      <c r="I235" s="18">
        <v>342720</v>
      </c>
      <c r="J235" s="6">
        <f t="shared" si="58"/>
        <v>431573.33333333331</v>
      </c>
      <c r="K235" s="6">
        <f t="array" ref="K235">+IFERROR(STDEV(IF(F235:I235&gt;0,F235:I235)),0)</f>
        <v>141711.63019785396</v>
      </c>
      <c r="L235" s="6">
        <f t="shared" si="59"/>
        <v>289861.70313547936</v>
      </c>
      <c r="M235" s="6">
        <f t="shared" si="60"/>
        <v>573284.96353118727</v>
      </c>
      <c r="N235" s="7">
        <f t="shared" si="69"/>
        <v>357000</v>
      </c>
      <c r="O235" s="7" t="str">
        <f t="shared" si="66"/>
        <v>DESCARTADA</v>
      </c>
      <c r="P235" s="7" t="str">
        <f t="shared" si="70"/>
        <v>DESCARTADA</v>
      </c>
      <c r="Q235" s="7">
        <f t="shared" si="71"/>
        <v>342720</v>
      </c>
      <c r="R235" s="27">
        <f t="shared" si="61"/>
        <v>349860</v>
      </c>
      <c r="S235" s="27">
        <f t="shared" si="62"/>
        <v>349860</v>
      </c>
      <c r="T235" s="21">
        <f t="shared" si="63"/>
        <v>342720</v>
      </c>
      <c r="U235" s="22">
        <f t="shared" si="64"/>
        <v>349787.13526943786</v>
      </c>
      <c r="V235" s="28"/>
      <c r="W235" s="28"/>
    </row>
    <row r="236" spans="1:23" ht="12.95">
      <c r="A236" s="3">
        <v>233</v>
      </c>
      <c r="B236" s="163"/>
      <c r="C236" s="161"/>
      <c r="D236" s="80" t="s">
        <v>289</v>
      </c>
      <c r="E236" s="5">
        <f t="shared" si="57"/>
        <v>4</v>
      </c>
      <c r="F236" s="18">
        <v>115033.73</v>
      </c>
      <c r="G236" s="18">
        <v>68234.517578893574</v>
      </c>
      <c r="H236" s="18">
        <v>95200</v>
      </c>
      <c r="I236" s="18">
        <v>115778.15</v>
      </c>
      <c r="J236" s="6">
        <f t="shared" si="58"/>
        <v>98561.599394723395</v>
      </c>
      <c r="K236" s="6">
        <f t="array" ref="K236">+IFERROR(STDEV(IF(F236:I236&gt;0,F236:I236)),0)</f>
        <v>22351.531963722879</v>
      </c>
      <c r="L236" s="6">
        <f t="shared" si="59"/>
        <v>76210.067431000512</v>
      </c>
      <c r="M236" s="6">
        <f t="shared" si="60"/>
        <v>120913.13135844628</v>
      </c>
      <c r="N236" s="7">
        <f t="shared" si="69"/>
        <v>115033.73</v>
      </c>
      <c r="O236" s="7" t="str">
        <f t="shared" si="66"/>
        <v>DESCARTADA</v>
      </c>
      <c r="P236" s="7">
        <f t="shared" si="70"/>
        <v>95200</v>
      </c>
      <c r="Q236" s="7">
        <f t="shared" si="71"/>
        <v>115778.15</v>
      </c>
      <c r="R236" s="27">
        <f t="shared" si="61"/>
        <v>108670.62666666666</v>
      </c>
      <c r="S236" s="27">
        <f t="shared" si="62"/>
        <v>115033.73</v>
      </c>
      <c r="T236" s="21">
        <f t="shared" si="63"/>
        <v>95200</v>
      </c>
      <c r="U236" s="22">
        <f t="shared" si="64"/>
        <v>108233.80307149827</v>
      </c>
      <c r="V236" s="28"/>
      <c r="W236" s="28"/>
    </row>
    <row r="237" spans="1:23" ht="12.95">
      <c r="A237" s="8">
        <v>234</v>
      </c>
      <c r="B237" s="163"/>
      <c r="C237" s="161"/>
      <c r="D237" s="80" t="s">
        <v>290</v>
      </c>
      <c r="E237" s="5">
        <f t="shared" si="57"/>
        <v>4</v>
      </c>
      <c r="F237" s="18">
        <v>153918.17000000001</v>
      </c>
      <c r="G237" s="18">
        <v>91000.345653657612</v>
      </c>
      <c r="H237" s="18">
        <v>130900</v>
      </c>
      <c r="I237" s="18">
        <v>154406.48000000001</v>
      </c>
      <c r="J237" s="6">
        <f t="shared" si="58"/>
        <v>132556.2489134144</v>
      </c>
      <c r="K237" s="6">
        <f t="array" ref="K237">+IFERROR(STDEV(IF(F237:I237&gt;0,F237:I237)),0)</f>
        <v>29795.975831445041</v>
      </c>
      <c r="L237" s="6">
        <f t="shared" si="59"/>
        <v>102760.27308196935</v>
      </c>
      <c r="M237" s="6">
        <f t="shared" si="60"/>
        <v>162352.22474485944</v>
      </c>
      <c r="N237" s="7">
        <f t="shared" si="69"/>
        <v>153918.17000000001</v>
      </c>
      <c r="O237" s="7" t="str">
        <f t="shared" si="66"/>
        <v>DESCARTADA</v>
      </c>
      <c r="P237" s="7">
        <f t="shared" si="70"/>
        <v>130900</v>
      </c>
      <c r="Q237" s="7">
        <f t="shared" si="71"/>
        <v>154406.48000000001</v>
      </c>
      <c r="R237" s="27">
        <f t="shared" si="61"/>
        <v>146408.21666666667</v>
      </c>
      <c r="S237" s="27">
        <f t="shared" si="62"/>
        <v>153918.17000000001</v>
      </c>
      <c r="T237" s="21">
        <f t="shared" si="63"/>
        <v>130900</v>
      </c>
      <c r="U237" s="22">
        <f t="shared" si="64"/>
        <v>145981.6786833487</v>
      </c>
      <c r="V237" s="28"/>
      <c r="W237" s="28"/>
    </row>
    <row r="238" spans="1:23">
      <c r="R238" s="20">
        <f>SUM(R40:R237)</f>
        <v>172347314.90234983</v>
      </c>
    </row>
  </sheetData>
  <autoFilter ref="A3:U238" xr:uid="{00000000-0001-0000-0000-000000000000}"/>
  <mergeCells count="42">
    <mergeCell ref="V2:V3"/>
    <mergeCell ref="W2:W3"/>
    <mergeCell ref="S2:S3"/>
    <mergeCell ref="T2:T3"/>
    <mergeCell ref="U2:U3"/>
    <mergeCell ref="B6:B9"/>
    <mergeCell ref="C6:C9"/>
    <mergeCell ref="B10:B13"/>
    <mergeCell ref="C10:C13"/>
    <mergeCell ref="B15:B18"/>
    <mergeCell ref="C15:C18"/>
    <mergeCell ref="A1:R1"/>
    <mergeCell ref="A2:A3"/>
    <mergeCell ref="B2:B3"/>
    <mergeCell ref="D2:D3"/>
    <mergeCell ref="E2:E3"/>
    <mergeCell ref="C2:C3"/>
    <mergeCell ref="F2:I2"/>
    <mergeCell ref="J2:M2"/>
    <mergeCell ref="R2:R3"/>
    <mergeCell ref="N2:Q2"/>
    <mergeCell ref="B19:B22"/>
    <mergeCell ref="C19:C22"/>
    <mergeCell ref="B23:B26"/>
    <mergeCell ref="C23:C26"/>
    <mergeCell ref="B27:B34"/>
    <mergeCell ref="C27:C34"/>
    <mergeCell ref="B35:B39"/>
    <mergeCell ref="C35:C39"/>
    <mergeCell ref="B40:B123"/>
    <mergeCell ref="C40:C119"/>
    <mergeCell ref="C120:C123"/>
    <mergeCell ref="B172:B213"/>
    <mergeCell ref="C172:C213"/>
    <mergeCell ref="B214:B237"/>
    <mergeCell ref="C214:C237"/>
    <mergeCell ref="B124:B134"/>
    <mergeCell ref="C124:C134"/>
    <mergeCell ref="B135:B137"/>
    <mergeCell ref="C135:C137"/>
    <mergeCell ref="B138:B171"/>
    <mergeCell ref="C138:C17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8F99F-5A17-4D20-B5F0-AD04479A6ACC}">
  <dimension ref="A1:D15"/>
  <sheetViews>
    <sheetView workbookViewId="0">
      <selection sqref="A1:D15"/>
    </sheetView>
  </sheetViews>
  <sheetFormatPr defaultColWidth="11.42578125" defaultRowHeight="8.1"/>
  <cols>
    <col min="1" max="2" width="11.42578125" style="14"/>
    <col min="3" max="3" width="27.5703125" style="14" customWidth="1"/>
    <col min="4" max="16384" width="11.42578125" style="14"/>
  </cols>
  <sheetData>
    <row r="1" spans="1:4">
      <c r="A1" s="184" t="s">
        <v>297</v>
      </c>
      <c r="B1" s="184" t="s">
        <v>298</v>
      </c>
      <c r="C1" s="184" t="s">
        <v>468</v>
      </c>
      <c r="D1" s="185" t="s">
        <v>469</v>
      </c>
    </row>
    <row r="2" spans="1:4">
      <c r="A2" s="184"/>
      <c r="B2" s="184"/>
      <c r="C2" s="184"/>
      <c r="D2" s="185"/>
    </row>
    <row r="3" spans="1:4" ht="50.25" customHeight="1">
      <c r="A3" s="15">
        <v>1</v>
      </c>
      <c r="B3" s="12" t="s">
        <v>470</v>
      </c>
      <c r="C3" s="13" t="s">
        <v>471</v>
      </c>
      <c r="D3" s="17">
        <v>3500</v>
      </c>
    </row>
    <row r="4" spans="1:4" ht="39.75" customHeight="1">
      <c r="A4" s="16">
        <v>2</v>
      </c>
      <c r="B4" s="13" t="s">
        <v>472</v>
      </c>
      <c r="C4" s="13" t="s">
        <v>471</v>
      </c>
      <c r="D4" s="17">
        <v>3500</v>
      </c>
    </row>
    <row r="5" spans="1:4" ht="49.5" customHeight="1">
      <c r="A5" s="16">
        <v>3</v>
      </c>
      <c r="B5" s="13" t="s">
        <v>473</v>
      </c>
      <c r="C5" s="13" t="s">
        <v>471</v>
      </c>
      <c r="D5" s="17">
        <v>3500</v>
      </c>
    </row>
    <row r="6" spans="1:4" ht="42.75" customHeight="1">
      <c r="A6" s="15">
        <v>4</v>
      </c>
      <c r="B6" s="13" t="s">
        <v>474</v>
      </c>
      <c r="C6" s="13" t="s">
        <v>471</v>
      </c>
      <c r="D6" s="17">
        <v>3500</v>
      </c>
    </row>
    <row r="7" spans="1:4" ht="43.5" customHeight="1">
      <c r="A7" s="16">
        <v>5</v>
      </c>
      <c r="B7" s="13" t="s">
        <v>475</v>
      </c>
      <c r="C7" s="13" t="s">
        <v>471</v>
      </c>
      <c r="D7" s="17">
        <v>3500</v>
      </c>
    </row>
    <row r="8" spans="1:4" ht="42.75" customHeight="1">
      <c r="A8" s="16">
        <v>6</v>
      </c>
      <c r="B8" s="13" t="s">
        <v>476</v>
      </c>
      <c r="C8" s="13" t="s">
        <v>471</v>
      </c>
      <c r="D8" s="17">
        <v>3500</v>
      </c>
    </row>
    <row r="9" spans="1:4" ht="44.25" customHeight="1">
      <c r="A9" s="15">
        <v>7</v>
      </c>
      <c r="B9" s="13" t="s">
        <v>477</v>
      </c>
      <c r="C9" s="13" t="s">
        <v>471</v>
      </c>
      <c r="D9" s="17">
        <v>3500</v>
      </c>
    </row>
    <row r="10" spans="1:4" ht="51" customHeight="1">
      <c r="A10" s="16">
        <v>8</v>
      </c>
      <c r="B10" s="13" t="s">
        <v>478</v>
      </c>
      <c r="C10" s="13" t="s">
        <v>471</v>
      </c>
      <c r="D10" s="17">
        <v>3500</v>
      </c>
    </row>
    <row r="11" spans="1:4" ht="42" customHeight="1">
      <c r="A11" s="16">
        <v>9</v>
      </c>
      <c r="B11" s="13" t="s">
        <v>479</v>
      </c>
      <c r="C11" s="13" t="s">
        <v>471</v>
      </c>
      <c r="D11" s="17">
        <v>3500</v>
      </c>
    </row>
    <row r="12" spans="1:4" ht="49.5" customHeight="1">
      <c r="A12" s="15">
        <v>10</v>
      </c>
      <c r="B12" s="13" t="s">
        <v>480</v>
      </c>
      <c r="C12" s="13" t="s">
        <v>471</v>
      </c>
      <c r="D12" s="17">
        <v>3500</v>
      </c>
    </row>
    <row r="13" spans="1:4" ht="34.5" customHeight="1">
      <c r="A13" s="16">
        <v>11</v>
      </c>
      <c r="B13" s="13" t="s">
        <v>481</v>
      </c>
      <c r="C13" s="13" t="s">
        <v>471</v>
      </c>
      <c r="D13" s="17">
        <v>3500</v>
      </c>
    </row>
    <row r="14" spans="1:4" ht="36" customHeight="1">
      <c r="A14" s="16">
        <v>12</v>
      </c>
      <c r="B14" s="13" t="s">
        <v>482</v>
      </c>
      <c r="C14" s="13" t="s">
        <v>471</v>
      </c>
      <c r="D14" s="17">
        <v>3500</v>
      </c>
    </row>
    <row r="15" spans="1:4" ht="30.75" customHeight="1">
      <c r="A15" s="15">
        <v>13</v>
      </c>
      <c r="B15" s="13" t="s">
        <v>483</v>
      </c>
      <c r="C15" s="13" t="s">
        <v>471</v>
      </c>
      <c r="D15" s="17">
        <v>3500</v>
      </c>
    </row>
  </sheetData>
  <mergeCells count="4">
    <mergeCell ref="A1:A2"/>
    <mergeCell ref="B1:B2"/>
    <mergeCell ref="C1:C2"/>
    <mergeCell ref="D1: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Angélica Rojas Prada</dc:creator>
  <cp:keywords/>
  <dc:description/>
  <cp:lastModifiedBy/>
  <cp:revision/>
  <dcterms:created xsi:type="dcterms:W3CDTF">2015-06-05T18:19:34Z</dcterms:created>
  <dcterms:modified xsi:type="dcterms:W3CDTF">2026-03-19T23:09:15Z</dcterms:modified>
  <cp:category/>
  <cp:contentStatus/>
</cp:coreProperties>
</file>