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C4CB2509-CC63-4961-8EA7-DC4C1EA9B00A}" xr6:coauthVersionLast="36" xr6:coauthVersionMax="36" xr10:uidLastSave="{00000000-0000-0000-0000-000000000000}"/>
  <bookViews>
    <workbookView xWindow="0" yWindow="0" windowWidth="25170" windowHeight="11745" tabRatio="692" firstSheet="2" activeTab="2" xr2:uid="{00000000-000D-0000-FFFF-FFFF00000000}"/>
  </bookViews>
  <sheets>
    <sheet name="CONTEXTO ESTRATÉGICO" sheetId="21" r:id="rId1"/>
    <sheet name="CONTROL DE CAMBIOS" sheetId="23" r:id="rId2"/>
    <sheet name="MAPA DE RIESGOS" sheetId="20" r:id="rId3"/>
    <sheet name="Hoja1" sheetId="24" r:id="rId4"/>
    <sheet name="CLASIFICACIÓN DEL RIESGO " sheetId="8" r:id="rId5"/>
    <sheet name="CALIFICACIÓN DEL RIESGO" sheetId="9" r:id="rId6"/>
    <sheet name="OPCIONES DE MANEJO DEL RIESGO" sheetId="7" r:id="rId7"/>
    <sheet name="MATRIZ CALIFICACIÓN" sheetId="4" r:id="rId8"/>
    <sheet name="EVALUACIÓN DE CONTROLES" sheetId="22" r:id="rId9"/>
  </sheets>
  <definedNames>
    <definedName name="_xlnm._FilterDatabase" localSheetId="2" hidden="1">'MAPA DE RIESGOS'!$A$111:$A$147</definedName>
    <definedName name="_xlnm.Print_Area" localSheetId="0">'CONTEXTO ESTRATÉGICO'!$A$1:$D$16</definedName>
    <definedName name="_xlnm.Print_Area" localSheetId="2">'MAPA DE RIESGOS'!$A:$S</definedName>
    <definedName name="_xlnm.Print_Area" localSheetId="7">'MATRIZ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67" i="20" l="1"/>
  <c r="AE167" i="20"/>
  <c r="AF165" i="20"/>
  <c r="AE165" i="20"/>
  <c r="AF164" i="20"/>
  <c r="AE164" i="20"/>
  <c r="AE163" i="20"/>
  <c r="AG163" i="20"/>
  <c r="AI163" i="20" s="1"/>
  <c r="AK163" i="20" s="1"/>
  <c r="AM163" i="20" s="1"/>
  <c r="O163" i="20"/>
  <c r="Q163" i="20" s="1"/>
  <c r="R163" i="20" s="1"/>
  <c r="AF163" i="20"/>
  <c r="AH163" i="20"/>
  <c r="AJ163" i="20" s="1"/>
  <c r="AL163" i="20" s="1"/>
  <c r="P163" i="20"/>
  <c r="AF162" i="20"/>
  <c r="AE162" i="20"/>
  <c r="AF160" i="20"/>
  <c r="AE160" i="20"/>
  <c r="AF159" i="20"/>
  <c r="AE159" i="20"/>
  <c r="AE158" i="20"/>
  <c r="AG158" i="20"/>
  <c r="AI158" i="20"/>
  <c r="AK158" i="20" s="1"/>
  <c r="O158" i="20"/>
  <c r="AF158" i="20"/>
  <c r="AH158" i="20"/>
  <c r="AJ158" i="20" s="1"/>
  <c r="AL158" i="20" s="1"/>
  <c r="P158" i="20"/>
  <c r="Q158" i="20"/>
  <c r="R158" i="20" s="1"/>
  <c r="AF157" i="20"/>
  <c r="AE157" i="20"/>
  <c r="AF155" i="20"/>
  <c r="AE155" i="20"/>
  <c r="AF154" i="20"/>
  <c r="AE154" i="20"/>
  <c r="AG153" i="20"/>
  <c r="AI153" i="20" s="1"/>
  <c r="AK153" i="20" s="1"/>
  <c r="AF153" i="20"/>
  <c r="AH153" i="20" s="1"/>
  <c r="AJ153" i="20" s="1"/>
  <c r="AL153" i="20" s="1"/>
  <c r="AE153" i="20"/>
  <c r="P153" i="20"/>
  <c r="O153" i="20"/>
  <c r="Q153" i="20"/>
  <c r="R153" i="20" s="1"/>
  <c r="AF152" i="20"/>
  <c r="AE152" i="20"/>
  <c r="AF150" i="20"/>
  <c r="AE150" i="20"/>
  <c r="AF149" i="20"/>
  <c r="AE149" i="20"/>
  <c r="AG148" i="20"/>
  <c r="AI148" i="20" s="1"/>
  <c r="AK148" i="20" s="1"/>
  <c r="AF148" i="20"/>
  <c r="AH148" i="20" s="1"/>
  <c r="AJ148" i="20" s="1"/>
  <c r="AL148" i="20" s="1"/>
  <c r="AE148" i="20"/>
  <c r="P148" i="20"/>
  <c r="O148" i="20"/>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G111" i="20" s="1"/>
  <c r="AI111" i="20" s="1"/>
  <c r="AK111" i="20" s="1"/>
  <c r="AF111" i="20"/>
  <c r="AH111" i="20" s="1"/>
  <c r="AJ111" i="20" s="1"/>
  <c r="AL111" i="20" s="1"/>
  <c r="AE112" i="20"/>
  <c r="AF112" i="20"/>
  <c r="AE113" i="20"/>
  <c r="AF113" i="20"/>
  <c r="AE116" i="20"/>
  <c r="AF116" i="20"/>
  <c r="O117" i="20"/>
  <c r="P117" i="20"/>
  <c r="Q117" i="20" s="1"/>
  <c r="R117" i="20" s="1"/>
  <c r="AE117" i="20"/>
  <c r="AG117" i="20" s="1"/>
  <c r="AI117" i="20" s="1"/>
  <c r="AK117" i="20" s="1"/>
  <c r="AM117" i="20" s="1"/>
  <c r="AF117" i="20"/>
  <c r="AE118" i="20"/>
  <c r="AF118" i="20"/>
  <c r="AE119" i="20"/>
  <c r="AF119" i="20"/>
  <c r="AH117" i="20" s="1"/>
  <c r="AJ117" i="20" s="1"/>
  <c r="AL117" i="20" s="1"/>
  <c r="AE121" i="20"/>
  <c r="AF121" i="20"/>
  <c r="O122" i="20"/>
  <c r="Q122" i="20"/>
  <c r="R122" i="20"/>
  <c r="P122" i="20"/>
  <c r="AE122" i="20"/>
  <c r="AF122" i="20"/>
  <c r="AH122" i="20" s="1"/>
  <c r="AJ122" i="20" s="1"/>
  <c r="AL122" i="20" s="1"/>
  <c r="AE123" i="20"/>
  <c r="AG122" i="20" s="1"/>
  <c r="AI122" i="20" s="1"/>
  <c r="AK122" i="20" s="1"/>
  <c r="AM122" i="20" s="1"/>
  <c r="AF123" i="20"/>
  <c r="AE124" i="20"/>
  <c r="AF124" i="20"/>
  <c r="AE126" i="20"/>
  <c r="AF126" i="20"/>
  <c r="O127" i="20"/>
  <c r="P127" i="20"/>
  <c r="Q127" i="20" s="1"/>
  <c r="R127" i="20" s="1"/>
  <c r="AE127" i="20"/>
  <c r="AF127" i="20"/>
  <c r="AE128" i="20"/>
  <c r="AG127" i="20" s="1"/>
  <c r="AI127" i="20" s="1"/>
  <c r="AK127" i="20" s="1"/>
  <c r="AM127" i="20" s="1"/>
  <c r="AF128" i="20"/>
  <c r="AH127" i="20" s="1"/>
  <c r="AJ127" i="20" s="1"/>
  <c r="AL127" i="20" s="1"/>
  <c r="AE129" i="20"/>
  <c r="AF129" i="20"/>
  <c r="AE131" i="20"/>
  <c r="AF131" i="20"/>
  <c r="O132" i="20"/>
  <c r="P132" i="20"/>
  <c r="Q132" i="20" s="1"/>
  <c r="R132" i="20" s="1"/>
  <c r="AE132" i="20"/>
  <c r="AF132" i="20"/>
  <c r="AH132" i="20" s="1"/>
  <c r="AJ132" i="20" s="1"/>
  <c r="AL132" i="20" s="1"/>
  <c r="AE133" i="20"/>
  <c r="AF133" i="20"/>
  <c r="AE134" i="20"/>
  <c r="AG132" i="20" s="1"/>
  <c r="AI132" i="20" s="1"/>
  <c r="AK132" i="20" s="1"/>
  <c r="AM132" i="20" s="1"/>
  <c r="AF134" i="20"/>
  <c r="AE136" i="20"/>
  <c r="AF136" i="20"/>
  <c r="O137" i="20"/>
  <c r="P137" i="20"/>
  <c r="AE137" i="20"/>
  <c r="AF137" i="20"/>
  <c r="AH137" i="20"/>
  <c r="AJ137" i="20" s="1"/>
  <c r="AL137" i="20" s="1"/>
  <c r="AE138" i="20"/>
  <c r="AF138" i="20"/>
  <c r="AE139" i="20"/>
  <c r="AG137" i="20" s="1"/>
  <c r="AI137" i="20" s="1"/>
  <c r="AK137" i="20" s="1"/>
  <c r="AF139" i="20"/>
  <c r="AE141" i="20"/>
  <c r="AF141" i="20"/>
  <c r="O142" i="20"/>
  <c r="Q142" i="20" s="1"/>
  <c r="R142" i="20" s="1"/>
  <c r="P142" i="20"/>
  <c r="AE142" i="20"/>
  <c r="AF142" i="20"/>
  <c r="AE143" i="20"/>
  <c r="AF143" i="20"/>
  <c r="AH142" i="20"/>
  <c r="AJ142" i="20" s="1"/>
  <c r="AL142" i="20" s="1"/>
  <c r="AE144" i="20"/>
  <c r="AF144" i="20"/>
  <c r="AE147" i="20"/>
  <c r="AG142" i="20" s="1"/>
  <c r="AI142" i="20" s="1"/>
  <c r="AK142" i="20" s="1"/>
  <c r="AM142" i="20" s="1"/>
  <c r="AF147" i="20"/>
  <c r="Q111" i="20"/>
  <c r="R111" i="20" s="1"/>
  <c r="Q137" i="20"/>
  <c r="R137" i="20" s="1"/>
  <c r="Q148" i="20"/>
  <c r="R148" i="20" s="1"/>
  <c r="AM137" i="20" l="1"/>
  <c r="AM111" i="20"/>
  <c r="AM148" i="20"/>
  <c r="AM153" i="20"/>
  <c r="AM1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800-000001000000}">
      <text>
        <r>
          <rPr>
            <sz val="14"/>
            <color indexed="81"/>
            <rFont val="Tahoma"/>
            <family val="2"/>
          </rPr>
          <t xml:space="preserve">Si el control es preventivo, afecta  la probabilidad y si el control es correctivo afecta el impacto
</t>
        </r>
      </text>
    </comment>
    <comment ref="C9" authorId="1" shapeId="0" xr:uid="{00000000-0006-0000-0800-000002000000}">
      <text>
        <r>
          <rPr>
            <b/>
            <sz val="11"/>
            <color indexed="81"/>
            <rFont val="Tahoma"/>
            <family val="2"/>
          </rPr>
          <t>Si el control es preventivo, afecta  la probabilidad y si el control es correctivo afecta el impacto</t>
        </r>
      </text>
    </comment>
    <comment ref="G10" authorId="0" shapeId="0" xr:uid="{00000000-0006-0000-08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8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800-000005000000}">
      <text>
        <r>
          <rPr>
            <sz val="11"/>
            <color indexed="81"/>
            <rFont val="Tahoma"/>
            <family val="2"/>
          </rPr>
          <t xml:space="preserve">
Relacionar el numero de consecutivo del riesgo identificado en el mapa</t>
        </r>
      </text>
    </comment>
    <comment ref="C23" authorId="1" shapeId="0" xr:uid="{00000000-0006-0000-0800-000006000000}">
      <text>
        <r>
          <rPr>
            <b/>
            <sz val="11"/>
            <color indexed="81"/>
            <rFont val="Tahoma"/>
            <family val="2"/>
          </rPr>
          <t>Si el control es preventivo, afecta  la probabilidad y si el control es correctivo afecta el impacto</t>
        </r>
      </text>
    </comment>
    <comment ref="G24" authorId="0" shapeId="0" xr:uid="{00000000-0006-0000-08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8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800-000009000000}">
      <text>
        <r>
          <rPr>
            <b/>
            <sz val="11"/>
            <color indexed="81"/>
            <rFont val="Tahoma"/>
            <family val="2"/>
          </rPr>
          <t>Si el control es preventivo, afecta  la probabilidad y si el control es correctivo afecta el impacto</t>
        </r>
      </text>
    </comment>
    <comment ref="G38" authorId="0" shapeId="0" xr:uid="{00000000-0006-0000-08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8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800-00000C000000}">
      <text>
        <r>
          <rPr>
            <b/>
            <sz val="11"/>
            <color indexed="81"/>
            <rFont val="Tahoma"/>
            <family val="2"/>
          </rPr>
          <t>Si el control es preventivo, afecta  la probabilidad y si el control es correctivo afecta el impacto</t>
        </r>
      </text>
    </comment>
    <comment ref="G53" authorId="0" shapeId="0" xr:uid="{00000000-0006-0000-08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8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800-00000F000000}">
      <text>
        <r>
          <rPr>
            <b/>
            <sz val="11"/>
            <color indexed="81"/>
            <rFont val="Tahoma"/>
            <family val="2"/>
          </rPr>
          <t>Si el control es preventivo, afecta  la probabilidad y si el control es correctivo afecta el impacto</t>
        </r>
      </text>
    </comment>
    <comment ref="G67" authorId="0" shapeId="0" xr:uid="{00000000-0006-0000-08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8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800-000012000000}">
      <text>
        <r>
          <rPr>
            <b/>
            <sz val="11"/>
            <color indexed="81"/>
            <rFont val="Tahoma"/>
            <family val="2"/>
          </rPr>
          <t>Si el control es preventivo, afecta  la probabilidad y si el control es correctivo afecta el impacto</t>
        </r>
      </text>
    </comment>
    <comment ref="G81" authorId="0" shapeId="0" xr:uid="{00000000-0006-0000-08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8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800-000015000000}">
      <text>
        <r>
          <rPr>
            <b/>
            <sz val="11"/>
            <color indexed="81"/>
            <rFont val="Tahoma"/>
            <family val="2"/>
          </rPr>
          <t>Si el control es preventivo, afecta  la probabilidad y si el control es correctivo afecta el impacto</t>
        </r>
      </text>
    </comment>
    <comment ref="G95" authorId="0" shapeId="0" xr:uid="{00000000-0006-0000-08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8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800-000018000000}">
      <text>
        <r>
          <rPr>
            <b/>
            <sz val="11"/>
            <color indexed="81"/>
            <rFont val="Tahoma"/>
            <family val="2"/>
          </rPr>
          <t>Si el control es preventivo, afecta  la probabilidad y si el control es correctivo afecta el impacto</t>
        </r>
      </text>
    </comment>
    <comment ref="G109" authorId="0" shapeId="0" xr:uid="{00000000-0006-0000-08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8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800-00001B000000}">
      <text>
        <r>
          <rPr>
            <b/>
            <sz val="11"/>
            <color indexed="81"/>
            <rFont val="Tahoma"/>
            <family val="2"/>
          </rPr>
          <t>Si el control es preventivo, afecta  la probabilidad y si el control es correctivo afecta el impacto</t>
        </r>
      </text>
    </comment>
    <comment ref="G123" authorId="0" shapeId="0" xr:uid="{00000000-0006-0000-08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8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800-00001E000000}">
      <text>
        <r>
          <rPr>
            <b/>
            <sz val="11"/>
            <color indexed="81"/>
            <rFont val="Tahoma"/>
            <family val="2"/>
          </rPr>
          <t>Si el control es preventivo, afecta  la probabilidad y si el control es correctivo afecta el impacto</t>
        </r>
      </text>
    </comment>
    <comment ref="G137" authorId="0" shapeId="0" xr:uid="{00000000-0006-0000-08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8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800-000021000000}">
      <text>
        <r>
          <rPr>
            <b/>
            <sz val="11"/>
            <color indexed="81"/>
            <rFont val="Tahoma"/>
            <family val="2"/>
          </rPr>
          <t>Si el control es preventivo, afecta  la probabilidad y si el control es correctivo afecta el impacto</t>
        </r>
      </text>
    </comment>
    <comment ref="G151" authorId="0" shapeId="0" xr:uid="{00000000-0006-0000-08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8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800-000024000000}">
      <text>
        <r>
          <rPr>
            <b/>
            <sz val="11"/>
            <color indexed="81"/>
            <rFont val="Tahoma"/>
            <family val="2"/>
          </rPr>
          <t>Si el control es preventivo, afecta  la probabilidad y si el control es correctivo afecta el impacto</t>
        </r>
      </text>
    </comment>
    <comment ref="G166" authorId="0" shapeId="0" xr:uid="{00000000-0006-0000-08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8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<sst xmlns="http://schemas.openxmlformats.org/spreadsheetml/2006/main" count="1368" uniqueCount="538">
  <si>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</si>
  <si>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</si>
  <si>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</si>
  <si>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</si>
  <si>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</si>
  <si>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</si>
  <si>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</si>
  <si>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</si>
  <si>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</si>
  <si>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</si>
  <si>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</si>
  <si>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</si>
  <si>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</si>
  <si>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</si>
  <si>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</si>
  <si>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</si>
  <si>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</si>
  <si>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</si>
  <si>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</si>
  <si>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</si>
  <si>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</si>
  <si>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</si>
  <si>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</si>
  <si>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</si>
  <si>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</si>
  <si>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</si>
  <si>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</si>
  <si>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</si>
  <si>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</si>
  <si>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</si>
  <si>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</si>
  <si>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</si>
  <si>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</si>
  <si>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</si>
  <si>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</si>
  <si>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</si>
  <si>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</si>
  <si>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</si>
  <si>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</si>
  <si>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</si>
  <si>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</si>
  <si>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</si>
  <si>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</si>
  <si>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</si>
  <si>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</si>
  <si>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</si>
  <si>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</si>
  <si>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</si>
  <si>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</si>
  <si>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</si>
  <si>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</si>
  <si>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</si>
  <si>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</si>
  <si>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</si>
  <si>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</si>
  <si>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</si>
  <si>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</si>
  <si>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</si>
  <si>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</si>
  <si>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</si>
  <si>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</si>
  <si>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</si>
  <si>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</si>
  <si>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</si>
  <si>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</si>
  <si>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</si>
  <si>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</si>
  <si>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</si>
  <si>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</si>
  <si>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</si>
  <si>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</si>
  <si>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</si>
  <si>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</si>
  <si>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</si>
  <si>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</si>
  <si>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</si>
  <si>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</si>
  <si>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</si>
  <si>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</si>
  <si>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</si>
  <si>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</si>
  <si>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</si>
  <si>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</si>
  <si>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</si>
  <si>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</si>
  <si>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</si>
  <si>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</si>
  <si>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</si>
  <si>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</si>
  <si>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</si>
  <si>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</si>
  <si>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</si>
  <si>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</si>
  <si>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</si>
  <si>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</si>
  <si>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</si>
  <si>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</si>
  <si>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</si>
  <si>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</si>
  <si>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</si>
  <si>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</si>
  <si>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</si>
  <si>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</si>
  <si>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</si>
  <si>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</si>
  <si>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</si>
  <si>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</si>
  <si>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</si>
  <si>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</si>
  <si>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</si>
  <si>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</si>
  <si>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</si>
  <si>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</si>
  <si>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</si>
  <si>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</si>
  <si>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</si>
  <si>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</si>
  <si>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</si>
  <si>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</si>
  <si>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</si>
  <si>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</si>
  <si>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</si>
  <si>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</si>
  <si>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</si>
  <si>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</si>
  <si>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</si>
  <si>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</si>
  <si>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</si>
  <si>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</si>
  <si>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</si>
  <si>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</si>
  <si>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</si>
  <si>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</si>
  <si>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</si>
  <si>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</si>
  <si>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</si>
  <si>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</si>
  <si>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</si>
  <si>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</si>
  <si>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</si>
  <si>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</si>
  <si>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</si>
  <si>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</si>
  <si>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</si>
  <si>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</si>
  <si>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</si>
  <si>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</si>
  <si>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</si>
  <si>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</si>
  <si>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</si>
  <si>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</si>
  <si>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</si>
  <si>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</si>
  <si>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</si>
  <si>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</si>
  <si>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</si>
  <si>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</si>
  <si>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</si>
  <si>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</si>
  <si>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</si>
  <si>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</si>
  <si>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</si>
  <si>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</si>
  <si>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</si>
  <si>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</si>
  <si>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</si>
  <si>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</si>
  <si>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</si>
  <si>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</si>
  <si>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</si>
  <si>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</si>
  <si>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</si>
  <si>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</si>
  <si>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</si>
  <si>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</si>
  <si>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</si>
  <si>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</si>
  <si>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</si>
  <si>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</si>
  <si>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</si>
  <si>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</si>
  <si>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</si>
  <si>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</si>
  <si>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</si>
  <si>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</si>
  <si>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</si>
  <si>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</si>
  <si>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</si>
  <si>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</si>
  <si>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</si>
  <si>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</si>
  <si>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</si>
  <si>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</si>
  <si>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</si>
  <si>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</si>
  <si>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</si>
  <si>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</si>
  <si>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</si>
  <si>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</si>
  <si>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</si>
  <si>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</si>
  <si>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</si>
  <si>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</si>
  <si>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</si>
  <si>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</si>
  <si>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</si>
  <si>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</si>
  <si>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</si>
  <si>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</si>
  <si>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</si>
  <si>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</si>
  <si>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</si>
  <si>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</si>
  <si>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</si>
  <si>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</si>
  <si>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</si>
  <si>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</si>
  <si>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</si>
  <si>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</si>
  <si>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</si>
  <si>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</si>
  <si>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</si>
  <si>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</si>
  <si>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</si>
  <si>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</si>
  <si>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</si>
  <si>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</si>
  <si>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</si>
  <si>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</si>
  <si>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</si>
  <si>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</si>
  <si>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</si>
  <si>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</si>
  <si>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</si>
  <si>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</si>
  <si>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</si>
  <si>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</si>
  <si>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</si>
  <si>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</si>
  <si>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</si>
  <si>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</si>
  <si>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</si>
  <si>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</si>
  <si>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</si>
  <si>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</si>
  <si>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</si>
  <si>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</si>
  <si>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</si>
  <si>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</si>
  <si>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</si>
  <si>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</si>
  <si>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</si>
  <si>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</si>
  <si>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</si>
  <si>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</si>
  <si>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</si>
  <si>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</si>
  <si>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</si>
  <si>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</si>
  <si>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</si>
  <si>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</si>
  <si>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</si>
  <si>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</si>
  <si>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</si>
  <si>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</si>
  <si>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</si>
  <si>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</si>
  <si>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</si>
  <si>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</si>
  <si>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</si>
  <si>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</si>
  <si>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</si>
  <si>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</si>
  <si>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</si>
  <si>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</si>
  <si>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</si>
  <si>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</si>
  <si>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</si>
  <si>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</si>
  <si>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</si>
  <si>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</si>
  <si>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</si>
  <si>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</si>
  <si>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</si>
  <si>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</si>
  <si>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</si>
  <si>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</si>
  <si>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</si>
  <si>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</si>
  <si>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</si>
  <si>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</si>
  <si>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</si>
  <si>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</si>
  <si>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</si>
  <si>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</si>
  <si>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</si>
  <si>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</si>
  <si>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</si>
  <si>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</si>
  <si>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</si>
  <si>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</si>
  <si>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</si>
  <si>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</si>
  <si>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</si>
  <si>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</si>
  <si>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</si>
  <si>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</si>
  <si>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</si>
  <si>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</si>
  <si>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</si>
  <si>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</si>
  <si>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</si>
  <si>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</si>
  <si>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</si>
  <si>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</si>
  <si>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</si>
  <si>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</si>
  <si>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</si>
  <si>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</si>
  <si>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</si>
  <si>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Falta de idoneidad del personal que realiza la revisión por parte del proceso contractual</t>
  </si>
  <si>
    <t>Reprocesos</t>
  </si>
  <si>
    <t>Socializar mensualmente  la normatividad y las herramientas diseñadas en el procso</t>
  </si>
  <si>
    <t>Establecer los tiempos, responsables…… en los procedimiento y demas documentos</t>
  </si>
  <si>
    <t>|</t>
  </si>
  <si>
    <t>Aprobación de estudios previos sin el cumplimiento de los requisitos estalecidos por el proceso contractual, la ley y los lineamientos establecidos por el IDPYBA</t>
  </si>
  <si>
    <t>Aprobación indebida del pliego de condiciones</t>
  </si>
  <si>
    <t>Pérdida de documentación contractual operativamente</t>
  </si>
  <si>
    <t xml:space="preserve">Falta de idoneidad por parte de la persona que hace la revisión. </t>
  </si>
  <si>
    <t xml:space="preserve">Por falta de tiempo, no se hace la debida revisión. </t>
  </si>
  <si>
    <t>Posibles investigaciones fiscales, disciplinarias y penales</t>
  </si>
  <si>
    <t>Pérdida de imagen institucional</t>
  </si>
  <si>
    <t>Celebración indebida de contratos</t>
  </si>
  <si>
    <t xml:space="preserve">Posibles investigaciones fiscales y disciplinarias </t>
  </si>
  <si>
    <t>Desgaste administrativo</t>
  </si>
  <si>
    <t>Investigación administrativa, disciplinaria y penal.</t>
  </si>
  <si>
    <t>Demora en el reporte de la información</t>
  </si>
  <si>
    <t>No contar con las herramientas, procedimientos, manuales y demás documentos que relacionen con claridad el proceso</t>
  </si>
  <si>
    <t>Contratación de un bien o servicio no requerido por la entidad.</t>
  </si>
  <si>
    <t>Estudio del sector mal elaborado</t>
  </si>
  <si>
    <t>Nulidad absoluta del contrato</t>
  </si>
  <si>
    <t>Demanda en sede judicial o arbitral</t>
  </si>
  <si>
    <t>Errores involuntarios especificados en el proyecto pliego</t>
  </si>
  <si>
    <t>Por falta de tiempo resultante de retrazos o incumplimientos de las áreas técnicas, no se hace la debida revisión para la aprobación del mismo.</t>
  </si>
  <si>
    <t>En contingencia, los expedientes pueden extraviarse debido al alto volumen de estos.</t>
  </si>
  <si>
    <t>Falta de control de los expedientes por parte de los encargados del grupo de gestión de contractual.</t>
  </si>
  <si>
    <t>El ingreso y salida descontrolados de funcionarios ajenos al grupo de gestión contractual, o personas ajenas a la Entidad.</t>
  </si>
  <si>
    <t>No suscripción del contrato por parte del adjudicatario.</t>
  </si>
  <si>
    <t>Celebración indebida del contrato</t>
  </si>
  <si>
    <t>No hay suficientes archivadores, para la custodia de los expedientes, lo cual conlleva a un manejo inadecuado de los mismos.</t>
  </si>
  <si>
    <t>Modificación del contrato por errores involuntarios en la elaboración.</t>
  </si>
  <si>
    <t>No cumplimiento del cronograma del proceso por falta de tiempo o exceso de cargas a la persona encargada.</t>
  </si>
  <si>
    <t>El adjudicatario no allega la documentación requerida para llevar a cabo la firma del contrato.</t>
  </si>
  <si>
    <t>Investigación administrativa y disciplinaria.</t>
  </si>
  <si>
    <t>Posibles hallazgos por parte de los entes de control.</t>
  </si>
  <si>
    <t>Demora en la satisfacción de la necesidad de la entidad, como consecuencia del retraso de la ejecución del contrato.</t>
  </si>
  <si>
    <t>Falta de voluntad por parte del adjucatario.</t>
  </si>
  <si>
    <t>Afectación de la garantía de seriedad de la oferta.</t>
  </si>
  <si>
    <t>Revisión de las irregularidades precontractuales para sanear el proceso.</t>
  </si>
  <si>
    <t xml:space="preserve">Determinar una modalidad de selección erronea. </t>
  </si>
  <si>
    <t>Contratar sin que el contratista sea idóneo.</t>
  </si>
  <si>
    <t>Interés indebido en la celebración de contrato.</t>
  </si>
  <si>
    <t>Falta de idoneidad por parte de la persona encargada.</t>
  </si>
  <si>
    <t>Nulidad del contrato</t>
  </si>
  <si>
    <t>Desgaste administrativo y financiero por parte de la entidad</t>
  </si>
  <si>
    <t>Afectación de la imagen institucional</t>
  </si>
  <si>
    <t>Falta de tiempo o exceso de cargas a la persona encargada.</t>
  </si>
  <si>
    <t>Demora en la satisfacción de la necesidad de la entidad.</t>
  </si>
  <si>
    <t>No liquidación del contrato en términos.</t>
  </si>
  <si>
    <t>La mala liquidación del contrato.</t>
  </si>
  <si>
    <t>El contratista se rehusa a firmar el acta de liquidación</t>
  </si>
  <si>
    <t>Hallazgos por parte de los entes de control</t>
  </si>
  <si>
    <t>Pérdida de recursos institucionales.</t>
  </si>
  <si>
    <t>Indebido cierre administrativo del expediente contractual por pérdida de competencia para lo propio.</t>
  </si>
  <si>
    <t>Falta de idoneidad por parte de las personas encargadas de la actividad y la revisión de ésta</t>
  </si>
  <si>
    <t>Presión externa o interna y desconocimiento de los términos procedimentales.</t>
  </si>
  <si>
    <t>No liquidación oportuna del contrato y la consecuente pérdida de competencia para lo propio.</t>
  </si>
  <si>
    <t>Establecer los tiempos y las personas responsables de los procedimientos y las entregas de documentos.</t>
  </si>
  <si>
    <t>Presentación, actas y listas de asistencia.</t>
  </si>
  <si>
    <t>Detener el proceso de contratación para analizar e identificar las fallas y/o errores existentes en la concepción del Estudio Previo.</t>
  </si>
  <si>
    <t>Lider</t>
  </si>
  <si>
    <t>Trazabilidad de la verificación de la información del estudio del sector.</t>
  </si>
  <si>
    <t xml:space="preserve">Detener el proceso de selección al interior de la entidad y en los portales de contratación pública. </t>
  </si>
  <si>
    <t>Mejorar la comunicación con el área técnica, garantizando que todas las observaciones sean atendidas e implementadas.</t>
  </si>
  <si>
    <t>Trazabilidad donde se constate el envío de correos electrónicos, memorandos, se lleven a cabo mesas de trabajo, etc.</t>
  </si>
  <si>
    <t>Procedimientos y manuales</t>
  </si>
  <si>
    <t>Adendar el proceso de selección</t>
  </si>
  <si>
    <t>Organización y redistribución de los espacios de almacenamiento de archivo de la entidad.</t>
  </si>
  <si>
    <t xml:space="preserve">Restringir el ingreso de funcionarios o personas ajenas al grupo de gestión contractual. </t>
  </si>
  <si>
    <t xml:space="preserve">Un memorando o instrucción del Subdirector de Gestión Corporativa, donde se indique la correcta distribución de los espacios de almacenamiento de archivo. </t>
  </si>
  <si>
    <t>Distribución y organización equitativa del trabajo dentro del grupo de gestión contractual.</t>
  </si>
  <si>
    <t>Falta de comunicación entre la partes</t>
  </si>
  <si>
    <t>Exigir desde el pliego de condiciones que los oferentes actualicen sus documentos al momento de la audiencia de adjudicación.</t>
  </si>
  <si>
    <t>El adjudicatario se percata de irregularidades del proceso de selección.</t>
  </si>
  <si>
    <t>Denuncia ante la fiscalía general de la nación y reconstrucción del expediente.</t>
  </si>
  <si>
    <t>Planilla de reparto.</t>
  </si>
  <si>
    <t xml:space="preserve">Un memorando o instrucción del Subdirector de Gestión Corporativa, donde se indique la correcta distribución de los recursos tecnológicos. </t>
  </si>
  <si>
    <t>Controles estrictos en los tiempos del proceso por parte del lider del grupo de gestión contractual.</t>
  </si>
  <si>
    <t>Verificación exhausitiva de los documentos y requisitos precontractuales.</t>
  </si>
  <si>
    <t>identificar plenamente el perfil solicitado en el Estudio Previo y que la persona a contratar cumpla a cabalidad con este.</t>
  </si>
  <si>
    <t>Adoptar una política institucional de cero tolerancia a la corrupción.</t>
  </si>
  <si>
    <t>Lista de chequeo contractual</t>
  </si>
  <si>
    <t>Lista de chequeo contractual, con el visto bueno del profesional encargado de la revisión.</t>
  </si>
  <si>
    <t xml:space="preserve">Campaña pedagógica </t>
  </si>
  <si>
    <t>Jornadas de socialización a nivel general en la Entidad, de los tiempos requeridos para cada modalidad de selección.</t>
  </si>
  <si>
    <t>Pliego de condiciones</t>
  </si>
  <si>
    <t>Denunciar ante la autoridad competente.</t>
  </si>
  <si>
    <t>Modificación del contrato.</t>
  </si>
  <si>
    <t>Guias y procedimientos de la entidad</t>
  </si>
  <si>
    <t>Generar un sistema de alertas dirigido desde el grupo de gestión contractual a los responsables de las respectivas áreas.</t>
  </si>
  <si>
    <t>memorando</t>
  </si>
  <si>
    <t>Cierre y archivo del expediente contractual, mediante una constancia que justifique dicho archivo.</t>
  </si>
  <si>
    <t xml:space="preserve">Establecer controles de la información allegada por el supervisor del contrato </t>
  </si>
  <si>
    <t>Dar aviso a las autoridades competentes, oficina de control interno y de control disciplinario de la entidad.</t>
  </si>
  <si>
    <t>Socializar con el contratista previamente el acta de liquidación del contrato.</t>
  </si>
  <si>
    <t>Requerimientos que permitan a la entidad contactar al contratista u optar por otra modalidad de iquidación.</t>
  </si>
  <si>
    <t>modalidad no apropiada de
selección con respecto a la necesidad del objeto del contrato</t>
  </si>
  <si>
    <t>Acompañamiento en la estructuración de los Estudios Previos a las áreas encargadas.</t>
  </si>
  <si>
    <t>Socialización y actualizaciones normativas y procedimentales a quienes deben llevar a cabo la actividad, lo anterior con una periodicidad mensual.</t>
  </si>
  <si>
    <t>Escribir desde cuando se va a implementar dicho control</t>
  </si>
  <si>
    <t>Los procedimientos se encuentran en proceso de construcción.</t>
  </si>
  <si>
    <t>Retroalimentación de las directrices, lineamientos y actualizaciones de Colombia Compra Eficiente</t>
  </si>
  <si>
    <t>El control se encuentra en proceso de implementación</t>
  </si>
  <si>
    <t>socialización y actualizaciones normativas y procedimentales a quienes deben llevar a cabo la actividad, lo anterior con una periodicidad mensual.</t>
  </si>
  <si>
    <t>No elaboración oportuna del contrato resultante del proceso de selección, de conformidad con los tiempos establecidos en el respectivo cronograma.</t>
  </si>
  <si>
    <t>2 MOVIMIENTOS POR PONDERACIÓN</t>
  </si>
  <si>
    <t>Falta de idoneidad de la persona encargada de realizar la actividad</t>
  </si>
  <si>
    <t>Lista de chequeo</t>
  </si>
  <si>
    <t>Correo electrónico</t>
  </si>
  <si>
    <t>Implementación de un sistema de control en la entrega y devolución de las carpetas y documentación contractual de la entidad que sea prestada a los funcionarios.</t>
  </si>
  <si>
    <t>Definir tiempos estandarizados para el grupo de gestión contractual en los cuales se debe realizar el contrato, modificación y demás documentación, independientemente del cronograma del proceso de selección.</t>
  </si>
  <si>
    <t>Ordenador del gasto</t>
  </si>
  <si>
    <t>Invitación a los entes de control a concurrir a los procesos de selección del Instituto que sean identificados como riesgosos en la configuración de la celebración indebida de contratos.</t>
  </si>
  <si>
    <t>Implementar un sistema de compañero par, que apoye la revisión y retroalimentación del trabajo del equipo de gestión contractual.</t>
  </si>
  <si>
    <t>Crear un equipo consultivo al interior del grupo de gestión contractual, donde se lleven a cabo mesas de trabajo semanles que sirvan para debatir, aportar y orientar los temas alusivos a la liquidación de los contratos de la entidad.</t>
  </si>
  <si>
    <t>Inadecuada liquidación del contrato</t>
  </si>
  <si>
    <t>GESTIÓN JURIDICA</t>
  </si>
  <si>
    <t>Dar respuesta extemporánea a los requerimientos judiciales, extrajudiciales, institucionales e interinstitucionales de competencia de la Oficina Asesora Jurídica</t>
  </si>
  <si>
    <t>Cambios de legislacion en cuanto a terminos de respuesta y politicas publicas</t>
  </si>
  <si>
    <t xml:space="preserve">Incumplimiento de los lineamientos internos referentes a los terminos y aspectos sustanciales necesarios para atender los requerimientos </t>
  </si>
  <si>
    <t>Ausencia de oportunidad en la entrega de insumos por parte de las areas responsables para dar respuesta.</t>
  </si>
  <si>
    <t>Acciones judiciales, investigaciones disciplinarias y/o administrativas.</t>
  </si>
  <si>
    <t>Perdida de la buena imagen institucional.</t>
  </si>
  <si>
    <t>Socializar los cambios normativos y/o de politicas publicas al interior del proceso.</t>
  </si>
  <si>
    <t xml:space="preserve">Remitir correos electronicos y/o memorandos a las areas u oficinas responsables. </t>
  </si>
  <si>
    <t xml:space="preserve">Socializar internamente  los lineamientos internos referentes a los terminos y aspectos sustanciales necesarios para atender los requerimientos </t>
  </si>
  <si>
    <t>Listas de asisitencia, presentaciones, legislacion.</t>
  </si>
  <si>
    <t xml:space="preserve">correos electronicos y memorandos </t>
  </si>
  <si>
    <t>Listas de asisitencia, presentaciones y circulares.</t>
  </si>
  <si>
    <t>Dar respuesta inmediata</t>
  </si>
  <si>
    <t>Jefe OAJ</t>
  </si>
  <si>
    <t>Robo y/o Perdida de documentos e información.</t>
  </si>
  <si>
    <t>Ausencia de espacio físico para archivo de documentos y/o expedientes.</t>
  </si>
  <si>
    <t>Aplicación inadecuada de las Normas de Gestión Documental.</t>
  </si>
  <si>
    <t>Ausencia de controles.</t>
  </si>
  <si>
    <t xml:space="preserve">Sanciones disciplinarias.                                            </t>
  </si>
  <si>
    <t>Reprocesos y restrasos en el trámite de los requerimientos.</t>
  </si>
  <si>
    <t xml:space="preserve"> Perdida de la memoria institucional. </t>
  </si>
  <si>
    <t>Filtración de información.</t>
  </si>
  <si>
    <t xml:space="preserve">Mala imagen institucional           </t>
  </si>
  <si>
    <t xml:space="preserve">Libros auxiliares, inventario documental y bases de datos.  </t>
  </si>
  <si>
    <t>Libros auxiliares, bases de datos virtual.</t>
  </si>
  <si>
    <t xml:space="preserve">Realizar backup de la información al cierre del año. </t>
  </si>
  <si>
    <t>Medios magnéticos.</t>
  </si>
  <si>
    <t xml:space="preserve">Remitir o memorandos a las areas u oficinas responsables. </t>
  </si>
  <si>
    <t xml:space="preserve">Memorandos </t>
  </si>
  <si>
    <t>Reconstruir el expediente.</t>
  </si>
  <si>
    <t>Jefe OAJ.</t>
  </si>
  <si>
    <t>Entregar estudios previos para su revisión a los abogados del área contrctual.</t>
  </si>
  <si>
    <t>Se realizó una reunión para la contratación del año 2019, en el cual se creó un cronograma conformado por bloques, en el cual se evidencia los tiempos en los que se deben llevar a cabo los procesos en la etapara precontractual, contractual y postcontractual.</t>
  </si>
  <si>
    <t xml:space="preserve">Se cuenta con el Manual de contratación y la ley. </t>
  </si>
  <si>
    <t xml:space="preserve">Verificacion de los procesos por parte del abogodo asignado y del profesional especializado. </t>
  </si>
  <si>
    <t xml:space="preserve">Todo expediente conlleva la revision por parte de 2 abogados y del ordenador del gasto. </t>
  </si>
  <si>
    <t xml:space="preserve">Capacitacion de los profesionales, con el fin de conocer las diferentes implicaciones normativas. </t>
  </si>
  <si>
    <t xml:space="preserve">Se evidenciará en el cumplimiento de las obligaciones de cada uno de los profesionales y tecnicos del área. </t>
  </si>
  <si>
    <t xml:space="preserve">Esta accion no se ha podido iniciar, por cuanto durante el mes de Diciembre se realizó plan de contingencia en la realizacion de prorrogas y adiciones de los diferentes contratos del Instituto. </t>
  </si>
  <si>
    <t xml:space="preserve">Se Generan procresos transparentes, dando aplicación a la normatividad estipulada y a lo consagrado en el manual de contratacion. </t>
  </si>
  <si>
    <t xml:space="preserve">Se generá la aplicación normativa vigente, con el fin de blindar los procesos y procedimientos contractuales. </t>
  </si>
  <si>
    <t xml:space="preserve">Aplicación de las normas y revision de procesos y procedimientos establecidos en el manual de contratacion.  </t>
  </si>
  <si>
    <t xml:space="preserve">Se realizá la revision por dos abogados, evitando que se generen nulidades contractuales. </t>
  </si>
  <si>
    <t xml:space="preserve">Se cuanta con el debido resguardo de documentacion de las actuaciones realizadas por parte del Instituto. </t>
  </si>
  <si>
    <t xml:space="preserve">La documentacion y las actuaciones contractuales se resguardan en debida forma con el fin de ejercer el derecho de defensa cuando se requiera. </t>
  </si>
  <si>
    <t xml:space="preserve">Se generaran Capacitaciones en contratacion y sus riesgos derivados de la indebida aplicación de las normas.  </t>
  </si>
  <si>
    <t xml:space="preserve">Aplicación de manual de contratacion y de los procedimientos establecidos. </t>
  </si>
  <si>
    <t xml:space="preserve">Se Generán procresos transparentes, dando aplicación a la normatividad vigente y al manual de contratacion. </t>
  </si>
  <si>
    <t xml:space="preserve">Se aplican procesos y procedimientos establecidos en los diferentes manuales aprobados  por el instituto. </t>
  </si>
  <si>
    <t xml:space="preserve">Se implementó los formatos para préstamos de documentos y/o expedientes que solicita las  otras Subdirecciones. </t>
  </si>
  <si>
    <t xml:space="preserve">control de los docuemntos y expedientes que solicitan las demás áreas a travez del formato que implemento el área contractual para llevar un control de la custodia. </t>
  </si>
  <si>
    <t>Se instalo en diciembre un archivo en el tercer piso del Instituto para custodia del área contractual.</t>
  </si>
  <si>
    <t xml:space="preserve">A partir del 28/12/2018 cada persona que solicite algún expediente al área contractual , debe diligenciar el formato de préstamo.  </t>
  </si>
  <si>
    <t xml:space="preserve">No se ha realizado ninguna prevención sobre la entrada y salida de personas ajenas al área contractual ni al Instituto. </t>
  </si>
  <si>
    <t xml:space="preserve">Se adaptan gabinetes, con el fin de resguardar la informacion del area. </t>
  </si>
  <si>
    <t>Se ha realizado una base de datos en el cual se leva el control de los trámites que lleva cada uno de los abogados del área</t>
  </si>
  <si>
    <t xml:space="preserve">base de datos para dar segumiento a los procesos que se llevan a cabo en el área contractual.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</si>
  <si>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</si>
  <si>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 xml:space="preserve">Aplicación de normatividad vigente y adecuado manejo de documentacion de los procesos que se llevan en el área de contratación del Instituto.    </t>
  </si>
  <si>
    <t xml:space="preserve">Se realizá la revision por dos abogados del área contractual, buscando evitar que se generen nulidades contractuales. </t>
  </si>
  <si>
    <t>Se tiene en cuenta lo estipulado en las planeaciones realizadas por las diferentes subdirecciones, así como los cronogramas de contratacion estipulado en cada uno de los procesos.</t>
  </si>
  <si>
    <t>Dar cunmplimiento al Plan Anual de Adquisiciones establecido.</t>
  </si>
  <si>
    <t xml:space="preserve">Aplicación de la normatividad y cobro de las garantias. </t>
  </si>
  <si>
    <t xml:space="preserve">Cobro de las polizas de seguros, que respaldan el contrato suscrito. </t>
  </si>
  <si>
    <t xml:space="preserve">Se realiza la debida planeación, saneando los posibles vicios precontractuales. </t>
  </si>
  <si>
    <t xml:space="preserve">Se lleva a cabo una doble revision de los documentos precontractuales. </t>
  </si>
  <si>
    <t xml:space="preserve">Se generó manuales de procesos precontractuales, contractuales y postcontractuales.  </t>
  </si>
  <si>
    <t xml:space="preserve">Dar cumplimiento a los manuales de procesos y procedimientos. </t>
  </si>
  <si>
    <t xml:space="preserve">Realizar jornadas de capacitación buscando evitar incurrir en estas situaciones, así mismo dar aplicación a la normatividad vigente.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</si>
  <si>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t>
  </si>
  <si>
    <t>Se cuanta con el debido resguardo de documentacion de las actuaciones realizadas por parte del Instituto.</t>
  </si>
  <si>
    <t xml:space="preserve">Aplicación de manual de contratacion y de los procedimientos establecidos generando evitar reprocesos. </t>
  </si>
  <si>
    <t>Aplicación a los procesos y procedimientos aprobados por el Instituto</t>
  </si>
  <si>
    <t xml:space="preserve">Se Ejerce el control de los procesos  y las actuaciónes de los Profesionales para que estan sean en derecho y mantenga la imagen institucional.  </t>
  </si>
  <si>
    <t>Se realizá la respectiva planeacion contractual.</t>
  </si>
  <si>
    <t xml:space="preserve">Dentro de los respectivos comites, se lleva a cabo la planeacion buscando evitar los diferentes tipos de desgastes. </t>
  </si>
  <si>
    <t xml:space="preserve">Cada abogado realiza las minutas correspondientes y ellos mismos son los encargados de revisarlo y posterior a ello, la Coordinadora del área contractual hace revisión. </t>
  </si>
  <si>
    <t>Revisión de minutas por parte de los abogados y coordinadora del área contractual</t>
  </si>
  <si>
    <t>Con la revisión que se realiza de las minutas por parte de los abogados y de la Coordinadora del área contractrual , no ha existido reprocesos en cada trámite que se realiza.</t>
  </si>
  <si>
    <t xml:space="preserve">Se realiza el reparto equitativo de los procesos que deben llevar a cabo los abogados y con los abogados de las demás  áreas se ha generado un tramite para no generar reprocesos. </t>
  </si>
  <si>
    <t xml:space="preserve">Cronograma realizado en reunión , se expusieron bloques que se han estado manejando. </t>
  </si>
  <si>
    <t xml:space="preserve">Se está trabjando sobre esta Acción. </t>
  </si>
  <si>
    <t>Se capacitará a los abogados y contratistas con el fin de evitar procesos e investigaciones de cualquier indole. (Esta accion no se ha podido iniciar, por cuanto durante el mes de Diciembre se realizó plan de contingencia en la realizacion de prorrogas y adiciones de los diferentes contratos del Instituto. )</t>
  </si>
  <si>
    <t xml:space="preserve">Se debé dar aplicación de normatividad vigente y adecuado manejo de documentacion de los procesos que se llevan en el área de contratación del Instituto.    </t>
  </si>
  <si>
    <t xml:space="preserve">A traves de la Planeacion Estrategica se logra no incurrir en perdida de recursos. </t>
  </si>
  <si>
    <t xml:space="preserve">A traves de los comites y la planeacion de la alta dirección se logra evitar la perdida de recursos. </t>
  </si>
  <si>
    <t xml:space="preserve">La normatividad establece procedimiento claro para el cierre del proceso. </t>
  </si>
  <si>
    <t xml:space="preserve">Los profesionales aplican la norma con el fin de evitar los cierres indebidos, de igual forma los procesos cuentan con un cronograma ya establecido. </t>
  </si>
  <si>
    <t xml:space="preserve">Se Verificaron procesos con el fin de liquidar algunos contratos.   </t>
  </si>
  <si>
    <t xml:space="preserve">Se realizarón liquidaciones de contratos.  </t>
  </si>
  <si>
    <t>Durante este periodo no se dieron cambios normativos suceptibles de ser socializados al interior del Instituto.</t>
  </si>
  <si>
    <t>Durante este periodo se remitieron los memorandos y correos correspondientes a cada una de las dependencias del Instituto para que dieran respuesta en los terminos de ley en cada uno de los asuntos atendidos por la Oficina Asesora Jurídica.</t>
  </si>
  <si>
    <t>El día 11 de diciembre de 2018 se llevo a cabo reunión en la Oficina Asesora Jurídica en la que se hizo enfasis en la oportunidad de las respuestas y el respeto por los terminos establecidos para las respuestas de los derechos de petición y demás requerimientos asignados al área.</t>
  </si>
  <si>
    <t>Durante este periodo la Oficina Asesora Jurídica llevo el control de sus actividades en varias herramientas: Libros auxiliares, carpetas de control de la correspondencia y dos bases de datos digitales denominadas CONTROL DE ACTIVIDADES OAJ 2018 y CONTROL DE CORRESPONDENCIA OAJ 2018.</t>
  </si>
  <si>
    <t>Todos los documentos del área se encuentran en el archivo de la Oficina Asesora Jurídica.</t>
  </si>
  <si>
    <t>Durante este periodo no se realizarón oficios o memorandos a las areas por cuanto no hubo robo ni perdida de ningún documento de la OAJ.</t>
  </si>
  <si>
    <t xml:space="preserve">El riesgo no se encuentra materializado, Se han ido fortaleciendo las herramientas de control  del proceso de contratación.      Se recomienda  verificar en la etapa de ejeccuión la identificación de riesgos relacionados  con la supervisión  de la contratación .                     </t>
  </si>
  <si>
    <t xml:space="preserve">El riesgo no se encuentra materializadoSe han ido fortaleciendo las herramientas de control  del proceso de contratación.      </t>
  </si>
  <si>
    <t xml:space="preserve">El riesgo se encuentra controlado. </t>
  </si>
  <si>
    <t xml:space="preserve">El riesgo  se encuentra contralado Se han ido fortaleciendo las herramientas de control  del proceso de contratación.      </t>
  </si>
  <si>
    <t>Versión de actualización: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</si>
</sst>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1"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11">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67" fillId="0" borderId="1" xfId="0" applyFont="1" applyBorder="1" applyAlignment="1">
      <alignment horizontal="center"/>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54"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42" xfId="0" applyFont="1" applyBorder="1" applyAlignment="1" applyProtection="1">
      <alignment horizontal="justify" vertical="center" wrapText="1"/>
      <protection locked="0"/>
    </xf>
    <xf numFmtId="0" fontId="54" fillId="0" borderId="1"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3"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4"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5"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1" xfId="0" applyFont="1" applyBorder="1" applyAlignment="1" applyProtection="1">
      <alignment horizontal="justify" vertical="center" wrapText="1"/>
      <protection locked="0"/>
    </xf>
    <xf numFmtId="0" fontId="54" fillId="0" borderId="9" xfId="0" applyFont="1" applyBorder="1" applyAlignment="1" applyProtection="1">
      <alignment vertical="center" wrapText="1"/>
      <protection locked="0"/>
    </xf>
    <xf numFmtId="17" fontId="54" fillId="0" borderId="42" xfId="0" applyNumberFormat="1" applyFont="1" applyBorder="1" applyAlignment="1" applyProtection="1">
      <alignment horizontal="justify" vertical="center" wrapText="1"/>
      <protection locked="0"/>
    </xf>
    <xf numFmtId="17" fontId="54" fillId="0" borderId="11" xfId="0" applyNumberFormat="1" applyFont="1" applyBorder="1" applyAlignment="1" applyProtection="1">
      <alignment horizontal="justify" vertical="center" wrapText="1"/>
      <protection locked="0"/>
    </xf>
    <xf numFmtId="0" fontId="54" fillId="0" borderId="33" xfId="0" applyFont="1" applyBorder="1" applyAlignment="1" applyProtection="1">
      <alignment vertical="center" wrapText="1"/>
      <protection locked="0"/>
    </xf>
    <xf numFmtId="0" fontId="54" fillId="0" borderId="50" xfId="0" applyFont="1" applyBorder="1" applyAlignment="1" applyProtection="1">
      <alignment horizontal="justify" vertical="center" wrapText="1"/>
      <protection locked="0"/>
    </xf>
    <xf numFmtId="0" fontId="54" fillId="0" borderId="42" xfId="0" applyFont="1" applyBorder="1" applyAlignment="1">
      <alignment vertical="center"/>
    </xf>
    <xf numFmtId="0" fontId="54" fillId="0" borderId="13"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64" fillId="13" borderId="0" xfId="0" applyFont="1" applyFill="1"/>
    <xf numFmtId="0" fontId="56" fillId="0" borderId="51"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4" fillId="0" borderId="11" xfId="0"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0" fillId="0" borderId="1" xfId="0" applyBorder="1" applyAlignment="1">
      <alignment horizontal="center"/>
    </xf>
    <xf numFmtId="0" fontId="53" fillId="0" borderId="1" xfId="0" applyFont="1" applyBorder="1" applyAlignment="1">
      <alignment horizontal="center"/>
    </xf>
    <xf numFmtId="0" fontId="0" fillId="0" borderId="1" xfId="0" applyBorder="1" applyAlignment="1">
      <alignment wrapText="1"/>
    </xf>
    <xf numFmtId="3" fontId="54" fillId="0" borderId="5" xfId="0" applyNumberFormat="1" applyFont="1" applyBorder="1" applyAlignment="1" applyProtection="1">
      <alignment horizontal="center" vertical="center" wrapText="1"/>
      <protection hidden="1"/>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xf numFmtId="0" fontId="54" fillId="14" borderId="12" xfId="0" applyFont="1" applyFill="1" applyBorder="1" applyAlignment="1" applyProtection="1">
      <alignment vertical="center" wrapText="1"/>
      <protection locked="0"/>
    </xf>
    <xf numFmtId="0" fontId="54" fillId="14" borderId="13" xfId="0" applyFont="1" applyFill="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14" borderId="14" xfId="0" applyFont="1" applyFill="1" applyBorder="1" applyAlignment="1" applyProtection="1">
      <alignment horizontal="justify" vertical="center" wrapText="1"/>
      <protection locked="0"/>
    </xf>
    <xf numFmtId="0" fontId="54" fillId="14" borderId="15" xfId="0" applyFont="1" applyFill="1" applyBorder="1" applyAlignment="1" applyProtection="1">
      <alignment horizontal="justify" vertical="center" wrapText="1"/>
      <protection locked="0"/>
    </xf>
    <xf numFmtId="0" fontId="54" fillId="14" borderId="15" xfId="0" applyFont="1" applyFill="1" applyBorder="1" applyAlignment="1" applyProtection="1">
      <alignment vertical="center" wrapText="1"/>
      <protection locked="0"/>
    </xf>
    <xf numFmtId="0" fontId="54" fillId="14" borderId="52" xfId="0" applyFont="1" applyFill="1" applyBorder="1" applyAlignment="1" applyProtection="1">
      <alignment vertical="center" wrapText="1"/>
      <protection locked="0"/>
    </xf>
    <xf numFmtId="0" fontId="54" fillId="14" borderId="16" xfId="0" applyFont="1" applyFill="1" applyBorder="1" applyAlignment="1" applyProtection="1">
      <alignment vertical="center" wrapText="1"/>
      <protection locked="0"/>
    </xf>
    <xf numFmtId="0" fontId="54" fillId="14" borderId="45" xfId="0" applyFont="1" applyFill="1" applyBorder="1" applyAlignment="1" applyProtection="1">
      <alignment vertical="center" wrapText="1"/>
      <protection locked="0"/>
    </xf>
    <xf numFmtId="0" fontId="63" fillId="14" borderId="0" xfId="0" applyFont="1" applyFill="1" applyAlignment="1">
      <alignment horizontal="center"/>
    </xf>
    <xf numFmtId="0" fontId="54" fillId="14" borderId="11" xfId="0" applyFont="1" applyFill="1" applyBorder="1" applyAlignment="1" applyProtection="1">
      <alignment horizontal="justify" vertical="top" wrapText="1"/>
      <protection locked="0"/>
    </xf>
    <xf numFmtId="0" fontId="54" fillId="14" borderId="1" xfId="0" applyFont="1" applyFill="1" applyBorder="1" applyAlignment="1">
      <alignment vertical="top" wrapText="1"/>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3"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67" fillId="0" borderId="1" xfId="0" applyFont="1" applyBorder="1" applyAlignment="1">
      <alignment horizontal="center"/>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6" fillId="0" borderId="53"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4" xfId="0" applyFont="1" applyBorder="1" applyAlignment="1" applyProtection="1">
      <alignment horizontal="center" vertical="center" wrapText="1"/>
      <protection locked="0"/>
    </xf>
    <xf numFmtId="0" fontId="56" fillId="0" borderId="55"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5"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3" xfId="0" applyFont="1" applyBorder="1" applyAlignment="1" applyProtection="1">
      <alignment horizontal="center" vertical="center" wrapText="1"/>
      <protection hidden="1"/>
    </xf>
    <xf numFmtId="0" fontId="54" fillId="0" borderId="51" xfId="0" applyFont="1" applyBorder="1" applyAlignment="1" applyProtection="1">
      <alignment horizontal="center" vertical="center" wrapText="1"/>
      <protection hidden="1"/>
    </xf>
    <xf numFmtId="0" fontId="54" fillId="0" borderId="54" xfId="0" applyFont="1" applyBorder="1" applyAlignment="1" applyProtection="1">
      <alignment horizontal="center" vertical="center" wrapText="1"/>
      <protection hidden="1"/>
    </xf>
    <xf numFmtId="0" fontId="51" fillId="27" borderId="56" xfId="10" applyFill="1" applyBorder="1" applyAlignment="1" applyProtection="1">
      <alignment horizontal="center" vertical="center"/>
      <protection locked="0"/>
    </xf>
    <xf numFmtId="0" fontId="51" fillId="27" borderId="35" xfId="10" applyFill="1" applyBorder="1" applyAlignment="1" applyProtection="1">
      <alignment horizontal="center" vertical="center"/>
      <protection locked="0"/>
    </xf>
    <xf numFmtId="0" fontId="51" fillId="27" borderId="37" xfId="10" applyFill="1" applyBorder="1" applyAlignment="1" applyProtection="1">
      <alignment horizontal="center" vertical="center"/>
      <protection locked="0"/>
    </xf>
    <xf numFmtId="0" fontId="51" fillId="27" borderId="20" xfId="10" applyFill="1" applyBorder="1" applyAlignment="1" applyProtection="1">
      <alignment horizontal="center" vertical="center"/>
      <protection locked="0"/>
    </xf>
    <xf numFmtId="0" fontId="51" fillId="27" borderId="0" xfId="10" applyFill="1" applyAlignment="1" applyProtection="1">
      <alignment horizontal="center" vertical="center"/>
      <protection locked="0"/>
    </xf>
    <xf numFmtId="0" fontId="51" fillId="27" borderId="21" xfId="10" applyFill="1" applyBorder="1" applyAlignment="1" applyProtection="1">
      <alignment horizontal="center" vertical="center"/>
      <protection locked="0"/>
    </xf>
    <xf numFmtId="0" fontId="51" fillId="27" borderId="57" xfId="10" applyFill="1" applyBorder="1" applyAlignment="1" applyProtection="1">
      <alignment horizontal="center" vertical="center"/>
      <protection locked="0"/>
    </xf>
    <xf numFmtId="0" fontId="51" fillId="27" borderId="58" xfId="10" applyFill="1" applyBorder="1" applyAlignment="1" applyProtection="1">
      <alignment horizontal="center" vertical="center"/>
      <protection locked="0"/>
    </xf>
    <xf numFmtId="0" fontId="51" fillId="27" borderId="28" xfId="10" applyFill="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5"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1" fontId="54" fillId="0" borderId="59"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1" xfId="0" applyNumberFormat="1"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1" xfId="0" applyFont="1" applyBorder="1" applyAlignment="1" applyProtection="1">
      <alignment horizontal="center" vertical="center"/>
      <protection hidden="1"/>
    </xf>
    <xf numFmtId="0" fontId="54" fillId="0" borderId="62"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63" xfId="0" applyFont="1" applyBorder="1" applyAlignment="1" applyProtection="1">
      <alignment horizontal="center" vertical="center"/>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5"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54" fillId="0" borderId="5" xfId="0" applyFont="1" applyBorder="1" applyAlignment="1">
      <alignment horizontal="center"/>
    </xf>
    <xf numFmtId="0" fontId="54" fillId="0" borderId="8" xfId="0" applyFont="1" applyBorder="1" applyAlignment="1">
      <alignment horizontal="center"/>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14" borderId="56" xfId="0" applyFont="1" applyFill="1" applyBorder="1" applyAlignment="1" applyProtection="1">
      <alignment horizontal="center" vertical="center"/>
      <protection locked="0"/>
    </xf>
    <xf numFmtId="0" fontId="56" fillId="14" borderId="20" xfId="0" applyFont="1" applyFill="1" applyBorder="1" applyAlignment="1" applyProtection="1">
      <alignment horizontal="center" vertical="center"/>
      <protection locked="0"/>
    </xf>
    <xf numFmtId="0" fontId="56" fillId="14" borderId="57" xfId="0" applyFont="1" applyFill="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6" fillId="14" borderId="56"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7" xfId="0" applyFont="1" applyFill="1" applyBorder="1" applyAlignment="1" applyProtection="1">
      <alignment horizontal="center" vertical="center" wrapText="1"/>
      <protection locked="0"/>
    </xf>
    <xf numFmtId="0" fontId="56" fillId="14" borderId="37" xfId="0" applyFont="1" applyFill="1" applyBorder="1" applyAlignment="1" applyProtection="1">
      <alignment horizontal="center" vertical="center" wrapText="1"/>
      <protection locked="0"/>
    </xf>
    <xf numFmtId="0" fontId="56" fillId="14" borderId="21" xfId="0" applyFont="1" applyFill="1" applyBorder="1" applyAlignment="1" applyProtection="1">
      <alignment horizontal="center" vertical="center" wrapText="1"/>
      <protection locked="0"/>
    </xf>
    <xf numFmtId="0" fontId="56" fillId="14" borderId="28" xfId="0" applyFont="1" applyFill="1" applyBorder="1" applyAlignment="1" applyProtection="1">
      <alignment horizontal="center" vertical="center" wrapText="1"/>
      <protection locked="0"/>
    </xf>
    <xf numFmtId="0" fontId="51" fillId="27" borderId="56"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7" xfId="10" applyFill="1" applyBorder="1" applyAlignment="1">
      <alignment horizontal="center" vertical="center"/>
    </xf>
    <xf numFmtId="0" fontId="51" fillId="27" borderId="58" xfId="10" applyFill="1" applyBorder="1" applyAlignment="1">
      <alignment horizontal="center" vertical="center"/>
    </xf>
    <xf numFmtId="0" fontId="51" fillId="27" borderId="28" xfId="10" applyFill="1" applyBorder="1" applyAlignment="1">
      <alignment horizontal="center" vertical="center"/>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2" fillId="24" borderId="65" xfId="0" applyFont="1" applyFill="1" applyBorder="1" applyAlignment="1">
      <alignment horizontal="center" vertical="center" wrapText="1"/>
    </xf>
    <xf numFmtId="0" fontId="71" fillId="24" borderId="66" xfId="0" applyFont="1" applyFill="1" applyBorder="1" applyAlignment="1">
      <alignment horizontal="center" vertical="center" wrapText="1"/>
    </xf>
    <xf numFmtId="0" fontId="71" fillId="24" borderId="67"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4" fillId="28" borderId="56"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7" xfId="0" applyFont="1" applyFill="1" applyBorder="1" applyAlignment="1">
      <alignment horizontal="center" vertical="center" wrapText="1"/>
    </xf>
    <xf numFmtId="0" fontId="74" fillId="28" borderId="58"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22" fillId="26" borderId="56"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7"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5" fillId="28" borderId="19" xfId="10" applyFont="1" applyFill="1" applyBorder="1" applyAlignment="1">
      <alignment horizontal="center" vertical="center" wrapText="1"/>
    </xf>
    <xf numFmtId="0" fontId="75" fillId="28" borderId="36" xfId="10" applyFont="1" applyFill="1" applyBorder="1" applyAlignment="1">
      <alignment horizontal="center" vertical="center"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6" fillId="26" borderId="2" xfId="10" applyFont="1" applyFill="1" applyBorder="1" applyAlignment="1">
      <alignment horizontal="center" vertical="center" wrapText="1"/>
    </xf>
    <xf numFmtId="0" fontId="76" fillId="26" borderId="17" xfId="10" applyFont="1" applyFill="1" applyBorder="1" applyAlignment="1">
      <alignment horizontal="center" vertical="center" wrapText="1"/>
    </xf>
    <xf numFmtId="0" fontId="76" fillId="26" borderId="22" xfId="10" applyFont="1" applyFill="1" applyBorder="1" applyAlignment="1">
      <alignment horizontal="center" vertical="center" wrapText="1"/>
    </xf>
    <xf numFmtId="0" fontId="76" fillId="26" borderId="3" xfId="10" applyFont="1" applyFill="1" applyBorder="1" applyAlignment="1">
      <alignment horizontal="center" vertical="center" wrapText="1"/>
    </xf>
    <xf numFmtId="0" fontId="76" fillId="26" borderId="1" xfId="10" applyFont="1" applyFill="1" applyBorder="1" applyAlignment="1">
      <alignment horizontal="center" vertical="center" wrapText="1"/>
    </xf>
    <xf numFmtId="0" fontId="76" fillId="26" borderId="10" xfId="10"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7" fillId="26" borderId="3" xfId="0" applyFont="1" applyFill="1" applyBorder="1" applyAlignment="1">
      <alignment horizontal="center" vertical="center" textRotation="90" wrapText="1"/>
    </xf>
    <xf numFmtId="0" fontId="77" fillId="26" borderId="4" xfId="0" applyFont="1" applyFill="1" applyBorder="1" applyAlignment="1">
      <alignment horizontal="center" vertical="center" textRotation="90" wrapText="1"/>
    </xf>
    <xf numFmtId="0" fontId="77" fillId="26" borderId="1" xfId="0" applyFont="1" applyFill="1" applyBorder="1" applyAlignment="1">
      <alignment horizontal="center" vertical="center" textRotation="90" wrapText="1"/>
    </xf>
    <xf numFmtId="0" fontId="77"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77" fillId="26" borderId="10" xfId="0" applyFont="1" applyFill="1" applyBorder="1" applyAlignment="1">
      <alignment horizontal="center" vertical="center" textRotation="90" wrapText="1"/>
    </xf>
    <xf numFmtId="0" fontId="77" fillId="26" borderId="23" xfId="0" applyFont="1" applyFill="1" applyBorder="1" applyAlignment="1">
      <alignment horizontal="center" vertical="center" textRotation="90"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62" fillId="24" borderId="56"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56"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7" xfId="0" applyFont="1" applyFill="1" applyBorder="1" applyAlignment="1">
      <alignment horizontal="center" vertical="center"/>
    </xf>
    <xf numFmtId="0" fontId="40" fillId="35" borderId="58"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1"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4" fillId="25" borderId="56"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7" xfId="0" applyFont="1" applyFill="1" applyBorder="1" applyAlignment="1">
      <alignment horizontal="center" vertical="center" wrapText="1"/>
    </xf>
    <xf numFmtId="0" fontId="74" fillId="25" borderId="58"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40" fillId="36" borderId="56"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57"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56"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7" xfId="0" applyFont="1" applyFill="1" applyBorder="1" applyAlignment="1">
      <alignment horizontal="center" vertical="center"/>
    </xf>
    <xf numFmtId="0" fontId="40" fillId="27" borderId="58" xfId="0" applyFont="1" applyFill="1" applyBorder="1" applyAlignment="1">
      <alignment horizontal="center" vertical="center"/>
    </xf>
    <xf numFmtId="0" fontId="40" fillId="27" borderId="28" xfId="0" applyFont="1" applyFill="1" applyBorder="1" applyAlignment="1">
      <alignment horizontal="center" vertic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51" fillId="27" borderId="56" xfId="10" applyFill="1" applyBorder="1" applyAlignment="1" applyProtection="1">
      <alignment horizontal="center" vertical="center" wrapText="1"/>
      <protection locked="0"/>
    </xf>
    <xf numFmtId="0" fontId="51" fillId="27" borderId="35" xfId="10" applyFill="1" applyBorder="1" applyAlignment="1" applyProtection="1">
      <alignment horizontal="center" vertical="center" wrapText="1"/>
      <protection locked="0"/>
    </xf>
    <xf numFmtId="0" fontId="51" fillId="27" borderId="37" xfId="10" applyFill="1" applyBorder="1" applyAlignment="1" applyProtection="1">
      <alignment horizontal="center" vertical="center" wrapText="1"/>
      <protection locked="0"/>
    </xf>
    <xf numFmtId="0" fontId="51" fillId="27" borderId="20" xfId="10" applyFill="1" applyBorder="1" applyAlignment="1" applyProtection="1">
      <alignment horizontal="center" vertical="center" wrapText="1"/>
      <protection locked="0"/>
    </xf>
    <xf numFmtId="0" fontId="51" fillId="27" borderId="0" xfId="10" applyFill="1" applyAlignment="1" applyProtection="1">
      <alignment horizontal="center" vertical="center" wrapText="1"/>
      <protection locked="0"/>
    </xf>
    <xf numFmtId="0" fontId="51" fillId="27" borderId="21" xfId="10" applyFill="1" applyBorder="1" applyAlignment="1" applyProtection="1">
      <alignment horizontal="center" vertical="center" wrapText="1"/>
      <protection locked="0"/>
    </xf>
    <xf numFmtId="0" fontId="51" fillId="27" borderId="57" xfId="10" applyFill="1" applyBorder="1" applyAlignment="1" applyProtection="1">
      <alignment horizontal="center" vertical="center" wrapText="1"/>
      <protection locked="0"/>
    </xf>
    <xf numFmtId="0" fontId="51" fillId="27" borderId="58" xfId="10" applyFill="1" applyBorder="1" applyAlignment="1" applyProtection="1">
      <alignment horizontal="center" vertical="center" wrapText="1"/>
      <protection locked="0"/>
    </xf>
    <xf numFmtId="0" fontId="51" fillId="27" borderId="28" xfId="10" applyFill="1" applyBorder="1" applyAlignment="1" applyProtection="1">
      <alignment horizontal="center" vertical="center" wrapText="1"/>
      <protection locked="0"/>
    </xf>
    <xf numFmtId="0" fontId="54" fillId="0" borderId="56"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57" xfId="0" applyFont="1" applyBorder="1" applyAlignment="1" applyProtection="1">
      <alignment horizontal="center" vertical="center" wrapText="1"/>
      <protection locked="0"/>
    </xf>
    <xf numFmtId="0" fontId="54" fillId="0" borderId="58"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72" fillId="31" borderId="56"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0" fillId="14" borderId="54"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3"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62" fillId="14" borderId="25" xfId="0" applyFont="1" applyFill="1" applyBorder="1" applyAlignment="1">
      <alignment horizontal="center" vertical="center" wrapText="1"/>
    </xf>
    <xf numFmtId="0" fontId="62"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62" fillId="14" borderId="68" xfId="0" applyFont="1" applyFill="1" applyBorder="1" applyAlignment="1">
      <alignment horizontal="center" vertical="center"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4"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78" fillId="36" borderId="19" xfId="0" applyFont="1" applyFill="1" applyBorder="1" applyAlignment="1">
      <alignment horizontal="center" vertical="center"/>
    </xf>
    <xf numFmtId="0" fontId="78" fillId="36" borderId="36" xfId="0" applyFont="1" applyFill="1" applyBorder="1" applyAlignment="1">
      <alignment horizontal="center" vertical="center"/>
    </xf>
    <xf numFmtId="0" fontId="3" fillId="0" borderId="65" xfId="12" applyBorder="1" applyAlignment="1">
      <alignment horizontal="center" vertical="center" wrapText="1"/>
    </xf>
    <xf numFmtId="0" fontId="3" fillId="0" borderId="67"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63"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31" xfId="0" applyFont="1" applyFill="1" applyBorder="1" applyAlignment="1">
      <alignment horizontal="center" vertical="center" wrapText="1"/>
    </xf>
    <xf numFmtId="0" fontId="71" fillId="39" borderId="47" xfId="0" applyFont="1" applyFill="1" applyBorder="1" applyAlignment="1">
      <alignment horizontal="center" vertical="center" wrapText="1"/>
    </xf>
    <xf numFmtId="0" fontId="71" fillId="39" borderId="48" xfId="0" applyFont="1" applyFill="1" applyBorder="1" applyAlignment="1">
      <alignment horizontal="center" vertical="center" wrapText="1"/>
    </xf>
    <xf numFmtId="0" fontId="71" fillId="39" borderId="32" xfId="0" applyFont="1" applyFill="1" applyBorder="1" applyAlignment="1">
      <alignment horizontal="center" vertical="center" wrapText="1"/>
    </xf>
    <xf numFmtId="0" fontId="71" fillId="39" borderId="34" xfId="0" applyFont="1" applyFill="1" applyBorder="1" applyAlignment="1">
      <alignment horizontal="center" vertical="center" wrapText="1"/>
    </xf>
    <xf numFmtId="0" fontId="0" fillId="0" borderId="0" xfId="0" applyAlignment="1">
      <alignment horizontal="center" wrapText="1"/>
    </xf>
    <xf numFmtId="0" fontId="62" fillId="39" borderId="26" xfId="0" applyFont="1" applyFill="1" applyBorder="1" applyAlignment="1">
      <alignment horizontal="center" vertical="center"/>
    </xf>
    <xf numFmtId="0" fontId="62" fillId="39" borderId="50" xfId="0" applyFont="1" applyFill="1" applyBorder="1" applyAlignment="1">
      <alignment horizontal="center" vertical="center"/>
    </xf>
    <xf numFmtId="0" fontId="62" fillId="39"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9" fillId="40" borderId="56" xfId="0" applyFont="1" applyFill="1" applyBorder="1" applyAlignment="1">
      <alignment horizontal="center" vertical="center"/>
    </xf>
    <xf numFmtId="0" fontId="79" fillId="40" borderId="35" xfId="0" applyFont="1" applyFill="1" applyBorder="1" applyAlignment="1">
      <alignment horizontal="center" vertical="center"/>
    </xf>
    <xf numFmtId="0" fontId="79" fillId="40" borderId="37" xfId="0" applyFont="1" applyFill="1" applyBorder="1" applyAlignment="1">
      <alignment horizontal="center" vertical="center"/>
    </xf>
    <xf numFmtId="0" fontId="79" fillId="40" borderId="20" xfId="0" applyFont="1" applyFill="1" applyBorder="1" applyAlignment="1">
      <alignment horizontal="center" vertical="center"/>
    </xf>
    <xf numFmtId="0" fontId="79" fillId="40" borderId="0" xfId="0" applyFont="1" applyFill="1" applyAlignment="1">
      <alignment horizontal="center" vertical="center"/>
    </xf>
    <xf numFmtId="0" fontId="79" fillId="40" borderId="21" xfId="0" applyFont="1" applyFill="1" applyBorder="1" applyAlignment="1">
      <alignment horizontal="center" vertical="center"/>
    </xf>
    <xf numFmtId="0" fontId="79" fillId="40" borderId="57" xfId="0" applyFont="1" applyFill="1" applyBorder="1" applyAlignment="1">
      <alignment horizontal="center" vertical="center"/>
    </xf>
    <xf numFmtId="0" fontId="79" fillId="40" borderId="58" xfId="0" applyFont="1" applyFill="1" applyBorder="1" applyAlignment="1">
      <alignment horizontal="center" vertical="center"/>
    </xf>
    <xf numFmtId="0" fontId="79" fillId="40" borderId="28" xfId="0" applyFont="1" applyFill="1" applyBorder="1" applyAlignment="1">
      <alignment horizontal="center" vertical="center"/>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68">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8BF6D92-AC8B-4737-98FF-33278BAB1524}"/>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8024" name="Imagen 2">
          <a:extLst>
            <a:ext uri="{FF2B5EF4-FFF2-40B4-BE49-F238E27FC236}">
              <a16:creationId xmlns:a16="http://schemas.microsoft.com/office/drawing/2014/main" id="{4BAA355E-1575-4E20-834E-988FC2F3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8025" name="Imagen 3">
          <a:extLst>
            <a:ext uri="{FF2B5EF4-FFF2-40B4-BE49-F238E27FC236}">
              <a16:creationId xmlns:a16="http://schemas.microsoft.com/office/drawing/2014/main" id="{5638E0A2-3514-4630-968C-7E9EE9D921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977" name="Imagen 2">
          <a:extLst>
            <a:ext uri="{FF2B5EF4-FFF2-40B4-BE49-F238E27FC236}">
              <a16:creationId xmlns:a16="http://schemas.microsoft.com/office/drawing/2014/main" id="{E8581FED-254D-4071-A7D8-74F01B5C7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978" name="Imagen 2">
          <a:extLst>
            <a:ext uri="{FF2B5EF4-FFF2-40B4-BE49-F238E27FC236}">
              <a16:creationId xmlns:a16="http://schemas.microsoft.com/office/drawing/2014/main" id="{B649357F-3510-47C7-A8CC-9B4B096BEA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979" name="Imagen 3">
          <a:extLst>
            <a:ext uri="{FF2B5EF4-FFF2-40B4-BE49-F238E27FC236}">
              <a16:creationId xmlns:a16="http://schemas.microsoft.com/office/drawing/2014/main" id="{8FB30D78-41FD-4752-8A65-767E806E54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980" name="Imagen 3">
          <a:extLst>
            <a:ext uri="{FF2B5EF4-FFF2-40B4-BE49-F238E27FC236}">
              <a16:creationId xmlns:a16="http://schemas.microsoft.com/office/drawing/2014/main" id="{A8C99B5D-1D9B-49D8-B478-34E977758C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981" name="Imagen 3">
          <a:extLst>
            <a:ext uri="{FF2B5EF4-FFF2-40B4-BE49-F238E27FC236}">
              <a16:creationId xmlns:a16="http://schemas.microsoft.com/office/drawing/2014/main" id="{B95E0D86-1298-44EF-8DB6-E99C4F6C49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027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982" name="Imagen 2">
          <a:extLst>
            <a:ext uri="{FF2B5EF4-FFF2-40B4-BE49-F238E27FC236}">
              <a16:creationId xmlns:a16="http://schemas.microsoft.com/office/drawing/2014/main" id="{779539D4-073A-4319-8F3B-6E3EE128C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983" name="Imagen 2">
          <a:extLst>
            <a:ext uri="{FF2B5EF4-FFF2-40B4-BE49-F238E27FC236}">
              <a16:creationId xmlns:a16="http://schemas.microsoft.com/office/drawing/2014/main" id="{3ACC9F8B-563A-4431-AB6C-14C59E130D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88BBAC8-4B5D-443A-AA4F-43F2A71896A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4D1FA31-E599-49DE-8C0F-BCB194B9D77E}"/>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45EC4F6-B4B2-455F-8874-5BD6FC9133D8}"/>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5B6239F-8BA6-467C-B3DB-501EBDB12C37}"/>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59CAB78-ADA6-4DE5-83CF-037A2C7C581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zoomScale="120" zoomScaleNormal="120" zoomScaleSheetLayoutView="130" workbookViewId="0">
      <selection activeCell="C5" sqref="C5:C6"/>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79" t="s">
        <v>0</v>
      </c>
      <c r="C3" s="280"/>
      <c r="D3" s="280"/>
    </row>
    <row r="4" spans="2:4" ht="108" customHeight="1" x14ac:dyDescent="0.25">
      <c r="B4" s="128" t="s">
        <v>228</v>
      </c>
      <c r="C4" s="128" t="s">
        <v>229</v>
      </c>
      <c r="D4" s="128" t="s">
        <v>230</v>
      </c>
    </row>
    <row r="5" spans="2:4" ht="45" x14ac:dyDescent="0.25">
      <c r="B5" s="83" t="s">
        <v>185</v>
      </c>
      <c r="C5" s="276" t="s">
        <v>225</v>
      </c>
      <c r="D5" s="278" t="s">
        <v>204</v>
      </c>
    </row>
    <row r="6" spans="2:4" ht="45" x14ac:dyDescent="0.25">
      <c r="B6" s="83" t="s">
        <v>186</v>
      </c>
      <c r="C6" s="277"/>
      <c r="D6" s="277"/>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92"/>
      <c r="C2" s="292"/>
      <c r="D2" s="292"/>
      <c r="E2" s="292"/>
      <c r="F2" s="284" t="s">
        <v>189</v>
      </c>
      <c r="G2" s="284"/>
      <c r="H2" s="284"/>
      <c r="I2" s="284"/>
      <c r="J2" s="284"/>
      <c r="K2" s="284"/>
      <c r="L2" s="284"/>
      <c r="M2" s="284"/>
      <c r="N2" s="284"/>
      <c r="O2" s="284"/>
      <c r="P2" s="284"/>
      <c r="Q2" s="284"/>
    </row>
    <row r="3" spans="2:17" x14ac:dyDescent="0.25">
      <c r="B3" s="292"/>
      <c r="C3" s="292"/>
      <c r="D3" s="292"/>
      <c r="E3" s="292"/>
      <c r="F3" s="284" t="s">
        <v>316</v>
      </c>
      <c r="G3" s="284"/>
      <c r="H3" s="284"/>
      <c r="I3" s="284"/>
      <c r="J3" s="284"/>
      <c r="K3" s="284"/>
      <c r="L3" s="284"/>
      <c r="M3" s="284"/>
      <c r="N3" s="284"/>
      <c r="O3" s="284"/>
      <c r="P3" s="284"/>
      <c r="Q3" s="284"/>
    </row>
    <row r="4" spans="2:17" ht="15" customHeight="1" x14ac:dyDescent="0.25">
      <c r="B4" s="292"/>
      <c r="C4" s="292"/>
      <c r="D4" s="292"/>
      <c r="E4" s="292"/>
      <c r="F4" s="284" t="s">
        <v>193</v>
      </c>
      <c r="G4" s="284"/>
      <c r="H4" s="284"/>
      <c r="I4" s="284"/>
      <c r="J4" s="284"/>
      <c r="K4" s="284"/>
      <c r="L4" s="284"/>
      <c r="M4" s="284"/>
      <c r="N4" s="284"/>
      <c r="O4" s="284"/>
      <c r="P4" s="284"/>
      <c r="Q4" s="284"/>
    </row>
    <row r="5" spans="2:17" x14ac:dyDescent="0.25">
      <c r="B5" s="292"/>
      <c r="C5" s="292"/>
      <c r="D5" s="292"/>
      <c r="E5" s="292"/>
      <c r="F5" s="285" t="s">
        <v>315</v>
      </c>
      <c r="G5" s="286"/>
      <c r="H5" s="286"/>
      <c r="I5" s="286"/>
      <c r="J5" s="286"/>
      <c r="K5" s="286"/>
      <c r="L5" s="286"/>
      <c r="M5" s="287"/>
      <c r="N5" s="288" t="s">
        <v>210</v>
      </c>
      <c r="O5" s="289"/>
      <c r="P5" s="284"/>
      <c r="Q5" s="284"/>
    </row>
    <row r="6" spans="2:17" x14ac:dyDescent="0.25">
      <c r="B6" s="292"/>
      <c r="C6" s="292"/>
      <c r="D6" s="292"/>
      <c r="E6" s="292"/>
      <c r="F6" s="288" t="s">
        <v>196</v>
      </c>
      <c r="G6" s="288"/>
      <c r="H6" s="288"/>
      <c r="I6" s="288"/>
      <c r="J6" s="288"/>
      <c r="K6" s="288"/>
      <c r="L6" s="288"/>
      <c r="M6" s="288"/>
      <c r="N6" s="290" t="s">
        <v>197</v>
      </c>
      <c r="O6" s="291"/>
      <c r="P6" s="284"/>
      <c r="Q6" s="284"/>
    </row>
    <row r="7" spans="2:17" x14ac:dyDescent="0.25">
      <c r="B7" s="282" t="s">
        <v>283</v>
      </c>
      <c r="C7" s="282"/>
      <c r="D7" s="282"/>
      <c r="E7" s="282"/>
      <c r="F7" s="282"/>
      <c r="G7" s="282"/>
      <c r="H7" s="282"/>
      <c r="I7" s="282"/>
      <c r="J7" s="282"/>
      <c r="K7" s="282"/>
      <c r="L7" s="282"/>
      <c r="M7" s="282"/>
      <c r="N7" s="282"/>
      <c r="O7" s="282"/>
      <c r="P7" s="282"/>
      <c r="Q7" s="282"/>
    </row>
    <row r="8" spans="2:17" x14ac:dyDescent="0.25">
      <c r="B8" s="281" t="s">
        <v>284</v>
      </c>
      <c r="C8" s="281"/>
      <c r="D8" s="281"/>
      <c r="E8" s="281"/>
      <c r="F8" s="283" t="s">
        <v>285</v>
      </c>
      <c r="G8" s="281" t="s">
        <v>47</v>
      </c>
      <c r="H8" s="281"/>
      <c r="I8" s="283" t="s">
        <v>286</v>
      </c>
      <c r="J8" s="283"/>
      <c r="K8" s="283"/>
      <c r="L8" s="283"/>
      <c r="M8" s="283"/>
      <c r="N8" s="283"/>
      <c r="O8" s="283"/>
      <c r="P8" s="283"/>
      <c r="Q8" s="283"/>
    </row>
    <row r="9" spans="2:17" x14ac:dyDescent="0.25">
      <c r="B9" s="281"/>
      <c r="C9" s="281"/>
      <c r="D9" s="281"/>
      <c r="E9" s="281"/>
      <c r="F9" s="283"/>
      <c r="G9" s="281"/>
      <c r="H9" s="281"/>
      <c r="I9" s="283"/>
      <c r="J9" s="283"/>
      <c r="K9" s="283"/>
      <c r="L9" s="283"/>
      <c r="M9" s="283"/>
      <c r="N9" s="283"/>
      <c r="O9" s="283"/>
      <c r="P9" s="283"/>
      <c r="Q9" s="283"/>
    </row>
    <row r="10" spans="2:17" x14ac:dyDescent="0.25">
      <c r="B10" s="281"/>
      <c r="C10" s="281"/>
      <c r="D10" s="281"/>
      <c r="E10" s="281"/>
      <c r="F10" s="135"/>
      <c r="G10" s="281"/>
      <c r="H10" s="281"/>
      <c r="I10" s="281"/>
      <c r="J10" s="281"/>
      <c r="K10" s="281"/>
      <c r="L10" s="281"/>
      <c r="M10" s="281"/>
      <c r="N10" s="281"/>
      <c r="O10" s="281"/>
      <c r="P10" s="281"/>
      <c r="Q10" s="281"/>
    </row>
    <row r="11" spans="2:17" x14ac:dyDescent="0.25">
      <c r="B11" s="281"/>
      <c r="C11" s="281"/>
      <c r="D11" s="281"/>
      <c r="E11" s="281"/>
      <c r="F11" s="135"/>
      <c r="G11" s="281"/>
      <c r="H11" s="281"/>
      <c r="I11" s="281"/>
      <c r="J11" s="281"/>
      <c r="K11" s="281"/>
      <c r="L11" s="281"/>
      <c r="M11" s="281"/>
      <c r="N11" s="281"/>
      <c r="O11" s="281"/>
      <c r="P11" s="281"/>
      <c r="Q11" s="281"/>
    </row>
    <row r="12" spans="2:17" x14ac:dyDescent="0.25">
      <c r="B12" s="281"/>
      <c r="C12" s="281"/>
      <c r="D12" s="281"/>
      <c r="E12" s="281"/>
      <c r="F12" s="135"/>
      <c r="G12" s="281"/>
      <c r="H12" s="281"/>
      <c r="I12" s="281"/>
      <c r="J12" s="281"/>
      <c r="K12" s="281"/>
      <c r="L12" s="281"/>
      <c r="M12" s="281"/>
      <c r="N12" s="281"/>
      <c r="O12" s="281"/>
      <c r="P12" s="281"/>
      <c r="Q12" s="281"/>
    </row>
    <row r="13" spans="2:17" x14ac:dyDescent="0.25">
      <c r="B13" s="281"/>
      <c r="C13" s="281"/>
      <c r="D13" s="281"/>
      <c r="E13" s="281"/>
      <c r="F13" s="135"/>
      <c r="G13" s="281"/>
      <c r="H13" s="281"/>
      <c r="I13" s="281"/>
      <c r="J13" s="281"/>
      <c r="K13" s="281"/>
      <c r="L13" s="281"/>
      <c r="M13" s="281"/>
      <c r="N13" s="281"/>
      <c r="O13" s="281"/>
      <c r="P13" s="281"/>
      <c r="Q13" s="281"/>
    </row>
    <row r="14" spans="2:17" x14ac:dyDescent="0.25">
      <c r="B14" s="281"/>
      <c r="C14" s="281"/>
      <c r="D14" s="281"/>
      <c r="E14" s="281"/>
      <c r="F14" s="135"/>
      <c r="G14" s="281"/>
      <c r="H14" s="281"/>
      <c r="I14" s="281"/>
      <c r="J14" s="281"/>
      <c r="K14" s="281"/>
      <c r="L14" s="281"/>
      <c r="M14" s="281"/>
      <c r="N14" s="281"/>
      <c r="O14" s="281"/>
      <c r="P14" s="281"/>
      <c r="Q14" s="281"/>
    </row>
    <row r="15" spans="2:17" x14ac:dyDescent="0.25">
      <c r="B15" s="281"/>
      <c r="C15" s="281"/>
      <c r="D15" s="281"/>
      <c r="E15" s="281"/>
      <c r="F15" s="135"/>
      <c r="G15" s="281"/>
      <c r="H15" s="281"/>
      <c r="I15" s="281"/>
      <c r="J15" s="281"/>
      <c r="K15" s="281"/>
      <c r="L15" s="281"/>
      <c r="M15" s="281"/>
      <c r="N15" s="281"/>
      <c r="O15" s="281"/>
      <c r="P15" s="281"/>
      <c r="Q15" s="281"/>
    </row>
    <row r="16" spans="2:17" x14ac:dyDescent="0.25">
      <c r="B16" s="281"/>
      <c r="C16" s="281"/>
      <c r="D16" s="281"/>
      <c r="E16" s="281"/>
      <c r="F16" s="135"/>
      <c r="G16" s="281"/>
      <c r="H16" s="281"/>
      <c r="I16" s="281"/>
      <c r="J16" s="281"/>
      <c r="K16" s="281"/>
      <c r="L16" s="281"/>
      <c r="M16" s="281"/>
      <c r="N16" s="281"/>
      <c r="O16" s="281"/>
      <c r="P16" s="281"/>
      <c r="Q16" s="281"/>
    </row>
    <row r="17" spans="2:17" x14ac:dyDescent="0.25">
      <c r="B17" s="281"/>
      <c r="C17" s="281"/>
      <c r="D17" s="281"/>
      <c r="E17" s="281"/>
      <c r="F17" s="135"/>
      <c r="G17" s="281"/>
      <c r="H17" s="281"/>
      <c r="I17" s="281"/>
      <c r="J17" s="281"/>
      <c r="K17" s="281"/>
      <c r="L17" s="281"/>
      <c r="M17" s="281"/>
      <c r="N17" s="281"/>
      <c r="O17" s="281"/>
      <c r="P17" s="281"/>
      <c r="Q17" s="281"/>
    </row>
    <row r="18" spans="2:17" x14ac:dyDescent="0.25">
      <c r="B18" s="281"/>
      <c r="C18" s="281"/>
      <c r="D18" s="281"/>
      <c r="E18" s="281"/>
      <c r="F18" s="135"/>
      <c r="G18" s="281"/>
      <c r="H18" s="281"/>
      <c r="I18" s="281"/>
      <c r="J18" s="281"/>
      <c r="K18" s="281"/>
      <c r="L18" s="281"/>
      <c r="M18" s="281"/>
      <c r="N18" s="281"/>
      <c r="O18" s="281"/>
      <c r="P18" s="281"/>
      <c r="Q18" s="281"/>
    </row>
    <row r="19" spans="2:17" x14ac:dyDescent="0.25">
      <c r="B19" s="281"/>
      <c r="C19" s="281"/>
      <c r="D19" s="281"/>
      <c r="E19" s="281"/>
      <c r="F19" s="135"/>
      <c r="G19" s="281"/>
      <c r="H19" s="281"/>
      <c r="I19" s="281"/>
      <c r="J19" s="281"/>
      <c r="K19" s="281"/>
      <c r="L19" s="281"/>
      <c r="M19" s="281"/>
      <c r="N19" s="281"/>
      <c r="O19" s="281"/>
      <c r="P19" s="281"/>
      <c r="Q19" s="281"/>
    </row>
    <row r="20" spans="2:17" x14ac:dyDescent="0.25">
      <c r="B20" s="281"/>
      <c r="C20" s="281"/>
      <c r="D20" s="281"/>
      <c r="E20" s="281"/>
      <c r="F20" s="135"/>
      <c r="G20" s="281"/>
      <c r="H20" s="281"/>
      <c r="I20" s="281"/>
      <c r="J20" s="281"/>
      <c r="K20" s="281"/>
      <c r="L20" s="281"/>
      <c r="M20" s="281"/>
      <c r="N20" s="281"/>
      <c r="O20" s="281"/>
      <c r="P20" s="281"/>
      <c r="Q20" s="281"/>
    </row>
    <row r="21" spans="2:17" x14ac:dyDescent="0.25">
      <c r="B21" s="281"/>
      <c r="C21" s="281"/>
      <c r="D21" s="281"/>
      <c r="E21" s="281"/>
      <c r="F21" s="135"/>
      <c r="G21" s="281"/>
      <c r="H21" s="281"/>
      <c r="I21" s="281"/>
      <c r="J21" s="281"/>
      <c r="K21" s="281"/>
      <c r="L21" s="281"/>
      <c r="M21" s="281"/>
      <c r="N21" s="281"/>
      <c r="O21" s="281"/>
      <c r="P21" s="281"/>
      <c r="Q21" s="281"/>
    </row>
    <row r="22" spans="2:17" x14ac:dyDescent="0.25">
      <c r="B22" s="281"/>
      <c r="C22" s="281"/>
      <c r="D22" s="281"/>
      <c r="E22" s="281"/>
      <c r="F22" s="135"/>
      <c r="G22" s="281"/>
      <c r="H22" s="281"/>
      <c r="I22" s="281"/>
      <c r="J22" s="281"/>
      <c r="K22" s="281"/>
      <c r="L22" s="281"/>
      <c r="M22" s="281"/>
      <c r="N22" s="281"/>
      <c r="O22" s="281"/>
      <c r="P22" s="281"/>
      <c r="Q22" s="281"/>
    </row>
    <row r="23" spans="2:17" x14ac:dyDescent="0.25">
      <c r="B23" s="281"/>
      <c r="C23" s="281"/>
      <c r="D23" s="281"/>
      <c r="E23" s="281"/>
      <c r="F23" s="135"/>
      <c r="G23" s="281"/>
      <c r="H23" s="281"/>
      <c r="I23" s="281"/>
      <c r="J23" s="281"/>
      <c r="K23" s="281"/>
      <c r="L23" s="281"/>
      <c r="M23" s="281"/>
      <c r="N23" s="281"/>
      <c r="O23" s="281"/>
      <c r="P23" s="281"/>
      <c r="Q23" s="281"/>
    </row>
    <row r="24" spans="2:17" x14ac:dyDescent="0.25">
      <c r="B24" s="281"/>
      <c r="C24" s="281"/>
      <c r="D24" s="281"/>
      <c r="E24" s="281"/>
      <c r="F24" s="135"/>
      <c r="G24" s="281"/>
      <c r="H24" s="281"/>
      <c r="I24" s="281"/>
      <c r="J24" s="281"/>
      <c r="K24" s="281"/>
      <c r="L24" s="281"/>
      <c r="M24" s="281"/>
      <c r="N24" s="281"/>
      <c r="O24" s="281"/>
      <c r="P24" s="281"/>
      <c r="Q24" s="281"/>
    </row>
    <row r="25" spans="2:17" x14ac:dyDescent="0.25">
      <c r="B25" s="281"/>
      <c r="C25" s="281"/>
      <c r="D25" s="281"/>
      <c r="E25" s="281"/>
      <c r="F25" s="135"/>
      <c r="G25" s="281"/>
      <c r="H25" s="281"/>
      <c r="I25" s="281"/>
      <c r="J25" s="281"/>
      <c r="K25" s="281"/>
      <c r="L25" s="281"/>
      <c r="M25" s="281"/>
      <c r="N25" s="281"/>
      <c r="O25" s="281"/>
      <c r="P25" s="281"/>
      <c r="Q25" s="281"/>
    </row>
    <row r="26" spans="2:17" x14ac:dyDescent="0.25">
      <c r="B26" s="281"/>
      <c r="C26" s="281"/>
      <c r="D26" s="281"/>
      <c r="E26" s="281"/>
      <c r="F26" s="135"/>
      <c r="G26" s="281"/>
      <c r="H26" s="281"/>
      <c r="I26" s="281"/>
      <c r="J26" s="281"/>
      <c r="K26" s="281"/>
      <c r="L26" s="281"/>
      <c r="M26" s="281"/>
      <c r="N26" s="281"/>
      <c r="O26" s="281"/>
      <c r="P26" s="281"/>
      <c r="Q26" s="281"/>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B7:Q7"/>
    <mergeCell ref="B16:E16"/>
    <mergeCell ref="B17:E17"/>
    <mergeCell ref="B18:E18"/>
    <mergeCell ref="B19:E19"/>
    <mergeCell ref="G18:H18"/>
    <mergeCell ref="G19:H19"/>
    <mergeCell ref="B13:E13"/>
    <mergeCell ref="F8:F9"/>
    <mergeCell ref="B14:E14"/>
    <mergeCell ref="B15:E15"/>
    <mergeCell ref="B11:E11"/>
    <mergeCell ref="B12:E12"/>
    <mergeCell ref="G16:H16"/>
    <mergeCell ref="B24:E24"/>
    <mergeCell ref="B25:E25"/>
    <mergeCell ref="G25:H25"/>
    <mergeCell ref="B26:E26"/>
    <mergeCell ref="G10:H10"/>
    <mergeCell ref="G11:H11"/>
    <mergeCell ref="G12:H12"/>
    <mergeCell ref="G13:H13"/>
    <mergeCell ref="G14:H14"/>
    <mergeCell ref="B20:E20"/>
    <mergeCell ref="B21:E21"/>
    <mergeCell ref="B22:E22"/>
    <mergeCell ref="B23:E23"/>
    <mergeCell ref="G20:H20"/>
    <mergeCell ref="G21:H21"/>
    <mergeCell ref="G23:H23"/>
    <mergeCell ref="G24:H24"/>
    <mergeCell ref="G22:H22"/>
    <mergeCell ref="G26:H26"/>
    <mergeCell ref="I10:Q10"/>
    <mergeCell ref="I11:Q11"/>
    <mergeCell ref="I12:Q12"/>
    <mergeCell ref="I13:Q13"/>
    <mergeCell ref="I14:Q14"/>
    <mergeCell ref="I26:Q26"/>
    <mergeCell ref="I18:Q18"/>
    <mergeCell ref="I19:Q19"/>
    <mergeCell ref="I20:Q20"/>
    <mergeCell ref="I21:Q21"/>
    <mergeCell ref="I22:Q22"/>
    <mergeCell ref="I23:Q23"/>
    <mergeCell ref="I16:Q16"/>
    <mergeCell ref="I17:Q17"/>
    <mergeCell ref="I24:Q24"/>
    <mergeCell ref="I25:Q2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265"/>
  <sheetViews>
    <sheetView tabSelected="1" topLeftCell="A101" zoomScale="70" zoomScaleNormal="70" workbookViewId="0">
      <selection activeCell="E103" sqref="E103:N103"/>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31"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46.5703125" style="27" customWidth="1"/>
    <col min="63"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252"/>
      <c r="AW1" s="85"/>
      <c r="AX1" s="85"/>
      <c r="AY1" s="85"/>
      <c r="AZ1" s="85"/>
      <c r="BA1" s="85"/>
      <c r="BB1" s="85"/>
      <c r="BC1" s="85"/>
      <c r="BD1" s="86"/>
      <c r="BE1" s="86"/>
      <c r="BF1" s="85"/>
      <c r="BG1" s="85"/>
      <c r="BH1" s="85"/>
      <c r="BI1" s="85"/>
      <c r="BJ1" s="85"/>
      <c r="BK1" s="85"/>
      <c r="BL1" s="85"/>
      <c r="BM1" s="85"/>
    </row>
    <row r="2" spans="1:65" ht="20.25" hidden="1" customHeight="1" x14ac:dyDescent="0.2">
      <c r="AU2" s="85"/>
      <c r="AV2" s="252"/>
      <c r="AW2" s="85"/>
      <c r="AX2" s="85"/>
      <c r="AY2" s="85"/>
      <c r="AZ2" s="85"/>
      <c r="BA2" s="85"/>
      <c r="BB2" s="85"/>
      <c r="BC2" s="85"/>
      <c r="BD2" s="86"/>
      <c r="BE2" s="86"/>
      <c r="BF2" s="85"/>
      <c r="BG2" s="85"/>
      <c r="BH2" s="85"/>
      <c r="BI2" s="85"/>
      <c r="BJ2" s="85"/>
      <c r="BK2" s="85"/>
      <c r="BL2" s="85"/>
      <c r="BM2" s="85"/>
    </row>
    <row r="3" spans="1:65" ht="20.25" hidden="1" customHeight="1" x14ac:dyDescent="0.2">
      <c r="AU3" s="85"/>
      <c r="AV3" s="252"/>
      <c r="AW3" s="85"/>
      <c r="AX3" s="85"/>
      <c r="AY3" s="85"/>
      <c r="AZ3" s="85"/>
      <c r="BA3" s="85"/>
      <c r="BB3" s="85"/>
      <c r="BC3" s="85"/>
      <c r="BD3" s="86"/>
      <c r="BE3" s="86"/>
      <c r="BF3" s="85"/>
      <c r="BG3" s="85"/>
      <c r="BH3" s="85"/>
      <c r="BI3" s="85"/>
      <c r="BJ3" s="85"/>
      <c r="BK3" s="85"/>
      <c r="BL3" s="85"/>
      <c r="BM3" s="85"/>
    </row>
    <row r="4" spans="1:65" ht="20.25" hidden="1" customHeight="1" x14ac:dyDescent="0.2">
      <c r="AU4" s="85"/>
      <c r="AV4" s="252"/>
      <c r="AW4" s="85"/>
      <c r="AX4" s="85"/>
      <c r="AY4" s="85"/>
      <c r="AZ4" s="85"/>
      <c r="BA4" s="85"/>
      <c r="BB4" s="85"/>
      <c r="BC4" s="85"/>
      <c r="BD4" s="86"/>
      <c r="BE4" s="86"/>
      <c r="BF4" s="85"/>
      <c r="BG4" s="85"/>
      <c r="BH4" s="85"/>
      <c r="BI4" s="85"/>
      <c r="BJ4" s="85"/>
      <c r="BK4" s="85"/>
      <c r="BL4" s="85"/>
      <c r="BM4" s="85"/>
    </row>
    <row r="5" spans="1:65" ht="20.25" hidden="1" customHeight="1" x14ac:dyDescent="0.2">
      <c r="AU5" s="85"/>
      <c r="AV5" s="252"/>
      <c r="AW5" s="85"/>
      <c r="AX5" s="85"/>
      <c r="AY5" s="85"/>
      <c r="AZ5" s="85"/>
      <c r="BA5" s="85"/>
      <c r="BB5" s="85"/>
      <c r="BC5" s="85"/>
      <c r="BD5" s="86"/>
      <c r="BE5" s="86"/>
      <c r="BF5" s="85"/>
      <c r="BG5" s="85"/>
      <c r="BH5" s="85"/>
      <c r="BI5" s="85"/>
      <c r="BJ5" s="85"/>
      <c r="BK5" s="85"/>
      <c r="BL5" s="85"/>
      <c r="BM5" s="85"/>
    </row>
    <row r="6" spans="1:65" ht="20.25" hidden="1" customHeight="1" x14ac:dyDescent="0.2">
      <c r="AU6" s="85"/>
      <c r="AV6" s="252"/>
      <c r="AW6" s="85"/>
      <c r="AX6" s="85"/>
      <c r="AY6" s="85"/>
      <c r="AZ6" s="85"/>
      <c r="BA6" s="85"/>
      <c r="BB6" s="85"/>
      <c r="BC6" s="85"/>
      <c r="BD6" s="86"/>
      <c r="BE6" s="86"/>
      <c r="BF6" s="85"/>
      <c r="BG6" s="85"/>
      <c r="BH6" s="85"/>
      <c r="BI6" s="85"/>
      <c r="BJ6" s="85"/>
      <c r="BK6" s="85"/>
      <c r="BL6" s="85"/>
      <c r="BM6" s="85"/>
    </row>
    <row r="7" spans="1:65" ht="20.25" hidden="1" customHeight="1" x14ac:dyDescent="0.2">
      <c r="AU7" s="85"/>
      <c r="AV7" s="252"/>
      <c r="AW7" s="85"/>
      <c r="AX7" s="85"/>
      <c r="AY7" s="85"/>
      <c r="AZ7" s="85"/>
      <c r="BA7" s="85"/>
      <c r="BB7" s="85"/>
      <c r="BC7" s="85"/>
      <c r="BD7" s="86"/>
      <c r="BE7" s="86"/>
      <c r="BF7" s="85"/>
      <c r="BG7" s="85"/>
      <c r="BH7" s="85"/>
      <c r="BI7" s="85"/>
      <c r="BJ7" s="85"/>
      <c r="BK7" s="85"/>
      <c r="BL7" s="85"/>
      <c r="BM7" s="85"/>
    </row>
    <row r="8" spans="1:65" ht="20.25" hidden="1" customHeight="1" x14ac:dyDescent="0.2">
      <c r="AU8" s="85"/>
      <c r="AV8" s="252"/>
      <c r="AW8" s="85"/>
      <c r="AX8" s="85"/>
      <c r="AY8" s="85"/>
      <c r="AZ8" s="85"/>
      <c r="BA8" s="85"/>
      <c r="BB8" s="85"/>
      <c r="BC8" s="85"/>
      <c r="BD8" s="86"/>
      <c r="BE8" s="86"/>
      <c r="BF8" s="85"/>
      <c r="BG8" s="85"/>
      <c r="BH8" s="85"/>
      <c r="BI8" s="85"/>
      <c r="BJ8" s="85"/>
      <c r="BK8" s="85"/>
      <c r="BL8" s="85"/>
      <c r="BM8" s="85"/>
    </row>
    <row r="9" spans="1:65" ht="20.25" hidden="1" customHeight="1" x14ac:dyDescent="0.2">
      <c r="AU9" s="85"/>
      <c r="AV9" s="252"/>
      <c r="AW9" s="85"/>
      <c r="AX9" s="85"/>
      <c r="AY9" s="85"/>
      <c r="AZ9" s="85"/>
      <c r="BA9" s="85"/>
      <c r="BB9" s="85"/>
      <c r="BC9" s="85"/>
      <c r="BD9" s="86"/>
      <c r="BE9" s="86"/>
      <c r="BF9" s="85"/>
      <c r="BG9" s="85"/>
      <c r="BH9" s="85"/>
      <c r="BI9" s="85"/>
      <c r="BJ9" s="85"/>
      <c r="BK9" s="85"/>
      <c r="BL9" s="85"/>
      <c r="BM9" s="85"/>
    </row>
    <row r="10" spans="1:65" ht="20.25" hidden="1" customHeight="1" x14ac:dyDescent="0.2">
      <c r="AU10" s="85"/>
      <c r="AV10" s="252"/>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252"/>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252"/>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252"/>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252"/>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252"/>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252"/>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252"/>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252"/>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252"/>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252"/>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252"/>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252"/>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252"/>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252"/>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252"/>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252"/>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252"/>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252"/>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252"/>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252"/>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252"/>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252"/>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252"/>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252"/>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252"/>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252"/>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252"/>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252"/>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252"/>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252"/>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252"/>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252"/>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252"/>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252"/>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252"/>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252"/>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252"/>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252"/>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252"/>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252"/>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252"/>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252"/>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252"/>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252"/>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252"/>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252"/>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252"/>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252"/>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252"/>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252"/>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252"/>
      <c r="AW61" s="85"/>
      <c r="AX61" s="85"/>
      <c r="AY61" s="85"/>
      <c r="AZ61" s="85"/>
      <c r="BA61" s="85"/>
      <c r="BB61" s="85"/>
      <c r="BC61" s="85"/>
      <c r="BD61" s="436" t="s">
        <v>18</v>
      </c>
      <c r="BE61" s="436"/>
      <c r="BF61" s="87"/>
      <c r="BG61" s="87"/>
      <c r="BH61" s="87"/>
      <c r="BI61" s="87"/>
      <c r="BJ61" s="87" t="s">
        <v>0</v>
      </c>
      <c r="BK61" s="85"/>
      <c r="BL61" s="85" t="s">
        <v>3</v>
      </c>
      <c r="BM61" s="85"/>
      <c r="CD61" s="27" t="s">
        <v>76</v>
      </c>
      <c r="CE61" s="27" t="s">
        <v>77</v>
      </c>
    </row>
    <row r="62" spans="1:91" ht="20.25" hidden="1" customHeight="1" x14ac:dyDescent="0.2">
      <c r="AU62" s="85"/>
      <c r="AV62" s="252"/>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252"/>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252"/>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252"/>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252"/>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252"/>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252"/>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252"/>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252"/>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252"/>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252"/>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252"/>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252"/>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252"/>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252"/>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252"/>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252"/>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252"/>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252"/>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252"/>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252"/>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252"/>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252"/>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252"/>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252"/>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252"/>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252"/>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252"/>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252"/>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252"/>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252"/>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252"/>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252"/>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252"/>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252"/>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252"/>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252"/>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252"/>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252"/>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92"/>
      <c r="B101" s="292"/>
      <c r="C101" s="292"/>
      <c r="D101" s="292"/>
      <c r="E101" s="284" t="s">
        <v>189</v>
      </c>
      <c r="F101" s="284"/>
      <c r="G101" s="284"/>
      <c r="H101" s="284"/>
      <c r="I101" s="284"/>
      <c r="J101" s="284"/>
      <c r="K101" s="284"/>
      <c r="L101" s="284"/>
      <c r="M101" s="284"/>
      <c r="N101" s="284"/>
      <c r="O101" s="82"/>
      <c r="P101" s="82"/>
      <c r="Q101" s="82"/>
      <c r="R101" s="284"/>
      <c r="S101" s="284"/>
      <c r="T101" s="292"/>
      <c r="U101" s="133"/>
      <c r="V101" s="471" t="str">
        <f>E101</f>
        <v>SISTEMA INTEGRADO DE GESTIÓN</v>
      </c>
      <c r="W101" s="472"/>
      <c r="X101" s="472"/>
      <c r="Y101" s="472"/>
      <c r="Z101" s="472"/>
      <c r="AA101" s="472"/>
      <c r="AB101" s="472"/>
      <c r="AC101" s="472"/>
      <c r="AD101" s="472"/>
      <c r="AE101" s="472"/>
      <c r="AF101" s="473"/>
      <c r="AG101" s="82"/>
      <c r="AH101" s="82"/>
      <c r="AI101" s="82"/>
      <c r="AJ101" s="284"/>
      <c r="AK101" s="284"/>
      <c r="AL101" s="82"/>
      <c r="AM101" s="82"/>
      <c r="AN101" s="284"/>
      <c r="AO101" s="284"/>
      <c r="AP101" s="284"/>
      <c r="AQ101" s="284"/>
      <c r="AR101" s="284"/>
      <c r="AS101" s="284"/>
      <c r="AT101" s="284"/>
      <c r="AU101" s="471" t="str">
        <f>E101</f>
        <v>SISTEMA INTEGRADO DE GESTIÓN</v>
      </c>
      <c r="AV101" s="472"/>
      <c r="AW101" s="472"/>
      <c r="AX101" s="472"/>
      <c r="AY101" s="472"/>
      <c r="AZ101" s="472"/>
      <c r="BA101" s="472"/>
      <c r="BB101" s="472"/>
      <c r="BC101" s="472"/>
      <c r="BD101" s="472"/>
      <c r="BE101" s="472"/>
      <c r="BF101" s="472"/>
      <c r="BG101" s="472"/>
      <c r="BH101" s="472"/>
      <c r="BI101" s="472"/>
      <c r="BJ101" s="472"/>
      <c r="BK101" s="472"/>
      <c r="BL101" s="472"/>
      <c r="BM101" s="472"/>
      <c r="BN101" s="473"/>
      <c r="BO101" s="292"/>
      <c r="BP101" s="292"/>
      <c r="BQ101" s="167"/>
      <c r="BR101" s="165"/>
    </row>
    <row r="102" spans="1:219" ht="20.25" customHeight="1" x14ac:dyDescent="0.25">
      <c r="A102" s="292"/>
      <c r="B102" s="292"/>
      <c r="C102" s="292"/>
      <c r="D102" s="292"/>
      <c r="E102" s="284" t="s">
        <v>436</v>
      </c>
      <c r="F102" s="284"/>
      <c r="G102" s="284"/>
      <c r="H102" s="284"/>
      <c r="I102" s="284"/>
      <c r="J102" s="284"/>
      <c r="K102" s="284"/>
      <c r="L102" s="284"/>
      <c r="M102" s="284"/>
      <c r="N102" s="284"/>
      <c r="O102" s="82"/>
      <c r="P102" s="82"/>
      <c r="Q102" s="82"/>
      <c r="R102" s="284"/>
      <c r="S102" s="284"/>
      <c r="T102" s="292"/>
      <c r="U102" s="126"/>
      <c r="V102" s="284" t="str">
        <f>E102</f>
        <v>GESTIÓN JURIDICA</v>
      </c>
      <c r="W102" s="284"/>
      <c r="X102" s="284"/>
      <c r="Y102" s="284"/>
      <c r="Z102" s="284"/>
      <c r="AA102" s="284"/>
      <c r="AB102" s="284"/>
      <c r="AC102" s="284"/>
      <c r="AD102" s="284"/>
      <c r="AE102" s="284"/>
      <c r="AF102" s="284"/>
      <c r="AG102" s="82"/>
      <c r="AH102" s="82"/>
      <c r="AI102" s="82"/>
      <c r="AJ102" s="284"/>
      <c r="AK102" s="284"/>
      <c r="AL102" s="82"/>
      <c r="AM102" s="82"/>
      <c r="AN102" s="284"/>
      <c r="AO102" s="284"/>
      <c r="AP102" s="284"/>
      <c r="AQ102" s="284"/>
      <c r="AR102" s="284"/>
      <c r="AS102" s="284"/>
      <c r="AT102" s="284"/>
      <c r="AU102" s="471" t="str">
        <f>E102</f>
        <v>GESTIÓN JURIDICA</v>
      </c>
      <c r="AV102" s="472"/>
      <c r="AW102" s="472"/>
      <c r="AX102" s="472"/>
      <c r="AY102" s="472"/>
      <c r="AZ102" s="472"/>
      <c r="BA102" s="472"/>
      <c r="BB102" s="472"/>
      <c r="BC102" s="472"/>
      <c r="BD102" s="472"/>
      <c r="BE102" s="472"/>
      <c r="BF102" s="472"/>
      <c r="BG102" s="472"/>
      <c r="BH102" s="472"/>
      <c r="BI102" s="472"/>
      <c r="BJ102" s="472"/>
      <c r="BK102" s="472"/>
      <c r="BL102" s="472"/>
      <c r="BM102" s="472"/>
      <c r="BN102" s="473"/>
      <c r="BO102" s="292"/>
      <c r="BP102" s="292"/>
      <c r="BQ102" s="112"/>
      <c r="BR102" s="113"/>
    </row>
    <row r="103" spans="1:219" ht="20.25" customHeight="1" x14ac:dyDescent="0.25">
      <c r="A103" s="292"/>
      <c r="B103" s="292"/>
      <c r="C103" s="292"/>
      <c r="D103" s="292"/>
      <c r="E103" s="423" t="s">
        <v>314</v>
      </c>
      <c r="F103" s="423"/>
      <c r="G103" s="423"/>
      <c r="H103" s="423"/>
      <c r="I103" s="423"/>
      <c r="J103" s="423"/>
      <c r="K103" s="423"/>
      <c r="L103" s="423"/>
      <c r="M103" s="423"/>
      <c r="N103" s="423"/>
      <c r="O103" s="82"/>
      <c r="P103" s="82"/>
      <c r="Q103" s="82"/>
      <c r="R103" s="284"/>
      <c r="S103" s="284"/>
      <c r="T103" s="292"/>
      <c r="U103" s="126"/>
      <c r="V103" s="423" t="str">
        <f>E103</f>
        <v>Mapa de Riesgos por Proceso</v>
      </c>
      <c r="W103" s="423"/>
      <c r="X103" s="423"/>
      <c r="Y103" s="423"/>
      <c r="Z103" s="423"/>
      <c r="AA103" s="423"/>
      <c r="AB103" s="423"/>
      <c r="AC103" s="423"/>
      <c r="AD103" s="423"/>
      <c r="AE103" s="423"/>
      <c r="AF103" s="423"/>
      <c r="AG103" s="82"/>
      <c r="AH103" s="82"/>
      <c r="AI103" s="82"/>
      <c r="AJ103" s="284"/>
      <c r="AK103" s="284"/>
      <c r="AL103" s="82"/>
      <c r="AM103" s="82"/>
      <c r="AN103" s="284"/>
      <c r="AO103" s="284"/>
      <c r="AP103" s="284"/>
      <c r="AQ103" s="284"/>
      <c r="AR103" s="284"/>
      <c r="AS103" s="284"/>
      <c r="AT103" s="284"/>
      <c r="AU103" s="471" t="str">
        <f>E103</f>
        <v>Mapa de Riesgos por Proceso</v>
      </c>
      <c r="AV103" s="472"/>
      <c r="AW103" s="472"/>
      <c r="AX103" s="472"/>
      <c r="AY103" s="472"/>
      <c r="AZ103" s="472"/>
      <c r="BA103" s="472"/>
      <c r="BB103" s="472"/>
      <c r="BC103" s="472"/>
      <c r="BD103" s="472"/>
      <c r="BE103" s="472"/>
      <c r="BF103" s="472"/>
      <c r="BG103" s="472"/>
      <c r="BH103" s="472"/>
      <c r="BI103" s="472"/>
      <c r="BJ103" s="472"/>
      <c r="BK103" s="472"/>
      <c r="BL103" s="472"/>
      <c r="BM103" s="472"/>
      <c r="BN103" s="473"/>
      <c r="BO103" s="292"/>
      <c r="BP103" s="292"/>
      <c r="BQ103" s="112"/>
      <c r="BR103" s="113"/>
    </row>
    <row r="104" spans="1:219" ht="20.25" customHeight="1" x14ac:dyDescent="0.25">
      <c r="A104" s="292"/>
      <c r="B104" s="292"/>
      <c r="C104" s="292"/>
      <c r="D104" s="292"/>
      <c r="E104" s="288" t="s">
        <v>319</v>
      </c>
      <c r="F104" s="288"/>
      <c r="G104" s="288"/>
      <c r="H104" s="288"/>
      <c r="I104" s="288"/>
      <c r="J104" s="288"/>
      <c r="K104" s="288"/>
      <c r="L104" s="288"/>
      <c r="M104" s="288" t="s">
        <v>210</v>
      </c>
      <c r="N104" s="289"/>
      <c r="O104" s="109"/>
      <c r="P104" s="109"/>
      <c r="Q104" s="109"/>
      <c r="R104" s="284"/>
      <c r="S104" s="284"/>
      <c r="T104" s="292"/>
      <c r="U104" s="126"/>
      <c r="V104" s="284" t="str">
        <f>E104</f>
        <v xml:space="preserve">                                                         Código: PE01-PR03-F01</v>
      </c>
      <c r="W104" s="284"/>
      <c r="X104" s="284"/>
      <c r="Y104" s="284"/>
      <c r="Z104" s="284"/>
      <c r="AA104" s="284"/>
      <c r="AB104" s="284" t="str">
        <f>M104</f>
        <v xml:space="preserve">Versión: 1.0 </v>
      </c>
      <c r="AC104" s="284"/>
      <c r="AD104" s="284"/>
      <c r="AE104" s="284" t="s">
        <v>181</v>
      </c>
      <c r="AF104" s="284"/>
      <c r="AG104" s="109"/>
      <c r="AH104" s="109"/>
      <c r="AI104" s="109"/>
      <c r="AJ104" s="284"/>
      <c r="AK104" s="284"/>
      <c r="AL104" s="109"/>
      <c r="AM104" s="109"/>
      <c r="AN104" s="284"/>
      <c r="AO104" s="284"/>
      <c r="AP104" s="284"/>
      <c r="AQ104" s="284"/>
      <c r="AR104" s="284"/>
      <c r="AS104" s="284"/>
      <c r="AT104" s="284"/>
      <c r="AU104" s="284" t="str">
        <f>E104</f>
        <v xml:space="preserve">                                                         Código: PE01-PR03-F01</v>
      </c>
      <c r="AV104" s="284"/>
      <c r="AW104" s="284"/>
      <c r="AX104" s="284"/>
      <c r="AY104" s="284"/>
      <c r="AZ104" s="284"/>
      <c r="BA104" s="284"/>
      <c r="BB104" s="284"/>
      <c r="BC104" s="284"/>
      <c r="BD104" s="284"/>
      <c r="BE104" s="284"/>
      <c r="BF104" s="284"/>
      <c r="BG104" s="284"/>
      <c r="BH104" s="284"/>
      <c r="BI104" s="284"/>
      <c r="BJ104" s="284"/>
      <c r="BK104" s="471" t="str">
        <f>M104</f>
        <v xml:space="preserve">Versión: 1.0 </v>
      </c>
      <c r="BL104" s="472"/>
      <c r="BM104" s="472"/>
      <c r="BN104" s="473"/>
      <c r="BO104" s="292"/>
      <c r="BP104" s="292"/>
      <c r="BQ104" s="112"/>
      <c r="BR104" s="113"/>
      <c r="CJ104" s="27" t="s">
        <v>248</v>
      </c>
    </row>
    <row r="105" spans="1:219" ht="20.25" customHeight="1" x14ac:dyDescent="0.25">
      <c r="A105" s="292"/>
      <c r="B105" s="292"/>
      <c r="C105" s="292"/>
      <c r="D105" s="292"/>
      <c r="E105" s="423" t="s">
        <v>537</v>
      </c>
      <c r="F105" s="423"/>
      <c r="G105" s="423"/>
      <c r="H105" s="423"/>
      <c r="I105" s="423"/>
      <c r="J105" s="423"/>
      <c r="K105" s="423"/>
      <c r="L105" s="423"/>
      <c r="M105" s="423" t="s">
        <v>197</v>
      </c>
      <c r="N105" s="423"/>
      <c r="O105" s="110"/>
      <c r="P105" s="110"/>
      <c r="Q105" s="110"/>
      <c r="R105" s="284"/>
      <c r="S105" s="284"/>
      <c r="T105" s="292"/>
      <c r="U105" s="126"/>
      <c r="V105" s="423" t="str">
        <f>E105</f>
        <v>Versión de actualización: 1.0</v>
      </c>
      <c r="W105" s="423"/>
      <c r="X105" s="423"/>
      <c r="Y105" s="423"/>
      <c r="Z105" s="423"/>
      <c r="AA105" s="423"/>
      <c r="AB105" s="423" t="str">
        <f>M105</f>
        <v xml:space="preserve">Fecha: </v>
      </c>
      <c r="AC105" s="423"/>
      <c r="AD105" s="423"/>
      <c r="AE105" s="93"/>
      <c r="AF105" s="93"/>
      <c r="AG105" s="109"/>
      <c r="AH105" s="109"/>
      <c r="AI105" s="109"/>
      <c r="AJ105" s="93"/>
      <c r="AK105" s="93"/>
      <c r="AL105" s="109"/>
      <c r="AM105" s="109"/>
      <c r="AN105" s="284"/>
      <c r="AO105" s="284"/>
      <c r="AP105" s="284"/>
      <c r="AQ105" s="284"/>
      <c r="AR105" s="284"/>
      <c r="AS105" s="284"/>
      <c r="AT105" s="284"/>
      <c r="AU105" s="284" t="str">
        <f>E105</f>
        <v>Versión de actualización: 1.0</v>
      </c>
      <c r="AV105" s="284"/>
      <c r="AW105" s="284"/>
      <c r="AX105" s="284"/>
      <c r="AY105" s="284"/>
      <c r="AZ105" s="284"/>
      <c r="BA105" s="284"/>
      <c r="BB105" s="284"/>
      <c r="BC105" s="284"/>
      <c r="BD105" s="284"/>
      <c r="BE105" s="284"/>
      <c r="BF105" s="284"/>
      <c r="BG105" s="284"/>
      <c r="BH105" s="284"/>
      <c r="BI105" s="284"/>
      <c r="BJ105" s="284"/>
      <c r="BK105" s="471" t="str">
        <f>M105</f>
        <v xml:space="preserve">Fecha: </v>
      </c>
      <c r="BL105" s="472"/>
      <c r="BM105" s="472"/>
      <c r="BN105" s="473"/>
      <c r="BO105" s="292"/>
      <c r="BP105" s="292"/>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273"/>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82" t="s">
        <v>10</v>
      </c>
      <c r="B107" s="405" t="s">
        <v>11</v>
      </c>
      <c r="C107" s="181"/>
      <c r="D107" s="391" t="s">
        <v>16</v>
      </c>
      <c r="E107" s="408" t="s">
        <v>0</v>
      </c>
      <c r="F107" s="409"/>
      <c r="G107" s="410"/>
      <c r="H107" s="394" t="s">
        <v>149</v>
      </c>
      <c r="I107" s="426" t="s">
        <v>106</v>
      </c>
      <c r="J107" s="427"/>
      <c r="K107" s="427"/>
      <c r="L107" s="428"/>
      <c r="M107" s="385" t="s">
        <v>117</v>
      </c>
      <c r="N107" s="386"/>
      <c r="O107" s="386"/>
      <c r="P107" s="386"/>
      <c r="Q107" s="386"/>
      <c r="R107" s="386"/>
      <c r="S107" s="387"/>
      <c r="T107" s="416" t="s">
        <v>261</v>
      </c>
      <c r="U107" s="417"/>
      <c r="V107" s="417"/>
      <c r="W107" s="417"/>
      <c r="X107" s="417"/>
      <c r="Y107" s="417"/>
      <c r="Z107" s="417"/>
      <c r="AA107" s="417"/>
      <c r="AB107" s="417"/>
      <c r="AC107" s="417"/>
      <c r="AD107" s="418"/>
      <c r="AE107" s="114"/>
      <c r="AF107" s="114"/>
      <c r="AG107" s="114"/>
      <c r="AH107" s="114"/>
      <c r="AI107" s="114"/>
      <c r="AJ107" s="114"/>
      <c r="AK107" s="114"/>
      <c r="AL107" s="114"/>
      <c r="AM107" s="114"/>
      <c r="AN107" s="449" t="s">
        <v>139</v>
      </c>
      <c r="AO107" s="450"/>
      <c r="AP107" s="450"/>
      <c r="AQ107" s="451"/>
      <c r="AR107" s="439" t="s">
        <v>138</v>
      </c>
      <c r="AS107" s="440"/>
      <c r="AT107" s="440"/>
      <c r="AU107" s="441"/>
      <c r="AV107" s="461" t="s">
        <v>194</v>
      </c>
      <c r="AW107" s="462"/>
      <c r="AX107" s="465" t="s">
        <v>190</v>
      </c>
      <c r="AY107" s="466"/>
      <c r="AZ107" s="466"/>
      <c r="BA107" s="466"/>
      <c r="BB107" s="466"/>
      <c r="BC107" s="467"/>
      <c r="BD107" s="465" t="s">
        <v>191</v>
      </c>
      <c r="BE107" s="466"/>
      <c r="BF107" s="466"/>
      <c r="BG107" s="466"/>
      <c r="BH107" s="466"/>
      <c r="BI107" s="467"/>
      <c r="BJ107" s="465" t="s">
        <v>192</v>
      </c>
      <c r="BK107" s="466"/>
      <c r="BL107" s="466"/>
      <c r="BM107" s="466"/>
      <c r="BN107" s="466"/>
      <c r="BO107" s="467"/>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83"/>
      <c r="B108" s="406"/>
      <c r="C108" s="182"/>
      <c r="D108" s="392"/>
      <c r="E108" s="411"/>
      <c r="F108" s="412"/>
      <c r="G108" s="413"/>
      <c r="H108" s="395"/>
      <c r="I108" s="405" t="s">
        <v>298</v>
      </c>
      <c r="J108" s="437" t="s">
        <v>102</v>
      </c>
      <c r="K108" s="403" t="s">
        <v>9</v>
      </c>
      <c r="L108" s="403" t="s">
        <v>179</v>
      </c>
      <c r="M108" s="388"/>
      <c r="N108" s="389"/>
      <c r="O108" s="389"/>
      <c r="P108" s="389"/>
      <c r="Q108" s="389"/>
      <c r="R108" s="389"/>
      <c r="S108" s="390"/>
      <c r="T108" s="372" t="s">
        <v>269</v>
      </c>
      <c r="U108" s="373"/>
      <c r="V108" s="373"/>
      <c r="W108" s="373"/>
      <c r="X108" s="373"/>
      <c r="Y108" s="373"/>
      <c r="Z108" s="373"/>
      <c r="AA108" s="373"/>
      <c r="AB108" s="373"/>
      <c r="AC108" s="373"/>
      <c r="AD108" s="373"/>
      <c r="AE108" s="115"/>
      <c r="AF108" s="116"/>
      <c r="AG108" s="116"/>
      <c r="AH108" s="116"/>
      <c r="AI108" s="116"/>
      <c r="AJ108" s="116"/>
      <c r="AK108" s="117"/>
      <c r="AL108" s="117"/>
      <c r="AM108" s="117"/>
      <c r="AN108" s="452"/>
      <c r="AO108" s="453"/>
      <c r="AP108" s="453"/>
      <c r="AQ108" s="454"/>
      <c r="AR108" s="442"/>
      <c r="AS108" s="443"/>
      <c r="AT108" s="443"/>
      <c r="AU108" s="444"/>
      <c r="AV108" s="463"/>
      <c r="AW108" s="464"/>
      <c r="AX108" s="468"/>
      <c r="AY108" s="469"/>
      <c r="AZ108" s="469"/>
      <c r="BA108" s="469"/>
      <c r="BB108" s="469"/>
      <c r="BC108" s="470"/>
      <c r="BD108" s="468"/>
      <c r="BE108" s="469"/>
      <c r="BF108" s="469"/>
      <c r="BG108" s="469"/>
      <c r="BH108" s="469"/>
      <c r="BI108" s="470"/>
      <c r="BJ108" s="468"/>
      <c r="BK108" s="469"/>
      <c r="BL108" s="469"/>
      <c r="BM108" s="469"/>
      <c r="BN108" s="469"/>
      <c r="BO108" s="470"/>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83"/>
      <c r="B109" s="406"/>
      <c r="C109" s="182"/>
      <c r="D109" s="392"/>
      <c r="E109" s="419" t="s">
        <v>1</v>
      </c>
      <c r="F109" s="421" t="s">
        <v>2</v>
      </c>
      <c r="G109" s="424" t="s">
        <v>221</v>
      </c>
      <c r="H109" s="395"/>
      <c r="I109" s="407"/>
      <c r="J109" s="438"/>
      <c r="K109" s="404"/>
      <c r="L109" s="404"/>
      <c r="M109" s="397" t="s">
        <v>18</v>
      </c>
      <c r="N109" s="398"/>
      <c r="O109" s="399" t="s">
        <v>19</v>
      </c>
      <c r="P109" s="400"/>
      <c r="Q109" s="400"/>
      <c r="R109" s="401"/>
      <c r="S109" s="402"/>
      <c r="T109" s="118" t="s">
        <v>244</v>
      </c>
      <c r="U109" s="118" t="s">
        <v>246</v>
      </c>
      <c r="V109" s="374" t="s">
        <v>250</v>
      </c>
      <c r="W109" s="375"/>
      <c r="X109" s="376"/>
      <c r="Y109" s="431" t="s">
        <v>252</v>
      </c>
      <c r="Z109" s="432"/>
      <c r="AA109" s="432"/>
      <c r="AB109" s="432"/>
      <c r="AC109" s="432"/>
      <c r="AD109" s="433"/>
      <c r="AE109" s="429" t="s">
        <v>67</v>
      </c>
      <c r="AF109" s="430"/>
      <c r="AG109" s="370" t="s">
        <v>120</v>
      </c>
      <c r="AH109" s="119"/>
      <c r="AI109" s="119"/>
      <c r="AJ109" s="119"/>
      <c r="AK109" s="120"/>
      <c r="AL109" s="120"/>
      <c r="AM109" s="120"/>
      <c r="AN109" s="414" t="s">
        <v>18</v>
      </c>
      <c r="AO109" s="415"/>
      <c r="AP109" s="434" t="s">
        <v>19</v>
      </c>
      <c r="AQ109" s="435"/>
      <c r="AR109" s="457" t="s">
        <v>69</v>
      </c>
      <c r="AS109" s="457" t="s">
        <v>270</v>
      </c>
      <c r="AT109" s="457" t="s">
        <v>271</v>
      </c>
      <c r="AU109" s="445" t="s">
        <v>104</v>
      </c>
      <c r="AV109" s="447" t="s">
        <v>108</v>
      </c>
      <c r="AW109" s="447" t="s">
        <v>136</v>
      </c>
      <c r="AX109" s="459" t="s">
        <v>38</v>
      </c>
      <c r="AY109" s="459" t="s">
        <v>140</v>
      </c>
      <c r="AZ109" s="459" t="s">
        <v>141</v>
      </c>
      <c r="BA109" s="455" t="s">
        <v>142</v>
      </c>
      <c r="BB109" s="455" t="s">
        <v>137</v>
      </c>
      <c r="BC109" s="455" t="s">
        <v>195</v>
      </c>
      <c r="BD109" s="459" t="s">
        <v>38</v>
      </c>
      <c r="BE109" s="459" t="s">
        <v>140</v>
      </c>
      <c r="BF109" s="459" t="s">
        <v>141</v>
      </c>
      <c r="BG109" s="455" t="s">
        <v>142</v>
      </c>
      <c r="BH109" s="455" t="s">
        <v>137</v>
      </c>
      <c r="BI109" s="455" t="s">
        <v>195</v>
      </c>
      <c r="BJ109" s="459" t="s">
        <v>38</v>
      </c>
      <c r="BK109" s="459" t="s">
        <v>140</v>
      </c>
      <c r="BL109" s="459" t="s">
        <v>141</v>
      </c>
      <c r="BM109" s="455" t="s">
        <v>142</v>
      </c>
      <c r="BN109" s="455" t="s">
        <v>137</v>
      </c>
      <c r="BO109" s="455"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84"/>
      <c r="B110" s="407"/>
      <c r="C110" s="183"/>
      <c r="D110" s="393"/>
      <c r="E110" s="420"/>
      <c r="F110" s="422"/>
      <c r="G110" s="425"/>
      <c r="H110" s="396"/>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77" t="s">
        <v>251</v>
      </c>
      <c r="W110" s="378"/>
      <c r="X110" s="378"/>
      <c r="Y110" s="379" t="s">
        <v>265</v>
      </c>
      <c r="Z110" s="380"/>
      <c r="AA110" s="380"/>
      <c r="AB110" s="380"/>
      <c r="AC110" s="380"/>
      <c r="AD110" s="381"/>
      <c r="AE110" s="139" t="s">
        <v>12</v>
      </c>
      <c r="AF110" s="124" t="s">
        <v>13</v>
      </c>
      <c r="AG110" s="371"/>
      <c r="AH110" s="124" t="s">
        <v>121</v>
      </c>
      <c r="AI110" s="124" t="s">
        <v>101</v>
      </c>
      <c r="AJ110" s="124" t="s">
        <v>100</v>
      </c>
      <c r="AK110" s="125" t="s">
        <v>98</v>
      </c>
      <c r="AL110" s="125" t="s">
        <v>99</v>
      </c>
      <c r="AM110" s="125" t="s">
        <v>70</v>
      </c>
      <c r="AN110" s="121" t="s">
        <v>12</v>
      </c>
      <c r="AO110" s="121" t="s">
        <v>13</v>
      </c>
      <c r="AP110" s="121" t="s">
        <v>15</v>
      </c>
      <c r="AQ110" s="122" t="s">
        <v>116</v>
      </c>
      <c r="AR110" s="458"/>
      <c r="AS110" s="458"/>
      <c r="AT110" s="458"/>
      <c r="AU110" s="446"/>
      <c r="AV110" s="448"/>
      <c r="AW110" s="448"/>
      <c r="AX110" s="460"/>
      <c r="AY110" s="460"/>
      <c r="AZ110" s="460"/>
      <c r="BA110" s="456"/>
      <c r="BB110" s="456"/>
      <c r="BC110" s="456"/>
      <c r="BD110" s="460"/>
      <c r="BE110" s="460"/>
      <c r="BF110" s="460"/>
      <c r="BG110" s="456"/>
      <c r="BH110" s="456"/>
      <c r="BI110" s="456"/>
      <c r="BJ110" s="460"/>
      <c r="BK110" s="460"/>
      <c r="BL110" s="460"/>
      <c r="BM110" s="456"/>
      <c r="BN110" s="456"/>
      <c r="BO110" s="456"/>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46"/>
      <c r="B111" s="293"/>
      <c r="C111" s="35"/>
      <c r="D111" s="349">
        <v>1</v>
      </c>
      <c r="E111" s="97"/>
      <c r="F111" s="98" t="s">
        <v>184</v>
      </c>
      <c r="G111" s="99" t="s">
        <v>198</v>
      </c>
      <c r="H111" s="102" t="s">
        <v>5</v>
      </c>
      <c r="I111" s="352" t="s">
        <v>44</v>
      </c>
      <c r="J111" s="225" t="s">
        <v>320</v>
      </c>
      <c r="K111" s="352" t="s">
        <v>325</v>
      </c>
      <c r="L111" s="237" t="s">
        <v>330</v>
      </c>
      <c r="M111" s="324" t="s">
        <v>33</v>
      </c>
      <c r="N111" s="324" t="s">
        <v>32</v>
      </c>
      <c r="O111" s="328">
        <f>VLOOKUP(M111,'MATRIZ CALIFICACIÓN'!$B$10:$C$24,2,FALSE)</f>
        <v>4</v>
      </c>
      <c r="P111" s="331">
        <f>HLOOKUP(N111,'MATRIZ CALIFICACIÓN'!$D$8:$H$9,2,FALSE)</f>
        <v>3</v>
      </c>
      <c r="Q111" s="334">
        <f>VALUE(CONCATENATE(O111,P111))</f>
        <v>43</v>
      </c>
      <c r="R111" s="307" t="str">
        <f>VLOOKUP(Q111,'MATRIZ CALIFICACIÓN'!$D$58:$E$82,2,FALSE)</f>
        <v>ALTA</v>
      </c>
      <c r="S111" s="337" t="s">
        <v>65</v>
      </c>
      <c r="T111" s="102" t="s">
        <v>322</v>
      </c>
      <c r="U111" s="134" t="s">
        <v>248</v>
      </c>
      <c r="V111" s="341" t="s">
        <v>378</v>
      </c>
      <c r="W111" s="342"/>
      <c r="X111" s="343"/>
      <c r="Y111" s="361" t="s">
        <v>252</v>
      </c>
      <c r="Z111" s="362"/>
      <c r="AA111" s="362"/>
      <c r="AB111" s="362"/>
      <c r="AC111" s="363"/>
      <c r="AD111"/>
      <c r="AE111" s="36" t="str">
        <f>IF(AD111="","",IF(AD111="PROBABILIDAD",SUM(W111+Y111+AC111),0))</f>
        <v/>
      </c>
      <c r="AF111" s="37" t="str">
        <f>IF(AD111="","",IF(AD111="IMPACTO",SUM(W111+Y111+AC111),0))</f>
        <v/>
      </c>
      <c r="AG111" s="299">
        <f>IF(SUM(AE111:AE116),AVERAGEIF(AE111:AE116,"&gt;0",AE111:AE116),1)</f>
        <v>1</v>
      </c>
      <c r="AH111" s="299">
        <f>IF(SUM(AF111:AF116),AVERAGEIF(AF111:AF116,"&gt;0",AF111:AF116),1)</f>
        <v>1</v>
      </c>
      <c r="AI111" s="299">
        <f>IF(AND(AG111&gt;=0,AG111&lt;=50),0,IF(AND(AG111&gt;50,AG111&lt;76),1,2))</f>
        <v>0</v>
      </c>
      <c r="AJ111" s="299">
        <f>IF(AND(AH111&gt;=0,AH111&lt;=50),0,IF(AND(AH111&gt;50,AH111&lt;76),1,2))</f>
        <v>0</v>
      </c>
      <c r="AK111" s="299">
        <f>IF(AI111&lt;O111,O111-AI111,O111)</f>
        <v>4</v>
      </c>
      <c r="AL111" s="299">
        <f>IF(AJ111&lt;P111,P111-AJ111,P111)</f>
        <v>3</v>
      </c>
      <c r="AM111" s="299">
        <f>VALUE(CONCATENATE(AK58:AK111,AL111))</f>
        <v>43</v>
      </c>
      <c r="AN111" s="307" t="s">
        <v>237</v>
      </c>
      <c r="AO111" s="307" t="s">
        <v>21</v>
      </c>
      <c r="AP111" s="307" t="s">
        <v>24</v>
      </c>
      <c r="AQ111" s="311" t="s">
        <v>65</v>
      </c>
      <c r="AR111" s="220" t="s">
        <v>44</v>
      </c>
      <c r="AS111" s="220"/>
      <c r="AT111" s="220"/>
      <c r="AU111" s="220"/>
      <c r="AV111" s="267" t="s">
        <v>379</v>
      </c>
      <c r="AW111" s="256" t="s">
        <v>380</v>
      </c>
      <c r="AX111" s="102"/>
      <c r="AY111" s="102"/>
      <c r="AZ111" s="102"/>
      <c r="BA111" s="102"/>
      <c r="BB111" s="102"/>
      <c r="BC111" s="102"/>
      <c r="BD111" s="102"/>
      <c r="BE111" s="102"/>
      <c r="BF111" s="102"/>
      <c r="BG111" s="102"/>
      <c r="BH111" s="102"/>
      <c r="BI111" s="102"/>
      <c r="BJ111" s="262" t="s">
        <v>468</v>
      </c>
      <c r="BK111" s="262"/>
      <c r="BL111" s="262"/>
      <c r="BM111" s="262" t="s">
        <v>85</v>
      </c>
      <c r="BN111" s="262"/>
      <c r="BO111" s="262"/>
      <c r="BP111" s="293"/>
      <c r="BQ111" s="293"/>
      <c r="BR111" s="293" t="s">
        <v>533</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47"/>
      <c r="B112" s="294"/>
      <c r="C112" s="42"/>
      <c r="D112" s="350"/>
      <c r="E112" s="97"/>
      <c r="F112" s="98" t="s">
        <v>217</v>
      </c>
      <c r="G112" s="100" t="s">
        <v>199</v>
      </c>
      <c r="H112" s="102" t="s">
        <v>235</v>
      </c>
      <c r="I112" s="353"/>
      <c r="J112" s="226" t="s">
        <v>336</v>
      </c>
      <c r="K112" s="353"/>
      <c r="L112" s="238" t="s">
        <v>331</v>
      </c>
      <c r="M112" s="325"/>
      <c r="N112" s="325"/>
      <c r="O112" s="329"/>
      <c r="P112" s="332"/>
      <c r="Q112" s="335"/>
      <c r="R112" s="308"/>
      <c r="S112" s="338"/>
      <c r="T112" s="103" t="s">
        <v>377</v>
      </c>
      <c r="U112" s="134" t="s">
        <v>248</v>
      </c>
      <c r="V112" s="341" t="s">
        <v>385</v>
      </c>
      <c r="W112" s="342"/>
      <c r="X112" s="343"/>
      <c r="Y112" s="364"/>
      <c r="Z112" s="365"/>
      <c r="AA112" s="365"/>
      <c r="AB112" s="365"/>
      <c r="AC112" s="366"/>
      <c r="AD112"/>
      <c r="AE112" s="36" t="str">
        <f>IF(AD112="","",IF(AD112="PROBABILIDAD",SUM(W112+Y112+AC112),0))</f>
        <v/>
      </c>
      <c r="AF112" s="37" t="str">
        <f>IF(AD112="","",IF(AD112="IMPACTO",SUM(W112+Y112+AC112),0))</f>
        <v/>
      </c>
      <c r="AG112" s="306"/>
      <c r="AH112" s="306"/>
      <c r="AI112" s="306"/>
      <c r="AJ112" s="306"/>
      <c r="AK112" s="306"/>
      <c r="AL112" s="306"/>
      <c r="AM112" s="306"/>
      <c r="AN112" s="308"/>
      <c r="AO112" s="308"/>
      <c r="AP112" s="308"/>
      <c r="AQ112" s="312"/>
      <c r="AR112" s="220"/>
      <c r="AS112" s="220"/>
      <c r="AT112" s="220"/>
      <c r="AU112" s="220"/>
      <c r="AV112" s="268"/>
      <c r="AW112" s="103"/>
      <c r="AX112" s="103"/>
      <c r="AY112" s="103"/>
      <c r="AZ112" s="103"/>
      <c r="BA112" s="103"/>
      <c r="BB112" s="103"/>
      <c r="BC112" s="103"/>
      <c r="BD112" s="103"/>
      <c r="BE112" s="103"/>
      <c r="BF112" s="103"/>
      <c r="BG112" s="103"/>
      <c r="BH112" s="103"/>
      <c r="BI112" s="103"/>
      <c r="BJ112" s="263" t="s">
        <v>469</v>
      </c>
      <c r="BK112" s="263"/>
      <c r="BL112" s="263"/>
      <c r="BM112" s="263"/>
      <c r="BN112" s="263"/>
      <c r="BO112" s="263"/>
      <c r="BP112" s="294"/>
      <c r="BQ112" s="294"/>
      <c r="BR112" s="294"/>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47"/>
      <c r="B113" s="294"/>
      <c r="C113" s="42"/>
      <c r="D113" s="350"/>
      <c r="E113" s="97"/>
      <c r="F113" s="98"/>
      <c r="G113" s="100" t="s">
        <v>202</v>
      </c>
      <c r="H113" s="102"/>
      <c r="I113" s="353"/>
      <c r="J113" s="226" t="s">
        <v>337</v>
      </c>
      <c r="K113" s="353"/>
      <c r="L113" s="205" t="s">
        <v>321</v>
      </c>
      <c r="M113" s="325"/>
      <c r="N113" s="325"/>
      <c r="O113" s="329"/>
      <c r="P113" s="332"/>
      <c r="Q113" s="335"/>
      <c r="R113" s="308"/>
      <c r="S113" s="338"/>
      <c r="T113" s="104"/>
      <c r="U113" s="134"/>
      <c r="V113" s="296"/>
      <c r="W113" s="297"/>
      <c r="X113" s="298"/>
      <c r="Y113" s="364"/>
      <c r="Z113" s="365"/>
      <c r="AA113" s="365"/>
      <c r="AB113" s="365"/>
      <c r="AC113" s="366"/>
      <c r="AD113"/>
      <c r="AE113" s="299" t="str">
        <f>IF(AD113="","",IF(AD113="PROBABILIDAD",SUM(W113+Z113+AC113),0))</f>
        <v/>
      </c>
      <c r="AF113" s="301" t="str">
        <f>IF(AD113="","",IF(AD113="IMPACTO",SUM(W113+Z113+AC113),0))</f>
        <v/>
      </c>
      <c r="AG113" s="306"/>
      <c r="AH113" s="306"/>
      <c r="AI113" s="306"/>
      <c r="AJ113" s="306"/>
      <c r="AK113" s="306"/>
      <c r="AL113" s="306"/>
      <c r="AM113" s="306"/>
      <c r="AN113" s="308"/>
      <c r="AO113" s="308"/>
      <c r="AP113" s="308"/>
      <c r="AQ113" s="312"/>
      <c r="AR113" s="220"/>
      <c r="AS113" s="220"/>
      <c r="AT113" s="220"/>
      <c r="AU113" s="220"/>
      <c r="AV113" s="269"/>
      <c r="AW113" s="104"/>
      <c r="AX113" s="104"/>
      <c r="AY113" s="104"/>
      <c r="AZ113" s="104"/>
      <c r="BA113" s="104"/>
      <c r="BB113" s="104"/>
      <c r="BC113" s="104"/>
      <c r="BD113" s="104"/>
      <c r="BE113" s="104"/>
      <c r="BF113" s="104"/>
      <c r="BG113" s="104"/>
      <c r="BH113" s="104"/>
      <c r="BI113" s="104"/>
      <c r="BJ113" s="264" t="s">
        <v>470</v>
      </c>
      <c r="BK113" s="264"/>
      <c r="BL113" s="264"/>
      <c r="BM113" s="264"/>
      <c r="BN113" s="264"/>
      <c r="BO113" s="264"/>
      <c r="BP113" s="294"/>
      <c r="BQ113" s="294"/>
      <c r="BR113" s="294"/>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47"/>
      <c r="B114" s="294"/>
      <c r="C114" s="42"/>
      <c r="D114" s="350"/>
      <c r="E114" s="97"/>
      <c r="F114" s="98"/>
      <c r="G114" s="100"/>
      <c r="H114" s="102"/>
      <c r="I114" s="353"/>
      <c r="J114" s="227"/>
      <c r="K114" s="353"/>
      <c r="L114" s="205" t="s">
        <v>338</v>
      </c>
      <c r="M114" s="326"/>
      <c r="N114" s="326"/>
      <c r="O114" s="329"/>
      <c r="P114" s="332"/>
      <c r="Q114" s="335"/>
      <c r="R114" s="309"/>
      <c r="S114" s="339"/>
      <c r="T114" s="104"/>
      <c r="U114" s="134"/>
      <c r="V114" s="296"/>
      <c r="W114" s="297"/>
      <c r="X114" s="298"/>
      <c r="Y114" s="364"/>
      <c r="Z114" s="365"/>
      <c r="AA114" s="365"/>
      <c r="AB114" s="365"/>
      <c r="AC114" s="366"/>
      <c r="AD114"/>
      <c r="AE114" s="300"/>
      <c r="AF114" s="302"/>
      <c r="AG114" s="306"/>
      <c r="AH114" s="306"/>
      <c r="AI114" s="306"/>
      <c r="AJ114" s="306"/>
      <c r="AK114" s="306"/>
      <c r="AL114" s="306"/>
      <c r="AM114" s="306"/>
      <c r="AN114" s="309"/>
      <c r="AO114" s="309"/>
      <c r="AP114" s="309"/>
      <c r="AQ114" s="313"/>
      <c r="AR114" s="220"/>
      <c r="AS114" s="220"/>
      <c r="AT114" s="220"/>
      <c r="AU114" s="220"/>
      <c r="AV114" s="269"/>
      <c r="AW114" s="104"/>
      <c r="AX114" s="104"/>
      <c r="AY114" s="104"/>
      <c r="AZ114" s="104"/>
      <c r="BA114" s="104"/>
      <c r="BB114" s="104"/>
      <c r="BC114" s="104"/>
      <c r="BD114" s="104"/>
      <c r="BE114" s="104"/>
      <c r="BF114" s="104"/>
      <c r="BG114" s="104"/>
      <c r="BH114" s="104"/>
      <c r="BI114" s="104"/>
      <c r="BJ114" s="264"/>
      <c r="BK114" s="264"/>
      <c r="BL114" s="264"/>
      <c r="BM114" s="264"/>
      <c r="BN114" s="264"/>
      <c r="BO114" s="264"/>
      <c r="BP114" s="294"/>
      <c r="BQ114" s="294"/>
      <c r="BR114" s="294"/>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47"/>
      <c r="B115" s="294"/>
      <c r="C115" s="79"/>
      <c r="D115" s="350"/>
      <c r="E115" s="97"/>
      <c r="F115" s="98"/>
      <c r="G115" s="228"/>
      <c r="H115" s="102"/>
      <c r="I115" s="353"/>
      <c r="J115" s="229"/>
      <c r="K115" s="353"/>
      <c r="L115" s="205"/>
      <c r="M115" s="326"/>
      <c r="N115" s="326"/>
      <c r="O115" s="329"/>
      <c r="P115" s="332"/>
      <c r="Q115" s="335"/>
      <c r="R115" s="309"/>
      <c r="S115" s="339"/>
      <c r="T115" s="230"/>
      <c r="U115" s="134"/>
      <c r="V115" s="296"/>
      <c r="W115" s="297"/>
      <c r="X115" s="298"/>
      <c r="Y115" s="364"/>
      <c r="Z115" s="365"/>
      <c r="AA115" s="365"/>
      <c r="AB115" s="365"/>
      <c r="AC115" s="366"/>
      <c r="AD115"/>
      <c r="AE115" s="223"/>
      <c r="AF115" s="224"/>
      <c r="AG115" s="306"/>
      <c r="AH115" s="306"/>
      <c r="AI115" s="306"/>
      <c r="AJ115" s="306"/>
      <c r="AK115" s="306"/>
      <c r="AL115" s="306"/>
      <c r="AM115" s="306"/>
      <c r="AN115" s="309"/>
      <c r="AO115" s="309"/>
      <c r="AP115" s="309"/>
      <c r="AQ115" s="313"/>
      <c r="AR115" s="220"/>
      <c r="AS115" s="220"/>
      <c r="AT115" s="220"/>
      <c r="AU115" s="220"/>
      <c r="AV115" s="270"/>
      <c r="AW115" s="230"/>
      <c r="AX115" s="230"/>
      <c r="AY115" s="230"/>
      <c r="AZ115" s="230"/>
      <c r="BA115" s="230"/>
      <c r="BB115" s="230"/>
      <c r="BC115" s="230"/>
      <c r="BD115" s="230"/>
      <c r="BE115" s="230"/>
      <c r="BF115" s="230"/>
      <c r="BG115" s="230"/>
      <c r="BH115" s="230"/>
      <c r="BI115" s="230"/>
      <c r="BJ115" s="272"/>
      <c r="BK115" s="272"/>
      <c r="BL115" s="272"/>
      <c r="BM115" s="272"/>
      <c r="BN115" s="272"/>
      <c r="BO115" s="272"/>
      <c r="BP115" s="294"/>
      <c r="BQ115" s="294"/>
      <c r="BR115" s="294"/>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1"/>
      <c r="CS115" s="38"/>
      <c r="CT115" s="232"/>
      <c r="CU115" s="38"/>
      <c r="CV115" s="38"/>
      <c r="CW115" s="233"/>
      <c r="CX115" s="234"/>
      <c r="CY115" s="235"/>
      <c r="CZ115" s="38"/>
      <c r="DA115" s="38"/>
      <c r="DB115" s="236"/>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48"/>
      <c r="B116" s="294"/>
      <c r="C116" s="43"/>
      <c r="D116" s="351"/>
      <c r="E116" s="97"/>
      <c r="F116" s="98"/>
      <c r="G116" s="101"/>
      <c r="H116" s="102"/>
      <c r="I116" s="354"/>
      <c r="J116" s="239"/>
      <c r="K116" s="354"/>
      <c r="L116" s="205"/>
      <c r="M116" s="327"/>
      <c r="N116" s="327"/>
      <c r="O116" s="330"/>
      <c r="P116" s="333"/>
      <c r="Q116" s="336"/>
      <c r="R116" s="310"/>
      <c r="S116" s="340"/>
      <c r="T116" s="105"/>
      <c r="U116" s="134"/>
      <c r="V116" s="303"/>
      <c r="W116" s="304"/>
      <c r="X116" s="305"/>
      <c r="Y116" s="367"/>
      <c r="Z116" s="368"/>
      <c r="AA116" s="368"/>
      <c r="AB116" s="368"/>
      <c r="AC116" s="369"/>
      <c r="AD116"/>
      <c r="AE116" s="36" t="str">
        <f>IF(AD116="","",IF(AD116="PROBABILIDAD",SUM(W116+Z116+AC116),0))</f>
        <v/>
      </c>
      <c r="AF116" s="53" t="str">
        <f>IF(AD116="","",IF(AD116="IMPACTO",SUM(W116+Z116+AC116),0))</f>
        <v/>
      </c>
      <c r="AG116" s="300"/>
      <c r="AH116" s="300"/>
      <c r="AI116" s="300"/>
      <c r="AJ116" s="300"/>
      <c r="AK116" s="300"/>
      <c r="AL116" s="300"/>
      <c r="AM116" s="300"/>
      <c r="AN116" s="310"/>
      <c r="AO116" s="310"/>
      <c r="AP116" s="310"/>
      <c r="AQ116" s="314"/>
      <c r="AR116" s="220"/>
      <c r="AS116" s="220"/>
      <c r="AT116" s="220"/>
      <c r="AU116" s="220"/>
      <c r="AV116" s="271"/>
      <c r="AW116" s="105"/>
      <c r="AX116" s="105"/>
      <c r="AY116" s="105"/>
      <c r="AZ116" s="105"/>
      <c r="BA116" s="105"/>
      <c r="BB116" s="105"/>
      <c r="BC116" s="105"/>
      <c r="BD116" s="105"/>
      <c r="BE116" s="105"/>
      <c r="BF116" s="105"/>
      <c r="BG116" s="105"/>
      <c r="BH116" s="105"/>
      <c r="BI116" s="105"/>
      <c r="BJ116" s="265"/>
      <c r="BK116" s="265"/>
      <c r="BL116" s="265"/>
      <c r="BM116" s="265"/>
      <c r="BN116" s="265"/>
      <c r="BO116" s="265"/>
      <c r="BP116" s="295"/>
      <c r="BQ116" s="295"/>
      <c r="BR116" s="295"/>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51.75" customHeight="1" thickBot="1" x14ac:dyDescent="0.25">
      <c r="A117" s="346"/>
      <c r="B117" s="294"/>
      <c r="C117" s="78"/>
      <c r="D117" s="349">
        <v>2</v>
      </c>
      <c r="E117" s="97"/>
      <c r="F117" s="98" t="s">
        <v>184</v>
      </c>
      <c r="G117" s="99" t="s">
        <v>198</v>
      </c>
      <c r="H117" s="102" t="s">
        <v>5</v>
      </c>
      <c r="I117" s="355" t="s">
        <v>44</v>
      </c>
      <c r="J117" s="240" t="s">
        <v>328</v>
      </c>
      <c r="K117" s="358" t="s">
        <v>416</v>
      </c>
      <c r="L117" s="205" t="s">
        <v>332</v>
      </c>
      <c r="M117" s="324" t="s">
        <v>61</v>
      </c>
      <c r="N117" s="324" t="s">
        <v>36</v>
      </c>
      <c r="O117" s="328">
        <f>VLOOKUP(M117,'MATRIZ CALIFICACIÓN'!$B$10:$C$24,2,FALSE)</f>
        <v>3</v>
      </c>
      <c r="P117" s="331">
        <f>HLOOKUP(N117,'MATRIZ CALIFICACIÓN'!$D$8:$H$9,2,FALSE)</f>
        <v>4</v>
      </c>
      <c r="Q117" s="334">
        <f>VALUE(CONCATENATE(O117,P117))</f>
        <v>34</v>
      </c>
      <c r="R117" s="307" t="str">
        <f>VLOOKUP(Q117,'MATRIZ CALIFICACIÓN'!$D$58:$E$82,2,FALSE)</f>
        <v>ALTA</v>
      </c>
      <c r="S117" s="337" t="s">
        <v>65</v>
      </c>
      <c r="T117" s="205" t="s">
        <v>423</v>
      </c>
      <c r="U117" s="134" t="s">
        <v>248</v>
      </c>
      <c r="V117" s="341" t="s">
        <v>378</v>
      </c>
      <c r="W117" s="342"/>
      <c r="X117" s="343"/>
      <c r="Y117" s="361" t="s">
        <v>252</v>
      </c>
      <c r="Z117" s="362"/>
      <c r="AA117" s="362"/>
      <c r="AB117" s="362"/>
      <c r="AC117" s="363"/>
      <c r="AD117" s="190"/>
      <c r="AE117" s="36" t="str">
        <f>IF(AD117="","",IF(AD117="PROBABILIDAD",SUM(W117+Z117+AC117),0))</f>
        <v/>
      </c>
      <c r="AF117" s="92" t="str">
        <f>IF(AD117="","",IF(AD117="IMPACTO",SUM(W117+Z117+AC117),0))</f>
        <v/>
      </c>
      <c r="AG117" s="299">
        <f>IF(SUM(AE117:AE121),AVERAGEIF(AE117:AE121,"&gt;0",AE117:AE121),1)</f>
        <v>1</v>
      </c>
      <c r="AH117" s="299">
        <f>IF(SUM(AF117:AF121),AVERAGEIF(AF117:AF121,"&gt;0",AF117:AF121),1)</f>
        <v>1</v>
      </c>
      <c r="AI117" s="299">
        <f>IF(AND(AG117&gt;=0,AG117&lt;=50),0,IF(AND(AG117&gt;50,AG117&lt;76),1,2))</f>
        <v>0</v>
      </c>
      <c r="AJ117" s="299">
        <f>IF(AND(AH117&gt;=0,AH117&lt;=50),0,IF(AND(AH117&gt;50,AH117&lt;76),1,2))</f>
        <v>0</v>
      </c>
      <c r="AK117" s="299">
        <f>IF(AI117&lt;O117,O117-AI117,O117)</f>
        <v>3</v>
      </c>
      <c r="AL117" s="299">
        <f>IF(AJ117&lt;P117,P117-AJ117,P117)</f>
        <v>4</v>
      </c>
      <c r="AM117" s="299">
        <f>VALUE(CONCATENATE(AK63:AK117,AL117))</f>
        <v>34</v>
      </c>
      <c r="AN117" s="307" t="s">
        <v>237</v>
      </c>
      <c r="AO117" s="307" t="s">
        <v>21</v>
      </c>
      <c r="AP117" s="307" t="s">
        <v>262</v>
      </c>
      <c r="AQ117" s="311" t="s">
        <v>65</v>
      </c>
      <c r="AR117" s="219" t="s">
        <v>421</v>
      </c>
      <c r="AS117" s="242">
        <v>43101</v>
      </c>
      <c r="AT117" s="242">
        <v>43435</v>
      </c>
      <c r="AU117" s="219" t="s">
        <v>380</v>
      </c>
      <c r="AV117" s="262" t="s">
        <v>382</v>
      </c>
      <c r="AW117" s="256" t="s">
        <v>380</v>
      </c>
      <c r="AX117" s="102"/>
      <c r="AY117" s="102"/>
      <c r="AZ117" s="102"/>
      <c r="BA117" s="102"/>
      <c r="BB117" s="102"/>
      <c r="BC117" s="102"/>
      <c r="BD117" s="102"/>
      <c r="BE117" s="102"/>
      <c r="BF117" s="102"/>
      <c r="BG117" s="102"/>
      <c r="BH117" s="102"/>
      <c r="BI117" s="102"/>
      <c r="BJ117" s="262" t="s">
        <v>471</v>
      </c>
      <c r="BK117" s="262" t="s">
        <v>472</v>
      </c>
      <c r="BL117" s="262" t="s">
        <v>89</v>
      </c>
      <c r="BM117" s="262" t="s">
        <v>85</v>
      </c>
      <c r="BN117" s="262"/>
      <c r="BO117" s="262"/>
      <c r="BP117" s="293"/>
      <c r="BQ117" s="293"/>
      <c r="BR117" s="293" t="s">
        <v>534</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47"/>
      <c r="B118" s="294"/>
      <c r="C118" s="79"/>
      <c r="D118" s="350"/>
      <c r="E118" s="97"/>
      <c r="F118" s="98" t="s">
        <v>217</v>
      </c>
      <c r="G118" s="100" t="s">
        <v>199</v>
      </c>
      <c r="H118" s="102" t="s">
        <v>235</v>
      </c>
      <c r="I118" s="356"/>
      <c r="J118" s="220" t="s">
        <v>329</v>
      </c>
      <c r="K118" s="359"/>
      <c r="L118" s="237" t="s">
        <v>330</v>
      </c>
      <c r="M118" s="325"/>
      <c r="N118" s="325"/>
      <c r="O118" s="329"/>
      <c r="P118" s="332"/>
      <c r="Q118" s="335"/>
      <c r="R118" s="308"/>
      <c r="S118" s="338"/>
      <c r="T118" s="205" t="s">
        <v>377</v>
      </c>
      <c r="U118" s="134" t="s">
        <v>248</v>
      </c>
      <c r="V118" s="341" t="s">
        <v>385</v>
      </c>
      <c r="W118" s="342"/>
      <c r="X118" s="343"/>
      <c r="Y118" s="364"/>
      <c r="Z118" s="365"/>
      <c r="AA118" s="365"/>
      <c r="AB118" s="365"/>
      <c r="AC118" s="366"/>
      <c r="AD118" s="191"/>
      <c r="AE118" s="36" t="str">
        <f>IF(AD118="","",IF(AD118="PROBABILIDAD",SUM(W118+Z118+AC118),0))</f>
        <v/>
      </c>
      <c r="AF118" s="92" t="str">
        <f>IF(AD118="","",IF(AD118="IMPACTO",SUM(W118+Z118+AC118),0))</f>
        <v/>
      </c>
      <c r="AG118" s="306"/>
      <c r="AH118" s="306"/>
      <c r="AI118" s="306"/>
      <c r="AJ118" s="306"/>
      <c r="AK118" s="306"/>
      <c r="AL118" s="306"/>
      <c r="AM118" s="306"/>
      <c r="AN118" s="308"/>
      <c r="AO118" s="308"/>
      <c r="AP118" s="308"/>
      <c r="AQ118" s="312"/>
      <c r="AR118" s="103" t="s">
        <v>146</v>
      </c>
      <c r="AS118" s="103"/>
      <c r="AT118" s="103"/>
      <c r="AU118" s="103"/>
      <c r="AV118" s="263"/>
      <c r="AW118" s="103"/>
      <c r="AX118" s="103"/>
      <c r="AY118" s="103"/>
      <c r="AZ118" s="103"/>
      <c r="BA118" s="103"/>
      <c r="BB118" s="103"/>
      <c r="BC118" s="103"/>
      <c r="BD118" s="103"/>
      <c r="BE118" s="103"/>
      <c r="BF118" s="103"/>
      <c r="BG118" s="103"/>
      <c r="BH118" s="103"/>
      <c r="BI118" s="103"/>
      <c r="BJ118" s="263" t="s">
        <v>473</v>
      </c>
      <c r="BK118" s="263" t="s">
        <v>474</v>
      </c>
      <c r="BL118" s="263" t="s">
        <v>82</v>
      </c>
      <c r="BM118" s="263" t="s">
        <v>85</v>
      </c>
      <c r="BN118" s="263" t="s">
        <v>475</v>
      </c>
      <c r="BO118" s="263"/>
      <c r="BP118" s="294"/>
      <c r="BQ118" s="294"/>
      <c r="BR118" s="294"/>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47"/>
      <c r="B119" s="294"/>
      <c r="C119" s="79"/>
      <c r="D119" s="350"/>
      <c r="E119" s="97"/>
      <c r="F119" s="98"/>
      <c r="G119" s="100"/>
      <c r="H119" s="102" t="s">
        <v>304</v>
      </c>
      <c r="I119" s="356"/>
      <c r="J119" s="220" t="s">
        <v>339</v>
      </c>
      <c r="K119" s="359"/>
      <c r="L119" s="238" t="s">
        <v>331</v>
      </c>
      <c r="M119" s="325"/>
      <c r="N119" s="325"/>
      <c r="O119" s="329"/>
      <c r="P119" s="332"/>
      <c r="Q119" s="335"/>
      <c r="R119" s="308"/>
      <c r="S119" s="338"/>
      <c r="T119" s="206" t="s">
        <v>417</v>
      </c>
      <c r="U119" s="134" t="s">
        <v>248</v>
      </c>
      <c r="V119" s="296" t="s">
        <v>381</v>
      </c>
      <c r="W119" s="297"/>
      <c r="X119" s="298"/>
      <c r="Y119" s="364"/>
      <c r="Z119" s="365"/>
      <c r="AA119" s="365"/>
      <c r="AB119" s="365"/>
      <c r="AC119" s="366"/>
      <c r="AD119" s="191"/>
      <c r="AE119" s="299" t="str">
        <f>IF(AD119="","",IF(AD119="PROBABILIDAD",SUM(W119+Z119+AC119),0))</f>
        <v/>
      </c>
      <c r="AF119" s="301" t="str">
        <f>IF(AD119="","",IF(AD119="IMPACTO",SUM(W119+Z119+AC119),0))</f>
        <v/>
      </c>
      <c r="AG119" s="306"/>
      <c r="AH119" s="306"/>
      <c r="AI119" s="306"/>
      <c r="AJ119" s="306"/>
      <c r="AK119" s="306"/>
      <c r="AL119" s="306"/>
      <c r="AM119" s="306"/>
      <c r="AN119" s="308"/>
      <c r="AO119" s="308"/>
      <c r="AP119" s="308"/>
      <c r="AQ119" s="312"/>
      <c r="AR119" s="104"/>
      <c r="AS119" s="104"/>
      <c r="AT119" s="104"/>
      <c r="AU119" s="104"/>
      <c r="AV119" s="264"/>
      <c r="AW119" s="104"/>
      <c r="AX119" s="104"/>
      <c r="AY119" s="104"/>
      <c r="AZ119" s="104"/>
      <c r="BA119" s="104"/>
      <c r="BB119" s="104"/>
      <c r="BC119" s="104"/>
      <c r="BD119" s="104"/>
      <c r="BE119" s="104"/>
      <c r="BF119" s="104"/>
      <c r="BG119" s="104"/>
      <c r="BH119" s="104"/>
      <c r="BI119" s="104"/>
      <c r="BJ119" s="264" t="s">
        <v>476</v>
      </c>
      <c r="BK119" s="264" t="s">
        <v>477</v>
      </c>
      <c r="BL119" s="264" t="s">
        <v>89</v>
      </c>
      <c r="BM119" s="264" t="s">
        <v>85</v>
      </c>
      <c r="BN119" s="264"/>
      <c r="BO119" s="264"/>
      <c r="BP119" s="294"/>
      <c r="BQ119" s="294"/>
      <c r="BR119" s="294"/>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47"/>
      <c r="B120" s="294"/>
      <c r="C120" s="79"/>
      <c r="D120" s="350"/>
      <c r="E120" s="97"/>
      <c r="F120" s="98"/>
      <c r="G120" s="100"/>
      <c r="H120" s="102"/>
      <c r="I120" s="356"/>
      <c r="J120" s="240"/>
      <c r="K120" s="359"/>
      <c r="L120" s="206" t="s">
        <v>340</v>
      </c>
      <c r="M120" s="326"/>
      <c r="N120" s="326"/>
      <c r="O120" s="329"/>
      <c r="P120" s="332"/>
      <c r="Q120" s="335"/>
      <c r="R120" s="309"/>
      <c r="S120" s="339"/>
      <c r="T120" s="205"/>
      <c r="U120" s="134"/>
      <c r="V120" s="296"/>
      <c r="W120" s="297"/>
      <c r="X120" s="298"/>
      <c r="Y120" s="364"/>
      <c r="Z120" s="365"/>
      <c r="AA120" s="365"/>
      <c r="AB120" s="365"/>
      <c r="AC120" s="366"/>
      <c r="AD120" s="191"/>
      <c r="AE120" s="300"/>
      <c r="AF120" s="302"/>
      <c r="AG120" s="306"/>
      <c r="AH120" s="306"/>
      <c r="AI120" s="306"/>
      <c r="AJ120" s="306"/>
      <c r="AK120" s="306"/>
      <c r="AL120" s="306"/>
      <c r="AM120" s="306"/>
      <c r="AN120" s="309"/>
      <c r="AO120" s="309"/>
      <c r="AP120" s="309"/>
      <c r="AQ120" s="313"/>
      <c r="AR120" s="104"/>
      <c r="AS120" s="104"/>
      <c r="AT120" s="104"/>
      <c r="AU120" s="104"/>
      <c r="AV120" s="264"/>
      <c r="AW120" s="104"/>
      <c r="AX120" s="104"/>
      <c r="AY120" s="104"/>
      <c r="AZ120" s="104"/>
      <c r="BA120" s="104"/>
      <c r="BB120" s="104"/>
      <c r="BC120" s="104"/>
      <c r="BD120" s="104"/>
      <c r="BE120" s="104"/>
      <c r="BF120" s="104"/>
      <c r="BG120" s="104"/>
      <c r="BH120" s="104"/>
      <c r="BI120" s="104"/>
      <c r="BJ120" s="264" t="s">
        <v>478</v>
      </c>
      <c r="BK120" s="264" t="s">
        <v>479</v>
      </c>
      <c r="BL120" s="264" t="s">
        <v>89</v>
      </c>
      <c r="BM120" s="264" t="s">
        <v>85</v>
      </c>
      <c r="BN120" s="264"/>
      <c r="BO120" s="264"/>
      <c r="BP120" s="294"/>
      <c r="BQ120" s="294"/>
      <c r="BR120" s="294"/>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48"/>
      <c r="B121" s="294"/>
      <c r="C121" s="80"/>
      <c r="D121" s="351"/>
      <c r="E121" s="97"/>
      <c r="F121" s="98"/>
      <c r="G121" s="101"/>
      <c r="H121" s="102"/>
      <c r="I121" s="357"/>
      <c r="J121" s="240"/>
      <c r="K121" s="360"/>
      <c r="L121" s="241" t="s">
        <v>341</v>
      </c>
      <c r="M121" s="327"/>
      <c r="N121" s="327"/>
      <c r="O121" s="330"/>
      <c r="P121" s="333"/>
      <c r="Q121" s="336"/>
      <c r="R121" s="310"/>
      <c r="S121" s="340"/>
      <c r="T121" s="105"/>
      <c r="U121" s="134"/>
      <c r="V121" s="303"/>
      <c r="W121" s="304"/>
      <c r="X121" s="305"/>
      <c r="Y121" s="367"/>
      <c r="Z121" s="368"/>
      <c r="AA121" s="368"/>
      <c r="AB121" s="368"/>
      <c r="AC121" s="369"/>
      <c r="AD121" s="192"/>
      <c r="AE121" s="36" t="str">
        <f>IF(AD121="","",IF(AD121="PROBABILIDAD",SUM(W121+Z121+AC121),0))</f>
        <v/>
      </c>
      <c r="AF121" s="53" t="str">
        <f>IF(AD121="","",IF(AD121="IMPACTO",SUM(W121+Z121+AC121),0))</f>
        <v/>
      </c>
      <c r="AG121" s="300"/>
      <c r="AH121" s="300"/>
      <c r="AI121" s="300"/>
      <c r="AJ121" s="300"/>
      <c r="AK121" s="300"/>
      <c r="AL121" s="300"/>
      <c r="AM121" s="300"/>
      <c r="AN121" s="310"/>
      <c r="AO121" s="310"/>
      <c r="AP121" s="310"/>
      <c r="AQ121" s="314"/>
      <c r="AR121" s="105"/>
      <c r="AS121" s="105"/>
      <c r="AT121" s="105"/>
      <c r="AU121" s="105"/>
      <c r="AV121" s="265"/>
      <c r="AW121" s="105"/>
      <c r="AX121" s="105"/>
      <c r="AY121" s="105"/>
      <c r="AZ121" s="105"/>
      <c r="BA121" s="105"/>
      <c r="BB121" s="105"/>
      <c r="BC121" s="105"/>
      <c r="BD121" s="105"/>
      <c r="BE121" s="105"/>
      <c r="BF121" s="105"/>
      <c r="BG121" s="105"/>
      <c r="BH121" s="105"/>
      <c r="BI121" s="105"/>
      <c r="BJ121" s="265" t="s">
        <v>480</v>
      </c>
      <c r="BK121" s="265" t="s">
        <v>481</v>
      </c>
      <c r="BL121" s="265" t="s">
        <v>86</v>
      </c>
      <c r="BM121" s="265" t="s">
        <v>85</v>
      </c>
      <c r="BN121" s="265"/>
      <c r="BO121" s="265"/>
      <c r="BP121" s="295"/>
      <c r="BQ121" s="295"/>
      <c r="BR121" s="295"/>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84.75" customHeight="1" thickBot="1" x14ac:dyDescent="0.25">
      <c r="A122" s="346"/>
      <c r="B122" s="294"/>
      <c r="C122" s="78"/>
      <c r="D122" s="349">
        <v>3</v>
      </c>
      <c r="E122" s="97"/>
      <c r="F122" s="98" t="s">
        <v>184</v>
      </c>
      <c r="G122" s="99" t="s">
        <v>202</v>
      </c>
      <c r="H122" s="102" t="s">
        <v>5</v>
      </c>
      <c r="I122" s="352" t="s">
        <v>44</v>
      </c>
      <c r="J122" s="225" t="s">
        <v>342</v>
      </c>
      <c r="K122" s="352" t="s">
        <v>326</v>
      </c>
      <c r="L122" s="237" t="s">
        <v>333</v>
      </c>
      <c r="M122" s="324" t="s">
        <v>61</v>
      </c>
      <c r="N122" s="324" t="s">
        <v>32</v>
      </c>
      <c r="O122" s="328">
        <f>VLOOKUP(M122,'MATRIZ CALIFICACIÓN'!$B$10:$C$24,2,FALSE)</f>
        <v>3</v>
      </c>
      <c r="P122" s="331">
        <f>HLOOKUP(N122,'MATRIZ CALIFICACIÓN'!$D$8:$H$9,2,FALSE)</f>
        <v>3</v>
      </c>
      <c r="Q122" s="334">
        <f>VALUE(CONCATENATE(O122,P122))</f>
        <v>33</v>
      </c>
      <c r="R122" s="307" t="str">
        <f>VLOOKUP(Q122,'MATRIZ CALIFICACIÓN'!$D$58:$E$82,2,FALSE)</f>
        <v>ALTA</v>
      </c>
      <c r="S122" s="337" t="s">
        <v>66</v>
      </c>
      <c r="T122" s="102" t="s">
        <v>383</v>
      </c>
      <c r="U122" s="134" t="s">
        <v>248</v>
      </c>
      <c r="V122" s="341" t="s">
        <v>384</v>
      </c>
      <c r="W122" s="342"/>
      <c r="X122" s="343"/>
      <c r="Y122" s="361" t="s">
        <v>252</v>
      </c>
      <c r="Z122" s="362"/>
      <c r="AA122" s="362"/>
      <c r="AB122" s="362"/>
      <c r="AC122" s="363"/>
      <c r="AD122" s="190"/>
      <c r="AE122" s="36" t="str">
        <f>IF(AD122="","",IF(AD122="PROBABILIDAD",SUM(W122+Z122+AC122),0))</f>
        <v/>
      </c>
      <c r="AF122" s="92" t="str">
        <f>IF(AD122="","",IF(AD122="IMPACTO",SUM(W122+Z122+AC122),0))</f>
        <v/>
      </c>
      <c r="AG122" s="299">
        <f>IF(SUM(AE122:AE126),AVERAGEIF(AE122:AE126,"&gt;0",AE122:AE126),1)</f>
        <v>1</v>
      </c>
      <c r="AH122" s="299">
        <f>IF(SUM(AF122:AF126),AVERAGEIF(AF122:AF126,"&gt;0",AF122:AF126),1)</f>
        <v>1</v>
      </c>
      <c r="AI122" s="299">
        <f>IF(AND(AG122&gt;=0,AG122&lt;=50),0,IF(AND(AG122&gt;50,AG122&lt;76),1,2))</f>
        <v>0</v>
      </c>
      <c r="AJ122" s="299">
        <f>IF(AND(AH122&gt;=0,AH122&lt;=50),0,IF(AND(AH122&gt;50,AH122&lt;76),1,2))</f>
        <v>0</v>
      </c>
      <c r="AK122" s="299">
        <f>IF(AI122&lt;O122,O122-AI122,O122)</f>
        <v>3</v>
      </c>
      <c r="AL122" s="299">
        <f>IF(AJ122&lt;P122,P122-AJ122,P122)</f>
        <v>3</v>
      </c>
      <c r="AM122" s="299">
        <f>VALUE(CONCATENATE(AK68:AK122,AL122))</f>
        <v>33</v>
      </c>
      <c r="AN122" s="307" t="s">
        <v>237</v>
      </c>
      <c r="AO122" s="307" t="s">
        <v>21</v>
      </c>
      <c r="AP122" s="307" t="s">
        <v>24</v>
      </c>
      <c r="AQ122" s="311" t="s">
        <v>119</v>
      </c>
      <c r="AR122" s="102" t="s">
        <v>44</v>
      </c>
      <c r="AS122" s="243"/>
      <c r="AT122" s="243"/>
      <c r="AU122" s="102"/>
      <c r="AV122" s="262" t="s">
        <v>386</v>
      </c>
      <c r="AW122" s="102" t="s">
        <v>380</v>
      </c>
      <c r="AX122" s="102"/>
      <c r="AY122" s="102"/>
      <c r="AZ122" s="102"/>
      <c r="BA122" s="102"/>
      <c r="BB122" s="102"/>
      <c r="BC122" s="102"/>
      <c r="BD122" s="102"/>
      <c r="BE122" s="102"/>
      <c r="BF122" s="102"/>
      <c r="BG122" s="102"/>
      <c r="BH122" s="102"/>
      <c r="BI122" s="102"/>
      <c r="BJ122" s="262" t="s">
        <v>482</v>
      </c>
      <c r="BK122" s="262"/>
      <c r="BL122" s="262"/>
      <c r="BM122" s="262" t="s">
        <v>85</v>
      </c>
      <c r="BN122" s="262"/>
      <c r="BO122" s="262"/>
      <c r="BP122" s="293"/>
      <c r="BQ122" s="293"/>
      <c r="BR122" s="293" t="s">
        <v>535</v>
      </c>
      <c r="BS122" s="38"/>
      <c r="BT122" s="38"/>
      <c r="BU122" s="38"/>
      <c r="BV122" s="38"/>
      <c r="BW122" s="38"/>
      <c r="BX122" s="38"/>
      <c r="BY122" s="38"/>
      <c r="BZ122" s="38"/>
      <c r="CA122" s="38" t="s">
        <v>103</v>
      </c>
      <c r="CB122" s="38"/>
      <c r="CC122" s="38"/>
      <c r="CD122" s="38"/>
      <c r="CE122" s="38"/>
      <c r="CF122" s="38"/>
      <c r="CG122" s="38"/>
      <c r="CH122" s="38"/>
      <c r="CI122" s="38"/>
      <c r="CJ122" s="38" t="s">
        <v>64</v>
      </c>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57" customHeight="1" thickBot="1" x14ac:dyDescent="0.25">
      <c r="A123" s="347"/>
      <c r="B123" s="294"/>
      <c r="C123" s="79"/>
      <c r="D123" s="350"/>
      <c r="E123" s="97"/>
      <c r="F123" s="98"/>
      <c r="G123" s="100" t="s">
        <v>202</v>
      </c>
      <c r="H123" s="102" t="s">
        <v>304</v>
      </c>
      <c r="I123" s="353"/>
      <c r="J123" s="226" t="s">
        <v>343</v>
      </c>
      <c r="K123" s="353"/>
      <c r="L123" s="205" t="s">
        <v>321</v>
      </c>
      <c r="M123" s="325"/>
      <c r="N123" s="325"/>
      <c r="O123" s="329"/>
      <c r="P123" s="332"/>
      <c r="Q123" s="335"/>
      <c r="R123" s="308"/>
      <c r="S123" s="338"/>
      <c r="T123" s="103" t="s">
        <v>377</v>
      </c>
      <c r="U123" s="134" t="s">
        <v>248</v>
      </c>
      <c r="V123" s="296" t="s">
        <v>385</v>
      </c>
      <c r="W123" s="297"/>
      <c r="X123" s="298"/>
      <c r="Y123" s="364"/>
      <c r="Z123" s="365"/>
      <c r="AA123" s="365"/>
      <c r="AB123" s="365"/>
      <c r="AC123" s="366"/>
      <c r="AD123" s="191"/>
      <c r="AE123" s="36" t="str">
        <f>IF(AD123="","",IF(AD123="PROBABILIDAD",SUM(W123+Z123+AC123),0))</f>
        <v/>
      </c>
      <c r="AF123" s="92" t="str">
        <f>IF(AD123="","",IF(AD123="IMPACTO",SUM(W123+Z123+AC123),0))</f>
        <v/>
      </c>
      <c r="AG123" s="306"/>
      <c r="AH123" s="306"/>
      <c r="AI123" s="306"/>
      <c r="AJ123" s="306"/>
      <c r="AK123" s="306"/>
      <c r="AL123" s="306"/>
      <c r="AM123" s="306"/>
      <c r="AN123" s="308"/>
      <c r="AO123" s="308"/>
      <c r="AP123" s="308"/>
      <c r="AQ123" s="312"/>
      <c r="AR123" s="103"/>
      <c r="AS123" s="103"/>
      <c r="AT123" s="103"/>
      <c r="AU123" s="103"/>
      <c r="AV123" s="263"/>
      <c r="AW123" s="103"/>
      <c r="AX123" s="103"/>
      <c r="AY123" s="103"/>
      <c r="AZ123" s="103"/>
      <c r="BA123" s="103"/>
      <c r="BB123" s="103"/>
      <c r="BC123" s="103"/>
      <c r="BD123" s="103"/>
      <c r="BE123" s="103"/>
      <c r="BF123" s="103"/>
      <c r="BG123" s="103"/>
      <c r="BH123" s="103"/>
      <c r="BI123" s="103"/>
      <c r="BJ123" s="263" t="s">
        <v>483</v>
      </c>
      <c r="BK123" s="263"/>
      <c r="BL123" s="263"/>
      <c r="BM123" s="263"/>
      <c r="BN123" s="263"/>
      <c r="BO123" s="263"/>
      <c r="BP123" s="294"/>
      <c r="BQ123" s="294"/>
      <c r="BR123" s="294"/>
      <c r="BS123" s="38"/>
      <c r="BT123" s="38"/>
      <c r="BU123" s="38"/>
      <c r="BV123" s="38"/>
      <c r="BW123" s="38"/>
      <c r="BX123" s="38"/>
      <c r="BY123" s="38"/>
      <c r="BZ123" s="38"/>
      <c r="CA123" s="38" t="s">
        <v>68</v>
      </c>
      <c r="CB123" s="38"/>
      <c r="CC123" s="38"/>
      <c r="CD123" s="38"/>
      <c r="CE123" s="38"/>
      <c r="CF123" s="38"/>
      <c r="CG123" s="38"/>
      <c r="CH123" s="38"/>
      <c r="CI123" s="38"/>
      <c r="CJ123" s="38" t="s">
        <v>65</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58.5" customHeight="1" thickBot="1" x14ac:dyDescent="0.25">
      <c r="A124" s="347"/>
      <c r="B124" s="294"/>
      <c r="C124" s="79"/>
      <c r="D124" s="350"/>
      <c r="E124" s="97"/>
      <c r="F124" s="98"/>
      <c r="G124" s="100"/>
      <c r="H124" s="102" t="s">
        <v>235</v>
      </c>
      <c r="I124" s="353"/>
      <c r="J124" s="226" t="s">
        <v>328</v>
      </c>
      <c r="K124" s="353"/>
      <c r="L124" s="238" t="s">
        <v>331</v>
      </c>
      <c r="M124" s="325"/>
      <c r="N124" s="325"/>
      <c r="O124" s="329"/>
      <c r="P124" s="332"/>
      <c r="Q124" s="335"/>
      <c r="R124" s="308"/>
      <c r="S124" s="338"/>
      <c r="T124" s="104" t="s">
        <v>423</v>
      </c>
      <c r="U124" s="134" t="s">
        <v>248</v>
      </c>
      <c r="V124" s="296" t="s">
        <v>378</v>
      </c>
      <c r="W124" s="297"/>
      <c r="X124" s="298"/>
      <c r="Y124" s="364"/>
      <c r="Z124" s="365"/>
      <c r="AA124" s="365"/>
      <c r="AB124" s="365"/>
      <c r="AC124" s="366"/>
      <c r="AD124" s="191"/>
      <c r="AE124" s="299" t="str">
        <f>IF(AD124="","",IF(AD124="PROBABILIDAD",SUM(W124+Z124+AC124),0))</f>
        <v/>
      </c>
      <c r="AF124" s="301" t="str">
        <f>IF(AD124="","",IF(AD124="IMPACTO",SUM(W124+Z124+AC124),0))</f>
        <v/>
      </c>
      <c r="AG124" s="306"/>
      <c r="AH124" s="306"/>
      <c r="AI124" s="306"/>
      <c r="AJ124" s="306"/>
      <c r="AK124" s="306"/>
      <c r="AL124" s="306"/>
      <c r="AM124" s="306"/>
      <c r="AN124" s="308"/>
      <c r="AO124" s="308"/>
      <c r="AP124" s="308"/>
      <c r="AQ124" s="312"/>
      <c r="AR124" s="104"/>
      <c r="AS124" s="104"/>
      <c r="AT124" s="104"/>
      <c r="AU124" s="104"/>
      <c r="AV124" s="264"/>
      <c r="AW124" s="257"/>
      <c r="AX124" s="104"/>
      <c r="AY124" s="104"/>
      <c r="AZ124" s="104"/>
      <c r="BA124" s="104"/>
      <c r="BB124" s="104"/>
      <c r="BC124" s="104"/>
      <c r="BD124" s="104"/>
      <c r="BE124" s="104"/>
      <c r="BF124" s="104"/>
      <c r="BG124" s="104"/>
      <c r="BH124" s="104"/>
      <c r="BI124" s="104"/>
      <c r="BJ124" s="264" t="s">
        <v>484</v>
      </c>
      <c r="BK124" s="264"/>
      <c r="BL124" s="264"/>
      <c r="BM124" s="264"/>
      <c r="BN124" s="264"/>
      <c r="BO124" s="264"/>
      <c r="BP124" s="294"/>
      <c r="BQ124" s="294"/>
      <c r="BR124" s="294"/>
      <c r="BS124" s="38"/>
      <c r="BT124" s="38"/>
      <c r="BU124" s="38"/>
      <c r="BV124" s="38"/>
      <c r="BW124" s="38"/>
      <c r="BX124" s="38"/>
      <c r="BY124" s="38"/>
      <c r="BZ124" s="38"/>
      <c r="CA124" s="38" t="s">
        <v>5</v>
      </c>
      <c r="CB124" s="38"/>
      <c r="CC124" s="38"/>
      <c r="CD124" s="38"/>
      <c r="CE124" s="38"/>
      <c r="CF124" s="38"/>
      <c r="CG124" s="38"/>
      <c r="CH124" s="38"/>
      <c r="CI124" s="38"/>
      <c r="CJ124" s="38" t="s">
        <v>119</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347"/>
      <c r="B125" s="294"/>
      <c r="C125" s="79"/>
      <c r="D125" s="350"/>
      <c r="E125" s="97"/>
      <c r="F125" s="98"/>
      <c r="G125" s="100"/>
      <c r="H125" s="102"/>
      <c r="I125" s="353"/>
      <c r="J125" s="104"/>
      <c r="K125" s="353"/>
      <c r="L125" s="104" t="s">
        <v>334</v>
      </c>
      <c r="M125" s="326"/>
      <c r="N125" s="326"/>
      <c r="O125" s="329"/>
      <c r="P125" s="332"/>
      <c r="Q125" s="335"/>
      <c r="R125" s="309"/>
      <c r="S125" s="339"/>
      <c r="T125" s="104"/>
      <c r="U125" s="134"/>
      <c r="V125" s="296"/>
      <c r="W125" s="297"/>
      <c r="X125" s="298"/>
      <c r="Y125" s="364"/>
      <c r="Z125" s="365"/>
      <c r="AA125" s="365"/>
      <c r="AB125" s="365"/>
      <c r="AC125" s="366"/>
      <c r="AD125" s="191"/>
      <c r="AE125" s="300"/>
      <c r="AF125" s="302"/>
      <c r="AG125" s="306"/>
      <c r="AH125" s="306"/>
      <c r="AI125" s="306"/>
      <c r="AJ125" s="306"/>
      <c r="AK125" s="306"/>
      <c r="AL125" s="306"/>
      <c r="AM125" s="306"/>
      <c r="AN125" s="309"/>
      <c r="AO125" s="309"/>
      <c r="AP125" s="309"/>
      <c r="AQ125" s="313"/>
      <c r="AR125" s="104"/>
      <c r="AS125" s="104"/>
      <c r="AT125" s="104"/>
      <c r="AU125" s="104"/>
      <c r="AV125" s="264"/>
      <c r="AW125" s="104"/>
      <c r="AX125" s="104"/>
      <c r="AY125" s="104"/>
      <c r="AZ125" s="104"/>
      <c r="BA125" s="104"/>
      <c r="BB125" s="104"/>
      <c r="BC125" s="104"/>
      <c r="BD125" s="104"/>
      <c r="BE125" s="104"/>
      <c r="BF125" s="104"/>
      <c r="BG125" s="104"/>
      <c r="BH125" s="104"/>
      <c r="BI125" s="104"/>
      <c r="BJ125" s="264" t="s">
        <v>485</v>
      </c>
      <c r="BK125" s="263"/>
      <c r="BL125" s="264"/>
      <c r="BM125" s="264"/>
      <c r="BN125" s="264"/>
      <c r="BO125" s="264"/>
      <c r="BP125" s="294"/>
      <c r="BQ125" s="294"/>
      <c r="BR125" s="294"/>
      <c r="BS125" s="38"/>
      <c r="BT125" s="38"/>
      <c r="BU125" s="38"/>
      <c r="BV125" s="38"/>
      <c r="BW125" s="38"/>
      <c r="BX125" s="38"/>
      <c r="BY125" s="38"/>
      <c r="BZ125" s="38"/>
      <c r="CA125" s="38" t="s">
        <v>6</v>
      </c>
      <c r="CB125" s="38"/>
      <c r="CC125" s="38"/>
      <c r="CD125" s="38"/>
      <c r="CE125" s="38"/>
      <c r="CF125" s="38"/>
      <c r="CG125" s="38"/>
      <c r="CH125" s="38"/>
      <c r="CI125" s="38"/>
      <c r="CJ125" s="38" t="s">
        <v>66</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348"/>
      <c r="B126" s="294"/>
      <c r="C126" s="80"/>
      <c r="D126" s="351"/>
      <c r="E126" s="97"/>
      <c r="F126" s="98"/>
      <c r="G126" s="101"/>
      <c r="H126" s="102"/>
      <c r="I126" s="354"/>
      <c r="J126" s="105"/>
      <c r="K126" s="354"/>
      <c r="L126" s="105"/>
      <c r="M126" s="327"/>
      <c r="N126" s="327"/>
      <c r="O126" s="330"/>
      <c r="P126" s="333"/>
      <c r="Q126" s="336"/>
      <c r="R126" s="310"/>
      <c r="S126" s="340"/>
      <c r="T126" s="105"/>
      <c r="U126" s="134"/>
      <c r="V126" s="303"/>
      <c r="W126" s="304"/>
      <c r="X126" s="305"/>
      <c r="Y126" s="367"/>
      <c r="Z126" s="368"/>
      <c r="AA126" s="368"/>
      <c r="AB126" s="368"/>
      <c r="AC126" s="369"/>
      <c r="AD126" s="192"/>
      <c r="AE126" s="36" t="str">
        <f>IF(AD126="","",IF(AD126="PROBABILIDAD",SUM(W126+Z126+AC126),0))</f>
        <v/>
      </c>
      <c r="AF126" s="53" t="str">
        <f>IF(AD126="","",IF(AD126="IMPACTO",SUM(W126+Z126+AC126),0))</f>
        <v/>
      </c>
      <c r="AG126" s="300"/>
      <c r="AH126" s="300"/>
      <c r="AI126" s="300"/>
      <c r="AJ126" s="300"/>
      <c r="AK126" s="300"/>
      <c r="AL126" s="300"/>
      <c r="AM126" s="300"/>
      <c r="AN126" s="310"/>
      <c r="AO126" s="310"/>
      <c r="AP126" s="310"/>
      <c r="AQ126" s="314"/>
      <c r="AR126" s="105"/>
      <c r="AS126" s="105"/>
      <c r="AT126" s="105"/>
      <c r="AU126" s="105"/>
      <c r="AV126" s="265"/>
      <c r="AW126" s="105"/>
      <c r="AX126" s="105"/>
      <c r="AY126" s="105"/>
      <c r="AZ126" s="105"/>
      <c r="BA126" s="105"/>
      <c r="BB126" s="105"/>
      <c r="BC126" s="105"/>
      <c r="BD126" s="105"/>
      <c r="BE126" s="105"/>
      <c r="BF126" s="105"/>
      <c r="BG126" s="105"/>
      <c r="BH126" s="105"/>
      <c r="BI126" s="105"/>
      <c r="BJ126" s="265"/>
      <c r="BK126" s="265"/>
      <c r="BL126" s="265"/>
      <c r="BM126" s="265"/>
      <c r="BN126" s="265"/>
      <c r="BO126" s="265"/>
      <c r="BP126" s="295"/>
      <c r="BQ126" s="295"/>
      <c r="BR126" s="295"/>
      <c r="BS126" s="38"/>
      <c r="BT126" s="38"/>
      <c r="BU126" s="38"/>
      <c r="BV126" s="38"/>
      <c r="BW126" s="38"/>
      <c r="BX126" s="38"/>
      <c r="BY126" s="38"/>
      <c r="BZ126" s="38"/>
      <c r="CA126" s="38" t="s">
        <v>7</v>
      </c>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108" customHeight="1" thickBot="1" x14ac:dyDescent="0.25">
      <c r="A127" s="346"/>
      <c r="B127" s="294"/>
      <c r="C127" s="78"/>
      <c r="D127" s="349">
        <v>4</v>
      </c>
      <c r="E127" s="97"/>
      <c r="F127" s="98" t="s">
        <v>184</v>
      </c>
      <c r="G127" s="99" t="s">
        <v>198</v>
      </c>
      <c r="H127" s="102" t="s">
        <v>5</v>
      </c>
      <c r="I127" s="352" t="s">
        <v>44</v>
      </c>
      <c r="J127" s="102" t="s">
        <v>349</v>
      </c>
      <c r="K127" s="352" t="s">
        <v>327</v>
      </c>
      <c r="L127" s="205" t="s">
        <v>335</v>
      </c>
      <c r="M127" s="324" t="s">
        <v>61</v>
      </c>
      <c r="N127" s="324" t="s">
        <v>32</v>
      </c>
      <c r="O127" s="328">
        <f>VLOOKUP(M127,'MATRIZ CALIFICACIÓN'!$B$10:$C$24,2,FALSE)</f>
        <v>3</v>
      </c>
      <c r="P127" s="331">
        <f>HLOOKUP(N127,'MATRIZ CALIFICACIÓN'!$D$8:$H$9,2,FALSE)</f>
        <v>3</v>
      </c>
      <c r="Q127" s="334">
        <f>VALUE(CONCATENATE(O127,P127))</f>
        <v>33</v>
      </c>
      <c r="R127" s="307" t="str">
        <f>VLOOKUP(Q127,'MATRIZ CALIFICACIÓN'!$D$58:$E$82,2,FALSE)</f>
        <v>ALTA</v>
      </c>
      <c r="S127" s="337" t="s">
        <v>119</v>
      </c>
      <c r="T127" s="102" t="s">
        <v>387</v>
      </c>
      <c r="U127" s="134" t="s">
        <v>248</v>
      </c>
      <c r="V127" s="341" t="s">
        <v>389</v>
      </c>
      <c r="W127" s="342"/>
      <c r="X127" s="343"/>
      <c r="Y127" s="361" t="s">
        <v>252</v>
      </c>
      <c r="Z127" s="362"/>
      <c r="AA127" s="362"/>
      <c r="AB127" s="362"/>
      <c r="AC127" s="363"/>
      <c r="AD127" s="190"/>
      <c r="AE127" s="36" t="str">
        <f>IF(AD127="","",IF(AD127="PROBABILIDAD",SUM(W127+Z127+AC127),0))</f>
        <v/>
      </c>
      <c r="AF127" s="92" t="str">
        <f>IF(AD127="","",IF(AD127="IMPACTO",SUM(W127+Z127+AC127),0))</f>
        <v/>
      </c>
      <c r="AG127" s="299">
        <f>IF(SUM(AE127:AE131),AVERAGEIF(AE127:AE131,"&gt;0",AE127:AE131),1)</f>
        <v>1</v>
      </c>
      <c r="AH127" s="299">
        <f>IF(SUM(AF127:AF131),AVERAGEIF(AF127:AF131,"&gt;0",AF127:AF131),1)</f>
        <v>1</v>
      </c>
      <c r="AI127" s="299">
        <f>IF(AND(AG127&gt;=0,AG127&lt;=50),0,IF(AND(AG127&gt;50,AG127&lt;76),1,2))</f>
        <v>0</v>
      </c>
      <c r="AJ127" s="299">
        <f>IF(AND(AH127&gt;=0,AH127&lt;=50),0,IF(AND(AH127&gt;50,AH127&lt;76),1,2))</f>
        <v>0</v>
      </c>
      <c r="AK127" s="299">
        <f>IF(AI127&lt;O127,O127-AI127,O127)</f>
        <v>3</v>
      </c>
      <c r="AL127" s="299">
        <f>IF(AJ127&lt;P127,P127-AJ127,P127)</f>
        <v>3</v>
      </c>
      <c r="AM127" s="299">
        <f>VALUE(CONCATENATE(AK73:AK127,AL127))</f>
        <v>33</v>
      </c>
      <c r="AN127" s="307" t="s">
        <v>50</v>
      </c>
      <c r="AO127" s="307" t="s">
        <v>21</v>
      </c>
      <c r="AP127" s="307" t="s">
        <v>263</v>
      </c>
      <c r="AQ127" s="311" t="s">
        <v>119</v>
      </c>
      <c r="AR127" s="102" t="s">
        <v>429</v>
      </c>
      <c r="AS127" s="243">
        <v>43282</v>
      </c>
      <c r="AT127" s="243">
        <v>43435</v>
      </c>
      <c r="AU127" s="102" t="s">
        <v>380</v>
      </c>
      <c r="AV127" s="267" t="s">
        <v>394</v>
      </c>
      <c r="AW127" s="102" t="s">
        <v>380</v>
      </c>
      <c r="AX127" s="102"/>
      <c r="AY127" s="102"/>
      <c r="AZ127" s="102"/>
      <c r="BA127" s="102"/>
      <c r="BB127" s="102"/>
      <c r="BC127" s="102"/>
      <c r="BD127" s="102"/>
      <c r="BE127" s="102"/>
      <c r="BF127" s="102"/>
      <c r="BG127" s="102"/>
      <c r="BH127" s="102"/>
      <c r="BI127" s="102"/>
      <c r="BJ127" s="274" t="s">
        <v>486</v>
      </c>
      <c r="BK127" s="275" t="s">
        <v>487</v>
      </c>
      <c r="BL127" s="262" t="s">
        <v>89</v>
      </c>
      <c r="BM127" s="262" t="s">
        <v>85</v>
      </c>
      <c r="BN127" s="262"/>
      <c r="BO127" s="262"/>
      <c r="BP127" s="293"/>
      <c r="BQ127" s="293"/>
      <c r="BR127" s="293" t="s">
        <v>536</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47"/>
      <c r="B128" s="294"/>
      <c r="C128" s="79"/>
      <c r="D128" s="350"/>
      <c r="E128" s="97"/>
      <c r="F128" s="98" t="s">
        <v>78</v>
      </c>
      <c r="G128" s="100" t="s">
        <v>200</v>
      </c>
      <c r="H128" s="102" t="s">
        <v>235</v>
      </c>
      <c r="I128" s="353"/>
      <c r="J128" s="103" t="s">
        <v>344</v>
      </c>
      <c r="K128" s="353"/>
      <c r="L128" s="205" t="s">
        <v>321</v>
      </c>
      <c r="M128" s="325"/>
      <c r="N128" s="325"/>
      <c r="O128" s="329"/>
      <c r="P128" s="332"/>
      <c r="Q128" s="335"/>
      <c r="R128" s="308"/>
      <c r="S128" s="338"/>
      <c r="T128" s="103" t="s">
        <v>388</v>
      </c>
      <c r="U128" s="134" t="s">
        <v>249</v>
      </c>
      <c r="V128" s="296"/>
      <c r="W128" s="297"/>
      <c r="X128" s="298"/>
      <c r="Y128" s="364"/>
      <c r="Z128" s="365"/>
      <c r="AA128" s="365"/>
      <c r="AB128" s="365"/>
      <c r="AC128" s="366"/>
      <c r="AD128" s="191"/>
      <c r="AE128" s="36" t="str">
        <f>IF(AD128="","",IF(AD128="PROBABILIDAD",SUM(W128+Z128+AC128),0))</f>
        <v/>
      </c>
      <c r="AF128" s="92" t="str">
        <f>IF(AD128="","",IF(AD128="IMPACTO",SUM(W128+Z128+AC128),0))</f>
        <v/>
      </c>
      <c r="AG128" s="306"/>
      <c r="AH128" s="306"/>
      <c r="AI128" s="306"/>
      <c r="AJ128" s="306"/>
      <c r="AK128" s="306"/>
      <c r="AL128" s="306"/>
      <c r="AM128" s="306"/>
      <c r="AN128" s="308"/>
      <c r="AO128" s="308"/>
      <c r="AP128" s="308"/>
      <c r="AQ128" s="312"/>
      <c r="AR128" s="103"/>
      <c r="AS128" s="103"/>
      <c r="AT128" s="103"/>
      <c r="AU128" s="103"/>
      <c r="AV128" s="263"/>
      <c r="AW128" s="257"/>
      <c r="AX128" s="103"/>
      <c r="AY128" s="103"/>
      <c r="AZ128" s="103"/>
      <c r="BA128" s="103"/>
      <c r="BB128" s="103"/>
      <c r="BC128" s="103"/>
      <c r="BD128" s="103"/>
      <c r="BE128" s="103"/>
      <c r="BF128" s="103"/>
      <c r="BG128" s="103"/>
      <c r="BH128" s="103"/>
      <c r="BI128" s="103"/>
      <c r="BJ128" s="262" t="s">
        <v>488</v>
      </c>
      <c r="BK128" s="263" t="s">
        <v>489</v>
      </c>
      <c r="BL128" s="263" t="s">
        <v>89</v>
      </c>
      <c r="BM128" s="263" t="s">
        <v>85</v>
      </c>
      <c r="BN128" s="263"/>
      <c r="BO128" s="263"/>
      <c r="BP128" s="294"/>
      <c r="BQ128" s="294"/>
      <c r="BR128" s="294"/>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47"/>
      <c r="B129" s="294"/>
      <c r="C129" s="79"/>
      <c r="D129" s="350"/>
      <c r="E129" s="97"/>
      <c r="F129" s="98" t="s">
        <v>80</v>
      </c>
      <c r="G129" s="100" t="s">
        <v>202</v>
      </c>
      <c r="H129" s="102"/>
      <c r="I129" s="353"/>
      <c r="J129" s="205" t="s">
        <v>346</v>
      </c>
      <c r="K129" s="353"/>
      <c r="L129" s="238" t="s">
        <v>331</v>
      </c>
      <c r="M129" s="325"/>
      <c r="N129" s="325"/>
      <c r="O129" s="329"/>
      <c r="P129" s="332"/>
      <c r="Q129" s="335"/>
      <c r="R129" s="308"/>
      <c r="S129" s="338"/>
      <c r="T129" s="104"/>
      <c r="U129" s="134"/>
      <c r="V129" s="296"/>
      <c r="W129" s="297"/>
      <c r="X129" s="298"/>
      <c r="Y129" s="364"/>
      <c r="Z129" s="365"/>
      <c r="AA129" s="365"/>
      <c r="AB129" s="365"/>
      <c r="AC129" s="366"/>
      <c r="AD129" s="191"/>
      <c r="AE129" s="299" t="str">
        <f>IF(AD129="","",IF(AD129="PROBABILIDAD",SUM(W129+Z129+AC129),0))</f>
        <v/>
      </c>
      <c r="AF129" s="301" t="str">
        <f>IF(AD129="","",IF(AD129="IMPACTO",SUM(W129+Z129+AC129),0))</f>
        <v/>
      </c>
      <c r="AG129" s="306"/>
      <c r="AH129" s="306"/>
      <c r="AI129" s="306"/>
      <c r="AJ129" s="306"/>
      <c r="AK129" s="306"/>
      <c r="AL129" s="306"/>
      <c r="AM129" s="306"/>
      <c r="AN129" s="308"/>
      <c r="AO129" s="308"/>
      <c r="AP129" s="308"/>
      <c r="AQ129" s="312"/>
      <c r="AR129" s="104"/>
      <c r="AS129" s="104"/>
      <c r="AT129" s="104"/>
      <c r="AU129" s="104"/>
      <c r="AV129" s="264"/>
      <c r="AW129" s="104"/>
      <c r="AX129" s="104"/>
      <c r="AY129" s="104"/>
      <c r="AZ129" s="104"/>
      <c r="BA129" s="104"/>
      <c r="BB129" s="104"/>
      <c r="BC129" s="104"/>
      <c r="BD129" s="104"/>
      <c r="BE129" s="104"/>
      <c r="BF129" s="104"/>
      <c r="BG129" s="104"/>
      <c r="BH129" s="104"/>
      <c r="BI129" s="104"/>
      <c r="BJ129" s="264" t="s">
        <v>490</v>
      </c>
      <c r="BK129" s="264" t="s">
        <v>491</v>
      </c>
      <c r="BL129" s="264" t="s">
        <v>86</v>
      </c>
      <c r="BM129" s="264" t="s">
        <v>85</v>
      </c>
      <c r="BN129" s="264"/>
      <c r="BO129" s="264"/>
      <c r="BP129" s="294"/>
      <c r="BQ129" s="294"/>
      <c r="BR129" s="294"/>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47"/>
      <c r="B130" s="294"/>
      <c r="C130" s="79"/>
      <c r="D130" s="350"/>
      <c r="E130" s="97"/>
      <c r="F130" s="98"/>
      <c r="G130" s="100"/>
      <c r="H130" s="102"/>
      <c r="I130" s="353"/>
      <c r="J130" s="206" t="s">
        <v>345</v>
      </c>
      <c r="K130" s="353"/>
      <c r="L130" s="104"/>
      <c r="M130" s="326"/>
      <c r="N130" s="326"/>
      <c r="O130" s="329"/>
      <c r="P130" s="332"/>
      <c r="Q130" s="335"/>
      <c r="R130" s="309"/>
      <c r="S130" s="339"/>
      <c r="T130" s="104"/>
      <c r="U130" s="134"/>
      <c r="V130" s="296"/>
      <c r="W130" s="297"/>
      <c r="X130" s="298"/>
      <c r="Y130" s="364"/>
      <c r="Z130" s="365"/>
      <c r="AA130" s="365"/>
      <c r="AB130" s="365"/>
      <c r="AC130" s="366"/>
      <c r="AD130" s="191"/>
      <c r="AE130" s="300"/>
      <c r="AF130" s="302"/>
      <c r="AG130" s="306"/>
      <c r="AH130" s="306"/>
      <c r="AI130" s="306"/>
      <c r="AJ130" s="306"/>
      <c r="AK130" s="306"/>
      <c r="AL130" s="306"/>
      <c r="AM130" s="306"/>
      <c r="AN130" s="309"/>
      <c r="AO130" s="309"/>
      <c r="AP130" s="309"/>
      <c r="AQ130" s="313"/>
      <c r="AR130" s="104"/>
      <c r="AS130" s="104"/>
      <c r="AT130" s="104"/>
      <c r="AU130" s="104"/>
      <c r="AV130" s="264"/>
      <c r="AW130" s="104"/>
      <c r="AX130" s="104"/>
      <c r="AY130" s="104"/>
      <c r="AZ130" s="104"/>
      <c r="BA130" s="104"/>
      <c r="BB130" s="104"/>
      <c r="BC130" s="104"/>
      <c r="BD130" s="104"/>
      <c r="BE130" s="104"/>
      <c r="BF130" s="104"/>
      <c r="BG130" s="104"/>
      <c r="BH130" s="104"/>
      <c r="BI130" s="104"/>
      <c r="BJ130" s="264" t="s">
        <v>492</v>
      </c>
      <c r="BK130" s="264" t="s">
        <v>493</v>
      </c>
      <c r="BL130" s="264" t="s">
        <v>89</v>
      </c>
      <c r="BM130" s="264" t="s">
        <v>85</v>
      </c>
      <c r="BN130" s="264"/>
      <c r="BO130" s="264"/>
      <c r="BP130" s="294"/>
      <c r="BQ130" s="294"/>
      <c r="BR130" s="294"/>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48"/>
      <c r="B131" s="294"/>
      <c r="C131" s="80"/>
      <c r="D131" s="351"/>
      <c r="E131" s="97"/>
      <c r="F131" s="98"/>
      <c r="G131" s="101"/>
      <c r="H131" s="102"/>
      <c r="I131" s="354"/>
      <c r="J131" s="206"/>
      <c r="K131" s="354"/>
      <c r="L131" s="105"/>
      <c r="M131" s="327"/>
      <c r="N131" s="327"/>
      <c r="O131" s="330"/>
      <c r="P131" s="333"/>
      <c r="Q131" s="336"/>
      <c r="R131" s="310"/>
      <c r="S131" s="340"/>
      <c r="T131" s="105"/>
      <c r="U131" s="134"/>
      <c r="V131" s="303"/>
      <c r="W131" s="304"/>
      <c r="X131" s="305"/>
      <c r="Y131" s="367"/>
      <c r="Z131" s="368"/>
      <c r="AA131" s="368"/>
      <c r="AB131" s="368"/>
      <c r="AC131" s="369"/>
      <c r="AD131" s="192"/>
      <c r="AE131" s="36" t="str">
        <f>IF(AD131="","",IF(AD131="PROBABILIDAD",SUM(W131+Z131+AC131),0))</f>
        <v/>
      </c>
      <c r="AF131" s="53" t="str">
        <f>IF(AD131="","",IF(AD131="IMPACTO",SUM(W131+Z131+AC131),0))</f>
        <v/>
      </c>
      <c r="AG131" s="300"/>
      <c r="AH131" s="300"/>
      <c r="AI131" s="300"/>
      <c r="AJ131" s="300"/>
      <c r="AK131" s="300"/>
      <c r="AL131" s="300"/>
      <c r="AM131" s="300"/>
      <c r="AN131" s="310"/>
      <c r="AO131" s="310"/>
      <c r="AP131" s="310"/>
      <c r="AQ131" s="314"/>
      <c r="AR131" s="105"/>
      <c r="AS131" s="105"/>
      <c r="AT131" s="105"/>
      <c r="AU131" s="105"/>
      <c r="AV131" s="265"/>
      <c r="AW131" s="105"/>
      <c r="AX131" s="105"/>
      <c r="AY131" s="105"/>
      <c r="AZ131" s="105"/>
      <c r="BA131" s="105"/>
      <c r="BB131" s="105"/>
      <c r="BC131" s="105"/>
      <c r="BD131" s="105"/>
      <c r="BE131" s="105"/>
      <c r="BF131" s="105"/>
      <c r="BG131" s="105"/>
      <c r="BH131" s="105"/>
      <c r="BI131" s="105"/>
      <c r="BJ131" s="265"/>
      <c r="BK131" s="265"/>
      <c r="BL131" s="265"/>
      <c r="BM131" s="265"/>
      <c r="BN131" s="265"/>
      <c r="BO131" s="265"/>
      <c r="BP131" s="295"/>
      <c r="BQ131" s="295"/>
      <c r="BR131" s="295"/>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122.25" customHeight="1" thickBot="1" x14ac:dyDescent="0.25">
      <c r="A132" s="346"/>
      <c r="B132" s="294"/>
      <c r="C132" s="78"/>
      <c r="D132" s="349">
        <v>5</v>
      </c>
      <c r="E132" s="97"/>
      <c r="F132" s="98" t="s">
        <v>184</v>
      </c>
      <c r="G132" s="99" t="s">
        <v>201</v>
      </c>
      <c r="H132" s="102" t="s">
        <v>5</v>
      </c>
      <c r="I132" s="352" t="s">
        <v>44</v>
      </c>
      <c r="J132" s="244" t="s">
        <v>351</v>
      </c>
      <c r="K132" s="352" t="s">
        <v>424</v>
      </c>
      <c r="L132" s="246" t="s">
        <v>353</v>
      </c>
      <c r="M132" s="324" t="s">
        <v>61</v>
      </c>
      <c r="N132" s="324" t="s">
        <v>32</v>
      </c>
      <c r="O132" s="328">
        <f>VLOOKUP(M132,'MATRIZ CALIFICACIÓN'!$B$10:$C$24,2,FALSE)</f>
        <v>3</v>
      </c>
      <c r="P132" s="331">
        <f>HLOOKUP(N132,'MATRIZ CALIFICACIÓN'!$D$8:$H$9,2,FALSE)</f>
        <v>3</v>
      </c>
      <c r="Q132" s="334">
        <f>VALUE(CONCATENATE(O132,P132))</f>
        <v>33</v>
      </c>
      <c r="R132" s="307" t="str">
        <f>VLOOKUP(Q132,'MATRIZ CALIFICACIÓN'!$D$58:$E$82,2,FALSE)</f>
        <v>ALTA</v>
      </c>
      <c r="S132" s="337" t="s">
        <v>119</v>
      </c>
      <c r="T132" s="248" t="s">
        <v>390</v>
      </c>
      <c r="U132" s="134" t="s">
        <v>248</v>
      </c>
      <c r="V132" s="341" t="s">
        <v>395</v>
      </c>
      <c r="W132" s="342"/>
      <c r="X132" s="343"/>
      <c r="Y132" s="474" t="s">
        <v>252</v>
      </c>
      <c r="Z132" s="475"/>
      <c r="AA132" s="475"/>
      <c r="AB132" s="475"/>
      <c r="AC132" s="475"/>
      <c r="AD132" s="476"/>
      <c r="AE132" s="36" t="str">
        <f>IF(AD132="","",IF(AD132="PROBABILIDAD",SUM(W132+Z132+AC132),0))</f>
        <v/>
      </c>
      <c r="AF132" s="92" t="str">
        <f>IF(AD132="","",IF(AD132="IMPACTO",SUM(W132+Z132+AC132),0))</f>
        <v/>
      </c>
      <c r="AG132" s="299">
        <f>IF(SUM(AE132:AE136),AVERAGEIF(AE132:AE136,"&gt;0",AE132:AE136),1)</f>
        <v>1</v>
      </c>
      <c r="AH132" s="299">
        <f>IF(SUM(AF132:AF136),AVERAGEIF(AF132:AF136,"&gt;0",AF132:AF136),1)</f>
        <v>1</v>
      </c>
      <c r="AI132" s="299">
        <f>IF(AND(AG132&gt;=0,AG132&lt;=50),0,IF(AND(AG132&gt;50,AG132&lt;76),1,2))</f>
        <v>0</v>
      </c>
      <c r="AJ132" s="299">
        <f>IF(AND(AH132&gt;=0,AH132&lt;=50),0,IF(AND(AH132&gt;50,AH132&lt;76),1,2))</f>
        <v>0</v>
      </c>
      <c r="AK132" s="299">
        <f>IF(AI132&lt;O132,O132-AI132,O132)</f>
        <v>3</v>
      </c>
      <c r="AL132" s="299">
        <f>IF(AJ132&lt;P132,P132-AJ132,P132)</f>
        <v>3</v>
      </c>
      <c r="AM132" s="299">
        <f>VALUE(CONCATENATE(AK78:AK132,AL132))</f>
        <v>33</v>
      </c>
      <c r="AN132" s="307" t="s">
        <v>50</v>
      </c>
      <c r="AO132" s="307" t="s">
        <v>58</v>
      </c>
      <c r="AP132" s="307" t="s">
        <v>263</v>
      </c>
      <c r="AQ132" s="311" t="s">
        <v>65</v>
      </c>
      <c r="AR132" s="102" t="s">
        <v>430</v>
      </c>
      <c r="AS132" s="243">
        <v>43282</v>
      </c>
      <c r="AT132" s="243">
        <v>43435</v>
      </c>
      <c r="AU132" s="102" t="s">
        <v>380</v>
      </c>
      <c r="AV132" s="262" t="s">
        <v>397</v>
      </c>
      <c r="AW132" s="256" t="s">
        <v>380</v>
      </c>
      <c r="AX132" s="102"/>
      <c r="AY132" s="102"/>
      <c r="AZ132" s="102"/>
      <c r="BA132" s="102"/>
      <c r="BB132" s="102"/>
      <c r="BC132" s="102"/>
      <c r="BD132" s="102"/>
      <c r="BE132" s="102"/>
      <c r="BF132" s="102"/>
      <c r="BG132" s="102"/>
      <c r="BH132" s="102"/>
      <c r="BI132" s="102"/>
      <c r="BJ132" s="263" t="s">
        <v>473</v>
      </c>
      <c r="BK132" s="262" t="s">
        <v>494</v>
      </c>
      <c r="BL132" s="262" t="s">
        <v>82</v>
      </c>
      <c r="BM132" s="262" t="s">
        <v>85</v>
      </c>
      <c r="BN132" s="263"/>
      <c r="BO132" s="262"/>
      <c r="BP132" s="293"/>
      <c r="BQ132" s="293"/>
      <c r="BR132" s="293" t="s">
        <v>534</v>
      </c>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8.75" customHeight="1" thickBot="1" x14ac:dyDescent="0.25">
      <c r="A133" s="347"/>
      <c r="B133" s="294"/>
      <c r="C133" s="79"/>
      <c r="D133" s="350"/>
      <c r="E133" s="97"/>
      <c r="F133" s="98" t="s">
        <v>78</v>
      </c>
      <c r="G133" s="100"/>
      <c r="H133" s="102" t="s">
        <v>235</v>
      </c>
      <c r="I133" s="353"/>
      <c r="J133" s="245" t="s">
        <v>362</v>
      </c>
      <c r="K133" s="353"/>
      <c r="L133" s="103" t="s">
        <v>354</v>
      </c>
      <c r="M133" s="325"/>
      <c r="N133" s="325"/>
      <c r="O133" s="329"/>
      <c r="P133" s="332"/>
      <c r="Q133" s="335"/>
      <c r="R133" s="308"/>
      <c r="S133" s="338"/>
      <c r="T133" s="205" t="s">
        <v>423</v>
      </c>
      <c r="U133" s="134" t="s">
        <v>248</v>
      </c>
      <c r="V133" s="296" t="s">
        <v>378</v>
      </c>
      <c r="W133" s="297"/>
      <c r="X133" s="298"/>
      <c r="Y133" s="477"/>
      <c r="Z133" s="478"/>
      <c r="AA133" s="478"/>
      <c r="AB133" s="478"/>
      <c r="AC133" s="478"/>
      <c r="AD133" s="479"/>
      <c r="AE133" s="36" t="str">
        <f>IF(AD133="","",IF(AD133="PROBABILIDAD",SUM(W133+Z133+AC133),0))</f>
        <v/>
      </c>
      <c r="AF133" s="92" t="str">
        <f>IF(AD133="","",IF(AD133="IMPACTO",SUM(W133+Z133+AC133),0))</f>
        <v/>
      </c>
      <c r="AG133" s="306"/>
      <c r="AH133" s="306"/>
      <c r="AI133" s="306"/>
      <c r="AJ133" s="306"/>
      <c r="AK133" s="306"/>
      <c r="AL133" s="306"/>
      <c r="AM133" s="306"/>
      <c r="AN133" s="308"/>
      <c r="AO133" s="308"/>
      <c r="AP133" s="308"/>
      <c r="AQ133" s="312"/>
      <c r="AR133" s="103"/>
      <c r="AS133" s="103"/>
      <c r="AT133" s="103"/>
      <c r="AU133" s="103"/>
      <c r="AV133" s="263"/>
      <c r="AW133" s="103"/>
      <c r="AX133" s="103"/>
      <c r="AY133" s="103"/>
      <c r="AZ133" s="103"/>
      <c r="BA133" s="103"/>
      <c r="BB133" s="103"/>
      <c r="BC133" s="103"/>
      <c r="BD133" s="103"/>
      <c r="BE133" s="103"/>
      <c r="BF133" s="103"/>
      <c r="BG133" s="103"/>
      <c r="BH133" s="103"/>
      <c r="BI133" s="103"/>
      <c r="BJ133" s="263" t="s">
        <v>495</v>
      </c>
      <c r="BK133" s="264" t="s">
        <v>496</v>
      </c>
      <c r="BL133" s="263" t="s">
        <v>86</v>
      </c>
      <c r="BM133" s="263" t="s">
        <v>85</v>
      </c>
      <c r="BN133" s="263"/>
      <c r="BO133" s="263"/>
      <c r="BP133" s="294"/>
      <c r="BQ133" s="294"/>
      <c r="BR133" s="294"/>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47"/>
      <c r="B134" s="294"/>
      <c r="C134" s="79"/>
      <c r="D134" s="350"/>
      <c r="E134" s="97"/>
      <c r="F134" s="98" t="s">
        <v>8</v>
      </c>
      <c r="G134" s="100"/>
      <c r="H134" s="102"/>
      <c r="I134" s="353"/>
      <c r="J134" s="104" t="s">
        <v>352</v>
      </c>
      <c r="K134" s="353"/>
      <c r="L134" s="247" t="s">
        <v>355</v>
      </c>
      <c r="M134" s="325"/>
      <c r="N134" s="325"/>
      <c r="O134" s="329"/>
      <c r="P134" s="332"/>
      <c r="Q134" s="335"/>
      <c r="R134" s="308"/>
      <c r="S134" s="338"/>
      <c r="T134" s="104"/>
      <c r="U134" s="134" t="s">
        <v>248</v>
      </c>
      <c r="V134" s="296" t="s">
        <v>396</v>
      </c>
      <c r="W134" s="297"/>
      <c r="X134" s="298"/>
      <c r="Y134" s="477"/>
      <c r="Z134" s="478"/>
      <c r="AA134" s="478"/>
      <c r="AB134" s="478"/>
      <c r="AC134" s="478"/>
      <c r="AD134" s="479"/>
      <c r="AE134" s="299" t="str">
        <f>IF(AD134="","",IF(AD134="PROBABILIDAD",SUM(W134+Z134+AC134),0))</f>
        <v/>
      </c>
      <c r="AF134" s="301" t="str">
        <f>IF(AD134="","",IF(AD134="IMPACTO",SUM(W134+Z134+AC134),0))</f>
        <v/>
      </c>
      <c r="AG134" s="306"/>
      <c r="AH134" s="306"/>
      <c r="AI134" s="306"/>
      <c r="AJ134" s="306"/>
      <c r="AK134" s="306"/>
      <c r="AL134" s="306"/>
      <c r="AM134" s="306"/>
      <c r="AN134" s="308"/>
      <c r="AO134" s="308"/>
      <c r="AP134" s="308"/>
      <c r="AQ134" s="312"/>
      <c r="AR134" s="104"/>
      <c r="AS134" s="104"/>
      <c r="AT134" s="104"/>
      <c r="AU134" s="104"/>
      <c r="AV134" s="264"/>
      <c r="AW134" s="104"/>
      <c r="AX134" s="104"/>
      <c r="AY134" s="104"/>
      <c r="AZ134" s="104"/>
      <c r="BA134" s="104"/>
      <c r="BB134" s="104"/>
      <c r="BC134" s="104"/>
      <c r="BD134" s="104"/>
      <c r="BE134" s="104"/>
      <c r="BF134" s="104"/>
      <c r="BG134" s="104"/>
      <c r="BH134" s="104"/>
      <c r="BI134" s="104"/>
      <c r="BJ134" s="264" t="s">
        <v>497</v>
      </c>
      <c r="BK134" s="264" t="s">
        <v>498</v>
      </c>
      <c r="BL134" s="264" t="s">
        <v>89</v>
      </c>
      <c r="BM134" s="264" t="s">
        <v>85</v>
      </c>
      <c r="BN134" s="264"/>
      <c r="BO134" s="264"/>
      <c r="BP134" s="294"/>
      <c r="BQ134" s="294"/>
      <c r="BR134" s="294"/>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47"/>
      <c r="B135" s="294"/>
      <c r="C135" s="79"/>
      <c r="D135" s="350"/>
      <c r="E135" s="97"/>
      <c r="F135" s="98"/>
      <c r="G135" s="100"/>
      <c r="H135" s="102"/>
      <c r="I135" s="353"/>
      <c r="K135" s="353"/>
      <c r="L135" s="104"/>
      <c r="M135" s="326"/>
      <c r="N135" s="326"/>
      <c r="O135" s="329"/>
      <c r="P135" s="332"/>
      <c r="Q135" s="335"/>
      <c r="R135" s="309"/>
      <c r="S135" s="339"/>
      <c r="U135" s="134"/>
      <c r="V135" s="296" t="s">
        <v>378</v>
      </c>
      <c r="W135" s="297"/>
      <c r="X135" s="298"/>
      <c r="Y135" s="477"/>
      <c r="Z135" s="478"/>
      <c r="AA135" s="478"/>
      <c r="AB135" s="478"/>
      <c r="AC135" s="478"/>
      <c r="AD135" s="479"/>
      <c r="AE135" s="300"/>
      <c r="AF135" s="302"/>
      <c r="AG135" s="306"/>
      <c r="AH135" s="306"/>
      <c r="AI135" s="306"/>
      <c r="AJ135" s="306"/>
      <c r="AK135" s="306"/>
      <c r="AL135" s="306"/>
      <c r="AM135" s="306"/>
      <c r="AN135" s="309"/>
      <c r="AO135" s="309"/>
      <c r="AP135" s="309"/>
      <c r="AQ135" s="313"/>
      <c r="AR135" s="104"/>
      <c r="AS135" s="104"/>
      <c r="AT135" s="104"/>
      <c r="AU135" s="104"/>
      <c r="AV135" s="264"/>
      <c r="AW135" s="104"/>
      <c r="AX135" s="104"/>
      <c r="AY135" s="104"/>
      <c r="AZ135" s="104"/>
      <c r="BA135" s="104"/>
      <c r="BB135" s="104"/>
      <c r="BC135" s="104"/>
      <c r="BD135" s="104"/>
      <c r="BE135" s="104"/>
      <c r="BF135" s="104"/>
      <c r="BG135" s="104"/>
      <c r="BH135" s="104"/>
      <c r="BI135" s="104"/>
      <c r="BJ135" s="264"/>
      <c r="BK135" s="264"/>
      <c r="BL135" s="264"/>
      <c r="BM135" s="264"/>
      <c r="BN135" s="264"/>
      <c r="BO135" s="264"/>
      <c r="BP135" s="294"/>
      <c r="BQ135" s="294"/>
      <c r="BR135" s="294"/>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48"/>
      <c r="B136" s="294"/>
      <c r="C136" s="80"/>
      <c r="D136" s="351"/>
      <c r="E136" s="97"/>
      <c r="F136" s="98"/>
      <c r="G136" s="101"/>
      <c r="H136" s="102"/>
      <c r="I136" s="354"/>
      <c r="K136" s="354"/>
      <c r="L136" s="105"/>
      <c r="M136" s="327"/>
      <c r="N136" s="327"/>
      <c r="O136" s="330"/>
      <c r="P136" s="333"/>
      <c r="Q136" s="336"/>
      <c r="R136" s="310"/>
      <c r="S136" s="340"/>
      <c r="T136" s="105"/>
      <c r="U136" s="134"/>
      <c r="V136" s="303"/>
      <c r="W136" s="304"/>
      <c r="X136" s="305"/>
      <c r="Y136" s="480"/>
      <c r="Z136" s="481"/>
      <c r="AA136" s="481"/>
      <c r="AB136" s="481"/>
      <c r="AC136" s="481"/>
      <c r="AD136" s="482"/>
      <c r="AE136" s="36" t="str">
        <f>IF(AD136="","",IF(AD136="PROBABILIDAD",SUM(W136+Z136+AC136),0))</f>
        <v/>
      </c>
      <c r="AF136" s="53" t="str">
        <f>IF(AD136="","",IF(AD136="IMPACTO",SUM(W136+Z136+AC136),0))</f>
        <v/>
      </c>
      <c r="AG136" s="300"/>
      <c r="AH136" s="300"/>
      <c r="AI136" s="300"/>
      <c r="AJ136" s="300"/>
      <c r="AK136" s="300"/>
      <c r="AL136" s="300"/>
      <c r="AM136" s="300"/>
      <c r="AN136" s="310"/>
      <c r="AO136" s="310"/>
      <c r="AP136" s="310"/>
      <c r="AQ136" s="314"/>
      <c r="AR136" s="105"/>
      <c r="AS136" s="105"/>
      <c r="AT136" s="105"/>
      <c r="AU136" s="105"/>
      <c r="AV136" s="265"/>
      <c r="AW136" s="105"/>
      <c r="AX136" s="105"/>
      <c r="AY136" s="105"/>
      <c r="AZ136" s="105"/>
      <c r="BA136" s="105"/>
      <c r="BB136" s="105"/>
      <c r="BC136" s="105"/>
      <c r="BD136" s="105"/>
      <c r="BE136" s="105"/>
      <c r="BF136" s="105"/>
      <c r="BG136" s="105"/>
      <c r="BH136" s="105"/>
      <c r="BI136" s="105"/>
      <c r="BJ136" s="265"/>
      <c r="BK136" s="265"/>
      <c r="BL136" s="265"/>
      <c r="BM136" s="265"/>
      <c r="BN136" s="265"/>
      <c r="BO136" s="265"/>
      <c r="BP136" s="295"/>
      <c r="BQ136" s="295"/>
      <c r="BR136" s="295"/>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46"/>
      <c r="B137" s="294"/>
      <c r="C137" s="78"/>
      <c r="D137" s="349">
        <v>6</v>
      </c>
      <c r="E137" s="97"/>
      <c r="F137" s="98" t="s">
        <v>78</v>
      </c>
      <c r="G137" s="99" t="s">
        <v>202</v>
      </c>
      <c r="H137" s="102" t="s">
        <v>5</v>
      </c>
      <c r="I137" s="352" t="s">
        <v>44</v>
      </c>
      <c r="J137" s="102" t="s">
        <v>352</v>
      </c>
      <c r="K137" s="352" t="s">
        <v>347</v>
      </c>
      <c r="L137" s="102" t="s">
        <v>357</v>
      </c>
      <c r="M137" s="324" t="s">
        <v>61</v>
      </c>
      <c r="N137" s="324" t="s">
        <v>36</v>
      </c>
      <c r="O137" s="328">
        <f>VLOOKUP(M137,'MATRIZ CALIFICACIÓN'!$B$10:$C$24,2,FALSE)</f>
        <v>3</v>
      </c>
      <c r="P137" s="331">
        <f>HLOOKUP(N137,'MATRIZ CALIFICACIÓN'!$D$8:$H$9,2,FALSE)</f>
        <v>4</v>
      </c>
      <c r="Q137" s="334">
        <f>VALUE(CONCATENATE(O137,P137))</f>
        <v>34</v>
      </c>
      <c r="R137" s="307" t="str">
        <f>VLOOKUP(Q137,'MATRIZ CALIFICACIÓN'!$D$58:$E$82,2,FALSE)</f>
        <v>ALTA</v>
      </c>
      <c r="S137" s="337" t="s">
        <v>65</v>
      </c>
      <c r="T137" s="102" t="s">
        <v>392</v>
      </c>
      <c r="U137" s="134" t="s">
        <v>248</v>
      </c>
      <c r="V137" s="341" t="s">
        <v>405</v>
      </c>
      <c r="W137" s="342"/>
      <c r="X137" s="343"/>
      <c r="Y137" s="474" t="s">
        <v>252</v>
      </c>
      <c r="Z137" s="475"/>
      <c r="AA137" s="475"/>
      <c r="AB137" s="475"/>
      <c r="AC137" s="475"/>
      <c r="AD137" s="476"/>
      <c r="AE137" s="36" t="str">
        <f>IF(AD137="","",IF(AD137="PROBABILIDAD",SUM(W137+Z137+AC137),0))</f>
        <v/>
      </c>
      <c r="AF137" s="92" t="str">
        <f>IF(AD137="","",IF(AD137="IMPACTO",SUM(W137+Z137+AC137),0))</f>
        <v/>
      </c>
      <c r="AG137" s="299">
        <f>IF(SUM(AE137:AE141),AVERAGEIF(AE137:AE141,"&gt;0",AE137:AE141),1)</f>
        <v>1</v>
      </c>
      <c r="AH137" s="299">
        <f>IF(SUM(AF137:AF141),AVERAGEIF(AF137:AF141,"&gt;0",AF137:AF141),1)</f>
        <v>1</v>
      </c>
      <c r="AI137" s="299">
        <f>IF(AND(AG137&gt;=0,AG137&lt;=50),0,IF(AND(AG137&gt;50,AG137&lt;76),1,2))</f>
        <v>0</v>
      </c>
      <c r="AJ137" s="299">
        <f>IF(AND(AH137&gt;=0,AH137&lt;=50),0,IF(AND(AH137&gt;50,AH137&lt;76),1,2))</f>
        <v>0</v>
      </c>
      <c r="AK137" s="299">
        <f>IF(AI137&lt;O137,O137-AI137,O137)</f>
        <v>3</v>
      </c>
      <c r="AL137" s="299">
        <f>IF(AJ137&lt;P137,P137-AJ137,P137)</f>
        <v>4</v>
      </c>
      <c r="AM137" s="299">
        <f>VALUE(CONCATENATE(AK83:AK137,AL137))</f>
        <v>34</v>
      </c>
      <c r="AN137" s="307" t="s">
        <v>50</v>
      </c>
      <c r="AO137" s="307" t="s">
        <v>58</v>
      </c>
      <c r="AP137" s="307" t="s">
        <v>24</v>
      </c>
      <c r="AQ137" s="311" t="s">
        <v>65</v>
      </c>
      <c r="AR137" s="102" t="s">
        <v>44</v>
      </c>
      <c r="AS137" s="102"/>
      <c r="AT137" s="102"/>
      <c r="AU137" s="102"/>
      <c r="AV137" s="262" t="s">
        <v>357</v>
      </c>
      <c r="AW137" s="102" t="s">
        <v>431</v>
      </c>
      <c r="AX137" s="102"/>
      <c r="AY137" s="102"/>
      <c r="AZ137" s="102"/>
      <c r="BA137" s="102"/>
      <c r="BB137" s="102"/>
      <c r="BC137" s="102"/>
      <c r="BD137" s="102"/>
      <c r="BE137" s="102"/>
      <c r="BF137" s="102"/>
      <c r="BG137" s="102"/>
      <c r="BH137" s="102"/>
      <c r="BI137" s="102"/>
      <c r="BJ137" s="262" t="s">
        <v>499</v>
      </c>
      <c r="BK137" s="262" t="s">
        <v>500</v>
      </c>
      <c r="BL137" s="262" t="s">
        <v>89</v>
      </c>
      <c r="BM137" s="262" t="s">
        <v>85</v>
      </c>
      <c r="BN137" s="262"/>
      <c r="BO137" s="262"/>
      <c r="BP137" s="293"/>
      <c r="BQ137" s="293"/>
      <c r="BR137" s="293" t="s">
        <v>534</v>
      </c>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47"/>
      <c r="B138" s="294"/>
      <c r="C138" s="79"/>
      <c r="D138" s="350"/>
      <c r="E138" s="97"/>
      <c r="F138" s="98" t="s">
        <v>184</v>
      </c>
      <c r="G138" s="100"/>
      <c r="H138" s="102" t="s">
        <v>235</v>
      </c>
      <c r="I138" s="353"/>
      <c r="J138" s="103" t="s">
        <v>356</v>
      </c>
      <c r="K138" s="353"/>
      <c r="L138" s="103" t="s">
        <v>358</v>
      </c>
      <c r="M138" s="325"/>
      <c r="N138" s="325"/>
      <c r="O138" s="329"/>
      <c r="P138" s="332"/>
      <c r="Q138" s="335"/>
      <c r="R138" s="308"/>
      <c r="S138" s="338"/>
      <c r="T138" s="103"/>
      <c r="U138" s="134"/>
      <c r="V138" s="296"/>
      <c r="W138" s="297"/>
      <c r="X138" s="298"/>
      <c r="Y138" s="477"/>
      <c r="Z138" s="478"/>
      <c r="AA138" s="478"/>
      <c r="AB138" s="478"/>
      <c r="AC138" s="478"/>
      <c r="AD138" s="479"/>
      <c r="AE138" s="36" t="str">
        <f>IF(AD138="","",IF(AD138="PROBABILIDAD",SUM(W138+Z138+AC138),0))</f>
        <v/>
      </c>
      <c r="AF138" s="92" t="str">
        <f>IF(AD138="","",IF(AD138="IMPACTO",SUM(W138+Z138+AC138),0))</f>
        <v/>
      </c>
      <c r="AG138" s="306"/>
      <c r="AH138" s="306"/>
      <c r="AI138" s="306"/>
      <c r="AJ138" s="306"/>
      <c r="AK138" s="306"/>
      <c r="AL138" s="306"/>
      <c r="AM138" s="306"/>
      <c r="AN138" s="308"/>
      <c r="AO138" s="308"/>
      <c r="AP138" s="308"/>
      <c r="AQ138" s="312"/>
      <c r="AR138" s="103"/>
      <c r="AS138" s="103"/>
      <c r="AT138" s="103"/>
      <c r="AU138" s="103"/>
      <c r="AV138" s="263"/>
      <c r="AW138" s="103"/>
      <c r="AX138" s="103"/>
      <c r="AY138" s="103"/>
      <c r="AZ138" s="103"/>
      <c r="BA138" s="103"/>
      <c r="BB138" s="103"/>
      <c r="BC138" s="103"/>
      <c r="BD138" s="103"/>
      <c r="BE138" s="103"/>
      <c r="BF138" s="103"/>
      <c r="BG138" s="103"/>
      <c r="BH138" s="103"/>
      <c r="BI138" s="103"/>
      <c r="BJ138" s="263" t="s">
        <v>501</v>
      </c>
      <c r="BK138" s="263" t="s">
        <v>502</v>
      </c>
      <c r="BL138" s="263" t="s">
        <v>89</v>
      </c>
      <c r="BM138" s="263" t="s">
        <v>85</v>
      </c>
      <c r="BN138" s="263"/>
      <c r="BO138" s="263"/>
      <c r="BP138" s="294"/>
      <c r="BQ138" s="294"/>
      <c r="BR138" s="294"/>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47"/>
      <c r="B139" s="294"/>
      <c r="C139" s="79"/>
      <c r="D139" s="350"/>
      <c r="E139" s="97"/>
      <c r="F139" s="98"/>
      <c r="G139" s="100"/>
      <c r="H139" s="102"/>
      <c r="I139" s="353"/>
      <c r="J139" s="104" t="s">
        <v>393</v>
      </c>
      <c r="K139" s="353"/>
      <c r="L139" s="104" t="s">
        <v>334</v>
      </c>
      <c r="M139" s="325"/>
      <c r="N139" s="325"/>
      <c r="O139" s="329"/>
      <c r="P139" s="332"/>
      <c r="Q139" s="335"/>
      <c r="R139" s="308"/>
      <c r="S139" s="338"/>
      <c r="T139" s="104"/>
      <c r="U139" s="134"/>
      <c r="V139" s="296"/>
      <c r="W139" s="297"/>
      <c r="X139" s="298"/>
      <c r="Y139" s="477"/>
      <c r="Z139" s="478"/>
      <c r="AA139" s="478"/>
      <c r="AB139" s="478"/>
      <c r="AC139" s="478"/>
      <c r="AD139" s="479"/>
      <c r="AE139" s="299" t="str">
        <f>IF(AD139="","",IF(AD139="PROBABILIDAD",SUM(W139+Z139+AC139),0))</f>
        <v/>
      </c>
      <c r="AF139" s="301" t="str">
        <f>IF(AD139="","",IF(AD139="IMPACTO",SUM(W139+Z139+AC139),0))</f>
        <v/>
      </c>
      <c r="AG139" s="306"/>
      <c r="AH139" s="306"/>
      <c r="AI139" s="306"/>
      <c r="AJ139" s="306"/>
      <c r="AK139" s="306"/>
      <c r="AL139" s="306"/>
      <c r="AM139" s="306"/>
      <c r="AN139" s="308"/>
      <c r="AO139" s="308"/>
      <c r="AP139" s="308"/>
      <c r="AQ139" s="312"/>
      <c r="AR139" s="104"/>
      <c r="AS139" s="104"/>
      <c r="AT139" s="104"/>
      <c r="AU139" s="104"/>
      <c r="AV139" s="264"/>
      <c r="AW139" s="104"/>
      <c r="AX139" s="104"/>
      <c r="AY139" s="104"/>
      <c r="AZ139" s="104"/>
      <c r="BA139" s="104"/>
      <c r="BB139" s="104"/>
      <c r="BC139" s="104"/>
      <c r="BD139" s="104"/>
      <c r="BE139" s="104"/>
      <c r="BF139" s="104"/>
      <c r="BG139" s="104"/>
      <c r="BH139" s="104"/>
      <c r="BI139" s="104"/>
      <c r="BJ139" s="264" t="s">
        <v>503</v>
      </c>
      <c r="BK139" s="264" t="s">
        <v>504</v>
      </c>
      <c r="BL139" s="264" t="s">
        <v>89</v>
      </c>
      <c r="BM139" s="264" t="s">
        <v>85</v>
      </c>
      <c r="BN139" s="264"/>
      <c r="BO139" s="264"/>
      <c r="BP139" s="294"/>
      <c r="BQ139" s="294"/>
      <c r="BR139" s="294"/>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47"/>
      <c r="B140" s="294"/>
      <c r="C140" s="79"/>
      <c r="D140" s="350"/>
      <c r="E140" s="97"/>
      <c r="F140" s="98"/>
      <c r="G140" s="100"/>
      <c r="H140" s="102"/>
      <c r="I140" s="353"/>
      <c r="J140" s="104" t="s">
        <v>391</v>
      </c>
      <c r="K140" s="353"/>
      <c r="L140" s="104"/>
      <c r="M140" s="326"/>
      <c r="N140" s="326"/>
      <c r="O140" s="329"/>
      <c r="P140" s="332"/>
      <c r="Q140" s="335"/>
      <c r="R140" s="309"/>
      <c r="S140" s="339"/>
      <c r="T140" s="104"/>
      <c r="U140" s="134"/>
      <c r="V140" s="296"/>
      <c r="W140" s="297"/>
      <c r="X140" s="298"/>
      <c r="Y140" s="477"/>
      <c r="Z140" s="478"/>
      <c r="AA140" s="478"/>
      <c r="AB140" s="478"/>
      <c r="AC140" s="478"/>
      <c r="AD140" s="479"/>
      <c r="AE140" s="300"/>
      <c r="AF140" s="302"/>
      <c r="AG140" s="306"/>
      <c r="AH140" s="306"/>
      <c r="AI140" s="306"/>
      <c r="AJ140" s="306"/>
      <c r="AK140" s="306"/>
      <c r="AL140" s="306"/>
      <c r="AM140" s="306"/>
      <c r="AN140" s="309"/>
      <c r="AO140" s="309"/>
      <c r="AP140" s="309"/>
      <c r="AQ140" s="313"/>
      <c r="AR140" s="104"/>
      <c r="AS140" s="104"/>
      <c r="AT140" s="104"/>
      <c r="AU140" s="104"/>
      <c r="AV140" s="264"/>
      <c r="AW140" s="104"/>
      <c r="AX140" s="104"/>
      <c r="AY140" s="104"/>
      <c r="AZ140" s="104"/>
      <c r="BA140" s="104"/>
      <c r="BB140" s="104"/>
      <c r="BC140" s="104"/>
      <c r="BD140" s="104"/>
      <c r="BE140" s="104"/>
      <c r="BF140" s="104"/>
      <c r="BG140" s="104"/>
      <c r="BH140" s="104"/>
      <c r="BI140" s="104"/>
      <c r="BJ140" s="264"/>
      <c r="BK140" s="264"/>
      <c r="BL140" s="264"/>
      <c r="BM140" s="264"/>
      <c r="BN140" s="264"/>
      <c r="BO140" s="264"/>
      <c r="BP140" s="294"/>
      <c r="BQ140" s="294"/>
      <c r="BR140" s="294"/>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48"/>
      <c r="B141" s="294"/>
      <c r="C141" s="80"/>
      <c r="D141" s="351"/>
      <c r="E141" s="97"/>
      <c r="F141" s="98"/>
      <c r="G141" s="101"/>
      <c r="H141" s="102"/>
      <c r="I141" s="354"/>
      <c r="J141" s="105"/>
      <c r="K141" s="354"/>
      <c r="L141" s="105"/>
      <c r="M141" s="327"/>
      <c r="N141" s="327"/>
      <c r="O141" s="330"/>
      <c r="P141" s="333"/>
      <c r="Q141" s="336"/>
      <c r="R141" s="310"/>
      <c r="S141" s="340"/>
      <c r="T141" s="105"/>
      <c r="U141" s="134"/>
      <c r="V141" s="303"/>
      <c r="W141" s="304"/>
      <c r="X141" s="305"/>
      <c r="Y141" s="480"/>
      <c r="Z141" s="481"/>
      <c r="AA141" s="481"/>
      <c r="AB141" s="481"/>
      <c r="AC141" s="481"/>
      <c r="AD141" s="482"/>
      <c r="AE141" s="36" t="str">
        <f>IF(AD141="","",IF(AD141="PROBABILIDAD",SUM(W141+Z141+AC141),0))</f>
        <v/>
      </c>
      <c r="AF141" s="53" t="str">
        <f>IF(AD141="","",IF(AD141="IMPACTO",SUM(W141+Z141+AC141),0))</f>
        <v/>
      </c>
      <c r="AG141" s="300"/>
      <c r="AH141" s="300"/>
      <c r="AI141" s="300"/>
      <c r="AJ141" s="300"/>
      <c r="AK141" s="300"/>
      <c r="AL141" s="300"/>
      <c r="AM141" s="300"/>
      <c r="AN141" s="310"/>
      <c r="AO141" s="310"/>
      <c r="AP141" s="310"/>
      <c r="AQ141" s="314"/>
      <c r="AR141" s="105"/>
      <c r="AS141" s="105"/>
      <c r="AT141" s="105"/>
      <c r="AU141" s="105"/>
      <c r="AV141" s="265"/>
      <c r="AW141" s="105"/>
      <c r="AX141" s="105"/>
      <c r="AY141" s="105"/>
      <c r="AZ141" s="105"/>
      <c r="BA141" s="105"/>
      <c r="BB141" s="105"/>
      <c r="BC141" s="105"/>
      <c r="BD141" s="105"/>
      <c r="BE141" s="105"/>
      <c r="BF141" s="105"/>
      <c r="BG141" s="105"/>
      <c r="BH141" s="105"/>
      <c r="BI141" s="105"/>
      <c r="BJ141" s="265"/>
      <c r="BK141" s="265"/>
      <c r="BL141" s="265"/>
      <c r="BM141" s="265"/>
      <c r="BN141" s="265"/>
      <c r="BO141" s="265"/>
      <c r="BP141" s="295"/>
      <c r="BQ141" s="295"/>
      <c r="BR141" s="295"/>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103.5" customHeight="1" thickBot="1" x14ac:dyDescent="0.25">
      <c r="A142" s="346"/>
      <c r="B142" s="294"/>
      <c r="C142" s="78"/>
      <c r="D142" s="349">
        <v>7</v>
      </c>
      <c r="E142" s="97"/>
      <c r="F142" s="98" t="s">
        <v>78</v>
      </c>
      <c r="G142" s="99" t="s">
        <v>198</v>
      </c>
      <c r="H142" s="102" t="s">
        <v>5</v>
      </c>
      <c r="I142" s="352" t="s">
        <v>44</v>
      </c>
      <c r="J142" s="102" t="s">
        <v>359</v>
      </c>
      <c r="K142" s="352" t="s">
        <v>348</v>
      </c>
      <c r="L142" s="102" t="s">
        <v>335</v>
      </c>
      <c r="M142" s="324" t="s">
        <v>61</v>
      </c>
      <c r="N142" s="324" t="s">
        <v>36</v>
      </c>
      <c r="O142" s="328">
        <f>VLOOKUP(M142,'MATRIZ CALIFICACIÓN'!$B$10:$C$24,2,FALSE)</f>
        <v>3</v>
      </c>
      <c r="P142" s="331">
        <f>HLOOKUP(N142,'MATRIZ CALIFICACIÓN'!$D$8:$H$9,2,FALSE)</f>
        <v>4</v>
      </c>
      <c r="Q142" s="334">
        <f>VALUE(CONCATENATE(O142,P142))</f>
        <v>34</v>
      </c>
      <c r="R142" s="307" t="str">
        <f>VLOOKUP(Q142,'MATRIZ CALIFICACIÓN'!$D$58:$E$82,2,FALSE)</f>
        <v>ALTA</v>
      </c>
      <c r="S142" s="337" t="s">
        <v>65</v>
      </c>
      <c r="T142" s="102" t="s">
        <v>398</v>
      </c>
      <c r="U142" s="134" t="s">
        <v>248</v>
      </c>
      <c r="V142" s="341" t="s">
        <v>401</v>
      </c>
      <c r="W142" s="342"/>
      <c r="X142" s="343"/>
      <c r="Y142" s="315" t="s">
        <v>252</v>
      </c>
      <c r="Z142" s="316"/>
      <c r="AA142" s="316"/>
      <c r="AB142" s="316"/>
      <c r="AC142" s="316"/>
      <c r="AD142" s="317"/>
      <c r="AE142" s="36" t="str">
        <f>IF(AD142="","",IF(AD142="PROBABILIDAD",SUM(W142+Z142+AC142),0))</f>
        <v/>
      </c>
      <c r="AF142" s="92" t="str">
        <f>IF(AD142="","",IF(AD142="IMPACTO",SUM(W142+Z142+AC142),0))</f>
        <v/>
      </c>
      <c r="AG142" s="299">
        <f>IF(SUM(AE142:AE147),AVERAGEIF(AE142:AE147,"&gt;0",AE142:AE147),1)</f>
        <v>1</v>
      </c>
      <c r="AH142" s="299">
        <f>IF(SUM(AF142:AF147),AVERAGEIF(AF142:AF147,"&gt;0",AF142:AF147),1)</f>
        <v>1</v>
      </c>
      <c r="AI142" s="299">
        <f>IF(AND(AG142&gt;=0,AG142&lt;=50),0,IF(AND(AG142&gt;50,AG142&lt;76),1,2))</f>
        <v>0</v>
      </c>
      <c r="AJ142" s="299">
        <f>IF(AND(AH142&gt;=0,AH142&lt;=50),0,IF(AND(AH142&gt;50,AH142&lt;76),1,2))</f>
        <v>0</v>
      </c>
      <c r="AK142" s="299">
        <f>IF(AI142&lt;O142,O142-AI142,O142)</f>
        <v>3</v>
      </c>
      <c r="AL142" s="299">
        <f>IF(AJ142&lt;P142,P142-AJ142,P142)</f>
        <v>4</v>
      </c>
      <c r="AM142" s="299">
        <f>VALUE(CONCATENATE(AK88:AK142,AL142))</f>
        <v>34</v>
      </c>
      <c r="AN142" s="307" t="s">
        <v>50</v>
      </c>
      <c r="AO142" s="307" t="s">
        <v>59</v>
      </c>
      <c r="AP142" s="307" t="s">
        <v>262</v>
      </c>
      <c r="AQ142" s="311" t="s">
        <v>65</v>
      </c>
      <c r="AR142" s="102" t="s">
        <v>432</v>
      </c>
      <c r="AS142" s="243">
        <v>43282</v>
      </c>
      <c r="AT142" s="243">
        <v>43435</v>
      </c>
      <c r="AU142" s="102" t="s">
        <v>380</v>
      </c>
      <c r="AV142" s="262" t="s">
        <v>406</v>
      </c>
      <c r="AW142" s="102" t="s">
        <v>380</v>
      </c>
      <c r="AX142" s="102"/>
      <c r="AY142" s="102"/>
      <c r="AZ142" s="102"/>
      <c r="BA142" s="102"/>
      <c r="BB142" s="102"/>
      <c r="BC142" s="102"/>
      <c r="BD142" s="102"/>
      <c r="BE142" s="102"/>
      <c r="BF142" s="102"/>
      <c r="BG142" s="102"/>
      <c r="BH142" s="102"/>
      <c r="BI142" s="102"/>
      <c r="BJ142" s="262" t="s">
        <v>505</v>
      </c>
      <c r="BK142" s="262" t="s">
        <v>506</v>
      </c>
      <c r="BL142" s="262" t="s">
        <v>82</v>
      </c>
      <c r="BM142" s="262" t="s">
        <v>85</v>
      </c>
      <c r="BN142" s="263"/>
      <c r="BO142" s="262"/>
      <c r="BP142" s="293"/>
      <c r="BQ142" s="293"/>
      <c r="BR142" s="293" t="s">
        <v>534</v>
      </c>
      <c r="BS142" s="38"/>
      <c r="BT142" s="38"/>
      <c r="BU142" s="38"/>
      <c r="BV142" s="38"/>
      <c r="BW142" s="38"/>
      <c r="BX142" s="38"/>
      <c r="BY142" s="38"/>
      <c r="BZ142" s="38"/>
      <c r="CA142" s="38" t="s">
        <v>103</v>
      </c>
      <c r="CB142" s="38"/>
      <c r="CC142" s="38"/>
      <c r="CD142" s="38"/>
      <c r="CE142" s="38"/>
      <c r="CF142" s="38"/>
      <c r="CG142" s="38"/>
      <c r="CH142" s="38"/>
      <c r="CI142" s="38"/>
      <c r="CJ142" s="38" t="s">
        <v>64</v>
      </c>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row r="143" spans="1:219" s="41" customFormat="1" ht="41.25" customHeight="1" thickBot="1" x14ac:dyDescent="0.25">
      <c r="A143" s="347"/>
      <c r="B143" s="294"/>
      <c r="C143" s="79"/>
      <c r="D143" s="350"/>
      <c r="E143" s="97"/>
      <c r="F143" s="98" t="s">
        <v>184</v>
      </c>
      <c r="G143" s="100" t="s">
        <v>202</v>
      </c>
      <c r="H143" s="102" t="s">
        <v>235</v>
      </c>
      <c r="I143" s="353"/>
      <c r="J143" s="103" t="s">
        <v>360</v>
      </c>
      <c r="K143" s="353"/>
      <c r="L143" s="103" t="s">
        <v>341</v>
      </c>
      <c r="M143" s="325"/>
      <c r="N143" s="325"/>
      <c r="O143" s="329"/>
      <c r="P143" s="332"/>
      <c r="Q143" s="335"/>
      <c r="R143" s="308"/>
      <c r="S143" s="338"/>
      <c r="T143" s="103" t="s">
        <v>399</v>
      </c>
      <c r="U143" s="134" t="s">
        <v>248</v>
      </c>
      <c r="V143" s="296" t="s">
        <v>402</v>
      </c>
      <c r="W143" s="297"/>
      <c r="X143" s="298"/>
      <c r="Y143" s="318"/>
      <c r="Z143" s="319"/>
      <c r="AA143" s="319"/>
      <c r="AB143" s="319"/>
      <c r="AC143" s="319"/>
      <c r="AD143" s="320"/>
      <c r="AE143" s="36" t="str">
        <f>IF(AD143="","",IF(AD143="PROBABILIDAD",SUM(W143+Z143+AC143),0))</f>
        <v/>
      </c>
      <c r="AF143" s="92" t="str">
        <f>IF(AD143="","",IF(AD143="IMPACTO",SUM(W143+Z143+AC143),0))</f>
        <v/>
      </c>
      <c r="AG143" s="306"/>
      <c r="AH143" s="306"/>
      <c r="AI143" s="306"/>
      <c r="AJ143" s="306"/>
      <c r="AK143" s="306"/>
      <c r="AL143" s="306"/>
      <c r="AM143" s="306"/>
      <c r="AN143" s="308"/>
      <c r="AO143" s="308"/>
      <c r="AP143" s="308"/>
      <c r="AQ143" s="312"/>
      <c r="AR143" s="103"/>
      <c r="AS143" s="103"/>
      <c r="AT143" s="103"/>
      <c r="AU143" s="103"/>
      <c r="AV143" s="263"/>
      <c r="AW143" s="103"/>
      <c r="AX143" s="103"/>
      <c r="AY143" s="103"/>
      <c r="AZ143" s="103"/>
      <c r="BA143" s="103"/>
      <c r="BB143" s="103"/>
      <c r="BC143" s="103"/>
      <c r="BD143" s="103"/>
      <c r="BE143" s="103"/>
      <c r="BF143" s="103"/>
      <c r="BG143" s="103"/>
      <c r="BH143" s="103"/>
      <c r="BI143" s="103"/>
      <c r="BJ143" s="263" t="s">
        <v>507</v>
      </c>
      <c r="BK143" s="265" t="s">
        <v>481</v>
      </c>
      <c r="BL143" s="263" t="s">
        <v>89</v>
      </c>
      <c r="BM143" s="263" t="s">
        <v>85</v>
      </c>
      <c r="BN143" s="263"/>
      <c r="BO143" s="263"/>
      <c r="BP143" s="294"/>
      <c r="BQ143" s="294"/>
      <c r="BR143" s="294"/>
      <c r="BS143" s="38"/>
      <c r="BT143" s="38"/>
      <c r="BU143" s="38"/>
      <c r="BV143" s="38"/>
      <c r="BW143" s="38"/>
      <c r="BX143" s="38"/>
      <c r="BY143" s="38"/>
      <c r="BZ143" s="38"/>
      <c r="CA143" s="38" t="s">
        <v>68</v>
      </c>
      <c r="CB143" s="38"/>
      <c r="CC143" s="38"/>
      <c r="CD143" s="38"/>
      <c r="CE143" s="38"/>
      <c r="CF143" s="38"/>
      <c r="CG143" s="38"/>
      <c r="CH143" s="38"/>
      <c r="CI143" s="38"/>
      <c r="CJ143" s="38" t="s">
        <v>65</v>
      </c>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c r="FP143" s="38"/>
      <c r="FQ143" s="38"/>
      <c r="FR143" s="38"/>
      <c r="FS143" s="38"/>
      <c r="FT143" s="38"/>
      <c r="FU143" s="38"/>
      <c r="FV143" s="38"/>
      <c r="FW143" s="38"/>
      <c r="FX143" s="38"/>
      <c r="FY143" s="38"/>
      <c r="FZ143" s="38"/>
      <c r="GA143" s="38"/>
      <c r="GB143" s="38"/>
      <c r="GC143" s="38"/>
      <c r="GD143" s="38"/>
      <c r="GE143" s="38"/>
      <c r="GF143" s="38"/>
      <c r="GG143" s="38"/>
      <c r="GH143" s="38"/>
      <c r="GI143" s="38"/>
      <c r="GJ143" s="38"/>
      <c r="GK143" s="38"/>
      <c r="GL143" s="38"/>
      <c r="GM143" s="38"/>
      <c r="GN143" s="38"/>
      <c r="GO143" s="38"/>
      <c r="GP143" s="38"/>
      <c r="GQ143" s="38"/>
      <c r="GR143" s="38"/>
      <c r="GS143" s="38"/>
      <c r="GT143" s="38"/>
      <c r="GU143" s="38"/>
      <c r="GV143" s="38"/>
      <c r="GW143" s="38"/>
      <c r="GX143" s="38"/>
      <c r="GY143" s="38"/>
      <c r="GZ143" s="38"/>
      <c r="HA143" s="38"/>
      <c r="HB143" s="38"/>
      <c r="HC143" s="38"/>
      <c r="HD143" s="38"/>
      <c r="HE143" s="39"/>
      <c r="HF143" s="40"/>
      <c r="HG143" s="40"/>
      <c r="HH143" s="40"/>
      <c r="HI143" s="40"/>
      <c r="HJ143" s="40"/>
      <c r="HK143" s="40"/>
    </row>
    <row r="144" spans="1:219" s="41" customFormat="1" ht="41.25" customHeight="1" thickBot="1" x14ac:dyDescent="0.25">
      <c r="A144" s="347"/>
      <c r="B144" s="294"/>
      <c r="C144" s="79"/>
      <c r="D144" s="350"/>
      <c r="E144" s="97"/>
      <c r="F144" s="98"/>
      <c r="G144" s="100"/>
      <c r="H144" s="102"/>
      <c r="I144" s="353"/>
      <c r="J144" s="104" t="s">
        <v>361</v>
      </c>
      <c r="K144" s="353"/>
      <c r="L144" s="104" t="s">
        <v>363</v>
      </c>
      <c r="M144" s="325"/>
      <c r="N144" s="325"/>
      <c r="O144" s="329"/>
      <c r="P144" s="332"/>
      <c r="Q144" s="335"/>
      <c r="R144" s="308"/>
      <c r="S144" s="338"/>
      <c r="T144" s="104" t="s">
        <v>400</v>
      </c>
      <c r="U144" s="134" t="s">
        <v>248</v>
      </c>
      <c r="V144" s="296" t="s">
        <v>403</v>
      </c>
      <c r="W144" s="297"/>
      <c r="X144" s="298"/>
      <c r="Y144" s="318"/>
      <c r="Z144" s="319"/>
      <c r="AA144" s="319"/>
      <c r="AB144" s="319"/>
      <c r="AC144" s="319"/>
      <c r="AD144" s="320"/>
      <c r="AE144" s="299" t="str">
        <f>IF(AD144="","",IF(AD144="PROBABILIDAD",SUM(W144+Z144+AC144),0))</f>
        <v/>
      </c>
      <c r="AF144" s="301" t="str">
        <f>IF(AD144="","",IF(AD144="IMPACTO",SUM(W144+Z144+AC144),0))</f>
        <v/>
      </c>
      <c r="AG144" s="306"/>
      <c r="AH144" s="306"/>
      <c r="AI144" s="306"/>
      <c r="AJ144" s="306"/>
      <c r="AK144" s="306"/>
      <c r="AL144" s="306"/>
      <c r="AM144" s="306"/>
      <c r="AN144" s="308"/>
      <c r="AO144" s="308"/>
      <c r="AP144" s="308"/>
      <c r="AQ144" s="312"/>
      <c r="AR144" s="104"/>
      <c r="AS144" s="104"/>
      <c r="AT144" s="104"/>
      <c r="AU144" s="104"/>
      <c r="AV144" s="264"/>
      <c r="AW144" s="104"/>
      <c r="AX144" s="104"/>
      <c r="AY144" s="104"/>
      <c r="AZ144" s="104"/>
      <c r="BA144" s="104"/>
      <c r="BB144" s="104"/>
      <c r="BC144" s="104"/>
      <c r="BD144" s="104"/>
      <c r="BE144" s="104"/>
      <c r="BF144" s="104"/>
      <c r="BG144" s="104"/>
      <c r="BH144" s="104"/>
      <c r="BI144" s="104"/>
      <c r="BJ144" s="264" t="s">
        <v>476</v>
      </c>
      <c r="BK144" s="264" t="s">
        <v>479</v>
      </c>
      <c r="BL144" s="264" t="s">
        <v>89</v>
      </c>
      <c r="BM144" s="264" t="s">
        <v>85</v>
      </c>
      <c r="BN144" s="264"/>
      <c r="BO144" s="264"/>
      <c r="BP144" s="294"/>
      <c r="BQ144" s="294"/>
      <c r="BR144" s="294"/>
      <c r="BS144" s="38"/>
      <c r="BT144" s="38"/>
      <c r="BU144" s="38"/>
      <c r="BV144" s="38"/>
      <c r="BW144" s="38"/>
      <c r="BX144" s="38"/>
      <c r="BY144" s="38"/>
      <c r="BZ144" s="38"/>
      <c r="CA144" s="38" t="s">
        <v>5</v>
      </c>
      <c r="CB144" s="38"/>
      <c r="CC144" s="38"/>
      <c r="CD144" s="38"/>
      <c r="CE144" s="38"/>
      <c r="CF144" s="38"/>
      <c r="CG144" s="38"/>
      <c r="CH144" s="38"/>
      <c r="CI144" s="38"/>
      <c r="CJ144" s="38" t="s">
        <v>119</v>
      </c>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38"/>
      <c r="FS144" s="38"/>
      <c r="FT144" s="38"/>
      <c r="FU144" s="38"/>
      <c r="FV144" s="38"/>
      <c r="FW144" s="38"/>
      <c r="FX144" s="38"/>
      <c r="FY144" s="38"/>
      <c r="FZ144" s="38"/>
      <c r="GA144" s="38"/>
      <c r="GB144" s="38"/>
      <c r="GC144" s="38"/>
      <c r="GD144" s="38"/>
      <c r="GE144" s="38"/>
      <c r="GF144" s="38"/>
      <c r="GG144" s="38"/>
      <c r="GH144" s="38"/>
      <c r="GI144" s="38"/>
      <c r="GJ144" s="38"/>
      <c r="GK144" s="38"/>
      <c r="GL144" s="38"/>
      <c r="GM144" s="38"/>
      <c r="GN144" s="38"/>
      <c r="GO144" s="38"/>
      <c r="GP144" s="38"/>
      <c r="GQ144" s="38"/>
      <c r="GR144" s="38"/>
      <c r="GS144" s="38"/>
      <c r="GT144" s="38"/>
      <c r="GU144" s="38"/>
      <c r="GV144" s="38"/>
      <c r="GW144" s="38"/>
      <c r="GX144" s="38"/>
      <c r="GY144" s="38"/>
      <c r="GZ144" s="38"/>
      <c r="HA144" s="38"/>
      <c r="HB144" s="38"/>
      <c r="HC144" s="38"/>
      <c r="HD144" s="38"/>
      <c r="HE144" s="39"/>
      <c r="HF144" s="40"/>
      <c r="HG144" s="40"/>
      <c r="HH144" s="40"/>
      <c r="HI144" s="40"/>
      <c r="HJ144" s="40"/>
      <c r="HK144" s="40"/>
    </row>
    <row r="145" spans="1:219" s="41" customFormat="1" ht="41.25" customHeight="1" thickBot="1" x14ac:dyDescent="0.25">
      <c r="A145" s="347"/>
      <c r="B145" s="294"/>
      <c r="C145" s="79"/>
      <c r="D145" s="350"/>
      <c r="E145" s="97"/>
      <c r="F145" s="98"/>
      <c r="G145" s="100"/>
      <c r="H145" s="102"/>
      <c r="I145" s="353"/>
      <c r="J145" s="104" t="s">
        <v>362</v>
      </c>
      <c r="K145" s="353"/>
      <c r="L145" s="104" t="s">
        <v>321</v>
      </c>
      <c r="M145" s="326"/>
      <c r="N145" s="326"/>
      <c r="O145" s="329"/>
      <c r="P145" s="332"/>
      <c r="Q145" s="335"/>
      <c r="R145" s="309"/>
      <c r="S145" s="339"/>
      <c r="T145" s="104"/>
      <c r="U145" s="134"/>
      <c r="V145" s="296"/>
      <c r="W145" s="297"/>
      <c r="X145" s="298"/>
      <c r="Y145" s="318"/>
      <c r="Z145" s="319"/>
      <c r="AA145" s="319"/>
      <c r="AB145" s="319"/>
      <c r="AC145" s="319"/>
      <c r="AD145" s="320"/>
      <c r="AE145" s="300"/>
      <c r="AF145" s="302"/>
      <c r="AG145" s="306"/>
      <c r="AH145" s="306"/>
      <c r="AI145" s="306"/>
      <c r="AJ145" s="306"/>
      <c r="AK145" s="306"/>
      <c r="AL145" s="306"/>
      <c r="AM145" s="306"/>
      <c r="AN145" s="309"/>
      <c r="AO145" s="309"/>
      <c r="AP145" s="309"/>
      <c r="AQ145" s="313"/>
      <c r="AR145" s="104"/>
      <c r="AS145" s="104"/>
      <c r="AT145" s="104"/>
      <c r="AU145" s="104"/>
      <c r="AV145" s="264"/>
      <c r="AW145" s="104"/>
      <c r="AX145" s="104"/>
      <c r="AY145" s="104"/>
      <c r="AZ145" s="104"/>
      <c r="BA145" s="104"/>
      <c r="BB145" s="104"/>
      <c r="BC145" s="104"/>
      <c r="BD145" s="104"/>
      <c r="BE145" s="104"/>
      <c r="BF145" s="104"/>
      <c r="BG145" s="104"/>
      <c r="BH145" s="104"/>
      <c r="BI145" s="104"/>
      <c r="BJ145" s="263" t="s">
        <v>508</v>
      </c>
      <c r="BK145" s="263" t="s">
        <v>509</v>
      </c>
      <c r="BL145" s="264" t="s">
        <v>89</v>
      </c>
      <c r="BM145" s="264" t="s">
        <v>85</v>
      </c>
      <c r="BN145" s="264"/>
      <c r="BO145" s="264"/>
      <c r="BP145" s="294"/>
      <c r="BQ145" s="294"/>
      <c r="BR145" s="294"/>
      <c r="BS145" s="38"/>
      <c r="BT145" s="38"/>
      <c r="BU145" s="38"/>
      <c r="BV145" s="38"/>
      <c r="BW145" s="38"/>
      <c r="BX145" s="38"/>
      <c r="BY145" s="38"/>
      <c r="BZ145" s="38"/>
      <c r="CA145" s="38" t="s">
        <v>6</v>
      </c>
      <c r="CB145" s="38"/>
      <c r="CC145" s="38"/>
      <c r="CD145" s="38"/>
      <c r="CE145" s="38"/>
      <c r="CF145" s="38"/>
      <c r="CG145" s="38"/>
      <c r="CH145" s="38"/>
      <c r="CI145" s="38"/>
      <c r="CJ145" s="38" t="s">
        <v>66</v>
      </c>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38"/>
      <c r="FS145" s="38"/>
      <c r="FT145" s="38"/>
      <c r="FU145" s="38"/>
      <c r="FV145" s="38"/>
      <c r="FW145" s="38"/>
      <c r="FX145" s="38"/>
      <c r="FY145" s="38"/>
      <c r="FZ145" s="38"/>
      <c r="GA145" s="38"/>
      <c r="GB145" s="38"/>
      <c r="GC145" s="38"/>
      <c r="GD145" s="38"/>
      <c r="GE145" s="38"/>
      <c r="GF145" s="38"/>
      <c r="GG145" s="38"/>
      <c r="GH145" s="38"/>
      <c r="GI145" s="38"/>
      <c r="GJ145" s="38"/>
      <c r="GK145" s="38"/>
      <c r="GL145" s="38"/>
      <c r="GM145" s="38"/>
      <c r="GN145" s="38"/>
      <c r="GO145" s="38"/>
      <c r="GP145" s="38"/>
      <c r="GQ145" s="38"/>
      <c r="GR145" s="38"/>
      <c r="GS145" s="38"/>
      <c r="GT145" s="38"/>
      <c r="GU145" s="38"/>
      <c r="GV145" s="38"/>
      <c r="GW145" s="38"/>
      <c r="GX145" s="38"/>
      <c r="GY145" s="38"/>
      <c r="GZ145" s="38"/>
      <c r="HA145" s="38"/>
      <c r="HB145" s="38"/>
      <c r="HC145" s="38"/>
      <c r="HD145" s="38"/>
      <c r="HE145" s="39"/>
      <c r="HF145" s="40"/>
      <c r="HG145" s="40"/>
      <c r="HH145" s="40"/>
      <c r="HI145" s="40"/>
      <c r="HJ145" s="40"/>
      <c r="HK145" s="40"/>
    </row>
    <row r="146" spans="1:219" s="41" customFormat="1" ht="41.25" customHeight="1" thickBot="1" x14ac:dyDescent="0.25">
      <c r="A146" s="347"/>
      <c r="B146" s="294"/>
      <c r="C146" s="79"/>
      <c r="D146" s="350"/>
      <c r="E146" s="97"/>
      <c r="F146" s="98"/>
      <c r="G146" s="228"/>
      <c r="H146" s="102"/>
      <c r="I146" s="353"/>
      <c r="J146" s="230"/>
      <c r="K146" s="353"/>
      <c r="L146" s="230" t="s">
        <v>365</v>
      </c>
      <c r="M146" s="326"/>
      <c r="N146" s="326"/>
      <c r="O146" s="329"/>
      <c r="P146" s="332"/>
      <c r="Q146" s="335"/>
      <c r="R146" s="309"/>
      <c r="S146" s="339"/>
      <c r="T146" s="230"/>
      <c r="U146" s="134"/>
      <c r="V146" s="253"/>
      <c r="W146" s="254"/>
      <c r="X146" s="255"/>
      <c r="Y146" s="318"/>
      <c r="Z146" s="319"/>
      <c r="AA146" s="319"/>
      <c r="AB146" s="319"/>
      <c r="AC146" s="319"/>
      <c r="AD146" s="320"/>
      <c r="AE146" s="249"/>
      <c r="AF146" s="251"/>
      <c r="AG146" s="306"/>
      <c r="AH146" s="306"/>
      <c r="AI146" s="306"/>
      <c r="AJ146" s="306"/>
      <c r="AK146" s="306"/>
      <c r="AL146" s="306"/>
      <c r="AM146" s="306"/>
      <c r="AN146" s="309"/>
      <c r="AO146" s="309"/>
      <c r="AP146" s="309"/>
      <c r="AQ146" s="313"/>
      <c r="AR146" s="230"/>
      <c r="AS146" s="230"/>
      <c r="AT146" s="230"/>
      <c r="AU146" s="230"/>
      <c r="AV146" s="272"/>
      <c r="AW146" s="230"/>
      <c r="AX146" s="230"/>
      <c r="AY146" s="230"/>
      <c r="AZ146" s="230"/>
      <c r="BA146" s="230"/>
      <c r="BB146" s="230"/>
      <c r="BC146" s="230"/>
      <c r="BD146" s="230"/>
      <c r="BE146" s="230"/>
      <c r="BF146" s="230"/>
      <c r="BG146" s="230"/>
      <c r="BH146" s="230"/>
      <c r="BI146" s="230"/>
      <c r="BJ146" s="272" t="s">
        <v>476</v>
      </c>
      <c r="BK146" s="272" t="s">
        <v>510</v>
      </c>
      <c r="BL146" s="272" t="s">
        <v>89</v>
      </c>
      <c r="BM146" s="272" t="s">
        <v>85</v>
      </c>
      <c r="BN146" s="272"/>
      <c r="BO146" s="272"/>
      <c r="BP146" s="294"/>
      <c r="BQ146" s="294"/>
      <c r="BR146" s="294"/>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9"/>
      <c r="HF146" s="40"/>
      <c r="HG146" s="40"/>
      <c r="HH146" s="40"/>
      <c r="HI146" s="40"/>
      <c r="HJ146" s="40"/>
      <c r="HK146" s="40"/>
    </row>
    <row r="147" spans="1:219" s="41" customFormat="1" ht="41.25" customHeight="1" thickBot="1" x14ac:dyDescent="0.25">
      <c r="A147" s="348"/>
      <c r="B147" s="295"/>
      <c r="C147" s="80"/>
      <c r="D147" s="351"/>
      <c r="E147" s="97"/>
      <c r="F147" s="98"/>
      <c r="G147" s="101"/>
      <c r="H147" s="102"/>
      <c r="I147" s="354"/>
      <c r="J147" s="105"/>
      <c r="K147" s="354"/>
      <c r="L147" s="105" t="s">
        <v>364</v>
      </c>
      <c r="M147" s="327"/>
      <c r="N147" s="327"/>
      <c r="O147" s="330"/>
      <c r="P147" s="333"/>
      <c r="Q147" s="336"/>
      <c r="R147" s="310"/>
      <c r="S147" s="340"/>
      <c r="T147" s="105"/>
      <c r="U147" s="134"/>
      <c r="V147" s="303"/>
      <c r="W147" s="304"/>
      <c r="X147" s="305"/>
      <c r="Y147" s="321"/>
      <c r="Z147" s="322"/>
      <c r="AA147" s="322"/>
      <c r="AB147" s="322"/>
      <c r="AC147" s="322"/>
      <c r="AD147" s="323"/>
      <c r="AE147" s="36" t="str">
        <f>IF(AD147="","",IF(AD147="PROBABILIDAD",SUM(W147+Z147+AC147),0))</f>
        <v/>
      </c>
      <c r="AF147" s="53" t="str">
        <f>IF(AD147="","",IF(AD147="IMPACTO",SUM(W147+Z147+AC147),0))</f>
        <v/>
      </c>
      <c r="AG147" s="300"/>
      <c r="AH147" s="300"/>
      <c r="AI147" s="300"/>
      <c r="AJ147" s="300"/>
      <c r="AK147" s="300"/>
      <c r="AL147" s="300"/>
      <c r="AM147" s="300"/>
      <c r="AN147" s="310"/>
      <c r="AO147" s="310"/>
      <c r="AP147" s="310"/>
      <c r="AQ147" s="314"/>
      <c r="AR147" s="105"/>
      <c r="AS147" s="105"/>
      <c r="AT147" s="105"/>
      <c r="AU147" s="105"/>
      <c r="AV147" s="265"/>
      <c r="AW147" s="105"/>
      <c r="AX147" s="105"/>
      <c r="AY147" s="105"/>
      <c r="AZ147" s="105"/>
      <c r="BA147" s="105"/>
      <c r="BB147" s="105"/>
      <c r="BC147" s="105"/>
      <c r="BD147" s="105"/>
      <c r="BE147" s="105"/>
      <c r="BF147" s="105"/>
      <c r="BG147" s="105"/>
      <c r="BH147" s="105"/>
      <c r="BI147" s="105"/>
      <c r="BJ147" s="265" t="s">
        <v>511</v>
      </c>
      <c r="BK147" s="265" t="s">
        <v>512</v>
      </c>
      <c r="BL147" s="265" t="s">
        <v>89</v>
      </c>
      <c r="BM147" s="265" t="s">
        <v>85</v>
      </c>
      <c r="BN147" s="265"/>
      <c r="BO147" s="265"/>
      <c r="BP147" s="295"/>
      <c r="BQ147" s="295"/>
      <c r="BR147" s="295"/>
      <c r="BS147" s="38"/>
      <c r="BT147" s="38"/>
      <c r="BU147" s="38"/>
      <c r="BV147" s="38"/>
      <c r="BW147" s="38"/>
      <c r="BX147" s="38"/>
      <c r="BY147" s="38"/>
      <c r="BZ147" s="38"/>
      <c r="CA147" s="38" t="s">
        <v>7</v>
      </c>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38"/>
      <c r="FS147" s="38"/>
      <c r="FT147" s="38"/>
      <c r="FU147" s="38"/>
      <c r="FV147" s="38"/>
      <c r="FW147" s="38"/>
      <c r="FX147" s="38"/>
      <c r="FY147" s="38"/>
      <c r="FZ147" s="38"/>
      <c r="GA147" s="38"/>
      <c r="GB147" s="38"/>
      <c r="GC147" s="38"/>
      <c r="GD147" s="38"/>
      <c r="GE147" s="38"/>
      <c r="GF147" s="38"/>
      <c r="GG147" s="38"/>
      <c r="GH147" s="38"/>
      <c r="GI147" s="38"/>
      <c r="GJ147" s="38"/>
      <c r="GK147" s="38"/>
      <c r="GL147" s="38"/>
      <c r="GM147" s="38"/>
      <c r="GN147" s="38"/>
      <c r="GO147" s="38"/>
      <c r="GP147" s="38"/>
      <c r="GQ147" s="38"/>
      <c r="GR147" s="38"/>
      <c r="GS147" s="38"/>
      <c r="GT147" s="38"/>
      <c r="GU147" s="38"/>
      <c r="GV147" s="38"/>
      <c r="GW147" s="38"/>
      <c r="GX147" s="38"/>
      <c r="GY147" s="38"/>
      <c r="GZ147" s="38"/>
      <c r="HA147" s="38"/>
      <c r="HB147" s="38"/>
      <c r="HC147" s="38"/>
      <c r="HD147" s="38"/>
      <c r="HE147" s="39"/>
      <c r="HF147" s="40"/>
      <c r="HG147" s="40"/>
      <c r="HH147" s="40"/>
      <c r="HI147" s="40"/>
      <c r="HJ147" s="40"/>
      <c r="HK147" s="40"/>
    </row>
    <row r="148" spans="1:219" s="41" customFormat="1" ht="70.5" customHeight="1" thickBot="1" x14ac:dyDescent="0.25">
      <c r="A148" s="346"/>
      <c r="B148" s="344"/>
      <c r="C148" s="78"/>
      <c r="D148" s="349">
        <v>8</v>
      </c>
      <c r="E148" s="97"/>
      <c r="F148" s="98" t="s">
        <v>184</v>
      </c>
      <c r="G148" s="99" t="s">
        <v>198</v>
      </c>
      <c r="H148" s="102" t="s">
        <v>5</v>
      </c>
      <c r="I148" s="352" t="s">
        <v>44</v>
      </c>
      <c r="J148" s="102" t="s">
        <v>374</v>
      </c>
      <c r="K148" s="352" t="s">
        <v>350</v>
      </c>
      <c r="L148" s="102" t="s">
        <v>334</v>
      </c>
      <c r="M148" s="324" t="s">
        <v>61</v>
      </c>
      <c r="N148" s="324" t="s">
        <v>35</v>
      </c>
      <c r="O148" s="328">
        <f>VLOOKUP(M148,'MATRIZ CALIFICACIÓN'!$B$10:$C$24,2,FALSE)</f>
        <v>3</v>
      </c>
      <c r="P148" s="331">
        <f>HLOOKUP(N148,'MATRIZ CALIFICACIÓN'!$D$8:$H$9,2,FALSE)</f>
        <v>2</v>
      </c>
      <c r="Q148" s="334">
        <f>VALUE(CONCATENATE(O148,P148))</f>
        <v>32</v>
      </c>
      <c r="R148" s="307" t="str">
        <f>VLOOKUP(Q148,'MATRIZ CALIFICACIÓN'!$D$58:$E$82,2,FALSE)</f>
        <v>MODERADA</v>
      </c>
      <c r="S148" s="337" t="s">
        <v>65</v>
      </c>
      <c r="T148" s="102" t="s">
        <v>423</v>
      </c>
      <c r="U148" s="134" t="s">
        <v>248</v>
      </c>
      <c r="V148" s="341" t="s">
        <v>378</v>
      </c>
      <c r="W148" s="342"/>
      <c r="X148" s="343"/>
      <c r="Y148" s="315" t="s">
        <v>252</v>
      </c>
      <c r="Z148" s="316"/>
      <c r="AA148" s="316"/>
      <c r="AB148" s="316"/>
      <c r="AC148" s="316"/>
      <c r="AD148" s="317"/>
      <c r="AE148" s="36" t="str">
        <f>IF(AD148="","",IF(AD148="PROBABILIDAD",SUM(W148+Z148+AC148),0))</f>
        <v/>
      </c>
      <c r="AF148" s="250" t="str">
        <f>IF(AD148="","",IF(AD148="IMPACTO",SUM(W148+Z148+AC148),0))</f>
        <v/>
      </c>
      <c r="AG148" s="299">
        <f>IF(SUM(AE148:AE152),AVERAGEIF(AE148:AE152,"&gt;0",AE148:AE152),1)</f>
        <v>1</v>
      </c>
      <c r="AH148" s="299">
        <f>IF(SUM(AF148:AF152),AVERAGEIF(AF148:AF152,"&gt;0",AF148:AF152),1)</f>
        <v>1</v>
      </c>
      <c r="AI148" s="299">
        <f>IF(AND(AG148&gt;=0,AG148&lt;=50),0,IF(AND(AG148&gt;50,AG148&lt;76),1,2))</f>
        <v>0</v>
      </c>
      <c r="AJ148" s="299">
        <f>IF(AND(AH148&gt;=0,AH148&lt;=50),0,IF(AND(AH148&gt;50,AH148&lt;76),1,2))</f>
        <v>0</v>
      </c>
      <c r="AK148" s="299">
        <f>IF(AI148&lt;O148,O148-AI148,O148)</f>
        <v>3</v>
      </c>
      <c r="AL148" s="299">
        <f>IF(AJ148&lt;P148,P148-AJ148,P148)</f>
        <v>2</v>
      </c>
      <c r="AM148" s="299">
        <f>VALUE(CONCATENATE(AK93:AK148,AL148))</f>
        <v>32</v>
      </c>
      <c r="AN148" s="307" t="s">
        <v>50</v>
      </c>
      <c r="AO148" s="307" t="s">
        <v>57</v>
      </c>
      <c r="AP148" s="307" t="s">
        <v>262</v>
      </c>
      <c r="AQ148" s="311" t="s">
        <v>119</v>
      </c>
      <c r="AR148" s="102" t="s">
        <v>433</v>
      </c>
      <c r="AS148" s="243">
        <v>43282</v>
      </c>
      <c r="AT148" s="243">
        <v>43435</v>
      </c>
      <c r="AU148" s="102" t="s">
        <v>380</v>
      </c>
      <c r="AV148" s="262" t="s">
        <v>407</v>
      </c>
      <c r="AW148" s="102" t="s">
        <v>380</v>
      </c>
      <c r="AX148" s="102"/>
      <c r="AY148" s="102"/>
      <c r="AZ148" s="102"/>
      <c r="BA148" s="102"/>
      <c r="BB148" s="102"/>
      <c r="BC148" s="102"/>
      <c r="BD148" s="102"/>
      <c r="BE148" s="102"/>
      <c r="BF148" s="102"/>
      <c r="BG148" s="102"/>
      <c r="BH148" s="102"/>
      <c r="BI148" s="102"/>
      <c r="BJ148" s="262" t="s">
        <v>513</v>
      </c>
      <c r="BK148" s="262" t="s">
        <v>514</v>
      </c>
      <c r="BL148" s="262" t="s">
        <v>86</v>
      </c>
      <c r="BM148" s="262" t="s">
        <v>85</v>
      </c>
      <c r="BN148" s="262"/>
      <c r="BO148" s="262"/>
      <c r="BP148" s="293"/>
      <c r="BQ148" s="293"/>
      <c r="BR148" s="293" t="s">
        <v>534</v>
      </c>
      <c r="BS148" s="38"/>
      <c r="BT148" s="38"/>
      <c r="BU148" s="38"/>
      <c r="BV148" s="38"/>
      <c r="BW148" s="38"/>
      <c r="BX148" s="38"/>
      <c r="BY148" s="38"/>
      <c r="BZ148" s="38"/>
      <c r="CA148" s="38" t="s">
        <v>103</v>
      </c>
      <c r="CB148" s="38"/>
      <c r="CC148" s="38"/>
      <c r="CD148" s="38"/>
      <c r="CE148" s="38"/>
      <c r="CF148" s="38"/>
      <c r="CG148" s="38"/>
      <c r="CH148" s="38"/>
      <c r="CI148" s="38"/>
      <c r="CJ148" s="38" t="s">
        <v>64</v>
      </c>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9"/>
      <c r="HF148" s="40"/>
      <c r="HG148" s="40"/>
      <c r="HH148" s="40"/>
      <c r="HI148" s="40"/>
      <c r="HJ148" s="40"/>
      <c r="HK148" s="40"/>
    </row>
    <row r="149" spans="1:219" s="41" customFormat="1" ht="41.25" customHeight="1" thickBot="1" x14ac:dyDescent="0.25">
      <c r="A149" s="347"/>
      <c r="B149" s="345"/>
      <c r="C149" s="79"/>
      <c r="D149" s="350"/>
      <c r="E149" s="97"/>
      <c r="F149" s="98" t="s">
        <v>78</v>
      </c>
      <c r="G149" s="100" t="s">
        <v>202</v>
      </c>
      <c r="H149" s="102" t="s">
        <v>304</v>
      </c>
      <c r="I149" s="353"/>
      <c r="J149" s="103" t="s">
        <v>366</v>
      </c>
      <c r="K149" s="353"/>
      <c r="L149" s="103" t="s">
        <v>321</v>
      </c>
      <c r="M149" s="325"/>
      <c r="N149" s="325"/>
      <c r="O149" s="329"/>
      <c r="P149" s="332"/>
      <c r="Q149" s="335"/>
      <c r="R149" s="308"/>
      <c r="S149" s="338"/>
      <c r="T149" s="103" t="s">
        <v>390</v>
      </c>
      <c r="U149" s="134" t="s">
        <v>248</v>
      </c>
      <c r="V149" s="296" t="s">
        <v>395</v>
      </c>
      <c r="W149" s="297"/>
      <c r="X149" s="298"/>
      <c r="Y149" s="318"/>
      <c r="Z149" s="319"/>
      <c r="AA149" s="319"/>
      <c r="AB149" s="319"/>
      <c r="AC149" s="319"/>
      <c r="AD149" s="320"/>
      <c r="AE149" s="36" t="str">
        <f>IF(AD149="","",IF(AD149="PROBABILIDAD",SUM(W149+Z149+AC149),0))</f>
        <v/>
      </c>
      <c r="AF149" s="250" t="str">
        <f>IF(AD149="","",IF(AD149="IMPACTO",SUM(W149+Z149+AC149),0))</f>
        <v/>
      </c>
      <c r="AG149" s="306"/>
      <c r="AH149" s="306"/>
      <c r="AI149" s="306"/>
      <c r="AJ149" s="306"/>
      <c r="AK149" s="306"/>
      <c r="AL149" s="306"/>
      <c r="AM149" s="306"/>
      <c r="AN149" s="308"/>
      <c r="AO149" s="308"/>
      <c r="AP149" s="308"/>
      <c r="AQ149" s="312"/>
      <c r="AR149" s="103"/>
      <c r="AS149" s="103"/>
      <c r="AT149" s="103"/>
      <c r="AU149" s="103"/>
      <c r="AV149" s="263"/>
      <c r="AW149" s="103"/>
      <c r="AX149" s="103"/>
      <c r="AY149" s="103"/>
      <c r="AZ149" s="103"/>
      <c r="BA149" s="103"/>
      <c r="BB149" s="103"/>
      <c r="BC149" s="103"/>
      <c r="BD149" s="103"/>
      <c r="BE149" s="103"/>
      <c r="BF149" s="103"/>
      <c r="BG149" s="103"/>
      <c r="BH149" s="103"/>
      <c r="BI149" s="103"/>
      <c r="BJ149" s="263" t="s">
        <v>515</v>
      </c>
      <c r="BK149" s="264" t="s">
        <v>516</v>
      </c>
      <c r="BL149" s="263" t="s">
        <v>86</v>
      </c>
      <c r="BM149" s="263" t="s">
        <v>85</v>
      </c>
      <c r="BN149" s="263"/>
      <c r="BO149" s="263"/>
      <c r="BP149" s="294"/>
      <c r="BQ149" s="294"/>
      <c r="BR149" s="294"/>
      <c r="BS149" s="38"/>
      <c r="BT149" s="38"/>
      <c r="BU149" s="38"/>
      <c r="BV149" s="38"/>
      <c r="BW149" s="38"/>
      <c r="BX149" s="38"/>
      <c r="BY149" s="38"/>
      <c r="BZ149" s="38"/>
      <c r="CA149" s="38" t="s">
        <v>68</v>
      </c>
      <c r="CB149" s="38"/>
      <c r="CC149" s="38"/>
      <c r="CD149" s="38"/>
      <c r="CE149" s="38"/>
      <c r="CF149" s="38"/>
      <c r="CG149" s="38"/>
      <c r="CH149" s="38"/>
      <c r="CI149" s="38"/>
      <c r="CJ149" s="38" t="s">
        <v>65</v>
      </c>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9"/>
      <c r="HF149" s="40"/>
      <c r="HG149" s="40"/>
      <c r="HH149" s="40"/>
      <c r="HI149" s="40"/>
      <c r="HJ149" s="40"/>
      <c r="HK149" s="40"/>
    </row>
    <row r="150" spans="1:219" s="41" customFormat="1" ht="41.25" customHeight="1" thickBot="1" x14ac:dyDescent="0.25">
      <c r="A150" s="347"/>
      <c r="B150" s="345"/>
      <c r="C150" s="79"/>
      <c r="D150" s="350"/>
      <c r="E150" s="97"/>
      <c r="F150" s="98"/>
      <c r="G150" s="100"/>
      <c r="H150" s="102"/>
      <c r="I150" s="353"/>
      <c r="J150" s="104" t="s">
        <v>375</v>
      </c>
      <c r="K150" s="353"/>
      <c r="L150" s="104" t="s">
        <v>367</v>
      </c>
      <c r="M150" s="325"/>
      <c r="N150" s="325"/>
      <c r="O150" s="329"/>
      <c r="P150" s="332"/>
      <c r="Q150" s="335"/>
      <c r="R150" s="308"/>
      <c r="S150" s="338"/>
      <c r="T150" s="104" t="s">
        <v>404</v>
      </c>
      <c r="U150" s="134" t="s">
        <v>248</v>
      </c>
      <c r="V150" s="296" t="s">
        <v>378</v>
      </c>
      <c r="W150" s="297"/>
      <c r="X150" s="298"/>
      <c r="Y150" s="318"/>
      <c r="Z150" s="319"/>
      <c r="AA150" s="319"/>
      <c r="AB150" s="319"/>
      <c r="AC150" s="319"/>
      <c r="AD150" s="320"/>
      <c r="AE150" s="299" t="str">
        <f>IF(AD150="","",IF(AD150="PROBABILIDAD",SUM(W150+Z150+AC150),0))</f>
        <v/>
      </c>
      <c r="AF150" s="301" t="str">
        <f>IF(AD150="","",IF(AD150="IMPACTO",SUM(W150+Z150+AC150),0))</f>
        <v/>
      </c>
      <c r="AG150" s="306"/>
      <c r="AH150" s="306"/>
      <c r="AI150" s="306"/>
      <c r="AJ150" s="306"/>
      <c r="AK150" s="306"/>
      <c r="AL150" s="306"/>
      <c r="AM150" s="306"/>
      <c r="AN150" s="308"/>
      <c r="AO150" s="308"/>
      <c r="AP150" s="308"/>
      <c r="AQ150" s="312"/>
      <c r="AR150" s="104"/>
      <c r="AS150" s="104"/>
      <c r="AT150" s="104"/>
      <c r="AU150" s="104"/>
      <c r="AV150" s="264"/>
      <c r="AW150" s="104"/>
      <c r="AX150" s="104"/>
      <c r="AY150" s="104"/>
      <c r="AZ150" s="104"/>
      <c r="BA150" s="104"/>
      <c r="BB150" s="104"/>
      <c r="BC150" s="104"/>
      <c r="BD150" s="104"/>
      <c r="BE150" s="104"/>
      <c r="BF150" s="104"/>
      <c r="BG150" s="104"/>
      <c r="BH150" s="104"/>
      <c r="BI150" s="104"/>
      <c r="BJ150" s="264" t="s">
        <v>517</v>
      </c>
      <c r="BK150" s="264" t="s">
        <v>518</v>
      </c>
      <c r="BL150" s="264" t="s">
        <v>86</v>
      </c>
      <c r="BM150" s="264" t="s">
        <v>85</v>
      </c>
      <c r="BN150" s="264"/>
      <c r="BO150" s="264"/>
      <c r="BP150" s="294"/>
      <c r="BQ150" s="294"/>
      <c r="BR150" s="294"/>
      <c r="BS150" s="38"/>
      <c r="BT150" s="38"/>
      <c r="BU150" s="38"/>
      <c r="BV150" s="38"/>
      <c r="BW150" s="38"/>
      <c r="BX150" s="38"/>
      <c r="BY150" s="38"/>
      <c r="BZ150" s="38"/>
      <c r="CA150" s="38" t="s">
        <v>5</v>
      </c>
      <c r="CB150" s="38"/>
      <c r="CC150" s="38"/>
      <c r="CD150" s="38"/>
      <c r="CE150" s="38"/>
      <c r="CF150" s="38"/>
      <c r="CG150" s="38"/>
      <c r="CH150" s="38"/>
      <c r="CI150" s="38"/>
      <c r="CJ150" s="38" t="s">
        <v>119</v>
      </c>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9"/>
      <c r="HF150" s="40"/>
      <c r="HG150" s="40"/>
      <c r="HH150" s="40"/>
      <c r="HI150" s="40"/>
      <c r="HJ150" s="40"/>
      <c r="HK150" s="40"/>
    </row>
    <row r="151" spans="1:219" s="41" customFormat="1" ht="41.25" customHeight="1" thickBot="1" x14ac:dyDescent="0.25">
      <c r="A151" s="347"/>
      <c r="B151" s="345"/>
      <c r="C151" s="79"/>
      <c r="D151" s="350"/>
      <c r="E151" s="97"/>
      <c r="F151" s="98"/>
      <c r="G151" s="100"/>
      <c r="H151" s="102"/>
      <c r="I151" s="353"/>
      <c r="J151" s="104"/>
      <c r="K151" s="353"/>
      <c r="L151" s="104"/>
      <c r="M151" s="326"/>
      <c r="N151" s="326"/>
      <c r="O151" s="329"/>
      <c r="P151" s="332"/>
      <c r="Q151" s="335"/>
      <c r="R151" s="309"/>
      <c r="S151" s="339"/>
      <c r="T151" s="104"/>
      <c r="U151" s="134"/>
      <c r="V151" s="296"/>
      <c r="W151" s="297"/>
      <c r="X151" s="298"/>
      <c r="Y151" s="318"/>
      <c r="Z151" s="319"/>
      <c r="AA151" s="319"/>
      <c r="AB151" s="319"/>
      <c r="AC151" s="319"/>
      <c r="AD151" s="320"/>
      <c r="AE151" s="300"/>
      <c r="AF151" s="302"/>
      <c r="AG151" s="306"/>
      <c r="AH151" s="306"/>
      <c r="AI151" s="306"/>
      <c r="AJ151" s="306"/>
      <c r="AK151" s="306"/>
      <c r="AL151" s="306"/>
      <c r="AM151" s="306"/>
      <c r="AN151" s="309"/>
      <c r="AO151" s="309"/>
      <c r="AP151" s="309"/>
      <c r="AQ151" s="313"/>
      <c r="AR151" s="104"/>
      <c r="AS151" s="104"/>
      <c r="AT151" s="104"/>
      <c r="AU151" s="104"/>
      <c r="AV151" s="264"/>
      <c r="AW151" s="104"/>
      <c r="AX151" s="104"/>
      <c r="AY151" s="104"/>
      <c r="AZ151" s="104"/>
      <c r="BA151" s="104"/>
      <c r="BB151" s="104"/>
      <c r="BC151" s="104"/>
      <c r="BD151" s="104"/>
      <c r="BE151" s="104"/>
      <c r="BF151" s="104"/>
      <c r="BG151" s="104"/>
      <c r="BH151" s="104"/>
      <c r="BI151" s="104"/>
      <c r="BJ151" s="264"/>
      <c r="BK151" s="264"/>
      <c r="BL151" s="264"/>
      <c r="BM151" s="264"/>
      <c r="BN151" s="264"/>
      <c r="BO151" s="264"/>
      <c r="BP151" s="294"/>
      <c r="BQ151" s="294"/>
      <c r="BR151" s="294"/>
      <c r="BS151" s="38"/>
      <c r="BT151" s="38"/>
      <c r="BU151" s="38"/>
      <c r="BV151" s="38"/>
      <c r="BW151" s="38"/>
      <c r="BX151" s="38"/>
      <c r="BY151" s="38"/>
      <c r="BZ151" s="38"/>
      <c r="CA151" s="38" t="s">
        <v>6</v>
      </c>
      <c r="CB151" s="38"/>
      <c r="CC151" s="38"/>
      <c r="CD151" s="38"/>
      <c r="CE151" s="38"/>
      <c r="CF151" s="38"/>
      <c r="CG151" s="38"/>
      <c r="CH151" s="38"/>
      <c r="CI151" s="38"/>
      <c r="CJ151" s="38" t="s">
        <v>66</v>
      </c>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9"/>
      <c r="HF151" s="40"/>
      <c r="HG151" s="40"/>
      <c r="HH151" s="40"/>
      <c r="HI151" s="40"/>
      <c r="HJ151" s="40"/>
      <c r="HK151" s="40"/>
    </row>
    <row r="152" spans="1:219" s="41" customFormat="1" ht="41.25" customHeight="1" thickBot="1" x14ac:dyDescent="0.25">
      <c r="A152" s="348"/>
      <c r="B152" s="345"/>
      <c r="C152" s="80"/>
      <c r="D152" s="351"/>
      <c r="E152" s="97"/>
      <c r="F152" s="98"/>
      <c r="G152" s="101"/>
      <c r="H152" s="102"/>
      <c r="I152" s="354"/>
      <c r="J152" s="105"/>
      <c r="K152" s="354"/>
      <c r="L152" s="105"/>
      <c r="M152" s="327"/>
      <c r="N152" s="327"/>
      <c r="O152" s="330"/>
      <c r="P152" s="333"/>
      <c r="Q152" s="336"/>
      <c r="R152" s="310"/>
      <c r="S152" s="340"/>
      <c r="T152" s="105"/>
      <c r="U152" s="134"/>
      <c r="V152" s="303"/>
      <c r="W152" s="304"/>
      <c r="X152" s="305"/>
      <c r="Y152" s="321"/>
      <c r="Z152" s="322"/>
      <c r="AA152" s="322"/>
      <c r="AB152" s="322"/>
      <c r="AC152" s="322"/>
      <c r="AD152" s="323"/>
      <c r="AE152" s="36" t="str">
        <f>IF(AD152="","",IF(AD152="PROBABILIDAD",SUM(W152+Z152+AC152),0))</f>
        <v/>
      </c>
      <c r="AF152" s="53" t="str">
        <f>IF(AD152="","",IF(AD152="IMPACTO",SUM(W152+Z152+AC152),0))</f>
        <v/>
      </c>
      <c r="AG152" s="300"/>
      <c r="AH152" s="300"/>
      <c r="AI152" s="300"/>
      <c r="AJ152" s="300"/>
      <c r="AK152" s="300"/>
      <c r="AL152" s="300"/>
      <c r="AM152" s="300"/>
      <c r="AN152" s="310"/>
      <c r="AO152" s="310"/>
      <c r="AP152" s="310"/>
      <c r="AQ152" s="314"/>
      <c r="AR152" s="105"/>
      <c r="AS152" s="105"/>
      <c r="AT152" s="105"/>
      <c r="AU152" s="105"/>
      <c r="AV152" s="265"/>
      <c r="AW152" s="105"/>
      <c r="AX152" s="105"/>
      <c r="AY152" s="105"/>
      <c r="AZ152" s="105"/>
      <c r="BA152" s="105"/>
      <c r="BB152" s="105"/>
      <c r="BC152" s="105"/>
      <c r="BD152" s="105"/>
      <c r="BE152" s="105"/>
      <c r="BF152" s="105"/>
      <c r="BG152" s="105"/>
      <c r="BH152" s="105"/>
      <c r="BI152" s="105"/>
      <c r="BJ152" s="265"/>
      <c r="BK152" s="265"/>
      <c r="BL152" s="265"/>
      <c r="BM152" s="265"/>
      <c r="BN152" s="265"/>
      <c r="BO152" s="265"/>
      <c r="BP152" s="295"/>
      <c r="BQ152" s="295"/>
      <c r="BR152" s="295"/>
      <c r="BS152" s="38"/>
      <c r="BT152" s="38"/>
      <c r="BU152" s="38"/>
      <c r="BV152" s="38"/>
      <c r="BW152" s="38"/>
      <c r="BX152" s="38"/>
      <c r="BY152" s="38"/>
      <c r="BZ152" s="38"/>
      <c r="CA152" s="38" t="s">
        <v>7</v>
      </c>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c r="FP152" s="38"/>
      <c r="FQ152" s="38"/>
      <c r="FR152" s="38"/>
      <c r="FS152" s="38"/>
      <c r="FT152" s="38"/>
      <c r="FU152" s="38"/>
      <c r="FV152" s="38"/>
      <c r="FW152" s="38"/>
      <c r="FX152" s="38"/>
      <c r="FY152" s="38"/>
      <c r="FZ152" s="38"/>
      <c r="GA152" s="38"/>
      <c r="GB152" s="38"/>
      <c r="GC152" s="38"/>
      <c r="GD152" s="38"/>
      <c r="GE152" s="38"/>
      <c r="GF152" s="38"/>
      <c r="GG152" s="38"/>
      <c r="GH152" s="38"/>
      <c r="GI152" s="38"/>
      <c r="GJ152" s="38"/>
      <c r="GK152" s="38"/>
      <c r="GL152" s="38"/>
      <c r="GM152" s="38"/>
      <c r="GN152" s="38"/>
      <c r="GO152" s="38"/>
      <c r="GP152" s="38"/>
      <c r="GQ152" s="38"/>
      <c r="GR152" s="38"/>
      <c r="GS152" s="38"/>
      <c r="GT152" s="38"/>
      <c r="GU152" s="38"/>
      <c r="GV152" s="38"/>
      <c r="GW152" s="38"/>
      <c r="GX152" s="38"/>
      <c r="GY152" s="38"/>
      <c r="GZ152" s="38"/>
      <c r="HA152" s="38"/>
      <c r="HB152" s="38"/>
      <c r="HC152" s="38"/>
      <c r="HD152" s="38"/>
      <c r="HE152" s="39"/>
      <c r="HF152" s="40"/>
      <c r="HG152" s="40"/>
      <c r="HH152" s="40"/>
      <c r="HI152" s="40"/>
      <c r="HJ152" s="40"/>
      <c r="HK152" s="40"/>
    </row>
    <row r="153" spans="1:219" s="41" customFormat="1" ht="118.5" customHeight="1" thickBot="1" x14ac:dyDescent="0.25">
      <c r="A153" s="346"/>
      <c r="B153" s="345"/>
      <c r="C153" s="78"/>
      <c r="D153" s="349">
        <v>9</v>
      </c>
      <c r="E153" s="97"/>
      <c r="F153" s="98" t="s">
        <v>184</v>
      </c>
      <c r="G153" s="99" t="s">
        <v>198</v>
      </c>
      <c r="H153" s="102" t="s">
        <v>5</v>
      </c>
      <c r="I153" s="352" t="s">
        <v>44</v>
      </c>
      <c r="J153" s="102" t="s">
        <v>368</v>
      </c>
      <c r="K153" s="352" t="s">
        <v>435</v>
      </c>
      <c r="L153" s="102" t="s">
        <v>335</v>
      </c>
      <c r="M153" s="324" t="s">
        <v>61</v>
      </c>
      <c r="N153" s="324" t="s">
        <v>32</v>
      </c>
      <c r="O153" s="328">
        <f>VLOOKUP(M153,'MATRIZ CALIFICACIÓN'!$B$10:$C$24,2,FALSE)</f>
        <v>3</v>
      </c>
      <c r="P153" s="331">
        <f>HLOOKUP(N153,'MATRIZ CALIFICACIÓN'!$D$8:$H$9,2,FALSE)</f>
        <v>3</v>
      </c>
      <c r="Q153" s="334">
        <f>VALUE(CONCATENATE(O153,P153))</f>
        <v>33</v>
      </c>
      <c r="R153" s="307" t="str">
        <f>VLOOKUP(Q153,'MATRIZ CALIFICACIÓN'!$D$58:$E$82,2,FALSE)</f>
        <v>ALTA</v>
      </c>
      <c r="S153" s="337" t="s">
        <v>65</v>
      </c>
      <c r="T153" s="102" t="s">
        <v>377</v>
      </c>
      <c r="U153" s="134" t="s">
        <v>248</v>
      </c>
      <c r="V153" s="341" t="s">
        <v>408</v>
      </c>
      <c r="W153" s="342"/>
      <c r="X153" s="343"/>
      <c r="Y153" s="315" t="s">
        <v>252</v>
      </c>
      <c r="Z153" s="316"/>
      <c r="AA153" s="316"/>
      <c r="AB153" s="316"/>
      <c r="AC153" s="316"/>
      <c r="AD153" s="317"/>
      <c r="AE153" s="36" t="str">
        <f>IF(AD153="","",IF(AD153="PROBABILIDAD",SUM(W153+Z153+AC153),0))</f>
        <v/>
      </c>
      <c r="AF153" s="250" t="str">
        <f>IF(AD153="","",IF(AD153="IMPACTO",SUM(W153+Z153+AC153),0))</f>
        <v/>
      </c>
      <c r="AG153" s="299">
        <f>IF(SUM(AE153:AE157),AVERAGEIF(AE153:AE157,"&gt;0",AE153:AE157),1)</f>
        <v>1</v>
      </c>
      <c r="AH153" s="299">
        <f>IF(SUM(AF153:AF157),AVERAGEIF(AF153:AF157,"&gt;0",AF153:AF157),1)</f>
        <v>1</v>
      </c>
      <c r="AI153" s="299">
        <f>IF(AND(AG153&gt;=0,AG153&lt;=50),0,IF(AND(AG153&gt;50,AG153&lt;76),1,2))</f>
        <v>0</v>
      </c>
      <c r="AJ153" s="299">
        <f>IF(AND(AH153&gt;=0,AH153&lt;=50),0,IF(AND(AH153&gt;50,AH153&lt;76),1,2))</f>
        <v>0</v>
      </c>
      <c r="AK153" s="299">
        <f>IF(AI153&lt;O153,O153-AI153,O153)</f>
        <v>3</v>
      </c>
      <c r="AL153" s="299">
        <f>IF(AJ153&lt;P153,P153-AJ153,P153)</f>
        <v>3</v>
      </c>
      <c r="AM153" s="299">
        <f>VALUE(CONCATENATE(AK118:AK153,AL153))</f>
        <v>33</v>
      </c>
      <c r="AN153" s="307" t="s">
        <v>50</v>
      </c>
      <c r="AO153" s="307" t="s">
        <v>21</v>
      </c>
      <c r="AP153" s="307" t="s">
        <v>263</v>
      </c>
      <c r="AQ153" s="311" t="s">
        <v>65</v>
      </c>
      <c r="AR153" s="102" t="s">
        <v>434</v>
      </c>
      <c r="AS153" s="243">
        <v>43282</v>
      </c>
      <c r="AT153" s="243">
        <v>43435</v>
      </c>
      <c r="AU153" s="102" t="s">
        <v>380</v>
      </c>
      <c r="AV153" s="262" t="s">
        <v>411</v>
      </c>
      <c r="AW153" s="102" t="s">
        <v>380</v>
      </c>
      <c r="AX153" s="102"/>
      <c r="AY153" s="102"/>
      <c r="AZ153" s="102"/>
      <c r="BA153" s="102"/>
      <c r="BB153" s="102"/>
      <c r="BC153" s="102"/>
      <c r="BD153" s="102"/>
      <c r="BE153" s="102"/>
      <c r="BF153" s="102"/>
      <c r="BG153" s="102"/>
      <c r="BH153" s="102"/>
      <c r="BI153" s="102"/>
      <c r="BJ153" s="262" t="s">
        <v>505</v>
      </c>
      <c r="BK153" s="262" t="s">
        <v>519</v>
      </c>
      <c r="BL153" s="262" t="s">
        <v>82</v>
      </c>
      <c r="BM153" s="262" t="s">
        <v>85</v>
      </c>
      <c r="BN153" s="263"/>
      <c r="BO153" s="262"/>
      <c r="BP153" s="293"/>
      <c r="BQ153" s="293"/>
      <c r="BR153" s="293" t="s">
        <v>534</v>
      </c>
      <c r="BS153" s="38"/>
      <c r="BT153" s="38"/>
      <c r="BU153" s="38"/>
      <c r="BV153" s="38"/>
      <c r="BW153" s="38"/>
      <c r="BX153" s="38"/>
      <c r="BY153" s="38"/>
      <c r="BZ153" s="38"/>
      <c r="CA153" s="38" t="s">
        <v>103</v>
      </c>
      <c r="CB153" s="38"/>
      <c r="CC153" s="38"/>
      <c r="CD153" s="38"/>
      <c r="CE153" s="38"/>
      <c r="CF153" s="38"/>
      <c r="CG153" s="38"/>
      <c r="CH153" s="38"/>
      <c r="CI153" s="38"/>
      <c r="CJ153" s="38" t="s">
        <v>64</v>
      </c>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c r="FP153" s="38"/>
      <c r="FQ153" s="38"/>
      <c r="FR153" s="38"/>
      <c r="FS153" s="38"/>
      <c r="FT153" s="38"/>
      <c r="FU153" s="38"/>
      <c r="FV153" s="38"/>
      <c r="FW153" s="38"/>
      <c r="FX153" s="38"/>
      <c r="FY153" s="38"/>
      <c r="FZ153" s="38"/>
      <c r="GA153" s="38"/>
      <c r="GB153" s="38"/>
      <c r="GC153" s="38"/>
      <c r="GD153" s="38"/>
      <c r="GE153" s="38"/>
      <c r="GF153" s="38"/>
      <c r="GG153" s="38"/>
      <c r="GH153" s="38"/>
      <c r="GI153" s="38"/>
      <c r="GJ153" s="38"/>
      <c r="GK153" s="38"/>
      <c r="GL153" s="38"/>
      <c r="GM153" s="38"/>
      <c r="GN153" s="38"/>
      <c r="GO153" s="38"/>
      <c r="GP153" s="38"/>
      <c r="GQ153" s="38"/>
      <c r="GR153" s="38"/>
      <c r="GS153" s="38"/>
      <c r="GT153" s="38"/>
      <c r="GU153" s="38"/>
      <c r="GV153" s="38"/>
      <c r="GW153" s="38"/>
      <c r="GX153" s="38"/>
      <c r="GY153" s="38"/>
      <c r="GZ153" s="38"/>
      <c r="HA153" s="38"/>
      <c r="HB153" s="38"/>
      <c r="HC153" s="38"/>
      <c r="HD153" s="38"/>
      <c r="HE153" s="39"/>
      <c r="HF153" s="40"/>
      <c r="HG153" s="40"/>
      <c r="HH153" s="40"/>
      <c r="HI153" s="40"/>
      <c r="HJ153" s="40"/>
      <c r="HK153" s="40"/>
    </row>
    <row r="154" spans="1:219" s="41" customFormat="1" ht="41.25" customHeight="1" thickBot="1" x14ac:dyDescent="0.25">
      <c r="A154" s="347"/>
      <c r="B154" s="345"/>
      <c r="C154" s="79"/>
      <c r="D154" s="350"/>
      <c r="E154" s="97"/>
      <c r="F154" s="98" t="s">
        <v>78</v>
      </c>
      <c r="G154" s="100" t="s">
        <v>199</v>
      </c>
      <c r="H154" s="102" t="s">
        <v>235</v>
      </c>
      <c r="I154" s="353"/>
      <c r="J154" s="103" t="s">
        <v>369</v>
      </c>
      <c r="K154" s="353"/>
      <c r="L154" s="103" t="s">
        <v>371</v>
      </c>
      <c r="M154" s="325"/>
      <c r="N154" s="325"/>
      <c r="O154" s="329"/>
      <c r="P154" s="332"/>
      <c r="Q154" s="335"/>
      <c r="R154" s="308"/>
      <c r="S154" s="338"/>
      <c r="T154" s="103" t="s">
        <v>409</v>
      </c>
      <c r="U154" s="134" t="s">
        <v>248</v>
      </c>
      <c r="V154" s="296" t="s">
        <v>410</v>
      </c>
      <c r="W154" s="297"/>
      <c r="X154" s="298"/>
      <c r="Y154" s="318"/>
      <c r="Z154" s="319"/>
      <c r="AA154" s="319"/>
      <c r="AB154" s="319"/>
      <c r="AC154" s="319"/>
      <c r="AD154" s="320"/>
      <c r="AE154" s="36" t="str">
        <f>IF(AD154="","",IF(AD154="PROBABILIDAD",SUM(W154+Z154+AC154),0))</f>
        <v/>
      </c>
      <c r="AF154" s="250" t="str">
        <f>IF(AD154="","",IF(AD154="IMPACTO",SUM(W154+Z154+AC154),0))</f>
        <v/>
      </c>
      <c r="AG154" s="306"/>
      <c r="AH154" s="306"/>
      <c r="AI154" s="306"/>
      <c r="AJ154" s="306"/>
      <c r="AK154" s="306"/>
      <c r="AL154" s="306"/>
      <c r="AM154" s="306"/>
      <c r="AN154" s="308"/>
      <c r="AO154" s="308"/>
      <c r="AP154" s="308"/>
      <c r="AQ154" s="312"/>
      <c r="AR154" s="103"/>
      <c r="AS154" s="103"/>
      <c r="AT154" s="103"/>
      <c r="AU154" s="103"/>
      <c r="AV154" s="263" t="s">
        <v>413</v>
      </c>
      <c r="AW154" s="103" t="s">
        <v>380</v>
      </c>
      <c r="AX154" s="103"/>
      <c r="AY154" s="103"/>
      <c r="AZ154" s="103"/>
      <c r="BA154" s="103"/>
      <c r="BB154" s="103"/>
      <c r="BC154" s="103"/>
      <c r="BD154" s="103"/>
      <c r="BE154" s="103"/>
      <c r="BF154" s="103"/>
      <c r="BG154" s="103"/>
      <c r="BH154" s="103"/>
      <c r="BI154" s="103"/>
      <c r="BJ154" s="263" t="s">
        <v>520</v>
      </c>
      <c r="BK154" s="265" t="s">
        <v>481</v>
      </c>
      <c r="BL154" s="263" t="s">
        <v>89</v>
      </c>
      <c r="BM154" s="263" t="s">
        <v>85</v>
      </c>
      <c r="BN154" s="263"/>
      <c r="BO154" s="263"/>
      <c r="BP154" s="294"/>
      <c r="BQ154" s="294"/>
      <c r="BR154" s="294"/>
      <c r="BS154" s="38"/>
      <c r="BT154" s="38"/>
      <c r="BU154" s="38"/>
      <c r="BV154" s="38"/>
      <c r="BW154" s="38"/>
      <c r="BX154" s="38"/>
      <c r="BY154" s="38"/>
      <c r="BZ154" s="38"/>
      <c r="CA154" s="38" t="s">
        <v>68</v>
      </c>
      <c r="CB154" s="38"/>
      <c r="CC154" s="38"/>
      <c r="CD154" s="38"/>
      <c r="CE154" s="38"/>
      <c r="CF154" s="38"/>
      <c r="CG154" s="38"/>
      <c r="CH154" s="38"/>
      <c r="CI154" s="38"/>
      <c r="CJ154" s="38" t="s">
        <v>65</v>
      </c>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c r="FP154" s="38"/>
      <c r="FQ154" s="38"/>
      <c r="FR154" s="38"/>
      <c r="FS154" s="38"/>
      <c r="FT154" s="38"/>
      <c r="FU154" s="38"/>
      <c r="FV154" s="38"/>
      <c r="FW154" s="38"/>
      <c r="FX154" s="38"/>
      <c r="FY154" s="38"/>
      <c r="FZ154" s="38"/>
      <c r="GA154" s="38"/>
      <c r="GB154" s="38"/>
      <c r="GC154" s="38"/>
      <c r="GD154" s="38"/>
      <c r="GE154" s="38"/>
      <c r="GF154" s="38"/>
      <c r="GG154" s="38"/>
      <c r="GH154" s="38"/>
      <c r="GI154" s="38"/>
      <c r="GJ154" s="38"/>
      <c r="GK154" s="38"/>
      <c r="GL154" s="38"/>
      <c r="GM154" s="38"/>
      <c r="GN154" s="38"/>
      <c r="GO154" s="38"/>
      <c r="GP154" s="38"/>
      <c r="GQ154" s="38"/>
      <c r="GR154" s="38"/>
      <c r="GS154" s="38"/>
      <c r="GT154" s="38"/>
      <c r="GU154" s="38"/>
      <c r="GV154" s="38"/>
      <c r="GW154" s="38"/>
      <c r="GX154" s="38"/>
      <c r="GY154" s="38"/>
      <c r="GZ154" s="38"/>
      <c r="HA154" s="38"/>
      <c r="HB154" s="38"/>
      <c r="HC154" s="38"/>
      <c r="HD154" s="38"/>
      <c r="HE154" s="39"/>
      <c r="HF154" s="40"/>
      <c r="HG154" s="40"/>
      <c r="HH154" s="40"/>
      <c r="HI154" s="40"/>
      <c r="HJ154" s="40"/>
      <c r="HK154" s="40"/>
    </row>
    <row r="155" spans="1:219" s="41" customFormat="1" ht="41.25" customHeight="1" thickBot="1" x14ac:dyDescent="0.25">
      <c r="A155" s="347"/>
      <c r="B155" s="345"/>
      <c r="C155" s="79"/>
      <c r="D155" s="350"/>
      <c r="E155" s="97"/>
      <c r="F155" s="98"/>
      <c r="G155" s="100" t="s">
        <v>202</v>
      </c>
      <c r="H155" s="102" t="s">
        <v>304</v>
      </c>
      <c r="I155" s="353"/>
      <c r="J155" s="104" t="s">
        <v>370</v>
      </c>
      <c r="K155" s="353"/>
      <c r="L155" s="104" t="s">
        <v>372</v>
      </c>
      <c r="M155" s="325"/>
      <c r="N155" s="325"/>
      <c r="O155" s="329"/>
      <c r="P155" s="332"/>
      <c r="Q155" s="335"/>
      <c r="R155" s="308"/>
      <c r="S155" s="338"/>
      <c r="T155" s="104" t="s">
        <v>412</v>
      </c>
      <c r="U155" s="134" t="s">
        <v>248</v>
      </c>
      <c r="V155" s="296" t="s">
        <v>427</v>
      </c>
      <c r="W155" s="297"/>
      <c r="X155" s="298"/>
      <c r="Y155" s="318"/>
      <c r="Z155" s="319"/>
      <c r="AA155" s="319"/>
      <c r="AB155" s="319"/>
      <c r="AC155" s="319"/>
      <c r="AD155" s="320"/>
      <c r="AE155" s="299" t="str">
        <f>IF(AD155="","",IF(AD155="PROBABILIDAD",SUM(W155+Z155+AC155),0))</f>
        <v/>
      </c>
      <c r="AF155" s="301" t="str">
        <f>IF(AD155="","",IF(AD155="IMPACTO",SUM(W155+Z155+AC155),0))</f>
        <v/>
      </c>
      <c r="AG155" s="306"/>
      <c r="AH155" s="306"/>
      <c r="AI155" s="306"/>
      <c r="AJ155" s="306"/>
      <c r="AK155" s="306"/>
      <c r="AL155" s="306"/>
      <c r="AM155" s="306"/>
      <c r="AN155" s="308"/>
      <c r="AO155" s="308"/>
      <c r="AP155" s="308"/>
      <c r="AQ155" s="312"/>
      <c r="AR155" s="104"/>
      <c r="AS155" s="104"/>
      <c r="AT155" s="104"/>
      <c r="AU155" s="104"/>
      <c r="AV155" s="264" t="s">
        <v>415</v>
      </c>
      <c r="AW155" s="104" t="s">
        <v>380</v>
      </c>
      <c r="AX155" s="104"/>
      <c r="AY155" s="104"/>
      <c r="AZ155" s="104"/>
      <c r="BA155" s="104"/>
      <c r="BB155" s="104"/>
      <c r="BC155" s="104"/>
      <c r="BD155" s="104"/>
      <c r="BE155" s="104"/>
      <c r="BF155" s="104"/>
      <c r="BG155" s="104"/>
      <c r="BH155" s="104"/>
      <c r="BI155" s="104"/>
      <c r="BJ155" s="264" t="s">
        <v>521</v>
      </c>
      <c r="BK155" s="264" t="s">
        <v>522</v>
      </c>
      <c r="BL155" s="264" t="s">
        <v>89</v>
      </c>
      <c r="BM155" s="264" t="s">
        <v>85</v>
      </c>
      <c r="BN155" s="264"/>
      <c r="BO155" s="264"/>
      <c r="BP155" s="294"/>
      <c r="BQ155" s="294"/>
      <c r="BR155" s="294"/>
      <c r="BS155" s="38"/>
      <c r="BT155" s="38"/>
      <c r="BU155" s="38"/>
      <c r="BV155" s="38"/>
      <c r="BW155" s="38"/>
      <c r="BX155" s="38"/>
      <c r="BY155" s="38"/>
      <c r="BZ155" s="38"/>
      <c r="CA155" s="38" t="s">
        <v>5</v>
      </c>
      <c r="CB155" s="38"/>
      <c r="CC155" s="38"/>
      <c r="CD155" s="38"/>
      <c r="CE155" s="38"/>
      <c r="CF155" s="38"/>
      <c r="CG155" s="38"/>
      <c r="CH155" s="38"/>
      <c r="CI155" s="38"/>
      <c r="CJ155" s="38" t="s">
        <v>119</v>
      </c>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9"/>
      <c r="HF155" s="40"/>
      <c r="HG155" s="40"/>
      <c r="HH155" s="40"/>
      <c r="HI155" s="40"/>
      <c r="HJ155" s="40"/>
      <c r="HK155" s="40"/>
    </row>
    <row r="156" spans="1:219" s="41" customFormat="1" ht="41.25" customHeight="1" thickBot="1" x14ac:dyDescent="0.25">
      <c r="A156" s="347"/>
      <c r="B156" s="345"/>
      <c r="C156" s="79"/>
      <c r="D156" s="350"/>
      <c r="E156" s="97"/>
      <c r="F156" s="98"/>
      <c r="G156" s="100"/>
      <c r="H156" s="102"/>
      <c r="I156" s="353"/>
      <c r="J156" s="104" t="s">
        <v>426</v>
      </c>
      <c r="K156" s="353"/>
      <c r="L156" s="104" t="s">
        <v>373</v>
      </c>
      <c r="M156" s="326"/>
      <c r="N156" s="326"/>
      <c r="O156" s="329"/>
      <c r="P156" s="332"/>
      <c r="Q156" s="335"/>
      <c r="R156" s="309"/>
      <c r="S156" s="339"/>
      <c r="T156" s="104" t="s">
        <v>423</v>
      </c>
      <c r="U156" s="134" t="s">
        <v>248</v>
      </c>
      <c r="V156" s="296" t="s">
        <v>378</v>
      </c>
      <c r="W156" s="297"/>
      <c r="X156" s="298"/>
      <c r="Y156" s="318"/>
      <c r="Z156" s="319"/>
      <c r="AA156" s="319"/>
      <c r="AB156" s="319"/>
      <c r="AC156" s="319"/>
      <c r="AD156" s="320"/>
      <c r="AE156" s="300"/>
      <c r="AF156" s="302"/>
      <c r="AG156" s="306"/>
      <c r="AH156" s="306"/>
      <c r="AI156" s="306"/>
      <c r="AJ156" s="306"/>
      <c r="AK156" s="306"/>
      <c r="AL156" s="306"/>
      <c r="AM156" s="306"/>
      <c r="AN156" s="309"/>
      <c r="AO156" s="309"/>
      <c r="AP156" s="309"/>
      <c r="AQ156" s="313"/>
      <c r="AR156" s="104"/>
      <c r="AS156" s="104"/>
      <c r="AT156" s="104"/>
      <c r="AU156" s="104"/>
      <c r="AV156" s="264"/>
      <c r="AW156" s="104"/>
      <c r="AX156" s="104"/>
      <c r="AY156" s="104"/>
      <c r="AZ156" s="104"/>
      <c r="BA156" s="104"/>
      <c r="BB156" s="104"/>
      <c r="BC156" s="104"/>
      <c r="BD156" s="104"/>
      <c r="BE156" s="104"/>
      <c r="BF156" s="104"/>
      <c r="BG156" s="104"/>
      <c r="BH156" s="104"/>
      <c r="BI156" s="104"/>
      <c r="BJ156" s="264" t="s">
        <v>523</v>
      </c>
      <c r="BK156" s="264" t="s">
        <v>524</v>
      </c>
      <c r="BL156" s="264" t="s">
        <v>89</v>
      </c>
      <c r="BM156" s="264" t="s">
        <v>85</v>
      </c>
      <c r="BN156" s="264"/>
      <c r="BO156" s="264"/>
      <c r="BP156" s="294"/>
      <c r="BQ156" s="294"/>
      <c r="BR156" s="294"/>
      <c r="BS156" s="38"/>
      <c r="BT156" s="38"/>
      <c r="BU156" s="38"/>
      <c r="BV156" s="38"/>
      <c r="BW156" s="38"/>
      <c r="BX156" s="38"/>
      <c r="BY156" s="38"/>
      <c r="BZ156" s="38"/>
      <c r="CA156" s="38" t="s">
        <v>6</v>
      </c>
      <c r="CB156" s="38"/>
      <c r="CC156" s="38"/>
      <c r="CD156" s="38"/>
      <c r="CE156" s="38"/>
      <c r="CF156" s="38"/>
      <c r="CG156" s="38"/>
      <c r="CH156" s="38"/>
      <c r="CI156" s="38"/>
      <c r="CJ156" s="38" t="s">
        <v>66</v>
      </c>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c r="FP156" s="38"/>
      <c r="FQ156" s="38"/>
      <c r="FR156" s="38"/>
      <c r="FS156" s="38"/>
      <c r="FT156" s="38"/>
      <c r="FU156" s="38"/>
      <c r="FV156" s="38"/>
      <c r="FW156" s="38"/>
      <c r="FX156" s="38"/>
      <c r="FY156" s="38"/>
      <c r="FZ156" s="38"/>
      <c r="GA156" s="38"/>
      <c r="GB156" s="38"/>
      <c r="GC156" s="38"/>
      <c r="GD156" s="38"/>
      <c r="GE156" s="38"/>
      <c r="GF156" s="38"/>
      <c r="GG156" s="38"/>
      <c r="GH156" s="38"/>
      <c r="GI156" s="38"/>
      <c r="GJ156" s="38"/>
      <c r="GK156" s="38"/>
      <c r="GL156" s="38"/>
      <c r="GM156" s="38"/>
      <c r="GN156" s="38"/>
      <c r="GO156" s="38"/>
      <c r="GP156" s="38"/>
      <c r="GQ156" s="38"/>
      <c r="GR156" s="38"/>
      <c r="GS156" s="38"/>
      <c r="GT156" s="38"/>
      <c r="GU156" s="38"/>
      <c r="GV156" s="38"/>
      <c r="GW156" s="38"/>
      <c r="GX156" s="38"/>
      <c r="GY156" s="38"/>
      <c r="GZ156" s="38"/>
      <c r="HA156" s="38"/>
      <c r="HB156" s="38"/>
      <c r="HC156" s="38"/>
      <c r="HD156" s="38"/>
      <c r="HE156" s="39"/>
      <c r="HF156" s="40"/>
      <c r="HG156" s="40"/>
      <c r="HH156" s="40"/>
      <c r="HI156" s="40"/>
      <c r="HJ156" s="40"/>
      <c r="HK156" s="40"/>
    </row>
    <row r="157" spans="1:219" s="41" customFormat="1" ht="41.25" customHeight="1" thickBot="1" x14ac:dyDescent="0.25">
      <c r="A157" s="348"/>
      <c r="B157" s="345"/>
      <c r="C157" s="80"/>
      <c r="D157" s="351"/>
      <c r="E157" s="97"/>
      <c r="F157" s="98"/>
      <c r="G157" s="101"/>
      <c r="H157" s="102"/>
      <c r="I157" s="354"/>
      <c r="J157" s="105"/>
      <c r="K157" s="354"/>
      <c r="L157" s="230" t="s">
        <v>376</v>
      </c>
      <c r="M157" s="327"/>
      <c r="N157" s="327"/>
      <c r="O157" s="330"/>
      <c r="P157" s="333"/>
      <c r="Q157" s="336"/>
      <c r="R157" s="310"/>
      <c r="S157" s="340"/>
      <c r="T157" s="105" t="s">
        <v>414</v>
      </c>
      <c r="U157" s="134" t="s">
        <v>248</v>
      </c>
      <c r="V157" s="303" t="s">
        <v>428</v>
      </c>
      <c r="W157" s="304"/>
      <c r="X157" s="305"/>
      <c r="Y157" s="321"/>
      <c r="Z157" s="322"/>
      <c r="AA157" s="322"/>
      <c r="AB157" s="322"/>
      <c r="AC157" s="322"/>
      <c r="AD157" s="323"/>
      <c r="AE157" s="36" t="str">
        <f>IF(AD157="","",IF(AD157="PROBABILIDAD",SUM(W157+Z157+AC157),0))</f>
        <v/>
      </c>
      <c r="AF157" s="53" t="str">
        <f>IF(AD157="","",IF(AD157="IMPACTO",SUM(W157+Z157+AC157),0))</f>
        <v/>
      </c>
      <c r="AG157" s="300"/>
      <c r="AH157" s="300"/>
      <c r="AI157" s="300"/>
      <c r="AJ157" s="300"/>
      <c r="AK157" s="300"/>
      <c r="AL157" s="300"/>
      <c r="AM157" s="300"/>
      <c r="AN157" s="310"/>
      <c r="AO157" s="310"/>
      <c r="AP157" s="310"/>
      <c r="AQ157" s="314"/>
      <c r="AR157" s="105"/>
      <c r="AS157" s="105"/>
      <c r="AT157" s="105"/>
      <c r="AU157" s="105"/>
      <c r="AV157" s="265"/>
      <c r="AW157" s="105"/>
      <c r="AX157" s="105"/>
      <c r="AY157" s="105"/>
      <c r="AZ157" s="105"/>
      <c r="BA157" s="105"/>
      <c r="BB157" s="105"/>
      <c r="BC157" s="105"/>
      <c r="BD157" s="105"/>
      <c r="BE157" s="105"/>
      <c r="BF157" s="105"/>
      <c r="BG157" s="105"/>
      <c r="BH157" s="105"/>
      <c r="BI157" s="105"/>
      <c r="BJ157" s="265" t="s">
        <v>525</v>
      </c>
      <c r="BK157" s="265" t="s">
        <v>526</v>
      </c>
      <c r="BL157" s="265" t="s">
        <v>89</v>
      </c>
      <c r="BM157" s="265" t="s">
        <v>85</v>
      </c>
      <c r="BN157" s="265"/>
      <c r="BO157" s="265"/>
      <c r="BP157" s="295"/>
      <c r="BQ157" s="295"/>
      <c r="BR157" s="295"/>
      <c r="BS157" s="38"/>
      <c r="BT157" s="38"/>
      <c r="BU157" s="38"/>
      <c r="BV157" s="38"/>
      <c r="BW157" s="38"/>
      <c r="BX157" s="38"/>
      <c r="BY157" s="38"/>
      <c r="BZ157" s="38"/>
      <c r="CA157" s="38" t="s">
        <v>7</v>
      </c>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9"/>
      <c r="HF157" s="40"/>
      <c r="HG157" s="40"/>
      <c r="HH157" s="40"/>
      <c r="HI157" s="40"/>
      <c r="HJ157" s="40"/>
      <c r="HK157" s="40"/>
    </row>
    <row r="158" spans="1:219" s="41" customFormat="1" ht="118.5" customHeight="1" thickBot="1" x14ac:dyDescent="0.25">
      <c r="A158" s="346"/>
      <c r="B158" s="345"/>
      <c r="C158" s="78"/>
      <c r="D158" s="349">
        <v>10</v>
      </c>
      <c r="E158" s="97" t="s">
        <v>212</v>
      </c>
      <c r="F158" s="98" t="s">
        <v>184</v>
      </c>
      <c r="G158" s="99" t="s">
        <v>200</v>
      </c>
      <c r="H158" s="102" t="s">
        <v>235</v>
      </c>
      <c r="I158" s="352"/>
      <c r="J158" s="225" t="s">
        <v>438</v>
      </c>
      <c r="K158" s="352" t="s">
        <v>437</v>
      </c>
      <c r="L158" s="237" t="s">
        <v>441</v>
      </c>
      <c r="M158" s="324" t="s">
        <v>62</v>
      </c>
      <c r="N158" s="324" t="s">
        <v>36</v>
      </c>
      <c r="O158" s="328">
        <f>VLOOKUP(M158,'MATRIZ CALIFICACIÓN'!$B$10:$C$24,2,FALSE)</f>
        <v>5</v>
      </c>
      <c r="P158" s="331">
        <f>HLOOKUP(N158,'MATRIZ CALIFICACIÓN'!$D$8:$H$9,2,FALSE)</f>
        <v>4</v>
      </c>
      <c r="Q158" s="334">
        <f>VALUE(CONCATENATE(O158,P158))</f>
        <v>54</v>
      </c>
      <c r="R158" s="307" t="str">
        <f>VLOOKUP(Q158,'MATRIZ CALIFICACIÓN'!$D$58:$E$82,2,FALSE)</f>
        <v>EXTREMA</v>
      </c>
      <c r="S158" s="337" t="s">
        <v>65</v>
      </c>
      <c r="T158" s="102" t="s">
        <v>443</v>
      </c>
      <c r="U158" s="134" t="s">
        <v>248</v>
      </c>
      <c r="V158" s="341" t="s">
        <v>446</v>
      </c>
      <c r="W158" s="342"/>
      <c r="X158" s="343"/>
      <c r="Y158" s="315" t="s">
        <v>252</v>
      </c>
      <c r="Z158" s="316"/>
      <c r="AA158" s="316"/>
      <c r="AB158" s="316"/>
      <c r="AC158" s="316"/>
      <c r="AD158" s="317"/>
      <c r="AE158" s="36" t="str">
        <f>IF(AD158="","",IF(AD158="PROBABILIDAD",SUM(W158+Z158+AC158),0))</f>
        <v/>
      </c>
      <c r="AF158" s="261" t="str">
        <f>IF(AD158="","",IF(AD158="IMPACTO",SUM(W158+Z158+AC158),0))</f>
        <v/>
      </c>
      <c r="AG158" s="299">
        <f>IF(SUM(AE158:AE162),AVERAGEIF(AE158:AE162,"&gt;0",AE158:AE162),1)</f>
        <v>1</v>
      </c>
      <c r="AH158" s="299">
        <f>IF(SUM(AF158:AF162),AVERAGEIF(AF158:AF162,"&gt;0",AF158:AF162),1)</f>
        <v>1</v>
      </c>
      <c r="AI158" s="299">
        <f>IF(AND(AG158&gt;=0,AG158&lt;=50),0,IF(AND(AG158&gt;50,AG158&lt;76),1,2))</f>
        <v>0</v>
      </c>
      <c r="AJ158" s="299">
        <f>IF(AND(AH158&gt;=0,AH158&lt;=50),0,IF(AND(AH158&gt;50,AH158&lt;76),1,2))</f>
        <v>0</v>
      </c>
      <c r="AK158" s="299">
        <f>IF(AI158&lt;O158,O158-AI158,O158)</f>
        <v>5</v>
      </c>
      <c r="AL158" s="299">
        <f>IF(AJ158&lt;P158,P158-AJ158,P158)</f>
        <v>4</v>
      </c>
      <c r="AM158" s="299">
        <f>VALUE(CONCATENATE(AK123:AK158,AL158))</f>
        <v>54</v>
      </c>
      <c r="AN158" s="307" t="s">
        <v>237</v>
      </c>
      <c r="AO158" s="307" t="s">
        <v>58</v>
      </c>
      <c r="AP158" s="307" t="s">
        <v>24</v>
      </c>
      <c r="AQ158" s="311" t="s">
        <v>65</v>
      </c>
      <c r="AR158" s="483" t="s">
        <v>44</v>
      </c>
      <c r="AS158" s="484"/>
      <c r="AT158" s="484"/>
      <c r="AU158" s="485"/>
      <c r="AV158" s="266" t="s">
        <v>449</v>
      </c>
      <c r="AW158" s="102" t="s">
        <v>450</v>
      </c>
      <c r="AX158" s="266"/>
      <c r="AY158" s="102"/>
      <c r="AZ158" s="102"/>
      <c r="BA158" s="102"/>
      <c r="BB158" s="102"/>
      <c r="BC158" s="102"/>
      <c r="BD158" s="102"/>
      <c r="BE158" s="102"/>
      <c r="BF158" s="102"/>
      <c r="BG158" s="102"/>
      <c r="BH158" s="102"/>
      <c r="BI158" s="102"/>
      <c r="BJ158" s="102" t="s">
        <v>527</v>
      </c>
      <c r="BK158" s="102"/>
      <c r="BL158" s="102"/>
      <c r="BM158" s="102" t="s">
        <v>85</v>
      </c>
      <c r="BN158" s="102"/>
      <c r="BO158" s="102"/>
      <c r="BP158" s="293"/>
      <c r="BQ158" s="293"/>
      <c r="BR158" s="293" t="s">
        <v>534</v>
      </c>
      <c r="BS158" s="38"/>
      <c r="BT158" s="38"/>
      <c r="BU158" s="38"/>
      <c r="BV158" s="38"/>
      <c r="BW158" s="38"/>
      <c r="BX158" s="38"/>
      <c r="BY158" s="38"/>
      <c r="BZ158" s="38"/>
      <c r="CA158" s="38" t="s">
        <v>103</v>
      </c>
      <c r="CB158" s="38"/>
      <c r="CC158" s="38"/>
      <c r="CD158" s="38"/>
      <c r="CE158" s="38"/>
      <c r="CF158" s="38"/>
      <c r="CG158" s="38"/>
      <c r="CH158" s="38"/>
      <c r="CI158" s="38"/>
      <c r="CJ158" s="38" t="s">
        <v>64</v>
      </c>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9"/>
      <c r="HF158" s="40"/>
      <c r="HG158" s="40"/>
      <c r="HH158" s="40"/>
      <c r="HI158" s="40"/>
      <c r="HJ158" s="40"/>
      <c r="HK158" s="40"/>
    </row>
    <row r="159" spans="1:219" s="41" customFormat="1" ht="41.25" customHeight="1" thickBot="1" x14ac:dyDescent="0.25">
      <c r="A159" s="347"/>
      <c r="B159" s="345"/>
      <c r="C159" s="79"/>
      <c r="D159" s="350"/>
      <c r="E159" s="97"/>
      <c r="F159" s="98"/>
      <c r="G159" s="100"/>
      <c r="H159" s="102"/>
      <c r="I159" s="353"/>
      <c r="J159" s="226" t="s">
        <v>439</v>
      </c>
      <c r="K159" s="353"/>
      <c r="L159" s="238" t="s">
        <v>442</v>
      </c>
      <c r="M159" s="325"/>
      <c r="N159" s="325"/>
      <c r="O159" s="329"/>
      <c r="P159" s="332"/>
      <c r="Q159" s="335"/>
      <c r="R159" s="308"/>
      <c r="S159" s="338"/>
      <c r="T159" s="103" t="s">
        <v>444</v>
      </c>
      <c r="U159" s="134" t="s">
        <v>249</v>
      </c>
      <c r="V159" s="341" t="s">
        <v>447</v>
      </c>
      <c r="W159" s="342"/>
      <c r="X159" s="343"/>
      <c r="Y159" s="318"/>
      <c r="Z159" s="319"/>
      <c r="AA159" s="319"/>
      <c r="AB159" s="319"/>
      <c r="AC159" s="319"/>
      <c r="AD159" s="320"/>
      <c r="AE159" s="36" t="str">
        <f>IF(AD159="","",IF(AD159="PROBABILIDAD",SUM(W159+Z159+AC159),0))</f>
        <v/>
      </c>
      <c r="AF159" s="261" t="str">
        <f>IF(AD159="","",IF(AD159="IMPACTO",SUM(W159+Z159+AC159),0))</f>
        <v/>
      </c>
      <c r="AG159" s="306"/>
      <c r="AH159" s="306"/>
      <c r="AI159" s="306"/>
      <c r="AJ159" s="306"/>
      <c r="AK159" s="306"/>
      <c r="AL159" s="306"/>
      <c r="AM159" s="306"/>
      <c r="AN159" s="308"/>
      <c r="AO159" s="308"/>
      <c r="AP159" s="308"/>
      <c r="AQ159" s="312"/>
      <c r="AR159" s="486"/>
      <c r="AS159" s="487"/>
      <c r="AT159" s="487"/>
      <c r="AU159" s="488"/>
      <c r="AV159" s="263"/>
      <c r="AW159" s="263"/>
      <c r="AX159" s="103"/>
      <c r="AY159" s="103"/>
      <c r="AZ159" s="103"/>
      <c r="BA159" s="103"/>
      <c r="BB159" s="103"/>
      <c r="BC159" s="103"/>
      <c r="BD159" s="103"/>
      <c r="BE159" s="103"/>
      <c r="BF159" s="103"/>
      <c r="BG159" s="103"/>
      <c r="BH159" s="103"/>
      <c r="BI159" s="103"/>
      <c r="BJ159" s="103" t="s">
        <v>528</v>
      </c>
      <c r="BK159" s="103"/>
      <c r="BL159" s="103"/>
      <c r="BM159" s="103" t="s">
        <v>85</v>
      </c>
      <c r="BN159" s="103"/>
      <c r="BO159" s="103"/>
      <c r="BP159" s="294"/>
      <c r="BQ159" s="294"/>
      <c r="BR159" s="294"/>
      <c r="BS159" s="38"/>
      <c r="BT159" s="38"/>
      <c r="BU159" s="38"/>
      <c r="BV159" s="38"/>
      <c r="BW159" s="38"/>
      <c r="BX159" s="38"/>
      <c r="BY159" s="38"/>
      <c r="BZ159" s="38"/>
      <c r="CA159" s="38" t="s">
        <v>68</v>
      </c>
      <c r="CB159" s="38"/>
      <c r="CC159" s="38"/>
      <c r="CD159" s="38"/>
      <c r="CE159" s="38"/>
      <c r="CF159" s="38"/>
      <c r="CG159" s="38"/>
      <c r="CH159" s="38"/>
      <c r="CI159" s="38"/>
      <c r="CJ159" s="38" t="s">
        <v>65</v>
      </c>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9"/>
      <c r="HF159" s="40"/>
      <c r="HG159" s="40"/>
      <c r="HH159" s="40"/>
      <c r="HI159" s="40"/>
      <c r="HJ159" s="40"/>
      <c r="HK159" s="40"/>
    </row>
    <row r="160" spans="1:219" s="41" customFormat="1" ht="41.25" customHeight="1" thickBot="1" x14ac:dyDescent="0.25">
      <c r="A160" s="347"/>
      <c r="B160" s="345"/>
      <c r="C160" s="79"/>
      <c r="D160" s="350"/>
      <c r="E160" s="97"/>
      <c r="F160" s="98"/>
      <c r="G160" s="100"/>
      <c r="H160" s="102"/>
      <c r="I160" s="353"/>
      <c r="J160" s="226" t="s">
        <v>440</v>
      </c>
      <c r="K160" s="353"/>
      <c r="L160" s="104"/>
      <c r="M160" s="325"/>
      <c r="N160" s="325"/>
      <c r="O160" s="329"/>
      <c r="P160" s="332"/>
      <c r="Q160" s="335"/>
      <c r="R160" s="308"/>
      <c r="S160" s="338"/>
      <c r="T160" s="104" t="s">
        <v>445</v>
      </c>
      <c r="U160" s="134" t="s">
        <v>248</v>
      </c>
      <c r="V160" s="296" t="s">
        <v>448</v>
      </c>
      <c r="W160" s="297"/>
      <c r="X160" s="298"/>
      <c r="Y160" s="318"/>
      <c r="Z160" s="319"/>
      <c r="AA160" s="319"/>
      <c r="AB160" s="319"/>
      <c r="AC160" s="319"/>
      <c r="AD160" s="320"/>
      <c r="AE160" s="299" t="str">
        <f>IF(AD160="","",IF(AD160="PROBABILIDAD",SUM(W160+Z160+AC160),0))</f>
        <v/>
      </c>
      <c r="AF160" s="301" t="str">
        <f>IF(AD160="","",IF(AD160="IMPACTO",SUM(W160+Z160+AC160),0))</f>
        <v/>
      </c>
      <c r="AG160" s="306"/>
      <c r="AH160" s="306"/>
      <c r="AI160" s="306"/>
      <c r="AJ160" s="306"/>
      <c r="AK160" s="306"/>
      <c r="AL160" s="306"/>
      <c r="AM160" s="306"/>
      <c r="AN160" s="308"/>
      <c r="AO160" s="308"/>
      <c r="AP160" s="308"/>
      <c r="AQ160" s="312"/>
      <c r="AR160" s="486"/>
      <c r="AS160" s="487"/>
      <c r="AT160" s="487"/>
      <c r="AU160" s="488"/>
      <c r="AV160" s="264"/>
      <c r="AW160" s="264"/>
      <c r="AX160" s="104"/>
      <c r="AY160" s="104"/>
      <c r="AZ160" s="104"/>
      <c r="BA160" s="104"/>
      <c r="BB160" s="104"/>
      <c r="BC160" s="104"/>
      <c r="BD160" s="104"/>
      <c r="BE160" s="104"/>
      <c r="BF160" s="104"/>
      <c r="BG160" s="104"/>
      <c r="BH160" s="104"/>
      <c r="BI160" s="104"/>
      <c r="BJ160" s="104" t="s">
        <v>529</v>
      </c>
      <c r="BK160" s="104"/>
      <c r="BL160" s="104"/>
      <c r="BM160" s="104" t="s">
        <v>85</v>
      </c>
      <c r="BN160" s="104"/>
      <c r="BO160" s="104"/>
      <c r="BP160" s="294"/>
      <c r="BQ160" s="294"/>
      <c r="BR160" s="294"/>
      <c r="BS160" s="38"/>
      <c r="BT160" s="38"/>
      <c r="BU160" s="38"/>
      <c r="BV160" s="38"/>
      <c r="BW160" s="38"/>
      <c r="BX160" s="38"/>
      <c r="BY160" s="38"/>
      <c r="BZ160" s="38"/>
      <c r="CA160" s="38" t="s">
        <v>5</v>
      </c>
      <c r="CB160" s="38"/>
      <c r="CC160" s="38"/>
      <c r="CD160" s="38"/>
      <c r="CE160" s="38"/>
      <c r="CF160" s="38"/>
      <c r="CG160" s="38"/>
      <c r="CH160" s="38"/>
      <c r="CI160" s="38"/>
      <c r="CJ160" s="38" t="s">
        <v>119</v>
      </c>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9"/>
      <c r="HF160" s="40"/>
      <c r="HG160" s="40"/>
      <c r="HH160" s="40"/>
      <c r="HI160" s="40"/>
      <c r="HJ160" s="40"/>
      <c r="HK160" s="40"/>
    </row>
    <row r="161" spans="1:219" s="41" customFormat="1" ht="41.25" customHeight="1" thickBot="1" x14ac:dyDescent="0.25">
      <c r="A161" s="347"/>
      <c r="B161" s="345"/>
      <c r="C161" s="79"/>
      <c r="D161" s="350"/>
      <c r="E161" s="97"/>
      <c r="F161" s="98"/>
      <c r="G161" s="100"/>
      <c r="H161" s="102"/>
      <c r="I161" s="353"/>
      <c r="J161" s="104"/>
      <c r="K161" s="353"/>
      <c r="L161" s="104"/>
      <c r="M161" s="326"/>
      <c r="N161" s="326"/>
      <c r="O161" s="329"/>
      <c r="P161" s="332"/>
      <c r="Q161" s="335"/>
      <c r="R161" s="309"/>
      <c r="S161" s="339"/>
      <c r="T161" s="104"/>
      <c r="U161" s="134"/>
      <c r="V161" s="296"/>
      <c r="W161" s="297"/>
      <c r="X161" s="298"/>
      <c r="Y161" s="318"/>
      <c r="Z161" s="319"/>
      <c r="AA161" s="319"/>
      <c r="AB161" s="319"/>
      <c r="AC161" s="319"/>
      <c r="AD161" s="320"/>
      <c r="AE161" s="300"/>
      <c r="AF161" s="302"/>
      <c r="AG161" s="306"/>
      <c r="AH161" s="306"/>
      <c r="AI161" s="306"/>
      <c r="AJ161" s="306"/>
      <c r="AK161" s="306"/>
      <c r="AL161" s="306"/>
      <c r="AM161" s="306"/>
      <c r="AN161" s="309"/>
      <c r="AO161" s="309"/>
      <c r="AP161" s="309"/>
      <c r="AQ161" s="313"/>
      <c r="AR161" s="486"/>
      <c r="AS161" s="487"/>
      <c r="AT161" s="487"/>
      <c r="AU161" s="488"/>
      <c r="AV161" s="264"/>
      <c r="AW161" s="264"/>
      <c r="AX161" s="104"/>
      <c r="AY161" s="104"/>
      <c r="AZ161" s="104"/>
      <c r="BA161" s="104"/>
      <c r="BB161" s="104"/>
      <c r="BC161" s="104"/>
      <c r="BD161" s="104"/>
      <c r="BE161" s="104"/>
      <c r="BF161" s="104"/>
      <c r="BG161" s="104"/>
      <c r="BH161" s="104"/>
      <c r="BI161" s="104"/>
      <c r="BJ161" s="104"/>
      <c r="BK161" s="104"/>
      <c r="BL161" s="104"/>
      <c r="BM161" s="104"/>
      <c r="BN161" s="104"/>
      <c r="BO161" s="104"/>
      <c r="BP161" s="294"/>
      <c r="BQ161" s="294"/>
      <c r="BR161" s="294"/>
      <c r="BS161" s="38"/>
      <c r="BT161" s="38"/>
      <c r="BU161" s="38"/>
      <c r="BV161" s="38"/>
      <c r="BW161" s="38"/>
      <c r="BX161" s="38"/>
      <c r="BY161" s="38"/>
      <c r="BZ161" s="38"/>
      <c r="CA161" s="38" t="s">
        <v>6</v>
      </c>
      <c r="CB161" s="38"/>
      <c r="CC161" s="38"/>
      <c r="CD161" s="38"/>
      <c r="CE161" s="38"/>
      <c r="CF161" s="38"/>
      <c r="CG161" s="38"/>
      <c r="CH161" s="38"/>
      <c r="CI161" s="38"/>
      <c r="CJ161" s="38" t="s">
        <v>66</v>
      </c>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38"/>
      <c r="FQ161" s="38"/>
      <c r="FR161" s="38"/>
      <c r="FS161" s="38"/>
      <c r="FT161" s="38"/>
      <c r="FU161" s="38"/>
      <c r="FV161" s="38"/>
      <c r="FW161" s="38"/>
      <c r="FX161" s="38"/>
      <c r="FY161" s="38"/>
      <c r="FZ161" s="38"/>
      <c r="GA161" s="38"/>
      <c r="GB161" s="38"/>
      <c r="GC161" s="38"/>
      <c r="GD161" s="38"/>
      <c r="GE161" s="38"/>
      <c r="GF161" s="38"/>
      <c r="GG161" s="38"/>
      <c r="GH161" s="38"/>
      <c r="GI161" s="38"/>
      <c r="GJ161" s="38"/>
      <c r="GK161" s="38"/>
      <c r="GL161" s="38"/>
      <c r="GM161" s="38"/>
      <c r="GN161" s="38"/>
      <c r="GO161" s="38"/>
      <c r="GP161" s="38"/>
      <c r="GQ161" s="38"/>
      <c r="GR161" s="38"/>
      <c r="GS161" s="38"/>
      <c r="GT161" s="38"/>
      <c r="GU161" s="38"/>
      <c r="GV161" s="38"/>
      <c r="GW161" s="38"/>
      <c r="GX161" s="38"/>
      <c r="GY161" s="38"/>
      <c r="GZ161" s="38"/>
      <c r="HA161" s="38"/>
      <c r="HB161" s="38"/>
      <c r="HC161" s="38"/>
      <c r="HD161" s="38"/>
      <c r="HE161" s="39"/>
      <c r="HF161" s="40"/>
      <c r="HG161" s="40"/>
      <c r="HH161" s="40"/>
      <c r="HI161" s="40"/>
      <c r="HJ161" s="40"/>
      <c r="HK161" s="40"/>
    </row>
    <row r="162" spans="1:219" s="41" customFormat="1" ht="41.25" customHeight="1" thickBot="1" x14ac:dyDescent="0.25">
      <c r="A162" s="348"/>
      <c r="B162" s="345"/>
      <c r="C162" s="80"/>
      <c r="D162" s="351"/>
      <c r="E162" s="97"/>
      <c r="F162" s="98"/>
      <c r="G162" s="101"/>
      <c r="H162" s="102"/>
      <c r="I162" s="354"/>
      <c r="J162" s="105"/>
      <c r="K162" s="354"/>
      <c r="L162" s="230"/>
      <c r="M162" s="327"/>
      <c r="N162" s="327"/>
      <c r="O162" s="330"/>
      <c r="P162" s="333"/>
      <c r="Q162" s="336"/>
      <c r="R162" s="310"/>
      <c r="S162" s="340"/>
      <c r="T162" s="105"/>
      <c r="U162" s="134"/>
      <c r="V162" s="303"/>
      <c r="W162" s="304"/>
      <c r="X162" s="305"/>
      <c r="Y162" s="321"/>
      <c r="Z162" s="322"/>
      <c r="AA162" s="322"/>
      <c r="AB162" s="322"/>
      <c r="AC162" s="322"/>
      <c r="AD162" s="323"/>
      <c r="AE162" s="36" t="str">
        <f>IF(AD162="","",IF(AD162="PROBABILIDAD",SUM(W162+Z162+AC162),0))</f>
        <v/>
      </c>
      <c r="AF162" s="53" t="str">
        <f>IF(AD162="","",IF(AD162="IMPACTO",SUM(W162+Z162+AC162),0))</f>
        <v/>
      </c>
      <c r="AG162" s="300"/>
      <c r="AH162" s="300"/>
      <c r="AI162" s="300"/>
      <c r="AJ162" s="300"/>
      <c r="AK162" s="300"/>
      <c r="AL162" s="300"/>
      <c r="AM162" s="300"/>
      <c r="AN162" s="310"/>
      <c r="AO162" s="310"/>
      <c r="AP162" s="310"/>
      <c r="AQ162" s="314"/>
      <c r="AR162" s="489"/>
      <c r="AS162" s="490"/>
      <c r="AT162" s="490"/>
      <c r="AU162" s="491"/>
      <c r="AV162" s="265"/>
      <c r="AW162" s="265"/>
      <c r="AX162" s="105"/>
      <c r="AY162" s="105"/>
      <c r="AZ162" s="105"/>
      <c r="BA162" s="105"/>
      <c r="BB162" s="105"/>
      <c r="BC162" s="105"/>
      <c r="BD162" s="105"/>
      <c r="BE162" s="105"/>
      <c r="BF162" s="105"/>
      <c r="BG162" s="105"/>
      <c r="BH162" s="105"/>
      <c r="BI162" s="105"/>
      <c r="BJ162" s="105"/>
      <c r="BK162" s="105"/>
      <c r="BL162" s="105"/>
      <c r="BM162" s="105"/>
      <c r="BN162" s="105"/>
      <c r="BO162" s="105"/>
      <c r="BP162" s="295"/>
      <c r="BQ162" s="295"/>
      <c r="BR162" s="295"/>
      <c r="BS162" s="38"/>
      <c r="BT162" s="38"/>
      <c r="BU162" s="38"/>
      <c r="BV162" s="38"/>
      <c r="BW162" s="38"/>
      <c r="BX162" s="38"/>
      <c r="BY162" s="38"/>
      <c r="BZ162" s="38"/>
      <c r="CA162" s="38" t="s">
        <v>7</v>
      </c>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38"/>
      <c r="GR162" s="38"/>
      <c r="GS162" s="38"/>
      <c r="GT162" s="38"/>
      <c r="GU162" s="38"/>
      <c r="GV162" s="38"/>
      <c r="GW162" s="38"/>
      <c r="GX162" s="38"/>
      <c r="GY162" s="38"/>
      <c r="GZ162" s="38"/>
      <c r="HA162" s="38"/>
      <c r="HB162" s="38"/>
      <c r="HC162" s="38"/>
      <c r="HD162" s="38"/>
      <c r="HE162" s="39"/>
      <c r="HF162" s="40"/>
      <c r="HG162" s="40"/>
      <c r="HH162" s="40"/>
      <c r="HI162" s="40"/>
      <c r="HJ162" s="40"/>
      <c r="HK162" s="40"/>
    </row>
    <row r="163" spans="1:219" s="41" customFormat="1" ht="147.75" customHeight="1" thickBot="1" x14ac:dyDescent="0.25">
      <c r="A163" s="346"/>
      <c r="B163" s="345"/>
      <c r="C163" s="78"/>
      <c r="D163" s="349">
        <v>11</v>
      </c>
      <c r="E163" s="97" t="s">
        <v>214</v>
      </c>
      <c r="F163" s="98" t="s">
        <v>216</v>
      </c>
      <c r="G163" s="99"/>
      <c r="H163" s="102" t="s">
        <v>5</v>
      </c>
      <c r="I163" s="352"/>
      <c r="J163" s="240" t="s">
        <v>452</v>
      </c>
      <c r="K163" s="352" t="s">
        <v>451</v>
      </c>
      <c r="L163" s="205" t="s">
        <v>455</v>
      </c>
      <c r="M163" s="324" t="s">
        <v>33</v>
      </c>
      <c r="N163" s="324" t="s">
        <v>32</v>
      </c>
      <c r="O163" s="328">
        <f>VLOOKUP(M163,'MATRIZ CALIFICACIÓN'!$B$10:$C$24,2,FALSE)</f>
        <v>4</v>
      </c>
      <c r="P163" s="331">
        <f>HLOOKUP(N163,'MATRIZ CALIFICACIÓN'!$D$8:$H$9,2,FALSE)</f>
        <v>3</v>
      </c>
      <c r="Q163" s="334">
        <f>VALUE(CONCATENATE(O163,P163))</f>
        <v>43</v>
      </c>
      <c r="R163" s="307" t="str">
        <f>VLOOKUP(Q163,'MATRIZ CALIFICACIÓN'!$D$58:$E$82,2,FALSE)</f>
        <v>ALTA</v>
      </c>
      <c r="S163" s="337" t="s">
        <v>65</v>
      </c>
      <c r="T163" s="205" t="s">
        <v>460</v>
      </c>
      <c r="U163" s="134" t="s">
        <v>248</v>
      </c>
      <c r="V163" s="341" t="s">
        <v>461</v>
      </c>
      <c r="W163" s="342"/>
      <c r="X163" s="343"/>
      <c r="Y163" s="315" t="s">
        <v>252</v>
      </c>
      <c r="Z163" s="316"/>
      <c r="AA163" s="316"/>
      <c r="AB163" s="316"/>
      <c r="AC163" s="316"/>
      <c r="AD163" s="317"/>
      <c r="AE163" s="36" t="str">
        <f>IF(AD163="","",IF(AD163="PROBABILIDAD",SUM(W163+Z163+AC163),0))</f>
        <v/>
      </c>
      <c r="AF163" s="261" t="str">
        <f>IF(AD163="","",IF(AD163="IMPACTO",SUM(W163+Z163+AC163),0))</f>
        <v/>
      </c>
      <c r="AG163" s="299">
        <f>IF(SUM(AE163:AE167),AVERAGEIF(AE163:AE167,"&gt;0",AE163:AE167),1)</f>
        <v>1</v>
      </c>
      <c r="AH163" s="299">
        <f>IF(SUM(AF163:AF167),AVERAGEIF(AF163:AF167,"&gt;0",AF163:AF167),1)</f>
        <v>1</v>
      </c>
      <c r="AI163" s="299">
        <f>IF(AND(AG163&gt;=0,AG163&lt;=50),0,IF(AND(AG163&gt;50,AG163&lt;76),1,2))</f>
        <v>0</v>
      </c>
      <c r="AJ163" s="299">
        <f>IF(AND(AH163&gt;=0,AH163&lt;=50),0,IF(AND(AH163&gt;50,AH163&lt;76),1,2))</f>
        <v>0</v>
      </c>
      <c r="AK163" s="299">
        <f>IF(AI163&lt;O163,O163-AI163,O163)</f>
        <v>4</v>
      </c>
      <c r="AL163" s="299">
        <f>IF(AJ163&lt;P163,P163-AJ163,P163)</f>
        <v>3</v>
      </c>
      <c r="AM163" s="299">
        <f>VALUE(CONCATENATE(AK128:AK163,AL163))</f>
        <v>43</v>
      </c>
      <c r="AN163" s="307" t="s">
        <v>50</v>
      </c>
      <c r="AO163" s="307" t="s">
        <v>21</v>
      </c>
      <c r="AP163" s="307" t="s">
        <v>24</v>
      </c>
      <c r="AQ163" s="311" t="s">
        <v>65</v>
      </c>
      <c r="AR163" s="483" t="s">
        <v>44</v>
      </c>
      <c r="AS163" s="484"/>
      <c r="AT163" s="484"/>
      <c r="AU163" s="485"/>
      <c r="AV163" s="102" t="s">
        <v>466</v>
      </c>
      <c r="AW163" s="102" t="s">
        <v>467</v>
      </c>
      <c r="AX163" s="102"/>
      <c r="AY163" s="102"/>
      <c r="AZ163" s="102"/>
      <c r="BA163" s="102"/>
      <c r="BB163" s="102"/>
      <c r="BC163" s="102"/>
      <c r="BD163" s="102"/>
      <c r="BE163" s="102"/>
      <c r="BF163" s="102"/>
      <c r="BG163" s="102"/>
      <c r="BH163" s="102"/>
      <c r="BI163" s="102"/>
      <c r="BJ163" s="102" t="s">
        <v>530</v>
      </c>
      <c r="BK163" s="102"/>
      <c r="BL163" s="102"/>
      <c r="BM163" s="102" t="s">
        <v>85</v>
      </c>
      <c r="BN163" s="102"/>
      <c r="BO163" s="102"/>
      <c r="BP163" s="293"/>
      <c r="BQ163" s="293"/>
      <c r="BR163" s="293" t="s">
        <v>534</v>
      </c>
      <c r="BS163" s="38"/>
      <c r="BT163" s="38"/>
      <c r="BU163" s="38"/>
      <c r="BV163" s="38"/>
      <c r="BW163" s="38"/>
      <c r="BX163" s="38"/>
      <c r="BY163" s="38"/>
      <c r="BZ163" s="38"/>
      <c r="CA163" s="38" t="s">
        <v>103</v>
      </c>
      <c r="CB163" s="38"/>
      <c r="CC163" s="38"/>
      <c r="CD163" s="38"/>
      <c r="CE163" s="38"/>
      <c r="CF163" s="38"/>
      <c r="CG163" s="38"/>
      <c r="CH163" s="38"/>
      <c r="CI163" s="38"/>
      <c r="CJ163" s="38" t="s">
        <v>64</v>
      </c>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38"/>
      <c r="GR163" s="38"/>
      <c r="GS163" s="38"/>
      <c r="GT163" s="38"/>
      <c r="GU163" s="38"/>
      <c r="GV163" s="38"/>
      <c r="GW163" s="38"/>
      <c r="GX163" s="38"/>
      <c r="GY163" s="38"/>
      <c r="GZ163" s="38"/>
      <c r="HA163" s="38"/>
      <c r="HB163" s="38"/>
      <c r="HC163" s="38"/>
      <c r="HD163" s="38"/>
      <c r="HE163" s="39"/>
      <c r="HF163" s="40"/>
      <c r="HG163" s="40"/>
      <c r="HH163" s="40"/>
      <c r="HI163" s="40"/>
      <c r="HJ163" s="40"/>
      <c r="HK163" s="40"/>
    </row>
    <row r="164" spans="1:219" s="41" customFormat="1" ht="41.25" customHeight="1" thickBot="1" x14ac:dyDescent="0.25">
      <c r="A164" s="347"/>
      <c r="B164" s="345"/>
      <c r="C164" s="79"/>
      <c r="D164" s="350"/>
      <c r="E164" s="97" t="s">
        <v>183</v>
      </c>
      <c r="F164" s="98" t="s">
        <v>8</v>
      </c>
      <c r="G164" s="100"/>
      <c r="H164" s="102"/>
      <c r="I164" s="353"/>
      <c r="J164" s="220" t="s">
        <v>453</v>
      </c>
      <c r="K164" s="353"/>
      <c r="L164" s="206" t="s">
        <v>456</v>
      </c>
      <c r="M164" s="325"/>
      <c r="N164" s="325"/>
      <c r="O164" s="329"/>
      <c r="P164" s="332"/>
      <c r="Q164" s="335"/>
      <c r="R164" s="308"/>
      <c r="S164" s="338"/>
      <c r="T164" s="205" t="s">
        <v>462</v>
      </c>
      <c r="U164" s="134" t="s">
        <v>248</v>
      </c>
      <c r="V164" s="296" t="s">
        <v>463</v>
      </c>
      <c r="W164" s="297"/>
      <c r="X164" s="298"/>
      <c r="Y164" s="318"/>
      <c r="Z164" s="319"/>
      <c r="AA164" s="319"/>
      <c r="AB164" s="319"/>
      <c r="AC164" s="319"/>
      <c r="AD164" s="320"/>
      <c r="AE164" s="36" t="str">
        <f>IF(AD164="","",IF(AD164="PROBABILIDAD",SUM(W164+Z164+AC164),0))</f>
        <v/>
      </c>
      <c r="AF164" s="261" t="str">
        <f>IF(AD164="","",IF(AD164="IMPACTO",SUM(W164+Z164+AC164),0))</f>
        <v/>
      </c>
      <c r="AG164" s="306"/>
      <c r="AH164" s="306"/>
      <c r="AI164" s="306"/>
      <c r="AJ164" s="306"/>
      <c r="AK164" s="306"/>
      <c r="AL164" s="306"/>
      <c r="AM164" s="306"/>
      <c r="AN164" s="308"/>
      <c r="AO164" s="308"/>
      <c r="AP164" s="308"/>
      <c r="AQ164" s="312"/>
      <c r="AR164" s="486"/>
      <c r="AS164" s="487"/>
      <c r="AT164" s="487"/>
      <c r="AU164" s="488"/>
      <c r="AV164" s="263"/>
      <c r="AW164" s="103"/>
      <c r="AX164" s="103"/>
      <c r="AY164" s="103"/>
      <c r="AZ164" s="103"/>
      <c r="BA164" s="103"/>
      <c r="BB164" s="103"/>
      <c r="BC164" s="103"/>
      <c r="BD164" s="103"/>
      <c r="BE164" s="103"/>
      <c r="BF164" s="103"/>
      <c r="BG164" s="103"/>
      <c r="BH164" s="103"/>
      <c r="BI164" s="103"/>
      <c r="BJ164" s="103" t="s">
        <v>531</v>
      </c>
      <c r="BK164" s="103"/>
      <c r="BL164" s="103"/>
      <c r="BM164" s="103" t="s">
        <v>85</v>
      </c>
      <c r="BN164" s="103"/>
      <c r="BO164" s="103"/>
      <c r="BP164" s="294"/>
      <c r="BQ164" s="294"/>
      <c r="BR164" s="294"/>
      <c r="BS164" s="38"/>
      <c r="BT164" s="38"/>
      <c r="BU164" s="38"/>
      <c r="BV164" s="38"/>
      <c r="BW164" s="38"/>
      <c r="BX164" s="38"/>
      <c r="BY164" s="38"/>
      <c r="BZ164" s="38"/>
      <c r="CA164" s="38" t="s">
        <v>68</v>
      </c>
      <c r="CB164" s="38"/>
      <c r="CC164" s="38"/>
      <c r="CD164" s="38"/>
      <c r="CE164" s="38"/>
      <c r="CF164" s="38"/>
      <c r="CG164" s="38"/>
      <c r="CH164" s="38"/>
      <c r="CI164" s="38"/>
      <c r="CJ164" s="38" t="s">
        <v>65</v>
      </c>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c r="FP164" s="38"/>
      <c r="FQ164" s="38"/>
      <c r="FR164" s="38"/>
      <c r="FS164" s="38"/>
      <c r="FT164" s="38"/>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38"/>
      <c r="GR164" s="38"/>
      <c r="GS164" s="38"/>
      <c r="GT164" s="38"/>
      <c r="GU164" s="38"/>
      <c r="GV164" s="38"/>
      <c r="GW164" s="38"/>
      <c r="GX164" s="38"/>
      <c r="GY164" s="38"/>
      <c r="GZ164" s="38"/>
      <c r="HA164" s="38"/>
      <c r="HB164" s="38"/>
      <c r="HC164" s="38"/>
      <c r="HD164" s="38"/>
      <c r="HE164" s="39"/>
      <c r="HF164" s="40"/>
      <c r="HG164" s="40"/>
      <c r="HH164" s="40"/>
      <c r="HI164" s="40"/>
      <c r="HJ164" s="40"/>
      <c r="HK164" s="40"/>
    </row>
    <row r="165" spans="1:219" s="41" customFormat="1" ht="41.25" customHeight="1" thickBot="1" x14ac:dyDescent="0.25">
      <c r="A165" s="347"/>
      <c r="B165" s="345"/>
      <c r="C165" s="79"/>
      <c r="D165" s="350"/>
      <c r="E165" s="97"/>
      <c r="F165" s="98"/>
      <c r="G165" s="100"/>
      <c r="H165" s="102"/>
      <c r="I165" s="353"/>
      <c r="J165" s="220" t="s">
        <v>454</v>
      </c>
      <c r="K165" s="353"/>
      <c r="L165" s="206" t="s">
        <v>457</v>
      </c>
      <c r="M165" s="325"/>
      <c r="N165" s="325"/>
      <c r="O165" s="329"/>
      <c r="P165" s="332"/>
      <c r="Q165" s="335"/>
      <c r="R165" s="308"/>
      <c r="S165" s="338"/>
      <c r="T165" s="206" t="s">
        <v>464</v>
      </c>
      <c r="U165" s="134" t="s">
        <v>249</v>
      </c>
      <c r="V165" s="296" t="s">
        <v>465</v>
      </c>
      <c r="W165" s="297"/>
      <c r="X165" s="298"/>
      <c r="Y165" s="318"/>
      <c r="Z165" s="319"/>
      <c r="AA165" s="319"/>
      <c r="AB165" s="319"/>
      <c r="AC165" s="319"/>
      <c r="AD165" s="320"/>
      <c r="AE165" s="299" t="str">
        <f>IF(AD165="","",IF(AD165="PROBABILIDAD",SUM(W165+Z165+AC165),0))</f>
        <v/>
      </c>
      <c r="AF165" s="301" t="str">
        <f>IF(AD165="","",IF(AD165="IMPACTO",SUM(W165+Z165+AC165),0))</f>
        <v/>
      </c>
      <c r="AG165" s="306"/>
      <c r="AH165" s="306"/>
      <c r="AI165" s="306"/>
      <c r="AJ165" s="306"/>
      <c r="AK165" s="306"/>
      <c r="AL165" s="306"/>
      <c r="AM165" s="306"/>
      <c r="AN165" s="308"/>
      <c r="AO165" s="308"/>
      <c r="AP165" s="308"/>
      <c r="AQ165" s="312"/>
      <c r="AR165" s="486"/>
      <c r="AS165" s="487"/>
      <c r="AT165" s="487"/>
      <c r="AU165" s="488"/>
      <c r="AV165" s="264"/>
      <c r="AW165" s="104"/>
      <c r="AX165" s="104"/>
      <c r="AY165" s="104"/>
      <c r="AZ165" s="104"/>
      <c r="BA165" s="104"/>
      <c r="BB165" s="104"/>
      <c r="BC165" s="104"/>
      <c r="BD165" s="104"/>
      <c r="BE165" s="104"/>
      <c r="BF165" s="104"/>
      <c r="BG165" s="104"/>
      <c r="BH165" s="104"/>
      <c r="BI165" s="104"/>
      <c r="BJ165" s="104" t="s">
        <v>532</v>
      </c>
      <c r="BK165" s="104"/>
      <c r="BL165" s="104"/>
      <c r="BM165" s="104" t="s">
        <v>85</v>
      </c>
      <c r="BN165" s="104"/>
      <c r="BO165" s="104"/>
      <c r="BP165" s="294"/>
      <c r="BQ165" s="294"/>
      <c r="BR165" s="294"/>
      <c r="BS165" s="38"/>
      <c r="BT165" s="38"/>
      <c r="BU165" s="38"/>
      <c r="BV165" s="38"/>
      <c r="BW165" s="38"/>
      <c r="BX165" s="38"/>
      <c r="BY165" s="38"/>
      <c r="BZ165" s="38"/>
      <c r="CA165" s="38" t="s">
        <v>5</v>
      </c>
      <c r="CB165" s="38"/>
      <c r="CC165" s="38"/>
      <c r="CD165" s="38"/>
      <c r="CE165" s="38"/>
      <c r="CF165" s="38"/>
      <c r="CG165" s="38"/>
      <c r="CH165" s="38"/>
      <c r="CI165" s="38"/>
      <c r="CJ165" s="38" t="s">
        <v>119</v>
      </c>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c r="FP165" s="38"/>
      <c r="FQ165" s="38"/>
      <c r="FR165" s="38"/>
      <c r="FS165" s="38"/>
      <c r="FT165" s="38"/>
      <c r="FU165" s="38"/>
      <c r="FV165" s="38"/>
      <c r="FW165" s="38"/>
      <c r="FX165" s="38"/>
      <c r="FY165" s="38"/>
      <c r="FZ165" s="38"/>
      <c r="GA165" s="38"/>
      <c r="GB165" s="38"/>
      <c r="GC165" s="38"/>
      <c r="GD165" s="38"/>
      <c r="GE165" s="38"/>
      <c r="GF165" s="38"/>
      <c r="GG165" s="38"/>
      <c r="GH165" s="38"/>
      <c r="GI165" s="38"/>
      <c r="GJ165" s="38"/>
      <c r="GK165" s="38"/>
      <c r="GL165" s="38"/>
      <c r="GM165" s="38"/>
      <c r="GN165" s="38"/>
      <c r="GO165" s="38"/>
      <c r="GP165" s="38"/>
      <c r="GQ165" s="38"/>
      <c r="GR165" s="38"/>
      <c r="GS165" s="38"/>
      <c r="GT165" s="38"/>
      <c r="GU165" s="38"/>
      <c r="GV165" s="38"/>
      <c r="GW165" s="38"/>
      <c r="GX165" s="38"/>
      <c r="GY165" s="38"/>
      <c r="GZ165" s="38"/>
      <c r="HA165" s="38"/>
      <c r="HB165" s="38"/>
      <c r="HC165" s="38"/>
      <c r="HD165" s="38"/>
      <c r="HE165" s="39"/>
      <c r="HF165" s="40"/>
      <c r="HG165" s="40"/>
      <c r="HH165" s="40"/>
      <c r="HI165" s="40"/>
      <c r="HJ165" s="40"/>
      <c r="HK165" s="40"/>
    </row>
    <row r="166" spans="1:219" s="41" customFormat="1" ht="41.25" customHeight="1" thickBot="1" x14ac:dyDescent="0.25">
      <c r="A166" s="347"/>
      <c r="B166" s="345"/>
      <c r="C166" s="79"/>
      <c r="D166" s="350"/>
      <c r="E166" s="97"/>
      <c r="F166" s="98"/>
      <c r="G166" s="100"/>
      <c r="H166" s="102"/>
      <c r="I166" s="353"/>
      <c r="J166" s="104"/>
      <c r="K166" s="353"/>
      <c r="L166" s="206" t="s">
        <v>458</v>
      </c>
      <c r="M166" s="326"/>
      <c r="N166" s="326"/>
      <c r="O166" s="329"/>
      <c r="P166" s="332"/>
      <c r="Q166" s="335"/>
      <c r="R166" s="309"/>
      <c r="S166" s="339"/>
      <c r="T166" s="104"/>
      <c r="U166" s="134"/>
      <c r="V166" s="296"/>
      <c r="W166" s="297"/>
      <c r="X166" s="298"/>
      <c r="Y166" s="318"/>
      <c r="Z166" s="319"/>
      <c r="AA166" s="319"/>
      <c r="AB166" s="319"/>
      <c r="AC166" s="319"/>
      <c r="AD166" s="320"/>
      <c r="AE166" s="300"/>
      <c r="AF166" s="302"/>
      <c r="AG166" s="306"/>
      <c r="AH166" s="306"/>
      <c r="AI166" s="306"/>
      <c r="AJ166" s="306"/>
      <c r="AK166" s="306"/>
      <c r="AL166" s="306"/>
      <c r="AM166" s="306"/>
      <c r="AN166" s="309"/>
      <c r="AO166" s="309"/>
      <c r="AP166" s="309"/>
      <c r="AQ166" s="313"/>
      <c r="AR166" s="486"/>
      <c r="AS166" s="487"/>
      <c r="AT166" s="487"/>
      <c r="AU166" s="488"/>
      <c r="AV166" s="264"/>
      <c r="AW166" s="104"/>
      <c r="AX166" s="104"/>
      <c r="AY166" s="104"/>
      <c r="AZ166" s="104"/>
      <c r="BA166" s="104"/>
      <c r="BB166" s="104"/>
      <c r="BC166" s="104"/>
      <c r="BD166" s="104"/>
      <c r="BE166" s="104"/>
      <c r="BF166" s="104"/>
      <c r="BG166" s="104"/>
      <c r="BH166" s="104"/>
      <c r="BI166" s="104"/>
      <c r="BJ166" s="104"/>
      <c r="BK166" s="104"/>
      <c r="BL166" s="104"/>
      <c r="BM166" s="104"/>
      <c r="BN166" s="104"/>
      <c r="BO166" s="104"/>
      <c r="BP166" s="294"/>
      <c r="BQ166" s="294"/>
      <c r="BR166" s="294"/>
      <c r="BS166" s="38"/>
      <c r="BT166" s="38"/>
      <c r="BU166" s="38"/>
      <c r="BV166" s="38"/>
      <c r="BW166" s="38"/>
      <c r="BX166" s="38"/>
      <c r="BY166" s="38"/>
      <c r="BZ166" s="38"/>
      <c r="CA166" s="38" t="s">
        <v>6</v>
      </c>
      <c r="CB166" s="38"/>
      <c r="CC166" s="38"/>
      <c r="CD166" s="38"/>
      <c r="CE166" s="38"/>
      <c r="CF166" s="38"/>
      <c r="CG166" s="38"/>
      <c r="CH166" s="38"/>
      <c r="CI166" s="38"/>
      <c r="CJ166" s="38" t="s">
        <v>66</v>
      </c>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c r="GK166" s="38"/>
      <c r="GL166" s="38"/>
      <c r="GM166" s="38"/>
      <c r="GN166" s="38"/>
      <c r="GO166" s="38"/>
      <c r="GP166" s="38"/>
      <c r="GQ166" s="38"/>
      <c r="GR166" s="38"/>
      <c r="GS166" s="38"/>
      <c r="GT166" s="38"/>
      <c r="GU166" s="38"/>
      <c r="GV166" s="38"/>
      <c r="GW166" s="38"/>
      <c r="GX166" s="38"/>
      <c r="GY166" s="38"/>
      <c r="GZ166" s="38"/>
      <c r="HA166" s="38"/>
      <c r="HB166" s="38"/>
      <c r="HC166" s="38"/>
      <c r="HD166" s="38"/>
      <c r="HE166" s="39"/>
      <c r="HF166" s="40"/>
      <c r="HG166" s="40"/>
      <c r="HH166" s="40"/>
      <c r="HI166" s="40"/>
      <c r="HJ166" s="40"/>
      <c r="HK166" s="40"/>
    </row>
    <row r="167" spans="1:219" s="41" customFormat="1" ht="41.25" customHeight="1" thickBot="1" x14ac:dyDescent="0.25">
      <c r="A167" s="348"/>
      <c r="B167" s="345"/>
      <c r="C167" s="80"/>
      <c r="D167" s="351"/>
      <c r="E167" s="97"/>
      <c r="F167" s="98"/>
      <c r="G167" s="101"/>
      <c r="H167" s="102"/>
      <c r="I167" s="354"/>
      <c r="J167" s="105"/>
      <c r="K167" s="354"/>
      <c r="L167" s="241" t="s">
        <v>459</v>
      </c>
      <c r="M167" s="327"/>
      <c r="N167" s="327"/>
      <c r="O167" s="330"/>
      <c r="P167" s="333"/>
      <c r="Q167" s="336"/>
      <c r="R167" s="310"/>
      <c r="S167" s="340"/>
      <c r="T167" s="105"/>
      <c r="U167" s="134"/>
      <c r="V167" s="303"/>
      <c r="W167" s="304"/>
      <c r="X167" s="305"/>
      <c r="Y167" s="321"/>
      <c r="Z167" s="322"/>
      <c r="AA167" s="322"/>
      <c r="AB167" s="322"/>
      <c r="AC167" s="322"/>
      <c r="AD167" s="323"/>
      <c r="AE167" s="36" t="str">
        <f>IF(AD167="","",IF(AD167="PROBABILIDAD",SUM(W167+Z167+AC167),0))</f>
        <v/>
      </c>
      <c r="AF167" s="53" t="str">
        <f>IF(AD167="","",IF(AD167="IMPACTO",SUM(W167+Z167+AC167),0))</f>
        <v/>
      </c>
      <c r="AG167" s="300"/>
      <c r="AH167" s="300"/>
      <c r="AI167" s="300"/>
      <c r="AJ167" s="300"/>
      <c r="AK167" s="300"/>
      <c r="AL167" s="300"/>
      <c r="AM167" s="300"/>
      <c r="AN167" s="310"/>
      <c r="AO167" s="310"/>
      <c r="AP167" s="310"/>
      <c r="AQ167" s="314"/>
      <c r="AR167" s="489"/>
      <c r="AS167" s="490"/>
      <c r="AT167" s="490"/>
      <c r="AU167" s="491"/>
      <c r="AV167" s="265"/>
      <c r="AW167" s="105"/>
      <c r="AX167" s="105"/>
      <c r="AY167" s="105"/>
      <c r="AZ167" s="105"/>
      <c r="BA167" s="105"/>
      <c r="BB167" s="105"/>
      <c r="BC167" s="105"/>
      <c r="BD167" s="105"/>
      <c r="BE167" s="105"/>
      <c r="BF167" s="105"/>
      <c r="BG167" s="105"/>
      <c r="BH167" s="105"/>
      <c r="BI167" s="105"/>
      <c r="BJ167" s="105"/>
      <c r="BK167" s="105"/>
      <c r="BL167" s="105"/>
      <c r="BM167" s="105"/>
      <c r="BN167" s="105"/>
      <c r="BO167" s="105"/>
      <c r="BP167" s="295"/>
      <c r="BQ167" s="295"/>
      <c r="BR167" s="295"/>
      <c r="BS167" s="38"/>
      <c r="BT167" s="38"/>
      <c r="BU167" s="38"/>
      <c r="BV167" s="38"/>
      <c r="BW167" s="38"/>
      <c r="BX167" s="38"/>
      <c r="BY167" s="38"/>
      <c r="BZ167" s="38"/>
      <c r="CA167" s="38" t="s">
        <v>7</v>
      </c>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c r="GK167" s="38"/>
      <c r="GL167" s="38"/>
      <c r="GM167" s="38"/>
      <c r="GN167" s="38"/>
      <c r="GO167" s="38"/>
      <c r="GP167" s="38"/>
      <c r="GQ167" s="38"/>
      <c r="GR167" s="38"/>
      <c r="GS167" s="38"/>
      <c r="GT167" s="38"/>
      <c r="GU167" s="38"/>
      <c r="GV167" s="38"/>
      <c r="GW167" s="38"/>
      <c r="GX167" s="38"/>
      <c r="GY167" s="38"/>
      <c r="GZ167" s="38"/>
      <c r="HA167" s="38"/>
      <c r="HB167" s="38"/>
      <c r="HC167" s="38"/>
      <c r="HD167" s="38"/>
      <c r="HE167" s="39"/>
      <c r="HF167" s="40"/>
      <c r="HG167" s="40"/>
      <c r="HH167" s="40"/>
      <c r="HI167" s="40"/>
      <c r="HJ167" s="40"/>
      <c r="HK167" s="40"/>
    </row>
    <row r="168" spans="1:219" s="41" customFormat="1" ht="118.5" customHeight="1" thickBot="1" x14ac:dyDescent="0.25">
      <c r="A168" s="346"/>
      <c r="B168" s="345"/>
      <c r="C168" s="78"/>
      <c r="D168" s="349"/>
      <c r="E168" s="97"/>
      <c r="F168" s="98"/>
      <c r="G168" s="99"/>
      <c r="H168" s="102"/>
      <c r="I168" s="352"/>
      <c r="J168" s="102"/>
      <c r="K168" s="352"/>
      <c r="L168" s="102"/>
      <c r="M168" s="324"/>
      <c r="N168" s="324"/>
      <c r="O168" s="328"/>
      <c r="P168" s="331"/>
      <c r="Q168" s="334"/>
      <c r="R168" s="307"/>
      <c r="S168" s="337"/>
      <c r="T168" s="102"/>
      <c r="U168" s="134"/>
      <c r="V168" s="341"/>
      <c r="W168" s="342"/>
      <c r="X168" s="343"/>
      <c r="Y168" s="315"/>
      <c r="Z168" s="316"/>
      <c r="AA168" s="316"/>
      <c r="AB168" s="316"/>
      <c r="AC168" s="316"/>
      <c r="AD168" s="317"/>
      <c r="AE168" s="36"/>
      <c r="AF168" s="261"/>
      <c r="AG168" s="299"/>
      <c r="AH168" s="299"/>
      <c r="AI168" s="299"/>
      <c r="AJ168" s="299"/>
      <c r="AK168" s="299"/>
      <c r="AL168" s="299"/>
      <c r="AM168" s="299"/>
      <c r="AN168" s="307"/>
      <c r="AO168" s="307"/>
      <c r="AP168" s="307"/>
      <c r="AQ168" s="311"/>
      <c r="AR168" s="102"/>
      <c r="AS168" s="243"/>
      <c r="AT168" s="243"/>
      <c r="AU168" s="102"/>
      <c r="AV168" s="262"/>
      <c r="AW168" s="102"/>
      <c r="AX168" s="102"/>
      <c r="AY168" s="102"/>
      <c r="AZ168" s="102"/>
      <c r="BA168" s="102"/>
      <c r="BB168" s="102"/>
      <c r="BC168" s="102"/>
      <c r="BD168" s="102"/>
      <c r="BE168" s="102"/>
      <c r="BF168" s="102"/>
      <c r="BG168" s="102"/>
      <c r="BH168" s="102"/>
      <c r="BI168" s="102"/>
      <c r="BJ168" s="102"/>
      <c r="BK168" s="102"/>
      <c r="BL168" s="102"/>
      <c r="BM168" s="102"/>
      <c r="BN168" s="102"/>
      <c r="BO168" s="102"/>
      <c r="BP168" s="293"/>
      <c r="BQ168" s="293"/>
      <c r="BR168" s="293"/>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c r="GK168" s="38"/>
      <c r="GL168" s="38"/>
      <c r="GM168" s="38"/>
      <c r="GN168" s="38"/>
      <c r="GO168" s="38"/>
      <c r="GP168" s="38"/>
      <c r="GQ168" s="38"/>
      <c r="GR168" s="38"/>
      <c r="GS168" s="38"/>
      <c r="GT168" s="38"/>
      <c r="GU168" s="38"/>
      <c r="GV168" s="38"/>
      <c r="GW168" s="38"/>
      <c r="GX168" s="38"/>
      <c r="GY168" s="38"/>
      <c r="GZ168" s="38"/>
      <c r="HA168" s="38"/>
      <c r="HB168" s="38"/>
      <c r="HC168" s="38"/>
      <c r="HD168" s="38"/>
      <c r="HE168" s="39"/>
      <c r="HF168" s="40"/>
      <c r="HG168" s="40"/>
      <c r="HH168" s="40"/>
      <c r="HI168" s="40"/>
      <c r="HJ168" s="40"/>
      <c r="HK168" s="40"/>
    </row>
    <row r="169" spans="1:219" s="41" customFormat="1" ht="41.25" customHeight="1" thickBot="1" x14ac:dyDescent="0.25">
      <c r="A169" s="347"/>
      <c r="B169" s="345"/>
      <c r="C169" s="79"/>
      <c r="D169" s="350"/>
      <c r="E169" s="97"/>
      <c r="F169" s="98"/>
      <c r="G169" s="100"/>
      <c r="H169" s="102"/>
      <c r="I169" s="353"/>
      <c r="J169" s="103"/>
      <c r="K169" s="353"/>
      <c r="L169" s="103"/>
      <c r="M169" s="325"/>
      <c r="N169" s="325"/>
      <c r="O169" s="329"/>
      <c r="P169" s="332"/>
      <c r="Q169" s="335"/>
      <c r="R169" s="308"/>
      <c r="S169" s="338"/>
      <c r="T169" s="103"/>
      <c r="U169" s="134"/>
      <c r="V169" s="296"/>
      <c r="W169" s="297"/>
      <c r="X169" s="298"/>
      <c r="Y169" s="318"/>
      <c r="Z169" s="319"/>
      <c r="AA169" s="319"/>
      <c r="AB169" s="319"/>
      <c r="AC169" s="319"/>
      <c r="AD169" s="320"/>
      <c r="AE169" s="36"/>
      <c r="AF169" s="261"/>
      <c r="AG169" s="306"/>
      <c r="AH169" s="306"/>
      <c r="AI169" s="306"/>
      <c r="AJ169" s="306"/>
      <c r="AK169" s="306"/>
      <c r="AL169" s="306"/>
      <c r="AM169" s="306"/>
      <c r="AN169" s="308"/>
      <c r="AO169" s="308"/>
      <c r="AP169" s="308"/>
      <c r="AQ169" s="312"/>
      <c r="AR169" s="103"/>
      <c r="AS169" s="103"/>
      <c r="AT169" s="103"/>
      <c r="AU169" s="103"/>
      <c r="AV169" s="263"/>
      <c r="AW169" s="103"/>
      <c r="AX169" s="103"/>
      <c r="AY169" s="103"/>
      <c r="AZ169" s="103"/>
      <c r="BA169" s="103"/>
      <c r="BB169" s="103"/>
      <c r="BC169" s="103"/>
      <c r="BD169" s="103"/>
      <c r="BE169" s="103"/>
      <c r="BF169" s="103"/>
      <c r="BG169" s="103"/>
      <c r="BH169" s="103"/>
      <c r="BI169" s="103"/>
      <c r="BJ169" s="103"/>
      <c r="BK169" s="103"/>
      <c r="BL169" s="103"/>
      <c r="BM169" s="103"/>
      <c r="BN169" s="103"/>
      <c r="BO169" s="103"/>
      <c r="BP169" s="294"/>
      <c r="BQ169" s="294"/>
      <c r="BR169" s="294"/>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c r="FP169" s="38"/>
      <c r="FQ169" s="38"/>
      <c r="FR169" s="38"/>
      <c r="FS169" s="38"/>
      <c r="FT169" s="38"/>
      <c r="FU169" s="38"/>
      <c r="FV169" s="38"/>
      <c r="FW169" s="38"/>
      <c r="FX169" s="38"/>
      <c r="FY169" s="38"/>
      <c r="FZ169" s="38"/>
      <c r="GA169" s="38"/>
      <c r="GB169" s="38"/>
      <c r="GC169" s="38"/>
      <c r="GD169" s="38"/>
      <c r="GE169" s="38"/>
      <c r="GF169" s="38"/>
      <c r="GG169" s="38"/>
      <c r="GH169" s="38"/>
      <c r="GI169" s="38"/>
      <c r="GJ169" s="38"/>
      <c r="GK169" s="38"/>
      <c r="GL169" s="38"/>
      <c r="GM169" s="38"/>
      <c r="GN169" s="38"/>
      <c r="GO169" s="38"/>
      <c r="GP169" s="38"/>
      <c r="GQ169" s="38"/>
      <c r="GR169" s="38"/>
      <c r="GS169" s="38"/>
      <c r="GT169" s="38"/>
      <c r="GU169" s="38"/>
      <c r="GV169" s="38"/>
      <c r="GW169" s="38"/>
      <c r="GX169" s="38"/>
      <c r="GY169" s="38"/>
      <c r="GZ169" s="38"/>
      <c r="HA169" s="38"/>
      <c r="HB169" s="38"/>
      <c r="HC169" s="38"/>
      <c r="HD169" s="38"/>
      <c r="HE169" s="39"/>
      <c r="HF169" s="40"/>
      <c r="HG169" s="40"/>
      <c r="HH169" s="40"/>
      <c r="HI169" s="40"/>
      <c r="HJ169" s="40"/>
      <c r="HK169" s="40"/>
    </row>
    <row r="170" spans="1:219" s="41" customFormat="1" ht="41.25" customHeight="1" thickBot="1" x14ac:dyDescent="0.25">
      <c r="A170" s="347"/>
      <c r="B170" s="345"/>
      <c r="C170" s="79"/>
      <c r="D170" s="350"/>
      <c r="E170" s="97"/>
      <c r="F170" s="98"/>
      <c r="G170" s="100"/>
      <c r="H170" s="102"/>
      <c r="I170" s="353"/>
      <c r="J170" s="104"/>
      <c r="K170" s="353"/>
      <c r="L170" s="104"/>
      <c r="M170" s="325"/>
      <c r="N170" s="325"/>
      <c r="O170" s="329"/>
      <c r="P170" s="332"/>
      <c r="Q170" s="335"/>
      <c r="R170" s="308"/>
      <c r="S170" s="338"/>
      <c r="T170" s="104"/>
      <c r="U170" s="134"/>
      <c r="V170" s="296"/>
      <c r="W170" s="297"/>
      <c r="X170" s="298"/>
      <c r="Y170" s="318"/>
      <c r="Z170" s="319"/>
      <c r="AA170" s="319"/>
      <c r="AB170" s="319"/>
      <c r="AC170" s="319"/>
      <c r="AD170" s="320"/>
      <c r="AE170" s="299"/>
      <c r="AF170" s="301"/>
      <c r="AG170" s="306"/>
      <c r="AH170" s="306"/>
      <c r="AI170" s="306"/>
      <c r="AJ170" s="306"/>
      <c r="AK170" s="306"/>
      <c r="AL170" s="306"/>
      <c r="AM170" s="306"/>
      <c r="AN170" s="308"/>
      <c r="AO170" s="308"/>
      <c r="AP170" s="308"/>
      <c r="AQ170" s="312"/>
      <c r="AR170" s="104"/>
      <c r="AS170" s="104"/>
      <c r="AT170" s="104"/>
      <c r="AU170" s="104"/>
      <c r="AV170" s="264"/>
      <c r="AW170" s="104"/>
      <c r="AX170" s="104"/>
      <c r="AY170" s="104"/>
      <c r="AZ170" s="104"/>
      <c r="BA170" s="104"/>
      <c r="BB170" s="104"/>
      <c r="BC170" s="104"/>
      <c r="BD170" s="104"/>
      <c r="BE170" s="104"/>
      <c r="BF170" s="104"/>
      <c r="BG170" s="104"/>
      <c r="BH170" s="104"/>
      <c r="BI170" s="104"/>
      <c r="BJ170" s="104"/>
      <c r="BK170" s="104"/>
      <c r="BL170" s="104"/>
      <c r="BM170" s="104"/>
      <c r="BN170" s="104"/>
      <c r="BO170" s="104"/>
      <c r="BP170" s="294"/>
      <c r="BQ170" s="294"/>
      <c r="BR170" s="294"/>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c r="FP170" s="38"/>
      <c r="FQ170" s="38"/>
      <c r="FR170" s="38"/>
      <c r="FS170" s="38"/>
      <c r="FT170" s="38"/>
      <c r="FU170" s="38"/>
      <c r="FV170" s="38"/>
      <c r="FW170" s="38"/>
      <c r="FX170" s="38"/>
      <c r="FY170" s="38"/>
      <c r="FZ170" s="38"/>
      <c r="GA170" s="38"/>
      <c r="GB170" s="38"/>
      <c r="GC170" s="38"/>
      <c r="GD170" s="38"/>
      <c r="GE170" s="38"/>
      <c r="GF170" s="38"/>
      <c r="GG170" s="38"/>
      <c r="GH170" s="38"/>
      <c r="GI170" s="38"/>
      <c r="GJ170" s="38"/>
      <c r="GK170" s="38"/>
      <c r="GL170" s="38"/>
      <c r="GM170" s="38"/>
      <c r="GN170" s="38"/>
      <c r="GO170" s="38"/>
      <c r="GP170" s="38"/>
      <c r="GQ170" s="38"/>
      <c r="GR170" s="38"/>
      <c r="GS170" s="38"/>
      <c r="GT170" s="38"/>
      <c r="GU170" s="38"/>
      <c r="GV170" s="38"/>
      <c r="GW170" s="38"/>
      <c r="GX170" s="38"/>
      <c r="GY170" s="38"/>
      <c r="GZ170" s="38"/>
      <c r="HA170" s="38"/>
      <c r="HB170" s="38"/>
      <c r="HC170" s="38"/>
      <c r="HD170" s="38"/>
      <c r="HE170" s="39"/>
      <c r="HF170" s="40"/>
      <c r="HG170" s="40"/>
      <c r="HH170" s="40"/>
      <c r="HI170" s="40"/>
      <c r="HJ170" s="40"/>
      <c r="HK170" s="40"/>
    </row>
    <row r="171" spans="1:219" s="41" customFormat="1" ht="41.25" customHeight="1" thickBot="1" x14ac:dyDescent="0.25">
      <c r="A171" s="347"/>
      <c r="B171" s="345"/>
      <c r="C171" s="79"/>
      <c r="D171" s="350"/>
      <c r="E171" s="97"/>
      <c r="F171" s="98"/>
      <c r="G171" s="100"/>
      <c r="H171" s="102"/>
      <c r="I171" s="353"/>
      <c r="J171" s="104"/>
      <c r="K171" s="353"/>
      <c r="L171" s="104"/>
      <c r="M171" s="326"/>
      <c r="N171" s="326"/>
      <c r="O171" s="329"/>
      <c r="P171" s="332"/>
      <c r="Q171" s="335"/>
      <c r="R171" s="309"/>
      <c r="S171" s="339"/>
      <c r="T171" s="104"/>
      <c r="U171" s="134"/>
      <c r="V171" s="296"/>
      <c r="W171" s="297"/>
      <c r="X171" s="298"/>
      <c r="Y171" s="318"/>
      <c r="Z171" s="319"/>
      <c r="AA171" s="319"/>
      <c r="AB171" s="319"/>
      <c r="AC171" s="319"/>
      <c r="AD171" s="320"/>
      <c r="AE171" s="300"/>
      <c r="AF171" s="302"/>
      <c r="AG171" s="306"/>
      <c r="AH171" s="306"/>
      <c r="AI171" s="306"/>
      <c r="AJ171" s="306"/>
      <c r="AK171" s="306"/>
      <c r="AL171" s="306"/>
      <c r="AM171" s="306"/>
      <c r="AN171" s="309"/>
      <c r="AO171" s="309"/>
      <c r="AP171" s="309"/>
      <c r="AQ171" s="313"/>
      <c r="AR171" s="104"/>
      <c r="AS171" s="104"/>
      <c r="AT171" s="104"/>
      <c r="AU171" s="104"/>
      <c r="AV171" s="264"/>
      <c r="AW171" s="104"/>
      <c r="AX171" s="104"/>
      <c r="AY171" s="104"/>
      <c r="AZ171" s="104"/>
      <c r="BA171" s="104"/>
      <c r="BB171" s="104"/>
      <c r="BC171" s="104"/>
      <c r="BD171" s="104"/>
      <c r="BE171" s="104"/>
      <c r="BF171" s="104"/>
      <c r="BG171" s="104"/>
      <c r="BH171" s="104"/>
      <c r="BI171" s="104"/>
      <c r="BJ171" s="104"/>
      <c r="BK171" s="104"/>
      <c r="BL171" s="104"/>
      <c r="BM171" s="104"/>
      <c r="BN171" s="104"/>
      <c r="BO171" s="104"/>
      <c r="BP171" s="294"/>
      <c r="BQ171" s="294"/>
      <c r="BR171" s="294"/>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c r="FP171" s="38"/>
      <c r="FQ171" s="38"/>
      <c r="FR171" s="38"/>
      <c r="FS171" s="38"/>
      <c r="FT171" s="38"/>
      <c r="FU171" s="38"/>
      <c r="FV171" s="38"/>
      <c r="FW171" s="38"/>
      <c r="FX171" s="38"/>
      <c r="FY171" s="38"/>
      <c r="FZ171" s="38"/>
      <c r="GA171" s="38"/>
      <c r="GB171" s="38"/>
      <c r="GC171" s="38"/>
      <c r="GD171" s="38"/>
      <c r="GE171" s="38"/>
      <c r="GF171" s="38"/>
      <c r="GG171" s="38"/>
      <c r="GH171" s="38"/>
      <c r="GI171" s="38"/>
      <c r="GJ171" s="38"/>
      <c r="GK171" s="38"/>
      <c r="GL171" s="38"/>
      <c r="GM171" s="38"/>
      <c r="GN171" s="38"/>
      <c r="GO171" s="38"/>
      <c r="GP171" s="38"/>
      <c r="GQ171" s="38"/>
      <c r="GR171" s="38"/>
      <c r="GS171" s="38"/>
      <c r="GT171" s="38"/>
      <c r="GU171" s="38"/>
      <c r="GV171" s="38"/>
      <c r="GW171" s="38"/>
      <c r="GX171" s="38"/>
      <c r="GY171" s="38"/>
      <c r="GZ171" s="38"/>
      <c r="HA171" s="38"/>
      <c r="HB171" s="38"/>
      <c r="HC171" s="38"/>
      <c r="HD171" s="38"/>
      <c r="HE171" s="39"/>
      <c r="HF171" s="40"/>
      <c r="HG171" s="40"/>
      <c r="HH171" s="40"/>
      <c r="HI171" s="40"/>
      <c r="HJ171" s="40"/>
      <c r="HK171" s="40"/>
    </row>
    <row r="172" spans="1:219" s="41" customFormat="1" ht="41.25" customHeight="1" thickBot="1" x14ac:dyDescent="0.25">
      <c r="A172" s="348"/>
      <c r="B172" s="345"/>
      <c r="C172" s="80"/>
      <c r="D172" s="351"/>
      <c r="E172" s="97"/>
      <c r="F172" s="98"/>
      <c r="G172" s="101"/>
      <c r="H172" s="102"/>
      <c r="I172" s="354"/>
      <c r="J172" s="105"/>
      <c r="K172" s="354"/>
      <c r="L172" s="230"/>
      <c r="M172" s="327"/>
      <c r="N172" s="327"/>
      <c r="O172" s="330"/>
      <c r="P172" s="333"/>
      <c r="Q172" s="336"/>
      <c r="R172" s="310"/>
      <c r="S172" s="340"/>
      <c r="T172" s="105"/>
      <c r="U172" s="134"/>
      <c r="V172" s="303"/>
      <c r="W172" s="304"/>
      <c r="X172" s="305"/>
      <c r="Y172" s="321"/>
      <c r="Z172" s="322"/>
      <c r="AA172" s="322"/>
      <c r="AB172" s="322"/>
      <c r="AC172" s="322"/>
      <c r="AD172" s="323"/>
      <c r="AE172" s="36"/>
      <c r="AF172" s="53"/>
      <c r="AG172" s="300"/>
      <c r="AH172" s="300"/>
      <c r="AI172" s="300"/>
      <c r="AJ172" s="300"/>
      <c r="AK172" s="300"/>
      <c r="AL172" s="300"/>
      <c r="AM172" s="300"/>
      <c r="AN172" s="310"/>
      <c r="AO172" s="310"/>
      <c r="AP172" s="310"/>
      <c r="AQ172" s="314"/>
      <c r="AR172" s="105"/>
      <c r="AS172" s="105"/>
      <c r="AT172" s="105"/>
      <c r="AU172" s="105"/>
      <c r="AV172" s="265"/>
      <c r="AW172" s="105"/>
      <c r="AX172" s="105"/>
      <c r="AY172" s="105"/>
      <c r="AZ172" s="105"/>
      <c r="BA172" s="105"/>
      <c r="BB172" s="105"/>
      <c r="BC172" s="105"/>
      <c r="BD172" s="105"/>
      <c r="BE172" s="105"/>
      <c r="BF172" s="105"/>
      <c r="BG172" s="105"/>
      <c r="BH172" s="105"/>
      <c r="BI172" s="105"/>
      <c r="BJ172" s="105"/>
      <c r="BK172" s="105"/>
      <c r="BL172" s="105"/>
      <c r="BM172" s="105"/>
      <c r="BN172" s="105"/>
      <c r="BO172" s="105"/>
      <c r="BP172" s="295"/>
      <c r="BQ172" s="295"/>
      <c r="BR172" s="295"/>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9"/>
      <c r="HF172" s="40"/>
      <c r="HG172" s="40"/>
      <c r="HH172" s="40"/>
      <c r="HI172" s="40"/>
      <c r="HJ172" s="40"/>
      <c r="HK172" s="40"/>
    </row>
    <row r="173" spans="1:219" ht="20.25" customHeight="1" x14ac:dyDescent="0.2">
      <c r="AV173" s="34"/>
    </row>
    <row r="174" spans="1:219" ht="20.25" customHeight="1" x14ac:dyDescent="0.2">
      <c r="AV174" s="34"/>
    </row>
    <row r="175" spans="1:219" ht="20.25" customHeight="1" x14ac:dyDescent="0.2">
      <c r="AV175" s="34"/>
    </row>
    <row r="176" spans="1:219" ht="20.25" customHeight="1" x14ac:dyDescent="0.2">
      <c r="AV176" s="34"/>
    </row>
    <row r="177" spans="48:48" ht="20.25" customHeight="1" x14ac:dyDescent="0.2">
      <c r="AV177" s="34"/>
    </row>
    <row r="178" spans="48:48" ht="20.25" customHeight="1" x14ac:dyDescent="0.2">
      <c r="AV178" s="34"/>
    </row>
    <row r="179" spans="48:48" ht="20.25" customHeight="1" x14ac:dyDescent="0.2">
      <c r="AV179" s="34"/>
    </row>
    <row r="180" spans="48:48" ht="20.25" customHeight="1" x14ac:dyDescent="0.2">
      <c r="AV180" s="34"/>
    </row>
    <row r="181" spans="48:48" ht="20.25" customHeight="1" x14ac:dyDescent="0.2">
      <c r="AV181" s="34"/>
    </row>
    <row r="182" spans="48:48" ht="20.25" customHeight="1" x14ac:dyDescent="0.2">
      <c r="AV182" s="34"/>
    </row>
    <row r="183" spans="48:48" ht="20.25" customHeight="1" x14ac:dyDescent="0.2">
      <c r="AV183" s="34"/>
    </row>
    <row r="184" spans="48:48" ht="20.25" customHeight="1" x14ac:dyDescent="0.2">
      <c r="AV184" s="34"/>
    </row>
    <row r="185" spans="48:48" ht="20.25" customHeight="1" x14ac:dyDescent="0.2">
      <c r="AV185" s="34"/>
    </row>
    <row r="186" spans="48:48" ht="20.25" customHeight="1" x14ac:dyDescent="0.2">
      <c r="AV186" s="34"/>
    </row>
    <row r="187" spans="48:48" ht="20.25" customHeight="1" x14ac:dyDescent="0.2">
      <c r="AV187" s="34"/>
    </row>
    <row r="188" spans="48:48" ht="20.25" customHeight="1" x14ac:dyDescent="0.2">
      <c r="AV188" s="34"/>
    </row>
    <row r="189" spans="48:48" ht="20.25" customHeight="1" x14ac:dyDescent="0.2">
      <c r="AV189" s="34"/>
    </row>
    <row r="190" spans="48:48" ht="20.25" customHeight="1" x14ac:dyDescent="0.2">
      <c r="AV190" s="34"/>
    </row>
    <row r="191" spans="48:48" ht="20.25" customHeight="1" x14ac:dyDescent="0.2">
      <c r="AV191" s="34"/>
    </row>
    <row r="192" spans="48:48" ht="20.25" customHeight="1" x14ac:dyDescent="0.2">
      <c r="AV192" s="34"/>
    </row>
    <row r="193" spans="48:48" ht="20.25" customHeight="1" x14ac:dyDescent="0.2">
      <c r="AV193" s="34"/>
    </row>
    <row r="194" spans="48:48" ht="20.25" customHeight="1" x14ac:dyDescent="0.2">
      <c r="AV194" s="34"/>
    </row>
    <row r="195" spans="48:48" ht="20.25" customHeight="1" x14ac:dyDescent="0.2">
      <c r="AV195" s="34"/>
    </row>
    <row r="196" spans="48:48" ht="20.25" customHeight="1" x14ac:dyDescent="0.2">
      <c r="AV196" s="34"/>
    </row>
    <row r="197" spans="48:48" ht="20.25" customHeight="1" x14ac:dyDescent="0.2">
      <c r="AV197" s="34"/>
    </row>
    <row r="198" spans="48:48" ht="20.25" customHeight="1" x14ac:dyDescent="0.2">
      <c r="AV198" s="34"/>
    </row>
    <row r="199" spans="48:48" ht="20.25" customHeight="1" x14ac:dyDescent="0.2">
      <c r="AV199" s="34"/>
    </row>
    <row r="200" spans="48:48" ht="20.25" customHeight="1" x14ac:dyDescent="0.2">
      <c r="AV200" s="34"/>
    </row>
    <row r="201" spans="48:48" ht="20.25" customHeight="1" x14ac:dyDescent="0.2">
      <c r="AV201" s="34"/>
    </row>
    <row r="202" spans="48:48" ht="20.25" customHeight="1" x14ac:dyDescent="0.2">
      <c r="AV202" s="34"/>
    </row>
    <row r="203" spans="48:48" ht="20.25" customHeight="1" x14ac:dyDescent="0.2">
      <c r="AV203" s="34"/>
    </row>
    <row r="204" spans="48:48" ht="20.25" customHeight="1" x14ac:dyDescent="0.2">
      <c r="AV204" s="34"/>
    </row>
    <row r="205" spans="48:48" ht="20.25" customHeight="1" x14ac:dyDescent="0.2">
      <c r="AV205" s="34"/>
    </row>
    <row r="206" spans="48:48" ht="20.25" customHeight="1" x14ac:dyDescent="0.2">
      <c r="AV206" s="34"/>
    </row>
    <row r="207" spans="48:48" ht="20.25" customHeight="1" x14ac:dyDescent="0.2">
      <c r="AV207" s="34"/>
    </row>
    <row r="208" spans="48:48" ht="20.25" customHeight="1" x14ac:dyDescent="0.2">
      <c r="AV208" s="34"/>
    </row>
    <row r="209" spans="48:48" ht="20.25" customHeight="1" x14ac:dyDescent="0.2">
      <c r="AV209" s="34"/>
    </row>
    <row r="210" spans="48:48" ht="20.25" customHeight="1" x14ac:dyDescent="0.2">
      <c r="AV210" s="34"/>
    </row>
    <row r="211" spans="48:48" ht="20.25" customHeight="1" x14ac:dyDescent="0.2">
      <c r="AV211" s="34"/>
    </row>
    <row r="212" spans="48:48" ht="20.25" customHeight="1" x14ac:dyDescent="0.2">
      <c r="AV212" s="34"/>
    </row>
    <row r="213" spans="48:48" ht="20.25" customHeight="1" x14ac:dyDescent="0.2">
      <c r="AV213" s="34"/>
    </row>
    <row r="214" spans="48:48" ht="20.25" customHeight="1" x14ac:dyDescent="0.2">
      <c r="AV214" s="34"/>
    </row>
    <row r="215" spans="48:48" ht="20.25" customHeight="1" x14ac:dyDescent="0.2">
      <c r="AV215" s="34"/>
    </row>
    <row r="216" spans="48:48" ht="20.25" customHeight="1" x14ac:dyDescent="0.2">
      <c r="AV216" s="34"/>
    </row>
    <row r="217" spans="48:48" ht="20.25" customHeight="1" x14ac:dyDescent="0.2">
      <c r="AV217" s="34"/>
    </row>
    <row r="218" spans="48:48" ht="20.25" customHeight="1" x14ac:dyDescent="0.2">
      <c r="AV218" s="34"/>
    </row>
    <row r="219" spans="48:48" ht="20.25" customHeight="1" x14ac:dyDescent="0.2">
      <c r="AV219" s="34"/>
    </row>
    <row r="220" spans="48:48" ht="20.25" customHeight="1" x14ac:dyDescent="0.2">
      <c r="AV220" s="34"/>
    </row>
    <row r="221" spans="48:48" ht="20.25" customHeight="1" x14ac:dyDescent="0.2">
      <c r="AV221" s="34"/>
    </row>
    <row r="222" spans="48:48" ht="20.25" customHeight="1" x14ac:dyDescent="0.2">
      <c r="AV222" s="34"/>
    </row>
    <row r="223" spans="48:48" ht="20.25" customHeight="1" x14ac:dyDescent="0.2">
      <c r="AV223" s="34"/>
    </row>
    <row r="224" spans="48:48" ht="20.25" customHeight="1" x14ac:dyDescent="0.2">
      <c r="AV224" s="34"/>
    </row>
    <row r="225" spans="48:48" ht="20.25" customHeight="1" x14ac:dyDescent="0.2">
      <c r="AV225" s="34"/>
    </row>
    <row r="226" spans="48:48" ht="20.25" customHeight="1" x14ac:dyDescent="0.2">
      <c r="AV226" s="34"/>
    </row>
    <row r="227" spans="48:48" ht="20.25" customHeight="1" x14ac:dyDescent="0.2">
      <c r="AV227" s="34"/>
    </row>
    <row r="228" spans="48:48" ht="20.25" customHeight="1" x14ac:dyDescent="0.2">
      <c r="AV228" s="34"/>
    </row>
    <row r="229" spans="48:48" ht="20.25" customHeight="1" x14ac:dyDescent="0.2">
      <c r="AV229" s="34"/>
    </row>
    <row r="230" spans="48:48" ht="20.25" customHeight="1" x14ac:dyDescent="0.2">
      <c r="AV230" s="34"/>
    </row>
    <row r="231" spans="48:48" ht="20.25" customHeight="1" x14ac:dyDescent="0.2">
      <c r="AV231" s="34"/>
    </row>
    <row r="232" spans="48:48" ht="20.25" customHeight="1" x14ac:dyDescent="0.2">
      <c r="AV232" s="34"/>
    </row>
    <row r="233" spans="48:48" ht="20.25" customHeight="1" x14ac:dyDescent="0.2">
      <c r="AV233" s="34"/>
    </row>
    <row r="234" spans="48:48" ht="20.25" customHeight="1" x14ac:dyDescent="0.2">
      <c r="AV234" s="34"/>
    </row>
    <row r="235" spans="48:48" ht="20.25" customHeight="1" x14ac:dyDescent="0.2">
      <c r="AV235" s="34"/>
    </row>
    <row r="236" spans="48:48" ht="20.25" customHeight="1" x14ac:dyDescent="0.2">
      <c r="AV236" s="34"/>
    </row>
    <row r="237" spans="48:48" ht="20.25" customHeight="1" x14ac:dyDescent="0.2">
      <c r="AV237" s="34"/>
    </row>
    <row r="238" spans="48:48" ht="20.25" customHeight="1" x14ac:dyDescent="0.2">
      <c r="AV238" s="34"/>
    </row>
    <row r="239" spans="48:48" ht="20.25" customHeight="1" x14ac:dyDescent="0.2">
      <c r="AV239" s="34"/>
    </row>
    <row r="240" spans="48:48" ht="20.25" customHeight="1" x14ac:dyDescent="0.2">
      <c r="AV240" s="34"/>
    </row>
    <row r="241" spans="48:48" ht="20.25" customHeight="1" x14ac:dyDescent="0.2">
      <c r="AV241" s="34"/>
    </row>
    <row r="242" spans="48:48" ht="20.25" customHeight="1" x14ac:dyDescent="0.2">
      <c r="AV242" s="34"/>
    </row>
    <row r="243" spans="48:48" ht="20.25" customHeight="1" x14ac:dyDescent="0.2">
      <c r="AV243" s="34"/>
    </row>
    <row r="244" spans="48:48" ht="20.25" customHeight="1" x14ac:dyDescent="0.2">
      <c r="AV244" s="34"/>
    </row>
    <row r="245" spans="48:48" ht="20.25" customHeight="1" x14ac:dyDescent="0.2">
      <c r="AV245" s="34"/>
    </row>
    <row r="246" spans="48:48" ht="20.25" customHeight="1" x14ac:dyDescent="0.2">
      <c r="AV246" s="34"/>
    </row>
    <row r="247" spans="48:48" ht="20.25" customHeight="1" x14ac:dyDescent="0.2">
      <c r="AV247" s="34"/>
    </row>
    <row r="248" spans="48:48" ht="20.25" customHeight="1" x14ac:dyDescent="0.2">
      <c r="AV248" s="34"/>
    </row>
    <row r="249" spans="48:48" ht="20.25" customHeight="1" x14ac:dyDescent="0.2">
      <c r="AV249" s="34"/>
    </row>
    <row r="250" spans="48:48" ht="20.25" customHeight="1" x14ac:dyDescent="0.2">
      <c r="AV250" s="34"/>
    </row>
    <row r="251" spans="48:48" ht="20.25" customHeight="1" x14ac:dyDescent="0.2">
      <c r="AV251" s="34"/>
    </row>
    <row r="252" spans="48:48" ht="20.25" customHeight="1" x14ac:dyDescent="0.2">
      <c r="AV252" s="34"/>
    </row>
    <row r="253" spans="48:48" ht="20.25" customHeight="1" x14ac:dyDescent="0.2">
      <c r="AV253" s="34"/>
    </row>
    <row r="254" spans="48:48" ht="20.25" customHeight="1" x14ac:dyDescent="0.2">
      <c r="AV254" s="34"/>
    </row>
    <row r="255" spans="48:48" ht="20.25" customHeight="1" x14ac:dyDescent="0.2">
      <c r="AV255" s="34"/>
    </row>
    <row r="256" spans="48:48" ht="20.25" customHeight="1" x14ac:dyDescent="0.2">
      <c r="AV256" s="34"/>
    </row>
    <row r="257" spans="48:48" ht="20.25" customHeight="1" x14ac:dyDescent="0.2">
      <c r="AV257" s="34"/>
    </row>
    <row r="258" spans="48:48" ht="20.25" customHeight="1" x14ac:dyDescent="0.2">
      <c r="AV258" s="34"/>
    </row>
    <row r="259" spans="48:48" ht="20.25" customHeight="1" x14ac:dyDescent="0.2">
      <c r="AV259" s="34"/>
    </row>
    <row r="260" spans="48:48" ht="20.25" customHeight="1" x14ac:dyDescent="0.2">
      <c r="AV260" s="34"/>
    </row>
    <row r="261" spans="48:48" ht="20.25" customHeight="1" x14ac:dyDescent="0.2">
      <c r="AV261" s="34"/>
    </row>
    <row r="262" spans="48:48" ht="20.25" customHeight="1" x14ac:dyDescent="0.2">
      <c r="AV262" s="34"/>
    </row>
    <row r="263" spans="48:48" ht="20.25" customHeight="1" x14ac:dyDescent="0.2">
      <c r="AV263" s="34"/>
    </row>
    <row r="264" spans="48:48" ht="20.25" customHeight="1" x14ac:dyDescent="0.2">
      <c r="AV264" s="34"/>
    </row>
    <row r="265" spans="48:48" ht="20.25" customHeight="1" x14ac:dyDescent="0.2">
      <c r="AV265" s="34"/>
    </row>
  </sheetData>
  <sheetProtection formatCells="0" formatColumns="0" formatRows="0" insertRows="0" insertHyperlinks="0" sort="0" autoFilter="0" pivotTables="0"/>
  <autoFilter ref="A111:A147" xr:uid="{00000000-0009-0000-0000-000002000000}"/>
  <dataConsolidate/>
  <mergeCells count="491">
    <mergeCell ref="AR163:AU167"/>
    <mergeCell ref="AQ168:AQ172"/>
    <mergeCell ref="BP168:BP172"/>
    <mergeCell ref="BQ168:BQ172"/>
    <mergeCell ref="BR168:BR172"/>
    <mergeCell ref="AQ163:AQ167"/>
    <mergeCell ref="BP163:BP167"/>
    <mergeCell ref="BQ163:BQ167"/>
    <mergeCell ref="BR163:BR167"/>
    <mergeCell ref="AM168:AM172"/>
    <mergeCell ref="AN168:AN172"/>
    <mergeCell ref="AO168:AO172"/>
    <mergeCell ref="AP168:AP172"/>
    <mergeCell ref="V169:X169"/>
    <mergeCell ref="V170:X170"/>
    <mergeCell ref="AE170:AE171"/>
    <mergeCell ref="AF170:AF171"/>
    <mergeCell ref="V171:X171"/>
    <mergeCell ref="V172:X172"/>
    <mergeCell ref="AO163:AO167"/>
    <mergeCell ref="AP163:AP167"/>
    <mergeCell ref="V166:X166"/>
    <mergeCell ref="V167:X167"/>
    <mergeCell ref="A168:A172"/>
    <mergeCell ref="B168:B172"/>
    <mergeCell ref="D168:D172"/>
    <mergeCell ref="I168:I172"/>
    <mergeCell ref="K168:K172"/>
    <mergeCell ref="M168:M172"/>
    <mergeCell ref="N168:N172"/>
    <mergeCell ref="O168:O172"/>
    <mergeCell ref="P168:P172"/>
    <mergeCell ref="Q168:Q172"/>
    <mergeCell ref="R168:R172"/>
    <mergeCell ref="S168:S172"/>
    <mergeCell ref="V168:X168"/>
    <mergeCell ref="Y168:AD172"/>
    <mergeCell ref="AG168:AG172"/>
    <mergeCell ref="AH168:AH172"/>
    <mergeCell ref="AI168:AI172"/>
    <mergeCell ref="AJ168:AJ172"/>
    <mergeCell ref="AK168:AK172"/>
    <mergeCell ref="AL168:AL172"/>
    <mergeCell ref="AJ163:AJ167"/>
    <mergeCell ref="V164:X164"/>
    <mergeCell ref="V165:X165"/>
    <mergeCell ref="AE165:AE166"/>
    <mergeCell ref="AF165:AF166"/>
    <mergeCell ref="AK163:AK167"/>
    <mergeCell ref="AL163:AL167"/>
    <mergeCell ref="AM163:AM167"/>
    <mergeCell ref="AN163:AN167"/>
    <mergeCell ref="BR158:BR162"/>
    <mergeCell ref="V159:X159"/>
    <mergeCell ref="V160:X160"/>
    <mergeCell ref="AE160:AE161"/>
    <mergeCell ref="AF160:AF161"/>
    <mergeCell ref="V161:X161"/>
    <mergeCell ref="V162:X162"/>
    <mergeCell ref="A163:A167"/>
    <mergeCell ref="B163:B167"/>
    <mergeCell ref="D163:D167"/>
    <mergeCell ref="I163:I167"/>
    <mergeCell ref="K163:K167"/>
    <mergeCell ref="M163:M167"/>
    <mergeCell ref="N163:N167"/>
    <mergeCell ref="O163:O167"/>
    <mergeCell ref="P163:P167"/>
    <mergeCell ref="Q163:Q167"/>
    <mergeCell ref="R163:R167"/>
    <mergeCell ref="S163:S167"/>
    <mergeCell ref="V163:X163"/>
    <mergeCell ref="Y163:AD167"/>
    <mergeCell ref="AG163:AG167"/>
    <mergeCell ref="AH163:AH167"/>
    <mergeCell ref="AI163:AI167"/>
    <mergeCell ref="AK158:AK162"/>
    <mergeCell ref="AL158:AL162"/>
    <mergeCell ref="AM158:AM162"/>
    <mergeCell ref="AN158:AN162"/>
    <mergeCell ref="AO158:AO162"/>
    <mergeCell ref="AP158:AP162"/>
    <mergeCell ref="AQ158:AQ162"/>
    <mergeCell ref="BP158:BP162"/>
    <mergeCell ref="BQ158:BQ162"/>
    <mergeCell ref="AR158:AU162"/>
    <mergeCell ref="Q158:Q162"/>
    <mergeCell ref="R158:R162"/>
    <mergeCell ref="S158:S162"/>
    <mergeCell ref="V158:X158"/>
    <mergeCell ref="Y158:AD162"/>
    <mergeCell ref="AG158:AG162"/>
    <mergeCell ref="AH158:AH162"/>
    <mergeCell ref="AI158:AI162"/>
    <mergeCell ref="AJ158:AJ162"/>
    <mergeCell ref="A158:A162"/>
    <mergeCell ref="B158:B162"/>
    <mergeCell ref="D158:D162"/>
    <mergeCell ref="I158:I162"/>
    <mergeCell ref="K158:K162"/>
    <mergeCell ref="M158:M162"/>
    <mergeCell ref="N158:N162"/>
    <mergeCell ref="O158:O162"/>
    <mergeCell ref="P158:P162"/>
    <mergeCell ref="BO101:BP105"/>
    <mergeCell ref="BP111:BP116"/>
    <mergeCell ref="BQ111:BQ116"/>
    <mergeCell ref="AU101:BN101"/>
    <mergeCell ref="AU102:BN102"/>
    <mergeCell ref="AU103:BN103"/>
    <mergeCell ref="BK104:BN104"/>
    <mergeCell ref="BK105:BN105"/>
    <mergeCell ref="BC109:BC110"/>
    <mergeCell ref="BI109:BI110"/>
    <mergeCell ref="A127:A131"/>
    <mergeCell ref="D127:D131"/>
    <mergeCell ref="I127:I131"/>
    <mergeCell ref="K127:K131"/>
    <mergeCell ref="M127:M131"/>
    <mergeCell ref="N127:N131"/>
    <mergeCell ref="B111:B147"/>
    <mergeCell ref="N111:N116"/>
    <mergeCell ref="Q111:Q116"/>
    <mergeCell ref="N117:N121"/>
    <mergeCell ref="A111:A116"/>
    <mergeCell ref="D122:D126"/>
    <mergeCell ref="AR101:AT105"/>
    <mergeCell ref="V101:AF101"/>
    <mergeCell ref="AJ101:AK104"/>
    <mergeCell ref="AQ117:AQ121"/>
    <mergeCell ref="AH117:AH121"/>
    <mergeCell ref="AG117:AG121"/>
    <mergeCell ref="AH127:AH131"/>
    <mergeCell ref="AI127:AI131"/>
    <mergeCell ref="AJ127:AJ131"/>
    <mergeCell ref="AK127:AK131"/>
    <mergeCell ref="AL127:AL131"/>
    <mergeCell ref="AM127:AM131"/>
    <mergeCell ref="AN127:AN131"/>
    <mergeCell ref="AJ117:AJ121"/>
    <mergeCell ref="AG127:AG131"/>
    <mergeCell ref="Y127:AC131"/>
    <mergeCell ref="AF129:AF130"/>
    <mergeCell ref="AF119:AF120"/>
    <mergeCell ref="AP117:AP121"/>
    <mergeCell ref="AF124:AF125"/>
    <mergeCell ref="V115:X115"/>
    <mergeCell ref="Y122:AC126"/>
    <mergeCell ref="AI122:AI126"/>
    <mergeCell ref="AJ122:AJ126"/>
    <mergeCell ref="AS109:AS110"/>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P109:AQ109"/>
    <mergeCell ref="AK111:AK116"/>
    <mergeCell ref="BD61:BE61"/>
    <mergeCell ref="J108:J109"/>
    <mergeCell ref="K108:K109"/>
    <mergeCell ref="AR107:AU108"/>
    <mergeCell ref="AU109:AU110"/>
    <mergeCell ref="V104:AA104"/>
    <mergeCell ref="AW109:AW110"/>
    <mergeCell ref="AM111:AM116"/>
    <mergeCell ref="R111:R116"/>
    <mergeCell ref="S111:S116"/>
    <mergeCell ref="AL111:AL116"/>
    <mergeCell ref="AI111:AI116"/>
    <mergeCell ref="AE113:AE114"/>
    <mergeCell ref="AF113:AF114"/>
    <mergeCell ref="V114:X114"/>
    <mergeCell ref="AN107:AQ108"/>
    <mergeCell ref="BB109:BB110"/>
    <mergeCell ref="AQ111:AQ116"/>
    <mergeCell ref="AP111:AP116"/>
    <mergeCell ref="AR109:AR110"/>
    <mergeCell ref="AV109:AV110"/>
    <mergeCell ref="BA109:BA110"/>
    <mergeCell ref="E102:N102"/>
    <mergeCell ref="E103:N103"/>
    <mergeCell ref="M104:N104"/>
    <mergeCell ref="E101:N101"/>
    <mergeCell ref="AE109:AF109"/>
    <mergeCell ref="R101:S105"/>
    <mergeCell ref="V103:AF103"/>
    <mergeCell ref="V102:AF102"/>
    <mergeCell ref="Y109:AD109"/>
    <mergeCell ref="V105:AA105"/>
    <mergeCell ref="AB105:AD105"/>
    <mergeCell ref="AN109:AO109"/>
    <mergeCell ref="E104:L104"/>
    <mergeCell ref="T107:AD107"/>
    <mergeCell ref="E109:E110"/>
    <mergeCell ref="F109:F110"/>
    <mergeCell ref="E105:L105"/>
    <mergeCell ref="M105:N105"/>
    <mergeCell ref="G109:G110"/>
    <mergeCell ref="I107:L107"/>
    <mergeCell ref="AE104:AF104"/>
    <mergeCell ref="AN101:AQ105"/>
    <mergeCell ref="A107:A110"/>
    <mergeCell ref="M107:S108"/>
    <mergeCell ref="D107:D110"/>
    <mergeCell ref="H107:H110"/>
    <mergeCell ref="M109:N109"/>
    <mergeCell ref="O109:S109"/>
    <mergeCell ref="L108:L109"/>
    <mergeCell ref="B107:B110"/>
    <mergeCell ref="I108:I109"/>
    <mergeCell ref="E107:G108"/>
    <mergeCell ref="AG109:AG110"/>
    <mergeCell ref="AG111:AG116"/>
    <mergeCell ref="AH111:AH116"/>
    <mergeCell ref="AB104:AD104"/>
    <mergeCell ref="T108:AD108"/>
    <mergeCell ref="V109:X109"/>
    <mergeCell ref="V110:X110"/>
    <mergeCell ref="V116:X116"/>
    <mergeCell ref="Y110:AD110"/>
    <mergeCell ref="Y111:AC116"/>
    <mergeCell ref="D111:D116"/>
    <mergeCell ref="K111:K116"/>
    <mergeCell ref="I117:I121"/>
    <mergeCell ref="O117:O121"/>
    <mergeCell ref="AO117:AO121"/>
    <mergeCell ref="M117:M121"/>
    <mergeCell ref="I111:I116"/>
    <mergeCell ref="M111:M116"/>
    <mergeCell ref="V111:X111"/>
    <mergeCell ref="V112:X112"/>
    <mergeCell ref="D117:D121"/>
    <mergeCell ref="K117:K121"/>
    <mergeCell ref="AJ111:AJ116"/>
    <mergeCell ref="Q117:Q121"/>
    <mergeCell ref="R117:R121"/>
    <mergeCell ref="S117:S121"/>
    <mergeCell ref="O111:O116"/>
    <mergeCell ref="P111:P116"/>
    <mergeCell ref="V113:X113"/>
    <mergeCell ref="AE119:AE120"/>
    <mergeCell ref="Y117:AC121"/>
    <mergeCell ref="AO111:AO116"/>
    <mergeCell ref="AM117:AM121"/>
    <mergeCell ref="AN117:AN121"/>
    <mergeCell ref="A122:A126"/>
    <mergeCell ref="V117:X117"/>
    <mergeCell ref="AK117:AK121"/>
    <mergeCell ref="I122:I126"/>
    <mergeCell ref="V125:X125"/>
    <mergeCell ref="Q122:Q126"/>
    <mergeCell ref="P117:P121"/>
    <mergeCell ref="V120:X120"/>
    <mergeCell ref="V126:X126"/>
    <mergeCell ref="V118:X118"/>
    <mergeCell ref="A117:A121"/>
    <mergeCell ref="R122:R126"/>
    <mergeCell ref="K122:K126"/>
    <mergeCell ref="M122:M126"/>
    <mergeCell ref="V124:X124"/>
    <mergeCell ref="AE124:AE125"/>
    <mergeCell ref="AG122:AG126"/>
    <mergeCell ref="AQ127:AQ131"/>
    <mergeCell ref="AP122:AP126"/>
    <mergeCell ref="AQ122:AQ126"/>
    <mergeCell ref="O122:O126"/>
    <mergeCell ref="P122:P126"/>
    <mergeCell ref="V129:X129"/>
    <mergeCell ref="S122:S126"/>
    <mergeCell ref="AN122:AN126"/>
    <mergeCell ref="AK122:AK126"/>
    <mergeCell ref="AH122:AH126"/>
    <mergeCell ref="AL122:AL126"/>
    <mergeCell ref="S127:S131"/>
    <mergeCell ref="R127:R131"/>
    <mergeCell ref="N122:N126"/>
    <mergeCell ref="V128:X128"/>
    <mergeCell ref="V131:X131"/>
    <mergeCell ref="V127:X127"/>
    <mergeCell ref="AE129:AE130"/>
    <mergeCell ref="AO127:AO131"/>
    <mergeCell ref="AP127:AP131"/>
    <mergeCell ref="AO122:AO126"/>
    <mergeCell ref="O127:O131"/>
    <mergeCell ref="P127:P131"/>
    <mergeCell ref="Q127:Q131"/>
    <mergeCell ref="AM122:AM126"/>
    <mergeCell ref="V122:X122"/>
    <mergeCell ref="V123:X123"/>
    <mergeCell ref="V130:X130"/>
    <mergeCell ref="AQ132:AQ136"/>
    <mergeCell ref="A137:A141"/>
    <mergeCell ref="D137:D141"/>
    <mergeCell ref="I137:I141"/>
    <mergeCell ref="K137:K141"/>
    <mergeCell ref="M137:M141"/>
    <mergeCell ref="O132:O136"/>
    <mergeCell ref="P132:P136"/>
    <mergeCell ref="Q132:Q136"/>
    <mergeCell ref="R132:R136"/>
    <mergeCell ref="AF134:AF135"/>
    <mergeCell ref="AH132:AH136"/>
    <mergeCell ref="A132:A136"/>
    <mergeCell ref="D132:D136"/>
    <mergeCell ref="I132:I136"/>
    <mergeCell ref="K132:K136"/>
    <mergeCell ref="AO132:AO136"/>
    <mergeCell ref="AG132:AG136"/>
    <mergeCell ref="AE134:AE135"/>
    <mergeCell ref="S132:S136"/>
    <mergeCell ref="M132:M136"/>
    <mergeCell ref="N132:N136"/>
    <mergeCell ref="Y132:AD136"/>
    <mergeCell ref="Y137:AD141"/>
    <mergeCell ref="AJ132:AJ136"/>
    <mergeCell ref="R137:R141"/>
    <mergeCell ref="S137:S141"/>
    <mergeCell ref="V137:X137"/>
    <mergeCell ref="V138:X138"/>
    <mergeCell ref="V139:X139"/>
    <mergeCell ref="V132:X132"/>
    <mergeCell ref="AI132:AI136"/>
    <mergeCell ref="V134:X134"/>
    <mergeCell ref="V135:X135"/>
    <mergeCell ref="AP132:AP136"/>
    <mergeCell ref="AK132:AK136"/>
    <mergeCell ref="AL132:AL136"/>
    <mergeCell ref="AM132:AM136"/>
    <mergeCell ref="AN132:AN136"/>
    <mergeCell ref="AN137:AN141"/>
    <mergeCell ref="AO137:AO141"/>
    <mergeCell ref="AP137:AP141"/>
    <mergeCell ref="AK137:AK141"/>
    <mergeCell ref="A142:A147"/>
    <mergeCell ref="D142:D147"/>
    <mergeCell ref="I142:I147"/>
    <mergeCell ref="K142:K147"/>
    <mergeCell ref="M142:M147"/>
    <mergeCell ref="AM137:AM141"/>
    <mergeCell ref="N137:N141"/>
    <mergeCell ref="O137:O141"/>
    <mergeCell ref="P137:P141"/>
    <mergeCell ref="Q137:Q141"/>
    <mergeCell ref="AH137:AH141"/>
    <mergeCell ref="AI137:AI141"/>
    <mergeCell ref="AL137:AL141"/>
    <mergeCell ref="AJ137:AJ141"/>
    <mergeCell ref="Y142:AD147"/>
    <mergeCell ref="V133:X133"/>
    <mergeCell ref="V136:X136"/>
    <mergeCell ref="V141:X141"/>
    <mergeCell ref="BP137:BP141"/>
    <mergeCell ref="AQ137:AQ141"/>
    <mergeCell ref="AE139:AE140"/>
    <mergeCell ref="AF139:AF140"/>
    <mergeCell ref="AG137:AG141"/>
    <mergeCell ref="N142:N147"/>
    <mergeCell ref="O142:O147"/>
    <mergeCell ref="AN142:AN147"/>
    <mergeCell ref="P142:P147"/>
    <mergeCell ref="Q142:Q147"/>
    <mergeCell ref="R142:R147"/>
    <mergeCell ref="S142:S147"/>
    <mergeCell ref="V147:X147"/>
    <mergeCell ref="V143:X143"/>
    <mergeCell ref="V142:X142"/>
    <mergeCell ref="AH142:AH147"/>
    <mergeCell ref="AI142:AI147"/>
    <mergeCell ref="AJ142:AJ147"/>
    <mergeCell ref="AM142:AM147"/>
    <mergeCell ref="AK142:AK147"/>
    <mergeCell ref="AL142:AL147"/>
    <mergeCell ref="BR111:BR116"/>
    <mergeCell ref="BP117:BP121"/>
    <mergeCell ref="BQ117:BQ121"/>
    <mergeCell ref="BR117:BR121"/>
    <mergeCell ref="BP122:BP126"/>
    <mergeCell ref="V119:X119"/>
    <mergeCell ref="AL117:AL121"/>
    <mergeCell ref="V121:X121"/>
    <mergeCell ref="AI117:AI121"/>
    <mergeCell ref="AN111:AN116"/>
    <mergeCell ref="AO142:AO147"/>
    <mergeCell ref="AP142:AP147"/>
    <mergeCell ref="BR137:BR141"/>
    <mergeCell ref="V144:X144"/>
    <mergeCell ref="V145:X145"/>
    <mergeCell ref="AQ142:AQ147"/>
    <mergeCell ref="AE144:AE145"/>
    <mergeCell ref="AF144:AF145"/>
    <mergeCell ref="AG142:AG147"/>
    <mergeCell ref="V140:X140"/>
    <mergeCell ref="BQ137:BQ141"/>
    <mergeCell ref="BQ122:BQ126"/>
    <mergeCell ref="BR122:BR126"/>
    <mergeCell ref="BP142:BP147"/>
    <mergeCell ref="BQ142:BQ147"/>
    <mergeCell ref="BR142:BR147"/>
    <mergeCell ref="BQ127:BQ131"/>
    <mergeCell ref="BR127:BR131"/>
    <mergeCell ref="BP132:BP136"/>
    <mergeCell ref="BQ132:BQ136"/>
    <mergeCell ref="BR132:BR136"/>
    <mergeCell ref="BP127:BP131"/>
    <mergeCell ref="BQ148:BQ152"/>
    <mergeCell ref="BR148:BR152"/>
    <mergeCell ref="V149:X149"/>
    <mergeCell ref="V150:X150"/>
    <mergeCell ref="AE150:AE151"/>
    <mergeCell ref="AF150:AF151"/>
    <mergeCell ref="AN148:AN152"/>
    <mergeCell ref="AH148:AH152"/>
    <mergeCell ref="AI148:AI152"/>
    <mergeCell ref="AJ148:AJ152"/>
    <mergeCell ref="AK148:AK152"/>
    <mergeCell ref="AL148:AL152"/>
    <mergeCell ref="AM148:AM152"/>
    <mergeCell ref="V148:X148"/>
    <mergeCell ref="V151:X151"/>
    <mergeCell ref="V152:X152"/>
    <mergeCell ref="B148:B152"/>
    <mergeCell ref="B153:B157"/>
    <mergeCell ref="A153:A157"/>
    <mergeCell ref="D153:D157"/>
    <mergeCell ref="I153:I157"/>
    <mergeCell ref="K153:K157"/>
    <mergeCell ref="M153:M157"/>
    <mergeCell ref="BP148:BP152"/>
    <mergeCell ref="AP148:AP152"/>
    <mergeCell ref="AQ148:AQ152"/>
    <mergeCell ref="O148:O152"/>
    <mergeCell ref="P148:P152"/>
    <mergeCell ref="Q148:Q152"/>
    <mergeCell ref="R148:R152"/>
    <mergeCell ref="S148:S152"/>
    <mergeCell ref="A148:A152"/>
    <mergeCell ref="D148:D152"/>
    <mergeCell ref="I148:I152"/>
    <mergeCell ref="K148:K152"/>
    <mergeCell ref="M148:M152"/>
    <mergeCell ref="N148:N152"/>
    <mergeCell ref="N153:N157"/>
    <mergeCell ref="AK153:AK157"/>
    <mergeCell ref="O153:O157"/>
    <mergeCell ref="P153:P157"/>
    <mergeCell ref="Q153:Q157"/>
    <mergeCell ref="R153:R157"/>
    <mergeCell ref="S153:S157"/>
    <mergeCell ref="V153:X153"/>
    <mergeCell ref="AO148:AO152"/>
    <mergeCell ref="Y148:AD152"/>
    <mergeCell ref="AG148:AG152"/>
    <mergeCell ref="BP153:BP157"/>
    <mergeCell ref="BQ153:BQ157"/>
    <mergeCell ref="BR153:BR157"/>
    <mergeCell ref="V154:X154"/>
    <mergeCell ref="V155:X155"/>
    <mergeCell ref="AE155:AE156"/>
    <mergeCell ref="AF155:AF156"/>
    <mergeCell ref="V156:X156"/>
    <mergeCell ref="V157:X157"/>
    <mergeCell ref="AL153:AL157"/>
    <mergeCell ref="AM153:AM157"/>
    <mergeCell ref="AN153:AN157"/>
    <mergeCell ref="AO153:AO157"/>
    <mergeCell ref="AP153:AP157"/>
    <mergeCell ref="AQ153:AQ157"/>
    <mergeCell ref="Y153:AD157"/>
    <mergeCell ref="AG153:AG157"/>
    <mergeCell ref="AH153:AH157"/>
    <mergeCell ref="AI153:AI157"/>
    <mergeCell ref="AJ153:AJ157"/>
  </mergeCells>
  <conditionalFormatting sqref="AK111:AM111">
    <cfRule type="cellIs" dxfId="67" priority="618" operator="equal">
      <formula>#REF!</formula>
    </cfRule>
    <cfRule type="cellIs" dxfId="66" priority="619" operator="equal">
      <formula>#REF!</formula>
    </cfRule>
    <cfRule type="cellIs" dxfId="65" priority="620" operator="equal">
      <formula>#REF!</formula>
    </cfRule>
    <cfRule type="cellIs" dxfId="64" priority="621" operator="equal">
      <formula>#REF!</formula>
    </cfRule>
  </conditionalFormatting>
  <conditionalFormatting sqref="R111:R116">
    <cfRule type="containsText" dxfId="63" priority="189" stopIfTrue="1" operator="containsText" text="BAJA">
      <formula>NOT(ISERROR(SEARCH("BAJA",R111)))</formula>
    </cfRule>
    <cfRule type="containsText" dxfId="62" priority="190" stopIfTrue="1" operator="containsText" text="MODERADA">
      <formula>NOT(ISERROR(SEARCH("MODERADA",R111)))</formula>
    </cfRule>
    <cfRule type="containsText" dxfId="61" priority="191" stopIfTrue="1" operator="containsText" text="ALTA">
      <formula>NOT(ISERROR(SEARCH("ALTA",R111)))</formula>
    </cfRule>
    <cfRule type="containsText" dxfId="60" priority="192" stopIfTrue="1" operator="containsText" text="EXTREMA">
      <formula>NOT(ISERROR(SEARCH("EXTREMA",R111)))</formula>
    </cfRule>
  </conditionalFormatting>
  <conditionalFormatting sqref="AP111:AP147">
    <cfRule type="containsText" dxfId="59" priority="185" stopIfTrue="1" operator="containsText" text="EXTREMA">
      <formula>NOT(ISERROR(SEARCH("EXTREMA",AP111)))</formula>
    </cfRule>
    <cfRule type="containsText" dxfId="58" priority="186" stopIfTrue="1" operator="containsText" text="ALTA">
      <formula>NOT(ISERROR(SEARCH("ALTA",AP111)))</formula>
    </cfRule>
    <cfRule type="containsText" dxfId="57" priority="187" stopIfTrue="1" operator="containsText" text="MODERADA">
      <formula>NOT(ISERROR(SEARCH("MODERADA",AP111)))</formula>
    </cfRule>
    <cfRule type="containsText" dxfId="56" priority="188" stopIfTrue="1" operator="containsText" text="BAJA">
      <formula>NOT(ISERROR(SEARCH("BAJA",AP111)))</formula>
    </cfRule>
  </conditionalFormatting>
  <conditionalFormatting sqref="AK117:AM117 AK122:AM122 AK127:AM127 AK132:AM132 AK137:AM137 AK142:AM142">
    <cfRule type="cellIs" dxfId="55" priority="105" operator="equal">
      <formula>#REF!</formula>
    </cfRule>
    <cfRule type="cellIs" dxfId="54" priority="106" operator="equal">
      <formula>#REF!</formula>
    </cfRule>
    <cfRule type="cellIs" dxfId="53" priority="107" operator="equal">
      <formula>#REF!</formula>
    </cfRule>
    <cfRule type="cellIs" dxfId="52" priority="108" operator="equal">
      <formula>#REF!</formula>
    </cfRule>
  </conditionalFormatting>
  <conditionalFormatting sqref="R117:R147">
    <cfRule type="containsText" dxfId="51" priority="101" stopIfTrue="1" operator="containsText" text="BAJA">
      <formula>NOT(ISERROR(SEARCH("BAJA",R117)))</formula>
    </cfRule>
    <cfRule type="containsText" dxfId="50" priority="102" stopIfTrue="1" operator="containsText" text="MODERADA">
      <formula>NOT(ISERROR(SEARCH("MODERADA",R117)))</formula>
    </cfRule>
    <cfRule type="containsText" dxfId="49" priority="103" stopIfTrue="1" operator="containsText" text="ALTA">
      <formula>NOT(ISERROR(SEARCH("ALTA",R117)))</formula>
    </cfRule>
    <cfRule type="containsText" dxfId="48" priority="104" stopIfTrue="1" operator="containsText" text="EXTREMA">
      <formula>NOT(ISERROR(SEARCH("EXTREMA",R117)))</formula>
    </cfRule>
  </conditionalFormatting>
  <conditionalFormatting sqref="R153:R157">
    <cfRule type="containsText" dxfId="47" priority="25" stopIfTrue="1" operator="containsText" text="BAJA">
      <formula>NOT(ISERROR(SEARCH("BAJA",R153)))</formula>
    </cfRule>
    <cfRule type="containsText" dxfId="46" priority="26" stopIfTrue="1" operator="containsText" text="MODERADA">
      <formula>NOT(ISERROR(SEARCH("MODERADA",R153)))</formula>
    </cfRule>
    <cfRule type="containsText" dxfId="45" priority="27" stopIfTrue="1" operator="containsText" text="ALTA">
      <formula>NOT(ISERROR(SEARCH("ALTA",R153)))</formula>
    </cfRule>
    <cfRule type="containsText" dxfId="44" priority="28" stopIfTrue="1" operator="containsText" text="EXTREMA">
      <formula>NOT(ISERROR(SEARCH("EXTREMA",R153)))</formula>
    </cfRule>
  </conditionalFormatting>
  <conditionalFormatting sqref="AP148:AP152">
    <cfRule type="containsText" dxfId="43" priority="93" stopIfTrue="1" operator="containsText" text="EXTREMA">
      <formula>NOT(ISERROR(SEARCH("EXTREMA",AP148)))</formula>
    </cfRule>
    <cfRule type="containsText" dxfId="42" priority="94" stopIfTrue="1" operator="containsText" text="ALTA">
      <formula>NOT(ISERROR(SEARCH("ALTA",AP148)))</formula>
    </cfRule>
    <cfRule type="containsText" dxfId="41" priority="95" stopIfTrue="1" operator="containsText" text="MODERADA">
      <formula>NOT(ISERROR(SEARCH("MODERADA",AP148)))</formula>
    </cfRule>
    <cfRule type="containsText" dxfId="40" priority="96" stopIfTrue="1" operator="containsText" text="BAJA">
      <formula>NOT(ISERROR(SEARCH("BAJA",AP148)))</formula>
    </cfRule>
  </conditionalFormatting>
  <conditionalFormatting sqref="AK148:AM148">
    <cfRule type="cellIs" dxfId="39" priority="89" operator="equal">
      <formula>#REF!</formula>
    </cfRule>
    <cfRule type="cellIs" dxfId="38" priority="90" operator="equal">
      <formula>#REF!</formula>
    </cfRule>
    <cfRule type="cellIs" dxfId="37" priority="91" operator="equal">
      <formula>#REF!</formula>
    </cfRule>
    <cfRule type="cellIs" dxfId="36" priority="92" operator="equal">
      <formula>#REF!</formula>
    </cfRule>
  </conditionalFormatting>
  <conditionalFormatting sqref="R148:R152">
    <cfRule type="containsText" dxfId="35" priority="85" stopIfTrue="1" operator="containsText" text="BAJA">
      <formula>NOT(ISERROR(SEARCH("BAJA",R148)))</formula>
    </cfRule>
    <cfRule type="containsText" dxfId="34" priority="86" stopIfTrue="1" operator="containsText" text="MODERADA">
      <formula>NOT(ISERROR(SEARCH("MODERADA",R148)))</formula>
    </cfRule>
    <cfRule type="containsText" dxfId="33" priority="87" stopIfTrue="1" operator="containsText" text="ALTA">
      <formula>NOT(ISERROR(SEARCH("ALTA",R148)))</formula>
    </cfRule>
    <cfRule type="containsText" dxfId="32" priority="88" stopIfTrue="1" operator="containsText" text="EXTREMA">
      <formula>NOT(ISERROR(SEARCH("EXTREMA",R148)))</formula>
    </cfRule>
  </conditionalFormatting>
  <conditionalFormatting sqref="AP153:AP157">
    <cfRule type="containsText" dxfId="31" priority="33" stopIfTrue="1" operator="containsText" text="EXTREMA">
      <formula>NOT(ISERROR(SEARCH("EXTREMA",AP153)))</formula>
    </cfRule>
    <cfRule type="containsText" dxfId="30" priority="34" stopIfTrue="1" operator="containsText" text="ALTA">
      <formula>NOT(ISERROR(SEARCH("ALTA",AP153)))</formula>
    </cfRule>
    <cfRule type="containsText" dxfId="29" priority="35" stopIfTrue="1" operator="containsText" text="MODERADA">
      <formula>NOT(ISERROR(SEARCH("MODERADA",AP153)))</formula>
    </cfRule>
    <cfRule type="containsText" dxfId="28" priority="36" stopIfTrue="1" operator="containsText" text="BAJA">
      <formula>NOT(ISERROR(SEARCH("BAJA",AP153)))</formula>
    </cfRule>
  </conditionalFormatting>
  <conditionalFormatting sqref="AK153:AM153">
    <cfRule type="cellIs" dxfId="27" priority="29" operator="equal">
      <formula>#REF!</formula>
    </cfRule>
    <cfRule type="cellIs" dxfId="26" priority="30" operator="equal">
      <formula>#REF!</formula>
    </cfRule>
    <cfRule type="cellIs" dxfId="25" priority="31" operator="equal">
      <formula>#REF!</formula>
    </cfRule>
    <cfRule type="cellIs" dxfId="24" priority="32" operator="equal">
      <formula>#REF!</formula>
    </cfRule>
  </conditionalFormatting>
  <conditionalFormatting sqref="R158:R162">
    <cfRule type="containsText" dxfId="23" priority="13" stopIfTrue="1" operator="containsText" text="BAJA">
      <formula>NOT(ISERROR(SEARCH("BAJA",R158)))</formula>
    </cfRule>
    <cfRule type="containsText" dxfId="22" priority="14" stopIfTrue="1" operator="containsText" text="MODERADA">
      <formula>NOT(ISERROR(SEARCH("MODERADA",R158)))</formula>
    </cfRule>
    <cfRule type="containsText" dxfId="21" priority="15" stopIfTrue="1" operator="containsText" text="ALTA">
      <formula>NOT(ISERROR(SEARCH("ALTA",R158)))</formula>
    </cfRule>
    <cfRule type="containsText" dxfId="20" priority="16" stopIfTrue="1" operator="containsText" text="EXTREMA">
      <formula>NOT(ISERROR(SEARCH("EXTREMA",R158)))</formula>
    </cfRule>
  </conditionalFormatting>
  <conditionalFormatting sqref="AP158:AP162">
    <cfRule type="containsText" dxfId="19" priority="21" stopIfTrue="1" operator="containsText" text="EXTREMA">
      <formula>NOT(ISERROR(SEARCH("EXTREMA",AP158)))</formula>
    </cfRule>
    <cfRule type="containsText" dxfId="18" priority="22" stopIfTrue="1" operator="containsText" text="ALTA">
      <formula>NOT(ISERROR(SEARCH("ALTA",AP158)))</formula>
    </cfRule>
    <cfRule type="containsText" dxfId="17" priority="23" stopIfTrue="1" operator="containsText" text="MODERADA">
      <formula>NOT(ISERROR(SEARCH("MODERADA",AP158)))</formula>
    </cfRule>
    <cfRule type="containsText" dxfId="16" priority="24" stopIfTrue="1" operator="containsText" text="BAJA">
      <formula>NOT(ISERROR(SEARCH("BAJA",AP158)))</formula>
    </cfRule>
  </conditionalFormatting>
  <conditionalFormatting sqref="AK158:AM158">
    <cfRule type="cellIs" dxfId="15" priority="17" operator="equal">
      <formula>#REF!</formula>
    </cfRule>
    <cfRule type="cellIs" dxfId="14" priority="18" operator="equal">
      <formula>#REF!</formula>
    </cfRule>
    <cfRule type="cellIs" dxfId="13" priority="19" operator="equal">
      <formula>#REF!</formula>
    </cfRule>
    <cfRule type="cellIs" dxfId="12" priority="20" operator="equal">
      <formula>#REF!</formula>
    </cfRule>
  </conditionalFormatting>
  <conditionalFormatting sqref="R163:R172">
    <cfRule type="containsText" dxfId="11" priority="1" stopIfTrue="1" operator="containsText" text="BAJA">
      <formula>NOT(ISERROR(SEARCH("BAJA",R163)))</formula>
    </cfRule>
    <cfRule type="containsText" dxfId="10" priority="2" stopIfTrue="1" operator="containsText" text="MODERADA">
      <formula>NOT(ISERROR(SEARCH("MODERADA",R163)))</formula>
    </cfRule>
    <cfRule type="containsText" dxfId="9" priority="3" stopIfTrue="1" operator="containsText" text="ALTA">
      <formula>NOT(ISERROR(SEARCH("ALTA",R163)))</formula>
    </cfRule>
    <cfRule type="containsText" dxfId="8" priority="4" stopIfTrue="1" operator="containsText" text="EXTREMA">
      <formula>NOT(ISERROR(SEARCH("EXTREMA",R163)))</formula>
    </cfRule>
  </conditionalFormatting>
  <conditionalFormatting sqref="AP163:AP172">
    <cfRule type="containsText" dxfId="7" priority="9" stopIfTrue="1" operator="containsText" text="EXTREMA">
      <formula>NOT(ISERROR(SEARCH("EXTREMA",AP163)))</formula>
    </cfRule>
    <cfRule type="containsText" dxfId="6" priority="10" stopIfTrue="1" operator="containsText" text="ALTA">
      <formula>NOT(ISERROR(SEARCH("ALTA",AP163)))</formula>
    </cfRule>
    <cfRule type="containsText" dxfId="5" priority="11" stopIfTrue="1" operator="containsText" text="MODERADA">
      <formula>NOT(ISERROR(SEARCH("MODERADA",AP163)))</formula>
    </cfRule>
    <cfRule type="containsText" dxfId="4" priority="12" stopIfTrue="1" operator="containsText" text="BAJA">
      <formula>NOT(ISERROR(SEARCH("BAJA",AP163)))</formula>
    </cfRule>
  </conditionalFormatting>
  <conditionalFormatting sqref="AK163:AM163 AK168:AM168">
    <cfRule type="cellIs" dxfId="3" priority="5" operator="equal">
      <formula>#REF!</formula>
    </cfRule>
    <cfRule type="cellIs" dxfId="2" priority="6" operator="equal">
      <formula>#REF!</formula>
    </cfRule>
    <cfRule type="cellIs" dxfId="1" priority="7" operator="equal">
      <formula>#REF!</formula>
    </cfRule>
    <cfRule type="cellIs" dxfId="0" priority="8" operator="equal">
      <formula>#REF!</formula>
    </cfRule>
  </conditionalFormatting>
  <dataValidations count="15">
    <dataValidation type="list" allowBlank="1" showInputMessage="1" showErrorMessage="1" sqref="N67:N92 N63 N111:N172" xr:uid="{00000000-0002-0000-0200-000000000000}">
      <formula1>$BE$63:$BE$67</formula1>
    </dataValidation>
    <dataValidation type="list" allowBlank="1" showInputMessage="1" showErrorMessage="1" sqref="M67:M92 M63 M111:M17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72 AZ111:AZ172 BL111:BL172" xr:uid="{00000000-0002-0000-0200-000003000000}">
      <formula1>$CJ$63:$CJ$67</formula1>
    </dataValidation>
    <dataValidation type="list" allowBlank="1" showInputMessage="1" showErrorMessage="1" sqref="BA111:BA172 BG111:BG172 BM111:BM172" xr:uid="{00000000-0002-0000-0200-000004000000}">
      <formula1>$BI$68:$BI$69</formula1>
    </dataValidation>
    <dataValidation type="list" allowBlank="1" showInputMessage="1" showErrorMessage="1" sqref="S111:S172 AQ111:AQ172" xr:uid="{00000000-0002-0000-0200-000005000000}">
      <formula1>$CJ$111:$CJ$114</formula1>
    </dataValidation>
    <dataValidation type="list" allowBlank="1" showInputMessage="1" showErrorMessage="1" sqref="G111:G172" xr:uid="{00000000-0002-0000-0200-000006000000}">
      <formula1>$CD$110:$CD$116</formula1>
    </dataValidation>
    <dataValidation type="list" allowBlank="1" showInputMessage="1" showErrorMessage="1" sqref="E111:E172" xr:uid="{00000000-0002-0000-0200-000007000000}">
      <formula1>$CL$111:$CL$117</formula1>
    </dataValidation>
    <dataValidation type="list" allowBlank="1" showInputMessage="1" showErrorMessage="1" sqref="F111:F172" xr:uid="{00000000-0002-0000-0200-000008000000}">
      <formula1>$CN$111:$CN$118</formula1>
    </dataValidation>
    <dataValidation type="list" allowBlank="1" showInputMessage="1" showErrorMessage="1" sqref="U111:U172" xr:uid="{00000000-0002-0000-0200-000009000000}">
      <formula1>$CJ$104:$CJ$105</formula1>
    </dataValidation>
    <dataValidation type="list" allowBlank="1" showInputMessage="1" showErrorMessage="1" sqref="AN111:AN172" xr:uid="{00000000-0002-0000-0200-00000A000000}">
      <formula1>$CR$111:$CR$116</formula1>
    </dataValidation>
    <dataValidation type="list" allowBlank="1" showInputMessage="1" showErrorMessage="1" sqref="AO111:AO172" xr:uid="{00000000-0002-0000-0200-00000B000000}">
      <formula1>$CT$111:$CT$116</formula1>
    </dataValidation>
    <dataValidation type="list" allowBlank="1" showInputMessage="1" showErrorMessage="1" sqref="AP111:AP172" xr:uid="{00000000-0002-0000-0200-00000C000000}">
      <formula1>$DB$111:$DB$114</formula1>
    </dataValidation>
    <dataValidation type="list" allowBlank="1" showInputMessage="1" sqref="H111:H172" xr:uid="{00000000-0002-0000-0200-00000D000000}">
      <formula1>$BZ$111:$BZ$120</formula1>
    </dataValidation>
    <dataValidation type="list" allowBlank="1" showInputMessage="1" showErrorMessage="1" sqref="A111:A17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7" location="'EVALUACIÓN DE CONTROLES'!A1" display="EVALUACIÓN DE LOS CONTROLES" xr:uid="{00000000-0004-0000-0200-00000C000000}"/>
    <hyperlink ref="Y148:AD152" location="'EVALUACIÓN DE CONTROLES'!A1" display="EVALUACIÓN DE LOS CONTROLES" xr:uid="{00000000-0004-0000-0200-00000D000000}"/>
    <hyperlink ref="Y153:AD157" location="'EVALUACIÓN DE CONTROLES'!A1" display="EVALUACIÓN DE LOS CONTROLES" xr:uid="{00000000-0004-0000-0200-00000E000000}"/>
    <hyperlink ref="Y158:AD162" location="'EVALUACIÓN DE CONTROLES'!A1" display="EVALUACIÓN DE LOS CONTROLES" xr:uid="{00000000-0004-0000-0200-00000F000000}"/>
    <hyperlink ref="Y163:AD167" location="'EVALUACIÓN DE CONTROLES'!A1" display="EVALUACIÓN DE LOS CONTROLES" xr:uid="{00000000-0004-0000-0200-000010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92" t="s">
        <v>128</v>
      </c>
      <c r="C5" s="493"/>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tabColor rgb="FFCCFFFF"/>
  </sheetPr>
  <dimension ref="B1:J27"/>
  <sheetViews>
    <sheetView topLeftCell="A4" zoomScale="85" zoomScaleNormal="85" zoomScaleSheetLayoutView="100" workbookViewId="0">
      <selection activeCell="D22" sqref="D2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15" t="s">
        <v>127</v>
      </c>
      <c r="C2" s="516"/>
      <c r="D2" s="516"/>
      <c r="E2" s="517"/>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22" t="s">
        <v>147</v>
      </c>
      <c r="D10" s="523"/>
      <c r="E10" s="523"/>
      <c r="F10" s="523"/>
      <c r="G10" s="523"/>
      <c r="H10" s="523"/>
      <c r="I10" s="523"/>
      <c r="J10" s="524"/>
    </row>
    <row r="11" spans="2:10" s="6" customFormat="1" ht="30.75" customHeight="1" thickBot="1" x14ac:dyDescent="0.3">
      <c r="B11" s="25" t="s">
        <v>45</v>
      </c>
      <c r="C11" s="199" t="s">
        <v>46</v>
      </c>
      <c r="D11" s="518" t="s">
        <v>47</v>
      </c>
      <c r="E11" s="519"/>
      <c r="F11" s="514" t="s">
        <v>272</v>
      </c>
      <c r="G11" s="504"/>
      <c r="H11" s="504"/>
      <c r="I11" s="504" t="s">
        <v>309</v>
      </c>
      <c r="J11" s="505"/>
    </row>
    <row r="12" spans="2:10" s="6" customFormat="1" ht="141.75" customHeight="1" x14ac:dyDescent="0.25">
      <c r="B12" s="21">
        <v>1</v>
      </c>
      <c r="C12" s="66" t="s">
        <v>57</v>
      </c>
      <c r="D12" s="520" t="s">
        <v>122</v>
      </c>
      <c r="E12" s="521"/>
      <c r="F12" s="501" t="s">
        <v>281</v>
      </c>
      <c r="G12" s="502"/>
      <c r="H12" s="503"/>
      <c r="I12" s="499" t="s">
        <v>282</v>
      </c>
      <c r="J12" s="506"/>
    </row>
    <row r="13" spans="2:10" s="6" customFormat="1" ht="185.25" customHeight="1" x14ac:dyDescent="0.25">
      <c r="B13" s="22">
        <v>2</v>
      </c>
      <c r="C13" s="67" t="s">
        <v>58</v>
      </c>
      <c r="D13" s="510" t="s">
        <v>126</v>
      </c>
      <c r="E13" s="511"/>
      <c r="F13" s="501" t="s">
        <v>280</v>
      </c>
      <c r="G13" s="507"/>
      <c r="H13" s="508"/>
      <c r="I13" s="499" t="s">
        <v>279</v>
      </c>
      <c r="J13" s="500"/>
    </row>
    <row r="14" spans="2:10" s="6" customFormat="1" ht="169.5" customHeight="1" x14ac:dyDescent="0.25">
      <c r="B14" s="22">
        <v>3</v>
      </c>
      <c r="C14" s="67" t="s">
        <v>21</v>
      </c>
      <c r="D14" s="510" t="s">
        <v>123</v>
      </c>
      <c r="E14" s="511"/>
      <c r="F14" s="501" t="s">
        <v>277</v>
      </c>
      <c r="G14" s="507"/>
      <c r="H14" s="508"/>
      <c r="I14" s="499" t="s">
        <v>278</v>
      </c>
      <c r="J14" s="500"/>
    </row>
    <row r="15" spans="2:10" s="6" customFormat="1" ht="170.25" customHeight="1" x14ac:dyDescent="0.25">
      <c r="B15" s="22">
        <v>4</v>
      </c>
      <c r="C15" s="67" t="s">
        <v>59</v>
      </c>
      <c r="D15" s="510" t="s">
        <v>124</v>
      </c>
      <c r="E15" s="511"/>
      <c r="F15" s="501" t="s">
        <v>275</v>
      </c>
      <c r="G15" s="502"/>
      <c r="H15" s="503"/>
      <c r="I15" s="499" t="s">
        <v>276</v>
      </c>
      <c r="J15" s="500"/>
    </row>
    <row r="16" spans="2:10" s="6" customFormat="1" ht="165" customHeight="1" thickBot="1" x14ac:dyDescent="0.3">
      <c r="B16" s="23">
        <v>5</v>
      </c>
      <c r="C16" s="68" t="s">
        <v>60</v>
      </c>
      <c r="D16" s="512" t="s">
        <v>125</v>
      </c>
      <c r="E16" s="513"/>
      <c r="F16" s="494" t="s">
        <v>273</v>
      </c>
      <c r="G16" s="495"/>
      <c r="H16" s="496"/>
      <c r="I16" s="497" t="s">
        <v>274</v>
      </c>
      <c r="J16" s="498"/>
    </row>
    <row r="17" spans="2:5" s="6" customFormat="1" x14ac:dyDescent="0.25">
      <c r="B17" s="509"/>
      <c r="C17" s="509"/>
      <c r="D17" s="509"/>
      <c r="E17" s="509"/>
    </row>
    <row r="18" spans="2:5" s="6" customFormat="1" x14ac:dyDescent="0.25">
      <c r="B18" s="509"/>
      <c r="C18" s="509"/>
      <c r="D18" s="509"/>
      <c r="E18" s="509"/>
    </row>
    <row r="19" spans="2:5" s="6" customFormat="1" x14ac:dyDescent="0.25">
      <c r="B19" s="509"/>
      <c r="C19" s="509"/>
      <c r="D19" s="509"/>
      <c r="E19" s="509"/>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25" t="s">
        <v>303</v>
      </c>
      <c r="C2" s="526"/>
      <c r="F2" s="51" t="s">
        <v>15</v>
      </c>
      <c r="G2" s="532" t="s">
        <v>116</v>
      </c>
      <c r="H2" s="532"/>
      <c r="I2" s="532"/>
      <c r="J2" s="532"/>
      <c r="K2" s="533"/>
    </row>
    <row r="3" spans="1:11" ht="60" customHeight="1" thickBot="1" x14ac:dyDescent="0.3">
      <c r="B3" s="73" t="s">
        <v>119</v>
      </c>
      <c r="C3" s="70" t="s">
        <v>132</v>
      </c>
      <c r="F3" s="47" t="s">
        <v>24</v>
      </c>
      <c r="G3" s="527" t="s">
        <v>25</v>
      </c>
      <c r="H3" s="528"/>
      <c r="I3" s="529" t="s">
        <v>129</v>
      </c>
      <c r="J3" s="530"/>
      <c r="K3" s="531"/>
    </row>
    <row r="4" spans="1:11" ht="111.75" customHeight="1" thickBot="1" x14ac:dyDescent="0.3">
      <c r="B4" s="74" t="s">
        <v>65</v>
      </c>
      <c r="C4" s="71" t="s">
        <v>133</v>
      </c>
      <c r="F4" s="48" t="s">
        <v>113</v>
      </c>
      <c r="G4" s="527" t="s">
        <v>130</v>
      </c>
      <c r="H4" s="528"/>
      <c r="I4" s="529" t="s">
        <v>143</v>
      </c>
      <c r="J4" s="530"/>
      <c r="K4" s="531"/>
    </row>
    <row r="5" spans="1:11" ht="151.5" customHeight="1" thickBot="1" x14ac:dyDescent="0.3">
      <c r="B5" s="75" t="s">
        <v>64</v>
      </c>
      <c r="C5" s="72" t="s">
        <v>134</v>
      </c>
      <c r="F5" s="50" t="s">
        <v>114</v>
      </c>
      <c r="G5" s="527" t="s">
        <v>131</v>
      </c>
      <c r="H5" s="528"/>
      <c r="I5" s="529" t="s">
        <v>144</v>
      </c>
      <c r="J5" s="530"/>
      <c r="K5" s="531"/>
    </row>
    <row r="6" spans="1:11" ht="139.5" customHeight="1" thickBot="1" x14ac:dyDescent="0.3">
      <c r="B6" s="76" t="s">
        <v>66</v>
      </c>
      <c r="C6" s="72" t="s">
        <v>135</v>
      </c>
      <c r="F6" s="49" t="s">
        <v>115</v>
      </c>
      <c r="G6" s="535" t="s">
        <v>131</v>
      </c>
      <c r="H6" s="536"/>
      <c r="I6" s="529" t="s">
        <v>145</v>
      </c>
      <c r="J6" s="530"/>
      <c r="K6" s="531"/>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37" t="s">
        <v>23</v>
      </c>
      <c r="D31" s="537"/>
    </row>
    <row r="32" spans="2:4" ht="23.25" hidden="1" customHeight="1" x14ac:dyDescent="0.25">
      <c r="B32" s="14" t="s">
        <v>24</v>
      </c>
      <c r="C32" s="534" t="s">
        <v>25</v>
      </c>
      <c r="D32" s="534"/>
    </row>
    <row r="33" spans="2:4" ht="66.75" hidden="1" customHeight="1" x14ac:dyDescent="0.25">
      <c r="B33" s="15" t="s">
        <v>113</v>
      </c>
      <c r="C33" s="534" t="s">
        <v>26</v>
      </c>
      <c r="D33" s="534"/>
    </row>
    <row r="34" spans="2:4" ht="45" hidden="1" customHeight="1" x14ac:dyDescent="0.25">
      <c r="B34" s="16" t="s">
        <v>114</v>
      </c>
      <c r="C34" s="534" t="s">
        <v>27</v>
      </c>
      <c r="D34" s="534"/>
    </row>
    <row r="35" spans="2:4" ht="51" hidden="1" customHeight="1" x14ac:dyDescent="0.25">
      <c r="B35" s="17" t="s">
        <v>115</v>
      </c>
      <c r="C35" s="534" t="s">
        <v>28</v>
      </c>
      <c r="D35" s="534"/>
    </row>
    <row r="36" spans="2:4" hidden="1" x14ac:dyDescent="0.25">
      <c r="B36" s="6"/>
      <c r="C36" s="6"/>
    </row>
    <row r="37" spans="2:4" hidden="1" x14ac:dyDescent="0.25"/>
    <row r="38" spans="2:4" hidden="1" x14ac:dyDescent="0.25"/>
  </sheetData>
  <mergeCells count="15">
    <mergeCell ref="I5:K5"/>
    <mergeCell ref="I6:K6"/>
    <mergeCell ref="C31:D31"/>
    <mergeCell ref="C32:D32"/>
    <mergeCell ref="G5:H5"/>
    <mergeCell ref="C33:D33"/>
    <mergeCell ref="C34:D34"/>
    <mergeCell ref="C35:D35"/>
    <mergeCell ref="G6:H6"/>
    <mergeCell ref="B2:C2"/>
    <mergeCell ref="G3:H3"/>
    <mergeCell ref="I3:K3"/>
    <mergeCell ref="G2:K2"/>
    <mergeCell ref="G4:H4"/>
    <mergeCell ref="I4:K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tabColor rgb="FFCCFFFF"/>
  </sheetPr>
  <dimension ref="A1:Z114"/>
  <sheetViews>
    <sheetView topLeftCell="B13" zoomScale="120" zoomScaleNormal="120" zoomScaleSheetLayoutView="100" workbookViewId="0">
      <selection activeCell="G30" sqref="G30"/>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74" t="s">
        <v>29</v>
      </c>
      <c r="C3" s="575"/>
      <c r="D3" s="575"/>
      <c r="E3" s="575"/>
      <c r="F3" s="575"/>
      <c r="G3" s="575"/>
      <c r="H3" s="575"/>
      <c r="I3" s="575"/>
      <c r="J3" s="575"/>
      <c r="K3" s="575"/>
      <c r="L3" s="575"/>
      <c r="M3" s="575"/>
      <c r="N3" s="575"/>
    </row>
    <row r="4" spans="1:14" x14ac:dyDescent="0.25">
      <c r="A4" s="6"/>
      <c r="B4" s="574"/>
      <c r="C4" s="575"/>
      <c r="D4" s="575"/>
      <c r="E4" s="575"/>
      <c r="F4" s="575"/>
      <c r="G4" s="575"/>
      <c r="H4" s="575"/>
      <c r="I4" s="575"/>
      <c r="J4" s="575"/>
      <c r="K4" s="575"/>
      <c r="L4" s="575"/>
      <c r="M4" s="575"/>
      <c r="N4" s="575"/>
    </row>
    <row r="5" spans="1:14" x14ac:dyDescent="0.25">
      <c r="A5" s="6"/>
      <c r="B5" s="7"/>
      <c r="C5" s="7"/>
      <c r="D5" s="7"/>
      <c r="E5" s="7"/>
      <c r="F5" s="7"/>
      <c r="G5" s="8"/>
      <c r="H5" s="8"/>
    </row>
    <row r="6" spans="1:14" ht="18" x14ac:dyDescent="0.25">
      <c r="A6" s="6"/>
      <c r="B6" s="539" t="s">
        <v>20</v>
      </c>
      <c r="C6" s="539"/>
      <c r="D6" s="540" t="s">
        <v>13</v>
      </c>
      <c r="E6" s="540"/>
      <c r="F6" s="540"/>
      <c r="G6" s="540"/>
      <c r="H6" s="54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38">
        <v>1</v>
      </c>
      <c r="B10" s="567" t="s">
        <v>30</v>
      </c>
      <c r="C10" s="552">
        <v>1</v>
      </c>
      <c r="D10" s="547">
        <v>11</v>
      </c>
      <c r="E10" s="549">
        <v>12</v>
      </c>
      <c r="F10" s="549">
        <v>13</v>
      </c>
      <c r="G10" s="541">
        <v>14</v>
      </c>
      <c r="H10" s="541">
        <v>15</v>
      </c>
    </row>
    <row r="11" spans="1:14" ht="15" customHeight="1" x14ac:dyDescent="0.25">
      <c r="A11" s="538"/>
      <c r="B11" s="568"/>
      <c r="C11" s="553"/>
      <c r="D11" s="548"/>
      <c r="E11" s="550"/>
      <c r="F11" s="550"/>
      <c r="G11" s="542"/>
      <c r="H11" s="542"/>
      <c r="K11" s="570" t="s">
        <v>40</v>
      </c>
      <c r="L11" s="570"/>
      <c r="M11" s="570"/>
    </row>
    <row r="12" spans="1:14" ht="15" customHeight="1" x14ac:dyDescent="0.25">
      <c r="A12" s="538"/>
      <c r="B12" s="569"/>
      <c r="C12" s="554"/>
      <c r="D12" s="548"/>
      <c r="E12" s="551"/>
      <c r="F12" s="551"/>
      <c r="G12" s="543"/>
      <c r="H12" s="543"/>
      <c r="K12" s="570"/>
      <c r="L12" s="570"/>
      <c r="M12" s="570"/>
    </row>
    <row r="13" spans="1:14" ht="15" customHeight="1" x14ac:dyDescent="0.25">
      <c r="A13" s="538">
        <v>2</v>
      </c>
      <c r="B13" s="567" t="s">
        <v>31</v>
      </c>
      <c r="C13" s="552">
        <v>2</v>
      </c>
      <c r="D13" s="576">
        <v>21</v>
      </c>
      <c r="E13" s="541">
        <v>22</v>
      </c>
      <c r="F13" s="541">
        <v>23</v>
      </c>
      <c r="G13" s="544">
        <v>24</v>
      </c>
      <c r="H13" s="544">
        <v>25</v>
      </c>
      <c r="K13" s="571" t="s">
        <v>41</v>
      </c>
      <c r="L13" s="571"/>
      <c r="M13" s="571"/>
    </row>
    <row r="14" spans="1:14" ht="15" customHeight="1" x14ac:dyDescent="0.25">
      <c r="A14" s="538"/>
      <c r="B14" s="568"/>
      <c r="C14" s="553"/>
      <c r="D14" s="577"/>
      <c r="E14" s="542"/>
      <c r="F14" s="542"/>
      <c r="G14" s="545"/>
      <c r="H14" s="545"/>
      <c r="K14" s="571"/>
      <c r="L14" s="571"/>
      <c r="M14" s="571"/>
    </row>
    <row r="15" spans="1:14" ht="15" customHeight="1" x14ac:dyDescent="0.25">
      <c r="A15" s="538"/>
      <c r="B15" s="569"/>
      <c r="C15" s="554"/>
      <c r="D15" s="578"/>
      <c r="E15" s="543"/>
      <c r="F15" s="543"/>
      <c r="G15" s="546"/>
      <c r="H15" s="546"/>
      <c r="K15" s="572" t="s">
        <v>42</v>
      </c>
      <c r="L15" s="572"/>
      <c r="M15" s="572"/>
    </row>
    <row r="16" spans="1:14" ht="15" customHeight="1" x14ac:dyDescent="0.25">
      <c r="A16" s="538">
        <v>3</v>
      </c>
      <c r="B16" s="567" t="s">
        <v>61</v>
      </c>
      <c r="C16" s="552">
        <v>3</v>
      </c>
      <c r="D16" s="576">
        <v>31</v>
      </c>
      <c r="E16" s="541">
        <v>32</v>
      </c>
      <c r="F16" s="558">
        <v>33</v>
      </c>
      <c r="G16" s="544">
        <v>34</v>
      </c>
      <c r="H16" s="555">
        <v>35</v>
      </c>
      <c r="K16" s="572"/>
      <c r="L16" s="572"/>
      <c r="M16" s="572"/>
    </row>
    <row r="17" spans="1:13" ht="15" customHeight="1" x14ac:dyDescent="0.25">
      <c r="A17" s="538"/>
      <c r="B17" s="568"/>
      <c r="C17" s="553"/>
      <c r="D17" s="577"/>
      <c r="E17" s="542"/>
      <c r="F17" s="559"/>
      <c r="G17" s="545"/>
      <c r="H17" s="556"/>
      <c r="K17" s="573" t="s">
        <v>43</v>
      </c>
      <c r="L17" s="573"/>
      <c r="M17" s="573"/>
    </row>
    <row r="18" spans="1:13" ht="15" customHeight="1" x14ac:dyDescent="0.25">
      <c r="A18" s="538"/>
      <c r="B18" s="569"/>
      <c r="C18" s="554"/>
      <c r="D18" s="578"/>
      <c r="E18" s="543"/>
      <c r="F18" s="560"/>
      <c r="G18" s="546"/>
      <c r="H18" s="557"/>
      <c r="K18" s="573"/>
      <c r="L18" s="573"/>
      <c r="M18" s="573"/>
    </row>
    <row r="19" spans="1:13" ht="15" customHeight="1" x14ac:dyDescent="0.25">
      <c r="A19" s="538">
        <v>4</v>
      </c>
      <c r="B19" s="567" t="s">
        <v>33</v>
      </c>
      <c r="C19" s="552">
        <v>4</v>
      </c>
      <c r="D19" s="561">
        <v>41</v>
      </c>
      <c r="E19" s="558">
        <v>42</v>
      </c>
      <c r="F19" s="558">
        <v>43</v>
      </c>
      <c r="G19" s="555">
        <v>44</v>
      </c>
      <c r="H19" s="555">
        <v>45</v>
      </c>
      <c r="K19"/>
      <c r="M19"/>
    </row>
    <row r="20" spans="1:13" ht="15" customHeight="1" x14ac:dyDescent="0.25">
      <c r="A20" s="538"/>
      <c r="B20" s="568"/>
      <c r="C20" s="553"/>
      <c r="D20" s="562"/>
      <c r="E20" s="559"/>
      <c r="F20" s="559"/>
      <c r="G20" s="556"/>
      <c r="H20" s="556"/>
    </row>
    <row r="21" spans="1:13" ht="15" customHeight="1" x14ac:dyDescent="0.25">
      <c r="A21" s="538"/>
      <c r="B21" s="569"/>
      <c r="C21" s="554"/>
      <c r="D21" s="563"/>
      <c r="E21" s="560"/>
      <c r="F21" s="560"/>
      <c r="G21" s="557"/>
      <c r="H21" s="557"/>
    </row>
    <row r="22" spans="1:13" ht="15" customHeight="1" x14ac:dyDescent="0.25">
      <c r="A22" s="538">
        <v>5</v>
      </c>
      <c r="B22" s="567" t="s">
        <v>62</v>
      </c>
      <c r="C22" s="552">
        <v>5</v>
      </c>
      <c r="D22" s="561">
        <v>51</v>
      </c>
      <c r="E22" s="558">
        <v>52</v>
      </c>
      <c r="F22" s="564">
        <v>53</v>
      </c>
      <c r="G22" s="555">
        <v>54</v>
      </c>
      <c r="H22" s="555">
        <v>55</v>
      </c>
    </row>
    <row r="23" spans="1:13" ht="15" customHeight="1" x14ac:dyDescent="0.25">
      <c r="A23" s="538"/>
      <c r="B23" s="568"/>
      <c r="C23" s="553"/>
      <c r="D23" s="562"/>
      <c r="E23" s="559"/>
      <c r="F23" s="565"/>
      <c r="G23" s="556"/>
      <c r="H23" s="556"/>
    </row>
    <row r="24" spans="1:13" ht="15" customHeight="1" x14ac:dyDescent="0.25">
      <c r="A24" s="538"/>
      <c r="B24" s="569"/>
      <c r="C24" s="554"/>
      <c r="D24" s="563"/>
      <c r="E24" s="560"/>
      <c r="F24" s="566"/>
      <c r="G24" s="557"/>
      <c r="H24" s="557"/>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37" t="s">
        <v>23</v>
      </c>
      <c r="I58" s="537"/>
    </row>
    <row r="59" spans="1:9" ht="42.75" customHeight="1" x14ac:dyDescent="0.25">
      <c r="A59" s="6"/>
      <c r="B59" s="6"/>
      <c r="C59" s="6"/>
      <c r="D59" s="19">
        <v>12</v>
      </c>
      <c r="E59" s="4" t="s">
        <v>24</v>
      </c>
      <c r="F59" s="6"/>
      <c r="G59" s="14" t="s">
        <v>24</v>
      </c>
      <c r="H59" s="534" t="s">
        <v>25</v>
      </c>
      <c r="I59" s="534"/>
    </row>
    <row r="60" spans="1:9" ht="42.75" customHeight="1" x14ac:dyDescent="0.25">
      <c r="A60" s="6"/>
      <c r="B60" s="6"/>
      <c r="C60" s="6"/>
      <c r="D60" s="19">
        <v>13</v>
      </c>
      <c r="E60" s="4" t="s">
        <v>24</v>
      </c>
      <c r="F60" s="6"/>
      <c r="G60" s="15" t="s">
        <v>113</v>
      </c>
      <c r="H60" s="534" t="s">
        <v>130</v>
      </c>
      <c r="I60" s="534"/>
    </row>
    <row r="61" spans="1:9" ht="78" customHeight="1" x14ac:dyDescent="0.25">
      <c r="A61" s="6"/>
      <c r="B61" s="6"/>
      <c r="C61" s="6"/>
      <c r="D61" s="19">
        <v>14</v>
      </c>
      <c r="E61" s="5" t="s">
        <v>113</v>
      </c>
      <c r="F61" s="6"/>
      <c r="G61" s="16" t="s">
        <v>114</v>
      </c>
      <c r="H61" s="534" t="s">
        <v>131</v>
      </c>
      <c r="I61" s="534"/>
    </row>
    <row r="62" spans="1:9" ht="75.75" customHeight="1" x14ac:dyDescent="0.25">
      <c r="A62" s="6"/>
      <c r="B62" s="6"/>
      <c r="C62" s="6"/>
      <c r="D62" s="19">
        <v>15</v>
      </c>
      <c r="E62" s="5" t="s">
        <v>113</v>
      </c>
      <c r="F62" s="6"/>
      <c r="G62" s="17" t="s">
        <v>115</v>
      </c>
      <c r="H62" s="534" t="s">
        <v>131</v>
      </c>
      <c r="I62" s="534"/>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AG217"/>
  <sheetViews>
    <sheetView topLeftCell="A151" zoomScale="70" zoomScaleNormal="70" workbookViewId="0">
      <selection activeCell="A154" sqref="A15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96" t="s">
        <v>302</v>
      </c>
      <c r="S3" s="597"/>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98" t="s">
        <v>252</v>
      </c>
      <c r="C6" s="599"/>
      <c r="D6" s="599"/>
      <c r="E6" s="599"/>
      <c r="F6" s="599"/>
      <c r="G6" s="599"/>
      <c r="H6" s="599"/>
      <c r="I6" s="599"/>
      <c r="J6" s="599"/>
      <c r="K6" s="599"/>
      <c r="L6" s="599"/>
      <c r="M6" s="599"/>
      <c r="N6" s="599"/>
      <c r="O6" s="600"/>
      <c r="P6" s="211"/>
      <c r="R6" s="136" t="s">
        <v>256</v>
      </c>
      <c r="S6" s="136">
        <v>1</v>
      </c>
      <c r="AB6">
        <v>0</v>
      </c>
      <c r="AC6">
        <v>0</v>
      </c>
      <c r="AD6">
        <v>0</v>
      </c>
      <c r="AE6">
        <v>0</v>
      </c>
    </row>
    <row r="7" spans="2:33" ht="21" customHeight="1" x14ac:dyDescent="0.25">
      <c r="B7" s="601"/>
      <c r="C7" s="602"/>
      <c r="D7" s="602"/>
      <c r="E7" s="602"/>
      <c r="F7" s="602"/>
      <c r="G7" s="602"/>
      <c r="H7" s="602"/>
      <c r="I7" s="602"/>
      <c r="J7" s="602"/>
      <c r="K7" s="602"/>
      <c r="L7" s="602"/>
      <c r="M7" s="602"/>
      <c r="N7" s="602"/>
      <c r="O7" s="603"/>
      <c r="P7" s="211"/>
      <c r="R7" s="136" t="s">
        <v>257</v>
      </c>
      <c r="S7" s="136">
        <v>2</v>
      </c>
      <c r="AG7" t="s">
        <v>248</v>
      </c>
    </row>
    <row r="8" spans="2:33" ht="21" customHeight="1" thickBot="1" x14ac:dyDescent="0.3">
      <c r="B8" s="604"/>
      <c r="C8" s="605"/>
      <c r="D8" s="605"/>
      <c r="E8" s="605"/>
      <c r="F8" s="605"/>
      <c r="G8" s="605"/>
      <c r="H8" s="605"/>
      <c r="I8" s="605"/>
      <c r="J8" s="605"/>
      <c r="K8" s="605"/>
      <c r="L8" s="605"/>
      <c r="M8" s="605"/>
      <c r="N8" s="605"/>
      <c r="O8" s="606"/>
      <c r="P8" s="211"/>
      <c r="R8" s="138"/>
      <c r="S8" s="138"/>
      <c r="AG8" t="s">
        <v>249</v>
      </c>
    </row>
    <row r="9" spans="2:33" ht="36" customHeight="1" x14ac:dyDescent="0.25">
      <c r="B9" s="594" t="s">
        <v>300</v>
      </c>
      <c r="C9" s="589" t="s">
        <v>63</v>
      </c>
      <c r="D9" s="589" t="s">
        <v>253</v>
      </c>
      <c r="E9" s="610" t="s">
        <v>295</v>
      </c>
      <c r="F9" s="610"/>
      <c r="G9" s="610"/>
      <c r="H9" s="610"/>
      <c r="I9" s="610"/>
      <c r="J9" s="610"/>
      <c r="K9" s="610"/>
      <c r="L9" s="594" t="s">
        <v>254</v>
      </c>
      <c r="M9" s="594" t="s">
        <v>301</v>
      </c>
      <c r="N9" s="594" t="s">
        <v>312</v>
      </c>
      <c r="O9" s="594" t="s">
        <v>313</v>
      </c>
      <c r="P9" s="212"/>
      <c r="R9" s="579" t="s">
        <v>311</v>
      </c>
      <c r="S9" s="580"/>
    </row>
    <row r="10" spans="2:33" ht="89.25" customHeight="1" thickBot="1" x14ac:dyDescent="0.3">
      <c r="B10" s="595"/>
      <c r="C10" s="590"/>
      <c r="D10" s="590"/>
      <c r="E10" s="216" t="s">
        <v>287</v>
      </c>
      <c r="F10" s="216" t="s">
        <v>288</v>
      </c>
      <c r="G10" s="216" t="s">
        <v>290</v>
      </c>
      <c r="H10" s="216" t="s">
        <v>289</v>
      </c>
      <c r="I10" s="216" t="s">
        <v>291</v>
      </c>
      <c r="J10" s="216" t="s">
        <v>293</v>
      </c>
      <c r="K10" s="216" t="s">
        <v>292</v>
      </c>
      <c r="L10" s="595"/>
      <c r="M10" s="595"/>
      <c r="N10" s="595"/>
      <c r="O10" s="595"/>
      <c r="P10" s="212"/>
      <c r="R10" s="581"/>
      <c r="S10" s="582"/>
    </row>
    <row r="11" spans="2:33" ht="54.75" customHeight="1" x14ac:dyDescent="0.25">
      <c r="B11" s="607">
        <v>1</v>
      </c>
      <c r="C11" s="221" t="s">
        <v>248</v>
      </c>
      <c r="D11" s="102" t="s">
        <v>322</v>
      </c>
      <c r="E11" s="136">
        <v>15</v>
      </c>
      <c r="F11" s="136">
        <v>5</v>
      </c>
      <c r="G11" s="136">
        <v>0</v>
      </c>
      <c r="H11" s="136">
        <v>10</v>
      </c>
      <c r="I11" s="169">
        <v>15</v>
      </c>
      <c r="J11" s="136">
        <v>10</v>
      </c>
      <c r="K11" s="136">
        <v>30</v>
      </c>
      <c r="L11" s="137"/>
      <c r="M11" s="222">
        <f t="shared" ref="M11:M18" si="0">SUM(E11:K11)</f>
        <v>85</v>
      </c>
      <c r="N11" s="222"/>
      <c r="O11" s="222"/>
      <c r="P11" s="210"/>
      <c r="R11" s="583"/>
      <c r="S11" s="584"/>
    </row>
    <row r="12" spans="2:33" ht="48" customHeight="1" x14ac:dyDescent="0.25">
      <c r="B12" s="608"/>
      <c r="C12" s="221" t="s">
        <v>248</v>
      </c>
      <c r="D12" s="103" t="s">
        <v>323</v>
      </c>
      <c r="E12" s="136">
        <v>15</v>
      </c>
      <c r="F12" s="136">
        <v>5</v>
      </c>
      <c r="G12" s="136">
        <v>0</v>
      </c>
      <c r="H12" s="136">
        <v>10</v>
      </c>
      <c r="I12" s="169">
        <v>15</v>
      </c>
      <c r="J12" s="136">
        <v>0</v>
      </c>
      <c r="K12" s="136">
        <v>30</v>
      </c>
      <c r="L12" s="135"/>
      <c r="M12" s="222">
        <f t="shared" si="0"/>
        <v>75</v>
      </c>
      <c r="N12" s="222"/>
      <c r="O12" s="222"/>
      <c r="P12" s="210"/>
    </row>
    <row r="13" spans="2:33" ht="50.25" customHeight="1" x14ac:dyDescent="0.25">
      <c r="B13" s="608"/>
      <c r="C13" s="221"/>
      <c r="D13" s="104"/>
      <c r="E13" s="136"/>
      <c r="F13" s="136"/>
      <c r="G13" s="136"/>
      <c r="H13" s="136"/>
      <c r="I13" s="169"/>
      <c r="J13" s="136"/>
      <c r="K13" s="136"/>
      <c r="L13" s="135"/>
      <c r="M13" s="222">
        <f t="shared" si="0"/>
        <v>0</v>
      </c>
      <c r="N13" s="222"/>
      <c r="O13" s="222"/>
      <c r="P13" s="210"/>
    </row>
    <row r="14" spans="2:33" ht="32.25" customHeight="1" x14ac:dyDescent="0.25">
      <c r="B14" s="608"/>
      <c r="C14" s="221"/>
      <c r="D14" s="218"/>
      <c r="E14" s="136"/>
      <c r="F14" s="136"/>
      <c r="G14" s="136"/>
      <c r="H14" s="136"/>
      <c r="I14" s="169"/>
      <c r="J14" s="136"/>
      <c r="K14" s="136"/>
      <c r="L14" s="135"/>
      <c r="M14" s="222">
        <f t="shared" si="0"/>
        <v>0</v>
      </c>
      <c r="N14" s="222"/>
      <c r="O14" s="222"/>
      <c r="P14" s="210"/>
      <c r="Q14" s="586" t="s">
        <v>258</v>
      </c>
      <c r="R14" s="587"/>
      <c r="S14" s="588"/>
    </row>
    <row r="15" spans="2:33" ht="30.75" customHeight="1" x14ac:dyDescent="0.25">
      <c r="B15" s="608"/>
      <c r="C15" s="135"/>
      <c r="D15" s="164"/>
      <c r="E15" s="164"/>
      <c r="F15" s="164"/>
      <c r="G15" s="164"/>
      <c r="H15" s="164"/>
      <c r="I15" s="169"/>
      <c r="J15" s="164"/>
      <c r="K15" s="164"/>
      <c r="L15" s="135"/>
      <c r="M15" s="204">
        <f t="shared" si="0"/>
        <v>0</v>
      </c>
      <c r="N15" s="135"/>
      <c r="O15" s="135"/>
      <c r="P15" s="210"/>
      <c r="Q15" s="215" t="s">
        <v>294</v>
      </c>
      <c r="R15" s="214" t="s">
        <v>259</v>
      </c>
      <c r="S15" s="213" t="s">
        <v>260</v>
      </c>
    </row>
    <row r="16" spans="2:33" ht="29.25" customHeight="1" x14ac:dyDescent="0.25">
      <c r="B16" s="608"/>
      <c r="C16" s="135"/>
      <c r="D16" s="164"/>
      <c r="E16" s="164"/>
      <c r="F16" s="164"/>
      <c r="G16" s="164"/>
      <c r="H16" s="164"/>
      <c r="I16" s="169"/>
      <c r="J16" s="164"/>
      <c r="K16" s="164"/>
      <c r="L16" s="135"/>
      <c r="M16" s="204">
        <f t="shared" si="0"/>
        <v>0</v>
      </c>
      <c r="N16" s="135"/>
      <c r="O16" s="135"/>
      <c r="P16" s="210"/>
      <c r="Q16" s="217" t="s">
        <v>324</v>
      </c>
      <c r="R16" s="136">
        <v>2</v>
      </c>
      <c r="S16" s="136"/>
    </row>
    <row r="17" spans="2:19" ht="27" customHeight="1" x14ac:dyDescent="0.25">
      <c r="B17" s="608"/>
      <c r="C17" s="135"/>
      <c r="D17" s="164"/>
      <c r="E17" s="164"/>
      <c r="F17" s="164"/>
      <c r="G17" s="164"/>
      <c r="H17" s="164"/>
      <c r="I17" s="169"/>
      <c r="J17" s="164"/>
      <c r="K17" s="164"/>
      <c r="L17" s="135"/>
      <c r="M17" s="204">
        <f t="shared" si="0"/>
        <v>0</v>
      </c>
      <c r="N17" s="135"/>
      <c r="O17" s="135"/>
      <c r="P17" s="210"/>
      <c r="Q17" s="259">
        <v>2</v>
      </c>
      <c r="R17" s="258">
        <v>2</v>
      </c>
      <c r="S17" s="135"/>
    </row>
    <row r="18" spans="2:19" ht="30.75" customHeight="1" x14ac:dyDescent="0.25">
      <c r="B18" s="609"/>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85"/>
      <c r="D19" s="585"/>
      <c r="E19" s="585"/>
      <c r="F19" s="585"/>
      <c r="G19" s="585"/>
      <c r="H19" s="585"/>
      <c r="I19" s="585"/>
      <c r="J19" s="585"/>
      <c r="K19" s="585"/>
      <c r="L19" s="138"/>
      <c r="M19" s="138"/>
      <c r="N19" s="138"/>
      <c r="O19" s="138"/>
      <c r="P19" s="138"/>
      <c r="Q19" s="135"/>
      <c r="R19" s="135"/>
      <c r="S19" s="135"/>
    </row>
    <row r="20" spans="2:19" ht="15" customHeight="1" x14ac:dyDescent="0.25">
      <c r="B20" s="598" t="s">
        <v>252</v>
      </c>
      <c r="C20" s="599"/>
      <c r="D20" s="599"/>
      <c r="E20" s="599"/>
      <c r="F20" s="599"/>
      <c r="G20" s="599"/>
      <c r="H20" s="599"/>
      <c r="I20" s="599"/>
      <c r="J20" s="599"/>
      <c r="K20" s="599"/>
      <c r="L20" s="599"/>
      <c r="M20" s="599"/>
      <c r="N20" s="599"/>
      <c r="O20" s="600"/>
      <c r="Q20" s="135"/>
      <c r="R20" s="135"/>
      <c r="S20" s="135"/>
    </row>
    <row r="21" spans="2:19" ht="27.75" customHeight="1" x14ac:dyDescent="0.25">
      <c r="B21" s="601"/>
      <c r="C21" s="602"/>
      <c r="D21" s="602"/>
      <c r="E21" s="602"/>
      <c r="F21" s="602"/>
      <c r="G21" s="602"/>
      <c r="H21" s="602"/>
      <c r="I21" s="602"/>
      <c r="J21" s="602"/>
      <c r="K21" s="602"/>
      <c r="L21" s="602"/>
      <c r="M21" s="602"/>
      <c r="N21" s="602"/>
      <c r="O21" s="603"/>
      <c r="Q21" s="135"/>
      <c r="R21" s="135"/>
      <c r="S21" s="135"/>
    </row>
    <row r="22" spans="2:19" ht="15.75" customHeight="1" thickBot="1" x14ac:dyDescent="0.3">
      <c r="B22" s="604"/>
      <c r="C22" s="605"/>
      <c r="D22" s="605"/>
      <c r="E22" s="605"/>
      <c r="F22" s="605"/>
      <c r="G22" s="605"/>
      <c r="H22" s="605"/>
      <c r="I22" s="605"/>
      <c r="J22" s="605"/>
      <c r="K22" s="605"/>
      <c r="L22" s="605"/>
      <c r="M22" s="605"/>
      <c r="N22" s="605"/>
      <c r="O22" s="606"/>
      <c r="Q22" s="135"/>
      <c r="R22" s="135"/>
      <c r="S22" s="135"/>
    </row>
    <row r="23" spans="2:19" ht="39.75" customHeight="1" x14ac:dyDescent="0.25">
      <c r="B23" s="594" t="s">
        <v>300</v>
      </c>
      <c r="C23" s="589" t="s">
        <v>63</v>
      </c>
      <c r="D23" s="589" t="s">
        <v>253</v>
      </c>
      <c r="E23" s="591" t="s">
        <v>295</v>
      </c>
      <c r="F23" s="592"/>
      <c r="G23" s="592"/>
      <c r="H23" s="592"/>
      <c r="I23" s="592"/>
      <c r="J23" s="592"/>
      <c r="K23" s="593"/>
      <c r="L23" s="589" t="s">
        <v>254</v>
      </c>
      <c r="M23" s="594" t="s">
        <v>301</v>
      </c>
      <c r="N23" s="594" t="s">
        <v>312</v>
      </c>
      <c r="O23" s="594" t="s">
        <v>313</v>
      </c>
      <c r="Q23" s="135"/>
      <c r="R23" s="135"/>
      <c r="S23" s="135"/>
    </row>
    <row r="24" spans="2:19" ht="75.75" thickBot="1" x14ac:dyDescent="0.3">
      <c r="B24" s="595"/>
      <c r="C24" s="590"/>
      <c r="D24" s="590"/>
      <c r="E24" s="216" t="s">
        <v>287</v>
      </c>
      <c r="F24" s="216" t="s">
        <v>288</v>
      </c>
      <c r="G24" s="216" t="s">
        <v>290</v>
      </c>
      <c r="H24" s="216" t="s">
        <v>289</v>
      </c>
      <c r="I24" s="216" t="s">
        <v>291</v>
      </c>
      <c r="J24" s="216" t="s">
        <v>293</v>
      </c>
      <c r="K24" s="216" t="s">
        <v>292</v>
      </c>
      <c r="L24" s="590"/>
      <c r="M24" s="595"/>
      <c r="N24" s="595"/>
      <c r="O24" s="595"/>
      <c r="Q24" s="138"/>
      <c r="R24" s="138"/>
      <c r="S24" s="138"/>
    </row>
    <row r="25" spans="2:19" ht="90" customHeight="1" thickBot="1" x14ac:dyDescent="0.3">
      <c r="B25" s="607">
        <v>2</v>
      </c>
      <c r="C25" s="135" t="s">
        <v>248</v>
      </c>
      <c r="D25" s="205" t="s">
        <v>418</v>
      </c>
      <c r="E25" s="136">
        <v>0</v>
      </c>
      <c r="F25" s="136">
        <v>5</v>
      </c>
      <c r="G25" s="136">
        <v>0</v>
      </c>
      <c r="H25" s="136">
        <v>10</v>
      </c>
      <c r="I25" s="169">
        <v>0</v>
      </c>
      <c r="J25" s="136">
        <v>0</v>
      </c>
      <c r="K25" s="136">
        <v>0</v>
      </c>
      <c r="L25" s="137" t="s">
        <v>419</v>
      </c>
      <c r="M25" s="135">
        <f>SUM(E25:K25)</f>
        <v>15</v>
      </c>
      <c r="N25" s="135">
        <v>0</v>
      </c>
      <c r="O25" s="135"/>
      <c r="Q25" s="138"/>
      <c r="R25" s="138"/>
      <c r="S25" s="138"/>
    </row>
    <row r="26" spans="2:19" ht="72.75" customHeight="1" thickBot="1" x14ac:dyDescent="0.3">
      <c r="B26" s="608"/>
      <c r="C26" s="135" t="s">
        <v>248</v>
      </c>
      <c r="D26" s="205" t="s">
        <v>377</v>
      </c>
      <c r="E26" s="136">
        <v>15</v>
      </c>
      <c r="F26" s="136">
        <v>5</v>
      </c>
      <c r="G26" s="136">
        <v>0</v>
      </c>
      <c r="H26" s="136">
        <v>10</v>
      </c>
      <c r="I26" s="169">
        <v>0</v>
      </c>
      <c r="J26" s="136">
        <v>0</v>
      </c>
      <c r="K26" s="136">
        <v>0</v>
      </c>
      <c r="L26" s="137" t="s">
        <v>420</v>
      </c>
      <c r="M26" s="135">
        <f t="shared" ref="M26:M32" si="1">SUM(E26:K26)</f>
        <v>30</v>
      </c>
      <c r="N26" s="135">
        <v>0</v>
      </c>
      <c r="O26" s="135"/>
      <c r="Q26" s="138"/>
      <c r="R26" s="138"/>
      <c r="S26" s="138"/>
    </row>
    <row r="27" spans="2:19" ht="81" customHeight="1" thickBot="1" x14ac:dyDescent="0.3">
      <c r="B27" s="608"/>
      <c r="C27" s="135" t="s">
        <v>248</v>
      </c>
      <c r="D27" s="206" t="s">
        <v>417</v>
      </c>
      <c r="E27" s="136">
        <v>15</v>
      </c>
      <c r="F27" s="136">
        <v>5</v>
      </c>
      <c r="G27" s="136">
        <v>0</v>
      </c>
      <c r="H27" s="136">
        <v>10</v>
      </c>
      <c r="I27" s="169">
        <v>15</v>
      </c>
      <c r="J27" s="136">
        <v>10</v>
      </c>
      <c r="K27" s="136">
        <v>30</v>
      </c>
      <c r="L27" s="137"/>
      <c r="M27" s="135">
        <f t="shared" si="1"/>
        <v>85</v>
      </c>
      <c r="N27" s="135">
        <v>2</v>
      </c>
      <c r="O27" s="135">
        <v>0</v>
      </c>
      <c r="Q27" s="138"/>
      <c r="R27" s="138"/>
      <c r="S27" s="138"/>
    </row>
    <row r="28" spans="2:19" ht="36.75" customHeight="1" x14ac:dyDescent="0.25">
      <c r="B28" s="608"/>
      <c r="C28" s="135"/>
      <c r="D28" s="164"/>
      <c r="E28" s="164"/>
      <c r="F28" s="164"/>
      <c r="G28" s="164"/>
      <c r="H28" s="164"/>
      <c r="I28" s="169"/>
      <c r="J28" s="164"/>
      <c r="K28" s="164"/>
      <c r="L28" s="135"/>
      <c r="M28" s="135">
        <f t="shared" si="1"/>
        <v>0</v>
      </c>
      <c r="N28" s="135"/>
      <c r="O28" s="135"/>
      <c r="Q28" s="138"/>
      <c r="R28" s="138"/>
      <c r="S28" s="138"/>
    </row>
    <row r="29" spans="2:19" ht="36" customHeight="1" x14ac:dyDescent="0.25">
      <c r="B29" s="608"/>
      <c r="C29" s="135"/>
      <c r="D29" s="164"/>
      <c r="E29" s="164"/>
      <c r="F29" s="164"/>
      <c r="G29" s="164"/>
      <c r="H29" s="164"/>
      <c r="I29" s="169"/>
      <c r="J29" s="164"/>
      <c r="K29" s="164"/>
      <c r="L29" s="135"/>
      <c r="M29" s="135">
        <f t="shared" si="1"/>
        <v>0</v>
      </c>
      <c r="N29" s="135"/>
      <c r="O29" s="135"/>
      <c r="Q29" s="138"/>
      <c r="R29" s="138"/>
      <c r="S29" s="138"/>
    </row>
    <row r="30" spans="2:19" ht="30" customHeight="1" x14ac:dyDescent="0.25">
      <c r="B30" s="608"/>
      <c r="C30" s="135"/>
      <c r="D30" s="164"/>
      <c r="E30" s="164"/>
      <c r="F30" s="164"/>
      <c r="G30" s="164"/>
      <c r="H30" s="164"/>
      <c r="I30" s="169"/>
      <c r="J30" s="164"/>
      <c r="K30" s="164"/>
      <c r="L30" s="135"/>
      <c r="M30" s="135">
        <f t="shared" si="1"/>
        <v>0</v>
      </c>
      <c r="N30" s="135"/>
      <c r="O30" s="135"/>
    </row>
    <row r="31" spans="2:19" ht="44.25" customHeight="1" x14ac:dyDescent="0.25">
      <c r="B31" s="608"/>
      <c r="C31" s="135"/>
      <c r="D31" s="164"/>
      <c r="E31" s="164"/>
      <c r="F31" s="164"/>
      <c r="G31" s="164"/>
      <c r="H31" s="164"/>
      <c r="I31" s="169"/>
      <c r="J31" s="164"/>
      <c r="K31" s="164"/>
      <c r="L31" s="135"/>
      <c r="M31" s="135">
        <f t="shared" si="1"/>
        <v>0</v>
      </c>
      <c r="N31" s="135"/>
      <c r="O31" s="135"/>
    </row>
    <row r="32" spans="2:19" ht="43.5" customHeight="1" x14ac:dyDescent="0.25">
      <c r="B32" s="609"/>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98" t="s">
        <v>252</v>
      </c>
      <c r="C34" s="599"/>
      <c r="D34" s="599"/>
      <c r="E34" s="599"/>
      <c r="F34" s="599"/>
      <c r="G34" s="599"/>
      <c r="H34" s="599"/>
      <c r="I34" s="599"/>
      <c r="J34" s="599"/>
      <c r="K34" s="599"/>
      <c r="L34" s="599"/>
      <c r="M34" s="599"/>
      <c r="N34" s="599"/>
      <c r="O34" s="600"/>
    </row>
    <row r="35" spans="2:15" ht="15" customHeight="1" x14ac:dyDescent="0.25">
      <c r="B35" s="601"/>
      <c r="C35" s="602"/>
      <c r="D35" s="602"/>
      <c r="E35" s="602"/>
      <c r="F35" s="602"/>
      <c r="G35" s="602"/>
      <c r="H35" s="602"/>
      <c r="I35" s="602"/>
      <c r="J35" s="602"/>
      <c r="K35" s="602"/>
      <c r="L35" s="602"/>
      <c r="M35" s="602"/>
      <c r="N35" s="602"/>
      <c r="O35" s="603"/>
    </row>
    <row r="36" spans="2:15" ht="15.75" customHeight="1" thickBot="1" x14ac:dyDescent="0.3">
      <c r="B36" s="604"/>
      <c r="C36" s="605"/>
      <c r="D36" s="605"/>
      <c r="E36" s="605"/>
      <c r="F36" s="605"/>
      <c r="G36" s="605"/>
      <c r="H36" s="605"/>
      <c r="I36" s="605"/>
      <c r="J36" s="605"/>
      <c r="K36" s="605"/>
      <c r="L36" s="605"/>
      <c r="M36" s="605"/>
      <c r="N36" s="605"/>
      <c r="O36" s="606"/>
    </row>
    <row r="37" spans="2:15" ht="45.75" customHeight="1" x14ac:dyDescent="0.25">
      <c r="B37" s="594" t="s">
        <v>300</v>
      </c>
      <c r="C37" s="589" t="s">
        <v>63</v>
      </c>
      <c r="D37" s="589" t="s">
        <v>253</v>
      </c>
      <c r="E37" s="591" t="s">
        <v>295</v>
      </c>
      <c r="F37" s="592"/>
      <c r="G37" s="592"/>
      <c r="H37" s="592"/>
      <c r="I37" s="592"/>
      <c r="J37" s="592"/>
      <c r="K37" s="593"/>
      <c r="L37" s="589" t="s">
        <v>254</v>
      </c>
      <c r="M37" s="594" t="s">
        <v>301</v>
      </c>
      <c r="N37" s="594" t="s">
        <v>312</v>
      </c>
      <c r="O37" s="594" t="s">
        <v>313</v>
      </c>
    </row>
    <row r="38" spans="2:15" ht="75.75" thickBot="1" x14ac:dyDescent="0.3">
      <c r="B38" s="595"/>
      <c r="C38" s="590"/>
      <c r="D38" s="590"/>
      <c r="E38" s="216" t="s">
        <v>287</v>
      </c>
      <c r="F38" s="216" t="s">
        <v>288</v>
      </c>
      <c r="G38" s="216" t="s">
        <v>290</v>
      </c>
      <c r="H38" s="216" t="s">
        <v>289</v>
      </c>
      <c r="I38" s="216" t="s">
        <v>291</v>
      </c>
      <c r="J38" s="216" t="s">
        <v>293</v>
      </c>
      <c r="K38" s="216" t="s">
        <v>292</v>
      </c>
      <c r="L38" s="590"/>
      <c r="M38" s="595"/>
      <c r="N38" s="595"/>
      <c r="O38" s="595"/>
    </row>
    <row r="39" spans="2:15" ht="78.75" customHeight="1" x14ac:dyDescent="0.25">
      <c r="B39" s="607">
        <v>3</v>
      </c>
      <c r="C39" s="135" t="s">
        <v>248</v>
      </c>
      <c r="D39" s="102" t="s">
        <v>383</v>
      </c>
      <c r="E39" s="164">
        <v>0</v>
      </c>
      <c r="F39" s="164">
        <v>5</v>
      </c>
      <c r="G39" s="164">
        <v>0</v>
      </c>
      <c r="H39" s="164">
        <v>10</v>
      </c>
      <c r="I39" s="169">
        <v>0</v>
      </c>
      <c r="J39" s="164">
        <v>0</v>
      </c>
      <c r="K39" s="164">
        <v>0</v>
      </c>
      <c r="L39" s="137" t="s">
        <v>422</v>
      </c>
      <c r="M39" s="135">
        <f>SUM(E39:K39)</f>
        <v>15</v>
      </c>
      <c r="N39" s="135">
        <v>0</v>
      </c>
      <c r="O39" s="135"/>
    </row>
    <row r="40" spans="2:15" ht="63.75" customHeight="1" x14ac:dyDescent="0.25">
      <c r="B40" s="608"/>
      <c r="C40" s="135" t="s">
        <v>248</v>
      </c>
      <c r="D40" s="103" t="s">
        <v>377</v>
      </c>
      <c r="E40" s="164">
        <v>15</v>
      </c>
      <c r="F40" s="164">
        <v>5</v>
      </c>
      <c r="G40" s="164">
        <v>0</v>
      </c>
      <c r="H40" s="164">
        <v>10</v>
      </c>
      <c r="I40" s="169">
        <v>15</v>
      </c>
      <c r="J40" s="164">
        <v>10</v>
      </c>
      <c r="K40" s="164">
        <v>30</v>
      </c>
      <c r="L40" s="135"/>
      <c r="M40" s="135">
        <f t="shared" ref="M40:M46" si="2">SUM(E40:K40)</f>
        <v>85</v>
      </c>
      <c r="N40" s="135">
        <v>2</v>
      </c>
      <c r="O40" s="135"/>
    </row>
    <row r="41" spans="2:15" ht="63.75" customHeight="1" x14ac:dyDescent="0.25">
      <c r="B41" s="608"/>
      <c r="C41" s="135" t="s">
        <v>248</v>
      </c>
      <c r="D41" s="104" t="s">
        <v>418</v>
      </c>
      <c r="E41" s="164">
        <v>0</v>
      </c>
      <c r="F41" s="164">
        <v>0</v>
      </c>
      <c r="G41" s="164">
        <v>0</v>
      </c>
      <c r="H41" s="164">
        <v>10</v>
      </c>
      <c r="I41" s="169">
        <v>0</v>
      </c>
      <c r="J41" s="164">
        <v>0</v>
      </c>
      <c r="K41" s="164">
        <v>0</v>
      </c>
      <c r="L41" s="135" t="s">
        <v>422</v>
      </c>
      <c r="M41" s="135">
        <f t="shared" si="2"/>
        <v>10</v>
      </c>
      <c r="N41" s="135">
        <v>0</v>
      </c>
      <c r="O41" s="135"/>
    </row>
    <row r="42" spans="2:15" ht="33.75" customHeight="1" x14ac:dyDescent="0.25">
      <c r="B42" s="608"/>
      <c r="C42" s="135"/>
      <c r="D42" s="164"/>
      <c r="E42" s="164"/>
      <c r="F42" s="164"/>
      <c r="G42" s="164"/>
      <c r="H42" s="164"/>
      <c r="I42" s="169"/>
      <c r="J42" s="164"/>
      <c r="K42" s="164"/>
      <c r="L42" s="135"/>
      <c r="M42" s="135">
        <f t="shared" si="2"/>
        <v>0</v>
      </c>
      <c r="N42" s="135"/>
      <c r="O42" s="135"/>
    </row>
    <row r="43" spans="2:15" ht="51" customHeight="1" x14ac:dyDescent="0.25">
      <c r="B43" s="608"/>
      <c r="C43" s="135"/>
      <c r="D43" s="164"/>
      <c r="E43" s="164"/>
      <c r="F43" s="164"/>
      <c r="G43" s="164"/>
      <c r="H43" s="164"/>
      <c r="I43" s="169"/>
      <c r="J43" s="164"/>
      <c r="K43" s="164"/>
      <c r="L43" s="135"/>
      <c r="M43" s="135">
        <f t="shared" si="2"/>
        <v>0</v>
      </c>
      <c r="N43" s="135"/>
      <c r="O43" s="135"/>
    </row>
    <row r="44" spans="2:15" ht="38.25" customHeight="1" x14ac:dyDescent="0.25">
      <c r="B44" s="608"/>
      <c r="C44" s="135"/>
      <c r="D44" s="164"/>
      <c r="E44" s="164"/>
      <c r="F44" s="164"/>
      <c r="G44" s="164"/>
      <c r="H44" s="164"/>
      <c r="I44" s="169"/>
      <c r="J44" s="164"/>
      <c r="K44" s="164"/>
      <c r="L44" s="135"/>
      <c r="M44" s="135">
        <f t="shared" si="2"/>
        <v>0</v>
      </c>
      <c r="N44" s="135"/>
      <c r="O44" s="135"/>
    </row>
    <row r="45" spans="2:15" ht="39.75" customHeight="1" x14ac:dyDescent="0.25">
      <c r="B45" s="608"/>
      <c r="C45" s="135"/>
      <c r="D45" s="164"/>
      <c r="E45" s="164"/>
      <c r="F45" s="164"/>
      <c r="G45" s="164"/>
      <c r="H45" s="164"/>
      <c r="I45" s="169"/>
      <c r="J45" s="164"/>
      <c r="K45" s="164"/>
      <c r="L45" s="135"/>
      <c r="M45" s="135">
        <f t="shared" si="2"/>
        <v>0</v>
      </c>
      <c r="N45" s="135"/>
      <c r="O45" s="135"/>
    </row>
    <row r="46" spans="2:15" ht="44.25" customHeight="1" x14ac:dyDescent="0.25">
      <c r="B46" s="609"/>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98" t="s">
        <v>252</v>
      </c>
      <c r="C49" s="599"/>
      <c r="D49" s="599"/>
      <c r="E49" s="599"/>
      <c r="F49" s="599"/>
      <c r="G49" s="599"/>
      <c r="H49" s="599"/>
      <c r="I49" s="599"/>
      <c r="J49" s="599"/>
      <c r="K49" s="599"/>
      <c r="L49" s="599"/>
      <c r="M49" s="599"/>
      <c r="N49" s="599"/>
      <c r="O49" s="600"/>
    </row>
    <row r="50" spans="2:15" ht="15" customHeight="1" x14ac:dyDescent="0.25">
      <c r="B50" s="601"/>
      <c r="C50" s="602"/>
      <c r="D50" s="602"/>
      <c r="E50" s="602"/>
      <c r="F50" s="602"/>
      <c r="G50" s="602"/>
      <c r="H50" s="602"/>
      <c r="I50" s="602"/>
      <c r="J50" s="602"/>
      <c r="K50" s="602"/>
      <c r="L50" s="602"/>
      <c r="M50" s="602"/>
      <c r="N50" s="602"/>
      <c r="O50" s="603"/>
    </row>
    <row r="51" spans="2:15" ht="15.75" customHeight="1" thickBot="1" x14ac:dyDescent="0.3">
      <c r="B51" s="604"/>
      <c r="C51" s="605"/>
      <c r="D51" s="605"/>
      <c r="E51" s="605"/>
      <c r="F51" s="605"/>
      <c r="G51" s="605"/>
      <c r="H51" s="605"/>
      <c r="I51" s="605"/>
      <c r="J51" s="605"/>
      <c r="K51" s="605"/>
      <c r="L51" s="605"/>
      <c r="M51" s="605"/>
      <c r="N51" s="605"/>
      <c r="O51" s="606"/>
    </row>
    <row r="52" spans="2:15" ht="54" customHeight="1" x14ac:dyDescent="0.25">
      <c r="B52" s="594" t="s">
        <v>300</v>
      </c>
      <c r="C52" s="589" t="s">
        <v>63</v>
      </c>
      <c r="D52" s="589" t="s">
        <v>253</v>
      </c>
      <c r="E52" s="591" t="s">
        <v>295</v>
      </c>
      <c r="F52" s="592"/>
      <c r="G52" s="592"/>
      <c r="H52" s="592"/>
      <c r="I52" s="592"/>
      <c r="J52" s="592"/>
      <c r="K52" s="593"/>
      <c r="L52" s="589" t="s">
        <v>254</v>
      </c>
      <c r="M52" s="594" t="s">
        <v>301</v>
      </c>
      <c r="N52" s="594" t="s">
        <v>312</v>
      </c>
      <c r="O52" s="594" t="s">
        <v>313</v>
      </c>
    </row>
    <row r="53" spans="2:15" ht="75.75" thickBot="1" x14ac:dyDescent="0.3">
      <c r="B53" s="595"/>
      <c r="C53" s="590"/>
      <c r="D53" s="590"/>
      <c r="E53" s="216" t="s">
        <v>287</v>
      </c>
      <c r="F53" s="216" t="s">
        <v>288</v>
      </c>
      <c r="G53" s="216" t="s">
        <v>290</v>
      </c>
      <c r="H53" s="216" t="s">
        <v>289</v>
      </c>
      <c r="I53" s="216" t="s">
        <v>291</v>
      </c>
      <c r="J53" s="216" t="s">
        <v>293</v>
      </c>
      <c r="K53" s="216" t="s">
        <v>292</v>
      </c>
      <c r="L53" s="590"/>
      <c r="M53" s="595"/>
      <c r="N53" s="595"/>
      <c r="O53" s="595"/>
    </row>
    <row r="54" spans="2:15" ht="51" customHeight="1" x14ac:dyDescent="0.25">
      <c r="B54" s="607">
        <v>4</v>
      </c>
      <c r="C54" s="135" t="s">
        <v>248</v>
      </c>
      <c r="D54" s="102" t="s">
        <v>387</v>
      </c>
      <c r="E54" s="164">
        <v>0</v>
      </c>
      <c r="F54" s="164">
        <v>5</v>
      </c>
      <c r="G54" s="164">
        <v>0</v>
      </c>
      <c r="H54" s="164">
        <v>10</v>
      </c>
      <c r="I54" s="169">
        <v>0</v>
      </c>
      <c r="J54" s="164">
        <v>0</v>
      </c>
      <c r="K54" s="164">
        <v>0</v>
      </c>
      <c r="L54" s="137" t="s">
        <v>422</v>
      </c>
      <c r="M54" s="135">
        <f>SUM(E54:K54)</f>
        <v>15</v>
      </c>
      <c r="N54" s="135">
        <v>0</v>
      </c>
      <c r="O54" s="135"/>
    </row>
    <row r="55" spans="2:15" ht="42" customHeight="1" x14ac:dyDescent="0.25">
      <c r="B55" s="608"/>
      <c r="C55" s="135" t="s">
        <v>249</v>
      </c>
      <c r="D55" s="103" t="s">
        <v>388</v>
      </c>
      <c r="E55" s="164">
        <v>0</v>
      </c>
      <c r="F55" s="164">
        <v>5</v>
      </c>
      <c r="G55" s="164">
        <v>0</v>
      </c>
      <c r="H55" s="164">
        <v>10</v>
      </c>
      <c r="I55" s="169">
        <v>0</v>
      </c>
      <c r="J55" s="164">
        <v>0</v>
      </c>
      <c r="K55" s="164">
        <v>0</v>
      </c>
      <c r="L55" s="135" t="s">
        <v>422</v>
      </c>
      <c r="M55" s="135">
        <f t="shared" ref="M55:M61" si="3">SUM(E55:K55)</f>
        <v>15</v>
      </c>
      <c r="N55" s="135">
        <v>0</v>
      </c>
      <c r="O55" s="135"/>
    </row>
    <row r="56" spans="2:15" ht="39.75" customHeight="1" x14ac:dyDescent="0.25">
      <c r="B56" s="608"/>
      <c r="C56" s="135"/>
      <c r="D56" s="164"/>
      <c r="E56" s="164"/>
      <c r="F56" s="164"/>
      <c r="G56" s="164"/>
      <c r="H56" s="164"/>
      <c r="I56" s="169"/>
      <c r="J56" s="164"/>
      <c r="K56" s="164"/>
      <c r="L56" s="135"/>
      <c r="M56" s="135">
        <f t="shared" si="3"/>
        <v>0</v>
      </c>
      <c r="N56" s="135"/>
      <c r="O56" s="135"/>
    </row>
    <row r="57" spans="2:15" ht="43.5" customHeight="1" x14ac:dyDescent="0.25">
      <c r="B57" s="608"/>
      <c r="C57" s="135"/>
      <c r="D57" s="164"/>
      <c r="E57" s="164"/>
      <c r="F57" s="164"/>
      <c r="G57" s="164"/>
      <c r="H57" s="164"/>
      <c r="I57" s="169"/>
      <c r="J57" s="164"/>
      <c r="K57" s="164"/>
      <c r="L57" s="135"/>
      <c r="M57" s="135">
        <f t="shared" si="3"/>
        <v>0</v>
      </c>
      <c r="N57" s="135"/>
      <c r="O57" s="135"/>
    </row>
    <row r="58" spans="2:15" ht="39.75" customHeight="1" x14ac:dyDescent="0.25">
      <c r="B58" s="608"/>
      <c r="C58" s="135"/>
      <c r="D58" s="164"/>
      <c r="E58" s="164"/>
      <c r="F58" s="164"/>
      <c r="G58" s="164"/>
      <c r="H58" s="164"/>
      <c r="I58" s="169"/>
      <c r="J58" s="164"/>
      <c r="K58" s="164"/>
      <c r="L58" s="135"/>
      <c r="M58" s="135">
        <f t="shared" si="3"/>
        <v>0</v>
      </c>
      <c r="N58" s="135"/>
      <c r="O58" s="135"/>
    </row>
    <row r="59" spans="2:15" ht="38.25" customHeight="1" x14ac:dyDescent="0.25">
      <c r="B59" s="608"/>
      <c r="C59" s="135"/>
      <c r="D59" s="164"/>
      <c r="E59" s="164"/>
      <c r="F59" s="164"/>
      <c r="G59" s="164"/>
      <c r="H59" s="164"/>
      <c r="I59" s="169"/>
      <c r="J59" s="164"/>
      <c r="K59" s="164"/>
      <c r="L59" s="135"/>
      <c r="M59" s="135">
        <f t="shared" si="3"/>
        <v>0</v>
      </c>
      <c r="N59" s="135"/>
      <c r="O59" s="135"/>
    </row>
    <row r="60" spans="2:15" ht="39.75" customHeight="1" x14ac:dyDescent="0.25">
      <c r="B60" s="608"/>
      <c r="C60" s="135"/>
      <c r="D60" s="164"/>
      <c r="E60" s="164"/>
      <c r="F60" s="164"/>
      <c r="G60" s="164"/>
      <c r="H60" s="164"/>
      <c r="I60" s="169"/>
      <c r="J60" s="164"/>
      <c r="K60" s="164"/>
      <c r="L60" s="135"/>
      <c r="M60" s="135">
        <f t="shared" si="3"/>
        <v>0</v>
      </c>
      <c r="N60" s="135"/>
      <c r="O60" s="135"/>
    </row>
    <row r="61" spans="2:15" ht="43.5" customHeight="1" x14ac:dyDescent="0.25">
      <c r="B61" s="609"/>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98" t="s">
        <v>252</v>
      </c>
      <c r="C63" s="599"/>
      <c r="D63" s="599"/>
      <c r="E63" s="599"/>
      <c r="F63" s="599"/>
      <c r="G63" s="599"/>
      <c r="H63" s="599"/>
      <c r="I63" s="599"/>
      <c r="J63" s="599"/>
      <c r="K63" s="599"/>
      <c r="L63" s="599"/>
      <c r="M63" s="599"/>
      <c r="N63" s="599"/>
      <c r="O63" s="600"/>
    </row>
    <row r="64" spans="2:15" ht="15" customHeight="1" x14ac:dyDescent="0.25">
      <c r="B64" s="601"/>
      <c r="C64" s="602"/>
      <c r="D64" s="602"/>
      <c r="E64" s="602"/>
      <c r="F64" s="602"/>
      <c r="G64" s="602"/>
      <c r="H64" s="602"/>
      <c r="I64" s="602"/>
      <c r="J64" s="602"/>
      <c r="K64" s="602"/>
      <c r="L64" s="602"/>
      <c r="M64" s="602"/>
      <c r="N64" s="602"/>
      <c r="O64" s="603"/>
    </row>
    <row r="65" spans="2:15" ht="25.5" customHeight="1" thickBot="1" x14ac:dyDescent="0.3">
      <c r="B65" s="604"/>
      <c r="C65" s="605"/>
      <c r="D65" s="605"/>
      <c r="E65" s="605"/>
      <c r="F65" s="605"/>
      <c r="G65" s="605"/>
      <c r="H65" s="605"/>
      <c r="I65" s="605"/>
      <c r="J65" s="605"/>
      <c r="K65" s="605"/>
      <c r="L65" s="605"/>
      <c r="M65" s="605"/>
      <c r="N65" s="605"/>
      <c r="O65" s="606"/>
    </row>
    <row r="66" spans="2:15" ht="45.75" customHeight="1" x14ac:dyDescent="0.25">
      <c r="B66" s="594" t="s">
        <v>300</v>
      </c>
      <c r="C66" s="589" t="s">
        <v>63</v>
      </c>
      <c r="D66" s="589" t="s">
        <v>253</v>
      </c>
      <c r="E66" s="591" t="s">
        <v>295</v>
      </c>
      <c r="F66" s="592"/>
      <c r="G66" s="592"/>
      <c r="H66" s="592"/>
      <c r="I66" s="592"/>
      <c r="J66" s="592"/>
      <c r="K66" s="593"/>
      <c r="L66" s="589" t="s">
        <v>254</v>
      </c>
      <c r="M66" s="594" t="s">
        <v>301</v>
      </c>
      <c r="N66" s="594" t="s">
        <v>312</v>
      </c>
      <c r="O66" s="594" t="s">
        <v>313</v>
      </c>
    </row>
    <row r="67" spans="2:15" ht="84" customHeight="1" x14ac:dyDescent="0.25">
      <c r="B67" s="595"/>
      <c r="C67" s="590"/>
      <c r="D67" s="590"/>
      <c r="E67" s="216" t="s">
        <v>287</v>
      </c>
      <c r="F67" s="216" t="s">
        <v>288</v>
      </c>
      <c r="G67" s="216" t="s">
        <v>290</v>
      </c>
      <c r="H67" s="216" t="s">
        <v>289</v>
      </c>
      <c r="I67" s="216" t="s">
        <v>291</v>
      </c>
      <c r="J67" s="216" t="s">
        <v>293</v>
      </c>
      <c r="K67" s="216" t="s">
        <v>292</v>
      </c>
      <c r="L67" s="590"/>
      <c r="M67" s="595"/>
      <c r="N67" s="595"/>
      <c r="O67" s="595"/>
    </row>
    <row r="68" spans="2:15" ht="71.25" customHeight="1" thickBot="1" x14ac:dyDescent="0.3">
      <c r="B68" s="607">
        <v>5</v>
      </c>
      <c r="C68" s="135" t="s">
        <v>248</v>
      </c>
      <c r="D68" s="248" t="s">
        <v>390</v>
      </c>
      <c r="E68" s="164">
        <v>0</v>
      </c>
      <c r="F68" s="164">
        <v>5</v>
      </c>
      <c r="G68" s="164">
        <v>0</v>
      </c>
      <c r="H68" s="164">
        <v>10</v>
      </c>
      <c r="I68" s="169">
        <v>0</v>
      </c>
      <c r="J68" s="164">
        <v>0</v>
      </c>
      <c r="K68" s="164">
        <v>0</v>
      </c>
      <c r="L68" s="137" t="s">
        <v>422</v>
      </c>
      <c r="M68" s="135">
        <f>SUM(E68:K68)</f>
        <v>15</v>
      </c>
      <c r="N68" s="135">
        <v>0</v>
      </c>
      <c r="O68" s="135"/>
    </row>
    <row r="69" spans="2:15" ht="84.75" customHeight="1" thickBot="1" x14ac:dyDescent="0.3">
      <c r="B69" s="608"/>
      <c r="C69" s="135" t="s">
        <v>248</v>
      </c>
      <c r="D69" s="205" t="s">
        <v>423</v>
      </c>
      <c r="E69" s="164">
        <v>0</v>
      </c>
      <c r="F69" s="164">
        <v>5</v>
      </c>
      <c r="G69" s="164">
        <v>0</v>
      </c>
      <c r="H69" s="164">
        <v>10</v>
      </c>
      <c r="I69" s="169">
        <v>0</v>
      </c>
      <c r="J69" s="164">
        <v>0</v>
      </c>
      <c r="K69" s="164">
        <v>0</v>
      </c>
      <c r="L69" s="260" t="s">
        <v>422</v>
      </c>
      <c r="M69" s="135">
        <f t="shared" ref="M69:M75" si="4">SUM(E69:K69)</f>
        <v>15</v>
      </c>
      <c r="N69" s="135">
        <v>0</v>
      </c>
      <c r="O69" s="135"/>
    </row>
    <row r="70" spans="2:15" ht="62.25" customHeight="1" x14ac:dyDescent="0.25">
      <c r="B70" s="608"/>
      <c r="C70" s="135"/>
      <c r="D70" s="104"/>
      <c r="E70" s="164"/>
      <c r="F70" s="164"/>
      <c r="G70" s="164"/>
      <c r="H70" s="164"/>
      <c r="I70" s="169"/>
      <c r="J70" s="164"/>
      <c r="K70" s="164"/>
      <c r="L70" s="135"/>
      <c r="M70" s="135">
        <f t="shared" si="4"/>
        <v>0</v>
      </c>
      <c r="N70" s="135"/>
      <c r="O70" s="135"/>
    </row>
    <row r="71" spans="2:15" ht="53.25" customHeight="1" x14ac:dyDescent="0.25">
      <c r="B71" s="608"/>
      <c r="C71" s="135"/>
      <c r="D71" s="104"/>
      <c r="E71" s="164"/>
      <c r="F71" s="164"/>
      <c r="G71" s="164"/>
      <c r="H71" s="164"/>
      <c r="I71" s="169"/>
      <c r="J71" s="164"/>
      <c r="K71" s="164"/>
      <c r="L71" s="135"/>
      <c r="M71" s="135">
        <f t="shared" si="4"/>
        <v>0</v>
      </c>
      <c r="N71" s="135"/>
      <c r="O71" s="135"/>
    </row>
    <row r="72" spans="2:15" ht="36" customHeight="1" x14ac:dyDescent="0.25">
      <c r="B72" s="608"/>
      <c r="C72" s="135"/>
      <c r="D72" s="164"/>
      <c r="E72" s="164"/>
      <c r="F72" s="164"/>
      <c r="G72" s="164"/>
      <c r="H72" s="164"/>
      <c r="I72" s="169"/>
      <c r="J72" s="164"/>
      <c r="K72" s="164"/>
      <c r="L72" s="135"/>
      <c r="M72" s="135">
        <f t="shared" si="4"/>
        <v>0</v>
      </c>
      <c r="N72" s="135"/>
      <c r="O72" s="135"/>
    </row>
    <row r="73" spans="2:15" ht="39.75" customHeight="1" x14ac:dyDescent="0.25">
      <c r="B73" s="608"/>
      <c r="C73" s="135"/>
      <c r="D73" s="164"/>
      <c r="E73" s="164"/>
      <c r="F73" s="164"/>
      <c r="G73" s="164"/>
      <c r="H73" s="164"/>
      <c r="I73" s="169"/>
      <c r="J73" s="164"/>
      <c r="K73" s="164"/>
      <c r="L73" s="135"/>
      <c r="M73" s="135">
        <f t="shared" si="4"/>
        <v>0</v>
      </c>
      <c r="N73" s="135"/>
      <c r="O73" s="135"/>
    </row>
    <row r="74" spans="2:15" ht="28.5" customHeight="1" x14ac:dyDescent="0.25">
      <c r="B74" s="608"/>
      <c r="C74" s="135"/>
      <c r="D74" s="164"/>
      <c r="E74" s="164"/>
      <c r="F74" s="164"/>
      <c r="G74" s="164"/>
      <c r="H74" s="164"/>
      <c r="I74" s="169"/>
      <c r="J74" s="164"/>
      <c r="K74" s="164"/>
      <c r="L74" s="135"/>
      <c r="M74" s="135">
        <f t="shared" si="4"/>
        <v>0</v>
      </c>
      <c r="N74" s="135"/>
      <c r="O74" s="135"/>
    </row>
    <row r="75" spans="2:15" ht="34.5" customHeight="1" x14ac:dyDescent="0.25">
      <c r="B75" s="609"/>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98" t="s">
        <v>252</v>
      </c>
      <c r="C77" s="599"/>
      <c r="D77" s="599"/>
      <c r="E77" s="599"/>
      <c r="F77" s="599"/>
      <c r="G77" s="599"/>
      <c r="H77" s="599"/>
      <c r="I77" s="599"/>
      <c r="J77" s="599"/>
      <c r="K77" s="599"/>
      <c r="L77" s="599"/>
      <c r="M77" s="599"/>
      <c r="N77" s="599"/>
      <c r="O77" s="600"/>
    </row>
    <row r="78" spans="2:15" ht="15" customHeight="1" x14ac:dyDescent="0.25">
      <c r="B78" s="601"/>
      <c r="C78" s="602"/>
      <c r="D78" s="602"/>
      <c r="E78" s="602"/>
      <c r="F78" s="602"/>
      <c r="G78" s="602"/>
      <c r="H78" s="602"/>
      <c r="I78" s="602"/>
      <c r="J78" s="602"/>
      <c r="K78" s="602"/>
      <c r="L78" s="602"/>
      <c r="M78" s="602"/>
      <c r="N78" s="602"/>
      <c r="O78" s="603"/>
    </row>
    <row r="79" spans="2:15" ht="15.75" customHeight="1" thickBot="1" x14ac:dyDescent="0.3">
      <c r="B79" s="604"/>
      <c r="C79" s="605"/>
      <c r="D79" s="605"/>
      <c r="E79" s="605"/>
      <c r="F79" s="605"/>
      <c r="G79" s="605"/>
      <c r="H79" s="605"/>
      <c r="I79" s="605"/>
      <c r="J79" s="605"/>
      <c r="K79" s="605"/>
      <c r="L79" s="605"/>
      <c r="M79" s="605"/>
      <c r="N79" s="605"/>
      <c r="O79" s="606"/>
    </row>
    <row r="80" spans="2:15" ht="36.75" customHeight="1" x14ac:dyDescent="0.25">
      <c r="B80" s="594" t="s">
        <v>300</v>
      </c>
      <c r="C80" s="589" t="s">
        <v>63</v>
      </c>
      <c r="D80" s="589" t="s">
        <v>253</v>
      </c>
      <c r="E80" s="591" t="s">
        <v>295</v>
      </c>
      <c r="F80" s="592"/>
      <c r="G80" s="592"/>
      <c r="H80" s="592"/>
      <c r="I80" s="592"/>
      <c r="J80" s="592"/>
      <c r="K80" s="593"/>
      <c r="L80" s="589" t="s">
        <v>254</v>
      </c>
      <c r="M80" s="594" t="s">
        <v>301</v>
      </c>
      <c r="N80" s="594" t="s">
        <v>312</v>
      </c>
      <c r="O80" s="594" t="s">
        <v>313</v>
      </c>
    </row>
    <row r="81" spans="2:15" ht="75" x14ac:dyDescent="0.25">
      <c r="B81" s="595"/>
      <c r="C81" s="590"/>
      <c r="D81" s="590"/>
      <c r="E81" s="216" t="s">
        <v>287</v>
      </c>
      <c r="F81" s="216" t="s">
        <v>288</v>
      </c>
      <c r="G81" s="216" t="s">
        <v>290</v>
      </c>
      <c r="H81" s="216" t="s">
        <v>289</v>
      </c>
      <c r="I81" s="216" t="s">
        <v>291</v>
      </c>
      <c r="J81" s="216" t="s">
        <v>293</v>
      </c>
      <c r="K81" s="216" t="s">
        <v>292</v>
      </c>
      <c r="L81" s="590"/>
      <c r="M81" s="595"/>
      <c r="N81" s="595"/>
      <c r="O81" s="595"/>
    </row>
    <row r="82" spans="2:15" ht="93" customHeight="1" x14ac:dyDescent="0.25">
      <c r="B82" s="607">
        <v>6</v>
      </c>
      <c r="C82" s="135" t="s">
        <v>248</v>
      </c>
      <c r="D82" s="260" t="s">
        <v>392</v>
      </c>
      <c r="E82" s="164">
        <v>0</v>
      </c>
      <c r="F82" s="164">
        <v>5</v>
      </c>
      <c r="G82" s="164">
        <v>0</v>
      </c>
      <c r="H82" s="164">
        <v>10</v>
      </c>
      <c r="I82" s="169">
        <v>0</v>
      </c>
      <c r="J82" s="164">
        <v>0</v>
      </c>
      <c r="K82" s="164">
        <v>0</v>
      </c>
      <c r="L82" s="137" t="s">
        <v>422</v>
      </c>
      <c r="M82" s="135">
        <f>SUM(E82:K82)</f>
        <v>15</v>
      </c>
      <c r="N82" s="135">
        <v>0</v>
      </c>
      <c r="O82" s="135"/>
    </row>
    <row r="83" spans="2:15" ht="37.5" customHeight="1" x14ac:dyDescent="0.25">
      <c r="B83" s="608"/>
      <c r="C83" s="135"/>
      <c r="D83" s="164"/>
      <c r="E83" s="164"/>
      <c r="F83" s="164"/>
      <c r="G83" s="164"/>
      <c r="H83" s="164"/>
      <c r="I83" s="169"/>
      <c r="J83" s="164"/>
      <c r="K83" s="164"/>
      <c r="L83" s="135"/>
      <c r="M83" s="135">
        <f t="shared" ref="M83:M89" si="5">SUM(E83:K83)</f>
        <v>0</v>
      </c>
      <c r="N83" s="135"/>
      <c r="O83" s="135"/>
    </row>
    <row r="84" spans="2:15" ht="50.25" customHeight="1" x14ac:dyDescent="0.25">
      <c r="B84" s="608"/>
      <c r="C84" s="135"/>
      <c r="D84" s="164"/>
      <c r="E84" s="164"/>
      <c r="F84" s="164"/>
      <c r="G84" s="164"/>
      <c r="H84" s="164"/>
      <c r="I84" s="169"/>
      <c r="J84" s="164"/>
      <c r="K84" s="164"/>
      <c r="L84" s="135"/>
      <c r="M84" s="135">
        <f t="shared" si="5"/>
        <v>0</v>
      </c>
      <c r="N84" s="135"/>
      <c r="O84" s="135"/>
    </row>
    <row r="85" spans="2:15" ht="44.25" customHeight="1" x14ac:dyDescent="0.25">
      <c r="B85" s="608"/>
      <c r="C85" s="135"/>
      <c r="D85" s="164"/>
      <c r="E85" s="164"/>
      <c r="F85" s="164"/>
      <c r="G85" s="164"/>
      <c r="H85" s="164"/>
      <c r="I85" s="169"/>
      <c r="J85" s="164"/>
      <c r="K85" s="164"/>
      <c r="L85" s="135"/>
      <c r="M85" s="135">
        <f t="shared" si="5"/>
        <v>0</v>
      </c>
      <c r="N85" s="135"/>
      <c r="O85" s="135"/>
    </row>
    <row r="86" spans="2:15" ht="48" customHeight="1" x14ac:dyDescent="0.25">
      <c r="B86" s="608"/>
      <c r="C86" s="135"/>
      <c r="D86" s="164"/>
      <c r="E86" s="164"/>
      <c r="F86" s="164"/>
      <c r="G86" s="164"/>
      <c r="H86" s="164"/>
      <c r="I86" s="169"/>
      <c r="J86" s="164"/>
      <c r="K86" s="164"/>
      <c r="L86" s="135"/>
      <c r="M86" s="135">
        <f t="shared" si="5"/>
        <v>0</v>
      </c>
      <c r="N86" s="135"/>
      <c r="O86" s="135"/>
    </row>
    <row r="87" spans="2:15" ht="48.75" customHeight="1" x14ac:dyDescent="0.25">
      <c r="B87" s="608"/>
      <c r="C87" s="135"/>
      <c r="D87" s="164"/>
      <c r="E87" s="164"/>
      <c r="F87" s="164"/>
      <c r="G87" s="164"/>
      <c r="H87" s="164"/>
      <c r="I87" s="169"/>
      <c r="J87" s="164"/>
      <c r="K87" s="164"/>
      <c r="L87" s="135"/>
      <c r="M87" s="135">
        <f t="shared" si="5"/>
        <v>0</v>
      </c>
      <c r="N87" s="135"/>
      <c r="O87" s="135"/>
    </row>
    <row r="88" spans="2:15" ht="43.5" customHeight="1" x14ac:dyDescent="0.25">
      <c r="B88" s="608"/>
      <c r="C88" s="135"/>
      <c r="D88" s="164"/>
      <c r="E88" s="164"/>
      <c r="F88" s="164"/>
      <c r="G88" s="164"/>
      <c r="H88" s="164"/>
      <c r="I88" s="169"/>
      <c r="J88" s="164"/>
      <c r="K88" s="164"/>
      <c r="L88" s="135"/>
      <c r="M88" s="135">
        <f t="shared" si="5"/>
        <v>0</v>
      </c>
      <c r="N88" s="135"/>
      <c r="O88" s="135"/>
    </row>
    <row r="89" spans="2:15" ht="49.5" customHeight="1" x14ac:dyDescent="0.25">
      <c r="B89" s="609"/>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98" t="s">
        <v>252</v>
      </c>
      <c r="C91" s="599"/>
      <c r="D91" s="599"/>
      <c r="E91" s="599"/>
      <c r="F91" s="599"/>
      <c r="G91" s="599"/>
      <c r="H91" s="599"/>
      <c r="I91" s="599"/>
      <c r="J91" s="599"/>
      <c r="K91" s="599"/>
      <c r="L91" s="599"/>
      <c r="M91" s="599"/>
      <c r="N91" s="599"/>
      <c r="O91" s="600"/>
    </row>
    <row r="92" spans="2:15" ht="15" customHeight="1" x14ac:dyDescent="0.25">
      <c r="B92" s="601"/>
      <c r="C92" s="602"/>
      <c r="D92" s="602"/>
      <c r="E92" s="602"/>
      <c r="F92" s="602"/>
      <c r="G92" s="602"/>
      <c r="H92" s="602"/>
      <c r="I92" s="602"/>
      <c r="J92" s="602"/>
      <c r="K92" s="602"/>
      <c r="L92" s="602"/>
      <c r="M92" s="602"/>
      <c r="N92" s="602"/>
      <c r="O92" s="603"/>
    </row>
    <row r="93" spans="2:15" ht="15.75" customHeight="1" thickBot="1" x14ac:dyDescent="0.3">
      <c r="B93" s="604"/>
      <c r="C93" s="605"/>
      <c r="D93" s="605"/>
      <c r="E93" s="605"/>
      <c r="F93" s="605"/>
      <c r="G93" s="605"/>
      <c r="H93" s="605"/>
      <c r="I93" s="605"/>
      <c r="J93" s="605"/>
      <c r="K93" s="605"/>
      <c r="L93" s="605"/>
      <c r="M93" s="605"/>
      <c r="N93" s="605"/>
      <c r="O93" s="606"/>
    </row>
    <row r="94" spans="2:15" ht="45" customHeight="1" x14ac:dyDescent="0.25">
      <c r="B94" s="594" t="s">
        <v>300</v>
      </c>
      <c r="C94" s="589" t="s">
        <v>63</v>
      </c>
      <c r="D94" s="589" t="s">
        <v>253</v>
      </c>
      <c r="E94" s="591" t="s">
        <v>295</v>
      </c>
      <c r="F94" s="592"/>
      <c r="G94" s="592"/>
      <c r="H94" s="592"/>
      <c r="I94" s="592"/>
      <c r="J94" s="592"/>
      <c r="K94" s="593"/>
      <c r="L94" s="589" t="s">
        <v>254</v>
      </c>
      <c r="M94" s="594" t="s">
        <v>301</v>
      </c>
      <c r="N94" s="594" t="s">
        <v>312</v>
      </c>
      <c r="O94" s="594" t="s">
        <v>313</v>
      </c>
    </row>
    <row r="95" spans="2:15" ht="75.75" thickBot="1" x14ac:dyDescent="0.3">
      <c r="B95" s="595"/>
      <c r="C95" s="590"/>
      <c r="D95" s="590"/>
      <c r="E95" s="216" t="s">
        <v>287</v>
      </c>
      <c r="F95" s="216" t="s">
        <v>288</v>
      </c>
      <c r="G95" s="216" t="s">
        <v>290</v>
      </c>
      <c r="H95" s="216" t="s">
        <v>289</v>
      </c>
      <c r="I95" s="216" t="s">
        <v>291</v>
      </c>
      <c r="J95" s="216" t="s">
        <v>293</v>
      </c>
      <c r="K95" s="216" t="s">
        <v>292</v>
      </c>
      <c r="L95" s="590"/>
      <c r="M95" s="595"/>
      <c r="N95" s="595"/>
      <c r="O95" s="595"/>
    </row>
    <row r="96" spans="2:15" ht="55.5" customHeight="1" x14ac:dyDescent="0.25">
      <c r="B96" s="607">
        <v>7</v>
      </c>
      <c r="C96" s="135" t="s">
        <v>248</v>
      </c>
      <c r="D96" s="102" t="s">
        <v>398</v>
      </c>
      <c r="E96" s="164">
        <v>15</v>
      </c>
      <c r="F96" s="164">
        <v>5</v>
      </c>
      <c r="G96" s="164">
        <v>0</v>
      </c>
      <c r="H96" s="164">
        <v>10</v>
      </c>
      <c r="I96" s="169">
        <v>15</v>
      </c>
      <c r="J96" s="164">
        <v>10</v>
      </c>
      <c r="K96" s="164">
        <v>30</v>
      </c>
      <c r="L96" s="137"/>
      <c r="M96" s="135">
        <f>SUM(E96:K96)</f>
        <v>85</v>
      </c>
      <c r="N96" s="135">
        <v>2</v>
      </c>
      <c r="O96" s="135"/>
    </row>
    <row r="97" spans="2:16" ht="69" customHeight="1" x14ac:dyDescent="0.25">
      <c r="B97" s="608"/>
      <c r="C97" s="135" t="s">
        <v>248</v>
      </c>
      <c r="D97" s="103" t="s">
        <v>399</v>
      </c>
      <c r="E97" s="164">
        <v>15</v>
      </c>
      <c r="F97" s="164">
        <v>5</v>
      </c>
      <c r="G97" s="164">
        <v>0</v>
      </c>
      <c r="H97" s="164">
        <v>10</v>
      </c>
      <c r="I97" s="169">
        <v>15</v>
      </c>
      <c r="J97" s="164">
        <v>10</v>
      </c>
      <c r="K97" s="164">
        <v>30</v>
      </c>
      <c r="L97" s="135"/>
      <c r="M97" s="135">
        <f t="shared" ref="M97:M103" si="6">SUM(E97:K97)</f>
        <v>85</v>
      </c>
      <c r="N97" s="135">
        <v>2</v>
      </c>
      <c r="O97" s="135"/>
    </row>
    <row r="98" spans="2:16" ht="37.5" customHeight="1" x14ac:dyDescent="0.25">
      <c r="B98" s="608"/>
      <c r="C98" s="135" t="s">
        <v>248</v>
      </c>
      <c r="D98" s="104" t="s">
        <v>400</v>
      </c>
      <c r="E98" s="164">
        <v>15</v>
      </c>
      <c r="F98" s="164">
        <v>5</v>
      </c>
      <c r="G98" s="164">
        <v>0</v>
      </c>
      <c r="H98" s="164">
        <v>0</v>
      </c>
      <c r="I98" s="169">
        <v>15</v>
      </c>
      <c r="J98" s="164">
        <v>10</v>
      </c>
      <c r="K98" s="164">
        <v>30</v>
      </c>
      <c r="L98" s="135"/>
      <c r="M98" s="135">
        <f t="shared" si="6"/>
        <v>75</v>
      </c>
      <c r="N98" s="135">
        <v>1</v>
      </c>
      <c r="O98" s="135"/>
      <c r="P98" t="s">
        <v>425</v>
      </c>
    </row>
    <row r="99" spans="2:16" ht="38.25" customHeight="1" x14ac:dyDescent="0.25">
      <c r="B99" s="608"/>
      <c r="C99" s="135"/>
      <c r="D99" s="164"/>
      <c r="E99" s="164"/>
      <c r="F99" s="164"/>
      <c r="G99" s="164"/>
      <c r="H99" s="164"/>
      <c r="I99" s="169"/>
      <c r="J99" s="164"/>
      <c r="K99" s="164"/>
      <c r="L99" s="135"/>
      <c r="M99" s="135">
        <f t="shared" si="6"/>
        <v>0</v>
      </c>
      <c r="N99" s="135"/>
      <c r="O99" s="135"/>
    </row>
    <row r="100" spans="2:16" ht="40.5" customHeight="1" x14ac:dyDescent="0.25">
      <c r="B100" s="608"/>
      <c r="C100" s="135"/>
      <c r="D100" s="164"/>
      <c r="E100" s="164"/>
      <c r="F100" s="164"/>
      <c r="G100" s="164"/>
      <c r="H100" s="164"/>
      <c r="I100" s="169"/>
      <c r="J100" s="164"/>
      <c r="K100" s="164"/>
      <c r="L100" s="135"/>
      <c r="M100" s="135">
        <f t="shared" si="6"/>
        <v>0</v>
      </c>
      <c r="N100" s="135"/>
      <c r="O100" s="135"/>
    </row>
    <row r="101" spans="2:16" ht="37.5" customHeight="1" x14ac:dyDescent="0.25">
      <c r="B101" s="608"/>
      <c r="C101" s="135"/>
      <c r="D101" s="164"/>
      <c r="E101" s="164"/>
      <c r="F101" s="164"/>
      <c r="G101" s="164"/>
      <c r="H101" s="164"/>
      <c r="I101" s="169"/>
      <c r="J101" s="164"/>
      <c r="K101" s="164"/>
      <c r="L101" s="135"/>
      <c r="M101" s="135">
        <f t="shared" si="6"/>
        <v>0</v>
      </c>
      <c r="N101" s="135"/>
      <c r="O101" s="135"/>
    </row>
    <row r="102" spans="2:16" ht="45" customHeight="1" x14ac:dyDescent="0.25">
      <c r="B102" s="608"/>
      <c r="C102" s="135"/>
      <c r="D102" s="164"/>
      <c r="E102" s="164"/>
      <c r="F102" s="164"/>
      <c r="G102" s="164"/>
      <c r="H102" s="164"/>
      <c r="I102" s="169"/>
      <c r="J102" s="164"/>
      <c r="K102" s="164"/>
      <c r="L102" s="135"/>
      <c r="M102" s="135">
        <f t="shared" si="6"/>
        <v>0</v>
      </c>
      <c r="N102" s="135"/>
      <c r="O102" s="135"/>
    </row>
    <row r="103" spans="2:16" ht="44.25" customHeight="1" x14ac:dyDescent="0.25">
      <c r="B103" s="609"/>
      <c r="C103" s="135"/>
      <c r="D103" s="164"/>
      <c r="E103" s="164"/>
      <c r="F103" s="164"/>
      <c r="G103" s="164"/>
      <c r="H103" s="164"/>
      <c r="I103" s="169"/>
      <c r="J103" s="164"/>
      <c r="K103" s="164"/>
      <c r="L103" s="135"/>
      <c r="M103" s="135">
        <f t="shared" si="6"/>
        <v>0</v>
      </c>
      <c r="N103" s="135"/>
      <c r="O103" s="135"/>
    </row>
    <row r="104" spans="2:16" ht="15.75" thickBot="1" x14ac:dyDescent="0.3">
      <c r="C104" s="172"/>
      <c r="D104" s="176"/>
      <c r="E104" s="173"/>
      <c r="F104" s="173"/>
      <c r="G104" s="173"/>
      <c r="H104" s="173"/>
      <c r="I104" s="173"/>
      <c r="J104" s="173"/>
      <c r="K104" s="173"/>
      <c r="L104" s="172"/>
    </row>
    <row r="105" spans="2:16" ht="15" customHeight="1" x14ac:dyDescent="0.25">
      <c r="B105" s="598" t="s">
        <v>252</v>
      </c>
      <c r="C105" s="599"/>
      <c r="D105" s="599"/>
      <c r="E105" s="599"/>
      <c r="F105" s="599"/>
      <c r="G105" s="599"/>
      <c r="H105" s="599"/>
      <c r="I105" s="599"/>
      <c r="J105" s="599"/>
      <c r="K105" s="599"/>
      <c r="L105" s="599"/>
      <c r="M105" s="599"/>
      <c r="N105" s="599"/>
      <c r="O105" s="600"/>
    </row>
    <row r="106" spans="2:16" ht="15" customHeight="1" x14ac:dyDescent="0.25">
      <c r="B106" s="601"/>
      <c r="C106" s="602"/>
      <c r="D106" s="602"/>
      <c r="E106" s="602"/>
      <c r="F106" s="602"/>
      <c r="G106" s="602"/>
      <c r="H106" s="602"/>
      <c r="I106" s="602"/>
      <c r="J106" s="602"/>
      <c r="K106" s="602"/>
      <c r="L106" s="602"/>
      <c r="M106" s="602"/>
      <c r="N106" s="602"/>
      <c r="O106" s="603"/>
    </row>
    <row r="107" spans="2:16" ht="35.25" customHeight="1" thickBot="1" x14ac:dyDescent="0.3">
      <c r="B107" s="604"/>
      <c r="C107" s="605"/>
      <c r="D107" s="605"/>
      <c r="E107" s="605"/>
      <c r="F107" s="605"/>
      <c r="G107" s="605"/>
      <c r="H107" s="605"/>
      <c r="I107" s="605"/>
      <c r="J107" s="605"/>
      <c r="K107" s="605"/>
      <c r="L107" s="605"/>
      <c r="M107" s="605"/>
      <c r="N107" s="605"/>
      <c r="O107" s="606"/>
    </row>
    <row r="108" spans="2:16" ht="41.25" customHeight="1" x14ac:dyDescent="0.25">
      <c r="B108" s="594" t="s">
        <v>300</v>
      </c>
      <c r="C108" s="589" t="s">
        <v>63</v>
      </c>
      <c r="D108" s="589" t="s">
        <v>253</v>
      </c>
      <c r="E108" s="591" t="s">
        <v>295</v>
      </c>
      <c r="F108" s="592"/>
      <c r="G108" s="592"/>
      <c r="H108" s="592"/>
      <c r="I108" s="592"/>
      <c r="J108" s="592"/>
      <c r="K108" s="593"/>
      <c r="L108" s="589" t="s">
        <v>254</v>
      </c>
      <c r="M108" s="594" t="s">
        <v>301</v>
      </c>
      <c r="N108" s="594" t="s">
        <v>312</v>
      </c>
      <c r="O108" s="594" t="s">
        <v>313</v>
      </c>
    </row>
    <row r="109" spans="2:16" ht="75.75" thickBot="1" x14ac:dyDescent="0.3">
      <c r="B109" s="595"/>
      <c r="C109" s="590"/>
      <c r="D109" s="590"/>
      <c r="E109" s="216" t="s">
        <v>287</v>
      </c>
      <c r="F109" s="216" t="s">
        <v>288</v>
      </c>
      <c r="G109" s="216" t="s">
        <v>290</v>
      </c>
      <c r="H109" s="216" t="s">
        <v>289</v>
      </c>
      <c r="I109" s="216" t="s">
        <v>291</v>
      </c>
      <c r="J109" s="216" t="s">
        <v>293</v>
      </c>
      <c r="K109" s="216" t="s">
        <v>292</v>
      </c>
      <c r="L109" s="590"/>
      <c r="M109" s="595"/>
      <c r="N109" s="595"/>
      <c r="O109" s="595"/>
    </row>
    <row r="110" spans="2:16" ht="75.75" customHeight="1" x14ac:dyDescent="0.25">
      <c r="B110" s="607">
        <v>8</v>
      </c>
      <c r="C110" s="135" t="s">
        <v>248</v>
      </c>
      <c r="D110" s="102" t="s">
        <v>423</v>
      </c>
      <c r="E110" s="164">
        <v>0</v>
      </c>
      <c r="F110" s="164">
        <v>5</v>
      </c>
      <c r="G110" s="164">
        <v>0</v>
      </c>
      <c r="H110" s="164">
        <v>10</v>
      </c>
      <c r="I110" s="169">
        <v>0</v>
      </c>
      <c r="J110" s="164">
        <v>0</v>
      </c>
      <c r="K110" s="164">
        <v>0</v>
      </c>
      <c r="L110" s="137" t="s">
        <v>422</v>
      </c>
      <c r="M110" s="135">
        <f>SUM(E110:K110)</f>
        <v>15</v>
      </c>
      <c r="N110" s="135">
        <v>0</v>
      </c>
      <c r="O110" s="135"/>
    </row>
    <row r="111" spans="2:16" ht="63" customHeight="1" x14ac:dyDescent="0.25">
      <c r="B111" s="608"/>
      <c r="C111" s="135" t="s">
        <v>248</v>
      </c>
      <c r="D111" s="103" t="s">
        <v>390</v>
      </c>
      <c r="E111" s="164">
        <v>0</v>
      </c>
      <c r="F111" s="164">
        <v>5</v>
      </c>
      <c r="G111" s="164">
        <v>0</v>
      </c>
      <c r="H111" s="164">
        <v>10</v>
      </c>
      <c r="I111" s="169">
        <v>0</v>
      </c>
      <c r="J111" s="164">
        <v>0</v>
      </c>
      <c r="K111" s="164">
        <v>0</v>
      </c>
      <c r="L111" s="260" t="s">
        <v>422</v>
      </c>
      <c r="M111" s="135">
        <f t="shared" ref="M111:M117" si="7">SUM(E111:K111)</f>
        <v>15</v>
      </c>
      <c r="N111" s="135">
        <v>0</v>
      </c>
      <c r="O111" s="135"/>
    </row>
    <row r="112" spans="2:16" ht="75.75" customHeight="1" x14ac:dyDescent="0.25">
      <c r="B112" s="608"/>
      <c r="C112" s="135" t="s">
        <v>248</v>
      </c>
      <c r="D112" s="104" t="s">
        <v>404</v>
      </c>
      <c r="E112" s="164">
        <v>0</v>
      </c>
      <c r="F112" s="164">
        <v>5</v>
      </c>
      <c r="G112" s="164">
        <v>0</v>
      </c>
      <c r="H112" s="164">
        <v>10</v>
      </c>
      <c r="I112" s="169">
        <v>0</v>
      </c>
      <c r="J112" s="164">
        <v>0</v>
      </c>
      <c r="K112" s="164">
        <v>0</v>
      </c>
      <c r="L112" s="260" t="s">
        <v>422</v>
      </c>
      <c r="M112" s="135">
        <f t="shared" si="7"/>
        <v>15</v>
      </c>
      <c r="N112" s="135">
        <v>0</v>
      </c>
      <c r="O112" s="135"/>
    </row>
    <row r="113" spans="2:15" ht="40.5" customHeight="1" x14ac:dyDescent="0.25">
      <c r="B113" s="608"/>
      <c r="C113" s="135"/>
      <c r="D113" s="164"/>
      <c r="E113" s="164"/>
      <c r="F113" s="164"/>
      <c r="G113" s="164"/>
      <c r="H113" s="164"/>
      <c r="I113" s="169"/>
      <c r="J113" s="164"/>
      <c r="K113" s="164"/>
      <c r="L113" s="135"/>
      <c r="M113" s="135">
        <f t="shared" si="7"/>
        <v>0</v>
      </c>
      <c r="N113" s="135"/>
      <c r="O113" s="135"/>
    </row>
    <row r="114" spans="2:15" ht="48" customHeight="1" x14ac:dyDescent="0.25">
      <c r="B114" s="608"/>
      <c r="C114" s="135"/>
      <c r="D114" s="164"/>
      <c r="E114" s="164"/>
      <c r="F114" s="164"/>
      <c r="G114" s="164"/>
      <c r="H114" s="164"/>
      <c r="I114" s="169"/>
      <c r="J114" s="164"/>
      <c r="K114" s="164"/>
      <c r="L114" s="135"/>
      <c r="M114" s="135">
        <f t="shared" si="7"/>
        <v>0</v>
      </c>
      <c r="N114" s="135"/>
      <c r="O114" s="135"/>
    </row>
    <row r="115" spans="2:15" ht="37.5" customHeight="1" x14ac:dyDescent="0.25">
      <c r="B115" s="608"/>
      <c r="C115" s="135"/>
      <c r="D115" s="164"/>
      <c r="E115" s="164"/>
      <c r="F115" s="164"/>
      <c r="G115" s="164"/>
      <c r="H115" s="164"/>
      <c r="I115" s="169"/>
      <c r="J115" s="164"/>
      <c r="K115" s="164"/>
      <c r="L115" s="135"/>
      <c r="M115" s="135">
        <f t="shared" si="7"/>
        <v>0</v>
      </c>
      <c r="N115" s="135"/>
      <c r="O115" s="135"/>
    </row>
    <row r="116" spans="2:15" ht="45.75" customHeight="1" x14ac:dyDescent="0.25">
      <c r="B116" s="608"/>
      <c r="C116" s="135"/>
      <c r="D116" s="164"/>
      <c r="E116" s="164"/>
      <c r="F116" s="164"/>
      <c r="G116" s="164"/>
      <c r="H116" s="164"/>
      <c r="I116" s="169"/>
      <c r="J116" s="164"/>
      <c r="K116" s="164"/>
      <c r="L116" s="135"/>
      <c r="M116" s="135">
        <f t="shared" si="7"/>
        <v>0</v>
      </c>
      <c r="N116" s="135"/>
      <c r="O116" s="135"/>
    </row>
    <row r="117" spans="2:15" ht="51.75" customHeight="1" x14ac:dyDescent="0.25">
      <c r="B117" s="609"/>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98" t="s">
        <v>252</v>
      </c>
      <c r="C119" s="599"/>
      <c r="D119" s="599"/>
      <c r="E119" s="599"/>
      <c r="F119" s="599"/>
      <c r="G119" s="599"/>
      <c r="H119" s="599"/>
      <c r="I119" s="599"/>
      <c r="J119" s="599"/>
      <c r="K119" s="599"/>
      <c r="L119" s="599"/>
      <c r="M119" s="599"/>
      <c r="N119" s="599"/>
      <c r="O119" s="600"/>
    </row>
    <row r="120" spans="2:15" ht="15" customHeight="1" x14ac:dyDescent="0.25">
      <c r="B120" s="601"/>
      <c r="C120" s="602"/>
      <c r="D120" s="602"/>
      <c r="E120" s="602"/>
      <c r="F120" s="602"/>
      <c r="G120" s="602"/>
      <c r="H120" s="602"/>
      <c r="I120" s="602"/>
      <c r="J120" s="602"/>
      <c r="K120" s="602"/>
      <c r="L120" s="602"/>
      <c r="M120" s="602"/>
      <c r="N120" s="602"/>
      <c r="O120" s="603"/>
    </row>
    <row r="121" spans="2:15" ht="15.75" customHeight="1" thickBot="1" x14ac:dyDescent="0.3">
      <c r="B121" s="604"/>
      <c r="C121" s="605"/>
      <c r="D121" s="605"/>
      <c r="E121" s="605"/>
      <c r="F121" s="605"/>
      <c r="G121" s="605"/>
      <c r="H121" s="605"/>
      <c r="I121" s="605"/>
      <c r="J121" s="605"/>
      <c r="K121" s="605"/>
      <c r="L121" s="605"/>
      <c r="M121" s="605"/>
      <c r="N121" s="605"/>
      <c r="O121" s="606"/>
    </row>
    <row r="122" spans="2:15" ht="43.5" customHeight="1" x14ac:dyDescent="0.25">
      <c r="B122" s="594" t="s">
        <v>300</v>
      </c>
      <c r="C122" s="589" t="s">
        <v>63</v>
      </c>
      <c r="D122" s="589" t="s">
        <v>253</v>
      </c>
      <c r="E122" s="591" t="s">
        <v>295</v>
      </c>
      <c r="F122" s="592"/>
      <c r="G122" s="592"/>
      <c r="H122" s="592"/>
      <c r="I122" s="592"/>
      <c r="J122" s="592"/>
      <c r="K122" s="593"/>
      <c r="L122" s="589" t="s">
        <v>254</v>
      </c>
      <c r="M122" s="594" t="s">
        <v>301</v>
      </c>
      <c r="N122" s="594" t="s">
        <v>312</v>
      </c>
      <c r="O122" s="594" t="s">
        <v>313</v>
      </c>
    </row>
    <row r="123" spans="2:15" ht="75.75" thickBot="1" x14ac:dyDescent="0.3">
      <c r="B123" s="595"/>
      <c r="C123" s="590"/>
      <c r="D123" s="590"/>
      <c r="E123" s="216" t="s">
        <v>287</v>
      </c>
      <c r="F123" s="216" t="s">
        <v>288</v>
      </c>
      <c r="G123" s="216" t="s">
        <v>290</v>
      </c>
      <c r="H123" s="216" t="s">
        <v>289</v>
      </c>
      <c r="I123" s="216" t="s">
        <v>291</v>
      </c>
      <c r="J123" s="216" t="s">
        <v>293</v>
      </c>
      <c r="K123" s="216" t="s">
        <v>292</v>
      </c>
      <c r="L123" s="590"/>
      <c r="M123" s="595"/>
      <c r="N123" s="595"/>
      <c r="O123" s="595"/>
    </row>
    <row r="124" spans="2:15" ht="66.75" customHeight="1" x14ac:dyDescent="0.25">
      <c r="B124" s="607">
        <v>9</v>
      </c>
      <c r="C124" s="135" t="s">
        <v>248</v>
      </c>
      <c r="D124" s="102" t="s">
        <v>377</v>
      </c>
      <c r="E124" s="164">
        <v>15</v>
      </c>
      <c r="F124" s="164">
        <v>5</v>
      </c>
      <c r="G124" s="164">
        <v>0</v>
      </c>
      <c r="H124" s="164">
        <v>10</v>
      </c>
      <c r="I124" s="169">
        <v>0</v>
      </c>
      <c r="J124" s="164">
        <v>0</v>
      </c>
      <c r="K124" s="164">
        <v>0</v>
      </c>
      <c r="L124" s="260" t="s">
        <v>422</v>
      </c>
      <c r="M124" s="135">
        <f>SUM(E124:K124)</f>
        <v>30</v>
      </c>
      <c r="N124" s="135">
        <v>0</v>
      </c>
      <c r="O124" s="135"/>
    </row>
    <row r="125" spans="2:15" ht="55.5" customHeight="1" x14ac:dyDescent="0.25">
      <c r="B125" s="608"/>
      <c r="C125" s="135" t="s">
        <v>248</v>
      </c>
      <c r="D125" s="103" t="s">
        <v>409</v>
      </c>
      <c r="E125" s="164">
        <v>0</v>
      </c>
      <c r="F125" s="164">
        <v>5</v>
      </c>
      <c r="G125" s="164">
        <v>0</v>
      </c>
      <c r="H125" s="164">
        <v>10</v>
      </c>
      <c r="I125" s="169">
        <v>0</v>
      </c>
      <c r="J125" s="164">
        <v>0</v>
      </c>
      <c r="K125" s="164">
        <v>0</v>
      </c>
      <c r="L125" s="260" t="s">
        <v>422</v>
      </c>
      <c r="M125" s="135">
        <f t="shared" ref="M125:M131" si="8">SUM(E125:K125)</f>
        <v>15</v>
      </c>
      <c r="N125" s="135">
        <v>0</v>
      </c>
      <c r="O125" s="135"/>
    </row>
    <row r="126" spans="2:15" ht="56.25" customHeight="1" x14ac:dyDescent="0.25">
      <c r="B126" s="608"/>
      <c r="C126" s="135" t="s">
        <v>248</v>
      </c>
      <c r="D126" s="104" t="s">
        <v>412</v>
      </c>
      <c r="E126" s="164">
        <v>0</v>
      </c>
      <c r="F126" s="164">
        <v>5</v>
      </c>
      <c r="G126" s="164">
        <v>0</v>
      </c>
      <c r="H126" s="164">
        <v>10</v>
      </c>
      <c r="I126" s="169">
        <v>0</v>
      </c>
      <c r="J126" s="164">
        <v>0</v>
      </c>
      <c r="K126" s="164">
        <v>0</v>
      </c>
      <c r="L126" s="260" t="s">
        <v>422</v>
      </c>
      <c r="M126" s="135">
        <f t="shared" si="8"/>
        <v>15</v>
      </c>
      <c r="N126" s="135">
        <v>0</v>
      </c>
      <c r="O126" s="135"/>
    </row>
    <row r="127" spans="2:15" ht="71.25" customHeight="1" x14ac:dyDescent="0.25">
      <c r="B127" s="608"/>
      <c r="C127" s="135" t="s">
        <v>248</v>
      </c>
      <c r="D127" s="104" t="s">
        <v>423</v>
      </c>
      <c r="E127" s="164">
        <v>0</v>
      </c>
      <c r="F127" s="164">
        <v>5</v>
      </c>
      <c r="G127" s="164">
        <v>0</v>
      </c>
      <c r="H127" s="164">
        <v>10</v>
      </c>
      <c r="I127" s="169">
        <v>0</v>
      </c>
      <c r="J127" s="164">
        <v>0</v>
      </c>
      <c r="K127" s="164">
        <v>0</v>
      </c>
      <c r="L127" s="260" t="s">
        <v>422</v>
      </c>
      <c r="M127" s="135">
        <f t="shared" si="8"/>
        <v>15</v>
      </c>
      <c r="N127" s="135">
        <v>0</v>
      </c>
      <c r="O127" s="135"/>
    </row>
    <row r="128" spans="2:15" ht="47.25" customHeight="1" thickBot="1" x14ac:dyDescent="0.3">
      <c r="B128" s="608"/>
      <c r="C128" s="135" t="s">
        <v>248</v>
      </c>
      <c r="D128" s="105" t="s">
        <v>414</v>
      </c>
      <c r="E128" s="164">
        <v>0</v>
      </c>
      <c r="F128" s="164">
        <v>5</v>
      </c>
      <c r="G128" s="164">
        <v>0</v>
      </c>
      <c r="H128" s="164">
        <v>10</v>
      </c>
      <c r="I128" s="169">
        <v>0</v>
      </c>
      <c r="J128" s="164">
        <v>0</v>
      </c>
      <c r="K128" s="164">
        <v>0</v>
      </c>
      <c r="L128" s="260" t="s">
        <v>422</v>
      </c>
      <c r="M128" s="135">
        <f t="shared" si="8"/>
        <v>15</v>
      </c>
      <c r="N128" s="135">
        <v>0</v>
      </c>
      <c r="O128" s="135"/>
    </row>
    <row r="129" spans="2:15" ht="41.25" customHeight="1" x14ac:dyDescent="0.25">
      <c r="B129" s="608"/>
      <c r="C129" s="135"/>
      <c r="D129" s="164"/>
      <c r="E129" s="164"/>
      <c r="F129" s="164"/>
      <c r="G129" s="164"/>
      <c r="H129" s="164"/>
      <c r="I129" s="169"/>
      <c r="J129" s="164"/>
      <c r="K129" s="164"/>
      <c r="L129" s="135"/>
      <c r="M129" s="135">
        <f t="shared" si="8"/>
        <v>0</v>
      </c>
      <c r="N129" s="135"/>
      <c r="O129" s="135"/>
    </row>
    <row r="130" spans="2:15" ht="41.25" customHeight="1" x14ac:dyDescent="0.25">
      <c r="B130" s="608"/>
      <c r="C130" s="135"/>
      <c r="D130" s="164"/>
      <c r="E130" s="164"/>
      <c r="F130" s="164"/>
      <c r="G130" s="164"/>
      <c r="H130" s="164"/>
      <c r="I130" s="169"/>
      <c r="J130" s="164"/>
      <c r="K130" s="164"/>
      <c r="L130" s="135"/>
      <c r="M130" s="135">
        <f t="shared" si="8"/>
        <v>0</v>
      </c>
      <c r="N130" s="135"/>
      <c r="O130" s="135"/>
    </row>
    <row r="131" spans="2:15" ht="41.25" customHeight="1" x14ac:dyDescent="0.25">
      <c r="B131" s="609"/>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98" t="s">
        <v>252</v>
      </c>
      <c r="C133" s="599"/>
      <c r="D133" s="599"/>
      <c r="E133" s="599"/>
      <c r="F133" s="599"/>
      <c r="G133" s="599"/>
      <c r="H133" s="599"/>
      <c r="I133" s="599"/>
      <c r="J133" s="599"/>
      <c r="K133" s="599"/>
      <c r="L133" s="599"/>
      <c r="M133" s="599"/>
      <c r="N133" s="599"/>
      <c r="O133" s="600"/>
    </row>
    <row r="134" spans="2:15" ht="15" customHeight="1" x14ac:dyDescent="0.25">
      <c r="B134" s="601"/>
      <c r="C134" s="602"/>
      <c r="D134" s="602"/>
      <c r="E134" s="602"/>
      <c r="F134" s="602"/>
      <c r="G134" s="602"/>
      <c r="H134" s="602"/>
      <c r="I134" s="602"/>
      <c r="J134" s="602"/>
      <c r="K134" s="602"/>
      <c r="L134" s="602"/>
      <c r="M134" s="602"/>
      <c r="N134" s="602"/>
      <c r="O134" s="603"/>
    </row>
    <row r="135" spans="2:15" ht="15.75" customHeight="1" thickBot="1" x14ac:dyDescent="0.3">
      <c r="B135" s="604"/>
      <c r="C135" s="605"/>
      <c r="D135" s="605"/>
      <c r="E135" s="605"/>
      <c r="F135" s="605"/>
      <c r="G135" s="605"/>
      <c r="H135" s="605"/>
      <c r="I135" s="605"/>
      <c r="J135" s="605"/>
      <c r="K135" s="605"/>
      <c r="L135" s="605"/>
      <c r="M135" s="605"/>
      <c r="N135" s="605"/>
      <c r="O135" s="606"/>
    </row>
    <row r="136" spans="2:15" ht="45.75" customHeight="1" x14ac:dyDescent="0.25">
      <c r="B136" s="594" t="s">
        <v>300</v>
      </c>
      <c r="C136" s="589" t="s">
        <v>63</v>
      </c>
      <c r="D136" s="589" t="s">
        <v>253</v>
      </c>
      <c r="E136" s="591" t="s">
        <v>295</v>
      </c>
      <c r="F136" s="592"/>
      <c r="G136" s="592"/>
      <c r="H136" s="592"/>
      <c r="I136" s="592"/>
      <c r="J136" s="592"/>
      <c r="K136" s="593"/>
      <c r="L136" s="589" t="s">
        <v>254</v>
      </c>
      <c r="M136" s="594" t="s">
        <v>301</v>
      </c>
      <c r="N136" s="594" t="s">
        <v>312</v>
      </c>
      <c r="O136" s="594" t="s">
        <v>313</v>
      </c>
    </row>
    <row r="137" spans="2:15" ht="75.75" thickBot="1" x14ac:dyDescent="0.3">
      <c r="B137" s="595"/>
      <c r="C137" s="590"/>
      <c r="D137" s="590"/>
      <c r="E137" s="216" t="s">
        <v>287</v>
      </c>
      <c r="F137" s="216" t="s">
        <v>288</v>
      </c>
      <c r="G137" s="216" t="s">
        <v>290</v>
      </c>
      <c r="H137" s="216" t="s">
        <v>289</v>
      </c>
      <c r="I137" s="216" t="s">
        <v>291</v>
      </c>
      <c r="J137" s="216" t="s">
        <v>293</v>
      </c>
      <c r="K137" s="216" t="s">
        <v>292</v>
      </c>
      <c r="L137" s="590"/>
      <c r="M137" s="595"/>
      <c r="N137" s="595"/>
      <c r="O137" s="595"/>
    </row>
    <row r="138" spans="2:15" ht="47.25" customHeight="1" x14ac:dyDescent="0.25">
      <c r="B138" s="607">
        <v>10</v>
      </c>
      <c r="C138" s="135" t="s">
        <v>248</v>
      </c>
      <c r="D138" s="102" t="s">
        <v>443</v>
      </c>
      <c r="E138" s="136">
        <v>15</v>
      </c>
      <c r="F138" s="136">
        <v>5</v>
      </c>
      <c r="G138" s="136">
        <v>0</v>
      </c>
      <c r="H138" s="136">
        <v>10</v>
      </c>
      <c r="I138" s="169">
        <v>15</v>
      </c>
      <c r="J138" s="136">
        <v>10</v>
      </c>
      <c r="K138" s="136">
        <v>30</v>
      </c>
      <c r="L138" s="137"/>
      <c r="M138" s="135">
        <f>SUM(E138:K138)</f>
        <v>85</v>
      </c>
      <c r="N138" s="135">
        <v>2</v>
      </c>
      <c r="O138" s="135"/>
    </row>
    <row r="139" spans="2:15" ht="38.25" customHeight="1" x14ac:dyDescent="0.25">
      <c r="B139" s="608"/>
      <c r="C139" s="135" t="s">
        <v>249</v>
      </c>
      <c r="D139" s="103" t="s">
        <v>444</v>
      </c>
      <c r="E139" s="136">
        <v>15</v>
      </c>
      <c r="F139" s="136">
        <v>5</v>
      </c>
      <c r="G139" s="136">
        <v>0</v>
      </c>
      <c r="H139" s="136">
        <v>10</v>
      </c>
      <c r="I139" s="169">
        <v>15</v>
      </c>
      <c r="J139" s="136">
        <v>10</v>
      </c>
      <c r="K139" s="136">
        <v>30</v>
      </c>
      <c r="L139" s="135"/>
      <c r="M139" s="135">
        <f t="shared" ref="M139:M145" si="9">SUM(E139:K139)</f>
        <v>85</v>
      </c>
      <c r="N139" s="135"/>
      <c r="O139" s="135">
        <v>2</v>
      </c>
    </row>
    <row r="140" spans="2:15" ht="42" customHeight="1" x14ac:dyDescent="0.25">
      <c r="B140" s="608"/>
      <c r="C140" s="135" t="s">
        <v>248</v>
      </c>
      <c r="D140" s="104" t="s">
        <v>445</v>
      </c>
      <c r="E140" s="136">
        <v>15</v>
      </c>
      <c r="F140" s="136">
        <v>5</v>
      </c>
      <c r="G140" s="136">
        <v>0</v>
      </c>
      <c r="H140" s="136">
        <v>10</v>
      </c>
      <c r="I140" s="169">
        <v>15</v>
      </c>
      <c r="J140" s="136">
        <v>10</v>
      </c>
      <c r="K140" s="136">
        <v>30</v>
      </c>
      <c r="L140" s="135"/>
      <c r="M140" s="135">
        <f t="shared" si="9"/>
        <v>85</v>
      </c>
      <c r="N140" s="135">
        <v>2</v>
      </c>
      <c r="O140" s="135"/>
    </row>
    <row r="141" spans="2:15" ht="45" customHeight="1" x14ac:dyDescent="0.25">
      <c r="B141" s="608"/>
      <c r="C141" s="135"/>
      <c r="D141" s="164"/>
      <c r="E141" s="164"/>
      <c r="F141" s="164"/>
      <c r="G141" s="164"/>
      <c r="H141" s="164"/>
      <c r="I141" s="169"/>
      <c r="J141" s="164"/>
      <c r="K141" s="164"/>
      <c r="L141" s="135"/>
      <c r="M141" s="135">
        <f t="shared" si="9"/>
        <v>0</v>
      </c>
      <c r="N141" s="135"/>
      <c r="O141" s="135"/>
    </row>
    <row r="142" spans="2:15" ht="43.5" customHeight="1" x14ac:dyDescent="0.25">
      <c r="B142" s="608"/>
      <c r="C142" s="135"/>
      <c r="D142" s="164"/>
      <c r="E142" s="164"/>
      <c r="F142" s="164"/>
      <c r="G142" s="164"/>
      <c r="H142" s="164"/>
      <c r="I142" s="169"/>
      <c r="J142" s="164"/>
      <c r="K142" s="164"/>
      <c r="L142" s="135"/>
      <c r="M142" s="135">
        <f t="shared" si="9"/>
        <v>0</v>
      </c>
      <c r="N142" s="135"/>
      <c r="O142" s="135"/>
    </row>
    <row r="143" spans="2:15" ht="42" customHeight="1" x14ac:dyDescent="0.25">
      <c r="B143" s="608"/>
      <c r="C143" s="135"/>
      <c r="D143" s="164"/>
      <c r="E143" s="164"/>
      <c r="F143" s="164"/>
      <c r="G143" s="164"/>
      <c r="H143" s="164"/>
      <c r="I143" s="169"/>
      <c r="J143" s="164"/>
      <c r="K143" s="164"/>
      <c r="L143" s="135"/>
      <c r="M143" s="135">
        <f t="shared" si="9"/>
        <v>0</v>
      </c>
      <c r="N143" s="135"/>
      <c r="O143" s="135"/>
    </row>
    <row r="144" spans="2:15" ht="51" customHeight="1" x14ac:dyDescent="0.25">
      <c r="B144" s="608"/>
      <c r="C144" s="135"/>
      <c r="D144" s="164"/>
      <c r="E144" s="164"/>
      <c r="F144" s="164"/>
      <c r="G144" s="164"/>
      <c r="H144" s="164"/>
      <c r="I144" s="169"/>
      <c r="J144" s="164"/>
      <c r="K144" s="164"/>
      <c r="L144" s="135"/>
      <c r="M144" s="135">
        <f t="shared" si="9"/>
        <v>0</v>
      </c>
      <c r="N144" s="135"/>
      <c r="O144" s="135"/>
    </row>
    <row r="145" spans="2:15" ht="49.5" customHeight="1" x14ac:dyDescent="0.25">
      <c r="B145" s="609"/>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98" t="s">
        <v>252</v>
      </c>
      <c r="C147" s="599"/>
      <c r="D147" s="599"/>
      <c r="E147" s="599"/>
      <c r="F147" s="599"/>
      <c r="G147" s="599"/>
      <c r="H147" s="599"/>
      <c r="I147" s="599"/>
      <c r="J147" s="599"/>
      <c r="K147" s="599"/>
      <c r="L147" s="599"/>
      <c r="M147" s="599"/>
      <c r="N147" s="599"/>
      <c r="O147" s="600"/>
    </row>
    <row r="148" spans="2:15" ht="15" customHeight="1" x14ac:dyDescent="0.25">
      <c r="B148" s="601"/>
      <c r="C148" s="602"/>
      <c r="D148" s="602"/>
      <c r="E148" s="602"/>
      <c r="F148" s="602"/>
      <c r="G148" s="602"/>
      <c r="H148" s="602"/>
      <c r="I148" s="602"/>
      <c r="J148" s="602"/>
      <c r="K148" s="602"/>
      <c r="L148" s="602"/>
      <c r="M148" s="602"/>
      <c r="N148" s="602"/>
      <c r="O148" s="603"/>
    </row>
    <row r="149" spans="2:15" ht="15.75" customHeight="1" thickBot="1" x14ac:dyDescent="0.3">
      <c r="B149" s="604"/>
      <c r="C149" s="605"/>
      <c r="D149" s="605"/>
      <c r="E149" s="605"/>
      <c r="F149" s="605"/>
      <c r="G149" s="605"/>
      <c r="H149" s="605"/>
      <c r="I149" s="605"/>
      <c r="J149" s="605"/>
      <c r="K149" s="605"/>
      <c r="L149" s="605"/>
      <c r="M149" s="605"/>
      <c r="N149" s="605"/>
      <c r="O149" s="606"/>
    </row>
    <row r="150" spans="2:15" ht="49.5" customHeight="1" x14ac:dyDescent="0.25">
      <c r="B150" s="594" t="s">
        <v>300</v>
      </c>
      <c r="C150" s="589" t="s">
        <v>63</v>
      </c>
      <c r="D150" s="589" t="s">
        <v>253</v>
      </c>
      <c r="E150" s="591" t="s">
        <v>295</v>
      </c>
      <c r="F150" s="592"/>
      <c r="G150" s="592"/>
      <c r="H150" s="592"/>
      <c r="I150" s="592"/>
      <c r="J150" s="592"/>
      <c r="K150" s="593"/>
      <c r="L150" s="589" t="s">
        <v>254</v>
      </c>
      <c r="M150" s="594" t="s">
        <v>301</v>
      </c>
      <c r="N150" s="594" t="s">
        <v>312</v>
      </c>
      <c r="O150" s="594" t="s">
        <v>313</v>
      </c>
    </row>
    <row r="151" spans="2:15" ht="72.75" customHeight="1" thickBot="1" x14ac:dyDescent="0.3">
      <c r="B151" s="595"/>
      <c r="C151" s="590"/>
      <c r="D151" s="590"/>
      <c r="E151" s="216" t="s">
        <v>287</v>
      </c>
      <c r="F151" s="216" t="s">
        <v>288</v>
      </c>
      <c r="G151" s="216" t="s">
        <v>290</v>
      </c>
      <c r="H151" s="216" t="s">
        <v>289</v>
      </c>
      <c r="I151" s="216" t="s">
        <v>291</v>
      </c>
      <c r="J151" s="216" t="s">
        <v>293</v>
      </c>
      <c r="K151" s="216" t="s">
        <v>292</v>
      </c>
      <c r="L151" s="590"/>
      <c r="M151" s="595"/>
      <c r="N151" s="595"/>
      <c r="O151" s="595"/>
    </row>
    <row r="152" spans="2:15" ht="51" customHeight="1" thickBot="1" x14ac:dyDescent="0.3">
      <c r="B152" s="607">
        <v>11</v>
      </c>
      <c r="C152" s="135" t="s">
        <v>248</v>
      </c>
      <c r="D152" s="205" t="s">
        <v>460</v>
      </c>
      <c r="E152" s="136">
        <v>15</v>
      </c>
      <c r="F152" s="136">
        <v>5</v>
      </c>
      <c r="G152" s="136">
        <v>0</v>
      </c>
      <c r="H152" s="136">
        <v>10</v>
      </c>
      <c r="I152" s="169">
        <v>15</v>
      </c>
      <c r="J152" s="136">
        <v>10</v>
      </c>
      <c r="K152" s="136">
        <v>30</v>
      </c>
      <c r="L152" s="137"/>
      <c r="M152" s="135">
        <f>SUM(E152:K152)</f>
        <v>85</v>
      </c>
      <c r="N152" s="135">
        <v>2</v>
      </c>
      <c r="O152" s="135"/>
    </row>
    <row r="153" spans="2:15" ht="44.25" customHeight="1" thickBot="1" x14ac:dyDescent="0.3">
      <c r="B153" s="608"/>
      <c r="C153" s="135" t="s">
        <v>248</v>
      </c>
      <c r="D153" s="205" t="s">
        <v>462</v>
      </c>
      <c r="E153" s="136">
        <v>15</v>
      </c>
      <c r="F153" s="136">
        <v>5</v>
      </c>
      <c r="G153" s="136">
        <v>0</v>
      </c>
      <c r="H153" s="136">
        <v>10</v>
      </c>
      <c r="I153" s="169">
        <v>15</v>
      </c>
      <c r="J153" s="136">
        <v>0</v>
      </c>
      <c r="K153" s="136">
        <v>30</v>
      </c>
      <c r="L153" s="135"/>
      <c r="M153" s="135">
        <f t="shared" ref="M153:M159" si="10">SUM(E153:K153)</f>
        <v>75</v>
      </c>
      <c r="N153" s="135">
        <v>1</v>
      </c>
      <c r="O153" s="135"/>
    </row>
    <row r="154" spans="2:15" ht="40.5" customHeight="1" thickBot="1" x14ac:dyDescent="0.3">
      <c r="B154" s="608"/>
      <c r="C154" s="135" t="s">
        <v>249</v>
      </c>
      <c r="D154" s="206" t="s">
        <v>464</v>
      </c>
      <c r="E154" s="136">
        <v>15</v>
      </c>
      <c r="F154" s="136">
        <v>5</v>
      </c>
      <c r="G154" s="136">
        <v>0</v>
      </c>
      <c r="H154" s="136">
        <v>10</v>
      </c>
      <c r="I154" s="169">
        <v>15</v>
      </c>
      <c r="J154" s="136">
        <v>0</v>
      </c>
      <c r="K154" s="136">
        <v>30</v>
      </c>
      <c r="L154" s="135"/>
      <c r="M154" s="135">
        <f t="shared" si="10"/>
        <v>75</v>
      </c>
      <c r="N154" s="135"/>
      <c r="O154" s="135">
        <v>1</v>
      </c>
    </row>
    <row r="155" spans="2:15" ht="39.75" customHeight="1" x14ac:dyDescent="0.25">
      <c r="B155" s="608"/>
      <c r="C155" s="135"/>
      <c r="D155" s="164"/>
      <c r="E155" s="164"/>
      <c r="F155" s="164"/>
      <c r="G155" s="164"/>
      <c r="H155" s="164"/>
      <c r="I155" s="169"/>
      <c r="J155" s="164"/>
      <c r="K155" s="164"/>
      <c r="L155" s="135"/>
      <c r="M155" s="135">
        <f t="shared" si="10"/>
        <v>0</v>
      </c>
      <c r="N155" s="135"/>
      <c r="O155" s="135"/>
    </row>
    <row r="156" spans="2:15" ht="44.25" customHeight="1" x14ac:dyDescent="0.25">
      <c r="B156" s="608"/>
      <c r="C156" s="135"/>
      <c r="D156" s="164"/>
      <c r="E156" s="164"/>
      <c r="F156" s="164"/>
      <c r="G156" s="164"/>
      <c r="H156" s="164"/>
      <c r="I156" s="169"/>
      <c r="J156" s="164"/>
      <c r="K156" s="164"/>
      <c r="L156" s="135"/>
      <c r="M156" s="135">
        <f t="shared" si="10"/>
        <v>0</v>
      </c>
      <c r="N156" s="135"/>
      <c r="O156" s="135"/>
    </row>
    <row r="157" spans="2:15" ht="51.75" customHeight="1" x14ac:dyDescent="0.25">
      <c r="B157" s="608"/>
      <c r="C157" s="135"/>
      <c r="D157" s="164"/>
      <c r="E157" s="164"/>
      <c r="F157" s="164"/>
      <c r="G157" s="164"/>
      <c r="H157" s="164"/>
      <c r="I157" s="169"/>
      <c r="J157" s="164"/>
      <c r="K157" s="164"/>
      <c r="L157" s="135"/>
      <c r="M157" s="135">
        <f t="shared" si="10"/>
        <v>0</v>
      </c>
      <c r="N157" s="135"/>
      <c r="O157" s="135"/>
    </row>
    <row r="158" spans="2:15" ht="41.25" customHeight="1" x14ac:dyDescent="0.25">
      <c r="B158" s="608"/>
      <c r="C158" s="135"/>
      <c r="D158" s="164"/>
      <c r="E158" s="164"/>
      <c r="F158" s="164"/>
      <c r="G158" s="164"/>
      <c r="H158" s="164"/>
      <c r="I158" s="169"/>
      <c r="J158" s="164"/>
      <c r="K158" s="164"/>
      <c r="L158" s="135"/>
      <c r="M158" s="135">
        <f t="shared" si="10"/>
        <v>0</v>
      </c>
      <c r="N158" s="135"/>
      <c r="O158" s="135"/>
    </row>
    <row r="159" spans="2:15" ht="48" customHeight="1" x14ac:dyDescent="0.25">
      <c r="B159" s="609"/>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98" t="s">
        <v>252</v>
      </c>
      <c r="C162" s="599"/>
      <c r="D162" s="599"/>
      <c r="E162" s="599"/>
      <c r="F162" s="599"/>
      <c r="G162" s="599"/>
      <c r="H162" s="599"/>
      <c r="I162" s="599"/>
      <c r="J162" s="599"/>
      <c r="K162" s="599"/>
      <c r="L162" s="599"/>
      <c r="M162" s="599"/>
      <c r="N162" s="599"/>
      <c r="O162" s="600"/>
    </row>
    <row r="163" spans="2:15" ht="15" customHeight="1" x14ac:dyDescent="0.25">
      <c r="B163" s="601"/>
      <c r="C163" s="602"/>
      <c r="D163" s="602"/>
      <c r="E163" s="602"/>
      <c r="F163" s="602"/>
      <c r="G163" s="602"/>
      <c r="H163" s="602"/>
      <c r="I163" s="602"/>
      <c r="J163" s="602"/>
      <c r="K163" s="602"/>
      <c r="L163" s="602"/>
      <c r="M163" s="602"/>
      <c r="N163" s="602"/>
      <c r="O163" s="603"/>
    </row>
    <row r="164" spans="2:15" ht="23.25" customHeight="1" thickBot="1" x14ac:dyDescent="0.3">
      <c r="B164" s="604"/>
      <c r="C164" s="605"/>
      <c r="D164" s="605"/>
      <c r="E164" s="605"/>
      <c r="F164" s="605"/>
      <c r="G164" s="605"/>
      <c r="H164" s="605"/>
      <c r="I164" s="605"/>
      <c r="J164" s="605"/>
      <c r="K164" s="605"/>
      <c r="L164" s="605"/>
      <c r="M164" s="605"/>
      <c r="N164" s="605"/>
      <c r="O164" s="606"/>
    </row>
    <row r="165" spans="2:15" ht="45" customHeight="1" x14ac:dyDescent="0.25">
      <c r="B165" s="594" t="s">
        <v>300</v>
      </c>
      <c r="C165" s="589" t="s">
        <v>63</v>
      </c>
      <c r="D165" s="589" t="s">
        <v>253</v>
      </c>
      <c r="E165" s="591" t="s">
        <v>295</v>
      </c>
      <c r="F165" s="592"/>
      <c r="G165" s="592"/>
      <c r="H165" s="592"/>
      <c r="I165" s="592"/>
      <c r="J165" s="592"/>
      <c r="K165" s="593"/>
      <c r="L165" s="589" t="s">
        <v>254</v>
      </c>
      <c r="M165" s="594" t="s">
        <v>301</v>
      </c>
      <c r="N165" s="594" t="s">
        <v>312</v>
      </c>
      <c r="O165" s="594" t="s">
        <v>313</v>
      </c>
    </row>
    <row r="166" spans="2:15" ht="75" x14ac:dyDescent="0.25">
      <c r="B166" s="595"/>
      <c r="C166" s="590"/>
      <c r="D166" s="590"/>
      <c r="E166" s="216" t="s">
        <v>287</v>
      </c>
      <c r="F166" s="216" t="s">
        <v>288</v>
      </c>
      <c r="G166" s="216" t="s">
        <v>290</v>
      </c>
      <c r="H166" s="216" t="s">
        <v>289</v>
      </c>
      <c r="I166" s="216" t="s">
        <v>291</v>
      </c>
      <c r="J166" s="216" t="s">
        <v>293</v>
      </c>
      <c r="K166" s="216" t="s">
        <v>292</v>
      </c>
      <c r="L166" s="590"/>
      <c r="M166" s="595"/>
      <c r="N166" s="595"/>
      <c r="O166" s="595"/>
    </row>
    <row r="167" spans="2:15" ht="45.75" customHeight="1" x14ac:dyDescent="0.25">
      <c r="B167" s="607"/>
      <c r="C167" s="135"/>
      <c r="D167" s="164"/>
      <c r="E167" s="164"/>
      <c r="F167" s="164"/>
      <c r="G167" s="164"/>
      <c r="H167" s="164"/>
      <c r="I167" s="169"/>
      <c r="J167" s="164"/>
      <c r="K167" s="164"/>
      <c r="L167" s="137"/>
      <c r="M167" s="135">
        <f>SUM(E167:K167)</f>
        <v>0</v>
      </c>
      <c r="N167" s="135"/>
      <c r="O167" s="135"/>
    </row>
    <row r="168" spans="2:15" ht="45.75" customHeight="1" x14ac:dyDescent="0.25">
      <c r="B168" s="608"/>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608"/>
      <c r="C169" s="135"/>
      <c r="D169" s="164"/>
      <c r="E169" s="164"/>
      <c r="F169" s="164"/>
      <c r="G169" s="164"/>
      <c r="H169" s="164"/>
      <c r="I169" s="169"/>
      <c r="J169" s="164"/>
      <c r="K169" s="164"/>
      <c r="L169" s="135"/>
      <c r="M169" s="135">
        <f t="shared" si="11"/>
        <v>0</v>
      </c>
      <c r="N169" s="135"/>
      <c r="O169" s="135"/>
    </row>
    <row r="170" spans="2:15" ht="40.5" customHeight="1" x14ac:dyDescent="0.25">
      <c r="B170" s="608"/>
      <c r="C170" s="135"/>
      <c r="D170" s="164"/>
      <c r="E170" s="164"/>
      <c r="F170" s="164"/>
      <c r="G170" s="164"/>
      <c r="H170" s="164"/>
      <c r="I170" s="169"/>
      <c r="J170" s="164"/>
      <c r="K170" s="164"/>
      <c r="L170" s="135"/>
      <c r="M170" s="135">
        <f t="shared" si="11"/>
        <v>0</v>
      </c>
      <c r="N170" s="135"/>
      <c r="O170" s="135"/>
    </row>
    <row r="171" spans="2:15" ht="39.75" customHeight="1" x14ac:dyDescent="0.25">
      <c r="B171" s="608"/>
      <c r="C171" s="135"/>
      <c r="D171" s="164"/>
      <c r="E171" s="164"/>
      <c r="F171" s="164"/>
      <c r="G171" s="164"/>
      <c r="H171" s="164"/>
      <c r="I171" s="169"/>
      <c r="J171" s="164"/>
      <c r="K171" s="164"/>
      <c r="L171" s="135"/>
      <c r="M171" s="135">
        <f t="shared" si="11"/>
        <v>0</v>
      </c>
      <c r="N171" s="135"/>
      <c r="O171" s="135"/>
    </row>
    <row r="172" spans="2:15" ht="49.5" customHeight="1" x14ac:dyDescent="0.25">
      <c r="B172" s="608"/>
      <c r="C172" s="135"/>
      <c r="D172" s="164"/>
      <c r="E172" s="164"/>
      <c r="F172" s="164"/>
      <c r="G172" s="164"/>
      <c r="H172" s="164"/>
      <c r="I172" s="169"/>
      <c r="J172" s="164"/>
      <c r="K172" s="164"/>
      <c r="L172" s="135"/>
      <c r="M172" s="135">
        <f t="shared" si="11"/>
        <v>0</v>
      </c>
      <c r="N172" s="135"/>
      <c r="O172" s="135"/>
    </row>
    <row r="173" spans="2:15" ht="57" customHeight="1" x14ac:dyDescent="0.25">
      <c r="B173" s="608"/>
      <c r="C173" s="135"/>
      <c r="D173" s="164"/>
      <c r="E173" s="164"/>
      <c r="F173" s="164"/>
      <c r="G173" s="164"/>
      <c r="H173" s="164"/>
      <c r="I173" s="169"/>
      <c r="J173" s="164"/>
      <c r="K173" s="164"/>
      <c r="L173" s="135"/>
      <c r="M173" s="135">
        <f t="shared" si="11"/>
        <v>0</v>
      </c>
      <c r="N173" s="135"/>
      <c r="O173" s="135"/>
    </row>
    <row r="174" spans="2:15" ht="42" customHeight="1" x14ac:dyDescent="0.25">
      <c r="B174" s="609"/>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94:N95"/>
    <mergeCell ref="O94:O95"/>
    <mergeCell ref="B105:O107"/>
    <mergeCell ref="D94:D95"/>
    <mergeCell ref="E94:K94"/>
    <mergeCell ref="M94:M95"/>
    <mergeCell ref="C80:C81"/>
    <mergeCell ref="N108:N109"/>
    <mergeCell ref="O108:O109"/>
    <mergeCell ref="C108:C109"/>
    <mergeCell ref="D108:D109"/>
    <mergeCell ref="E108:K108"/>
    <mergeCell ref="O66:O67"/>
    <mergeCell ref="B77:O79"/>
    <mergeCell ref="C66:C67"/>
    <mergeCell ref="D66:D67"/>
    <mergeCell ref="E66:K66"/>
    <mergeCell ref="L66:L67"/>
    <mergeCell ref="N80:N81"/>
    <mergeCell ref="O80:O81"/>
    <mergeCell ref="B91:O93"/>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L94:L95"/>
    <mergeCell ref="C94:C95"/>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800-000000000000}">
      <formula1>$AG$7:$AG$8</formula1>
    </dataValidation>
    <dataValidation type="list" allowBlank="1" showInputMessage="1" showErrorMessage="1" sqref="E11:E18 I152:I159 G152:G159 E138:E145 I138:I145 G138:G145 G167:G174 E124:E131 I124:I131 G124:G131 E110:E117 I110:I117 G110:G117 E96:E103 I96:I103 G96:G103 E82:E89 I82:I89 G82:G89 E68:E75 I68:I75 G68:G75 E54:E61 I54:I61 G54:G61 E39:E46 I39:I46 G39:G46 E25:E32 I11:I18 G11:G18 I25:I32 G25:G32 E167:E174 I167:I174 E152:E159" xr:uid="{00000000-0002-0000-0800-000001000000}">
      <formula1>$AB$5:$AB$6</formula1>
    </dataValidation>
    <dataValidation type="list" allowBlank="1" showInputMessage="1" showErrorMessage="1" sqref="F11:F18 F138:F145 F167:F174 F124:F131 F110:F117 F96:F103 F82:F89 F68:F75 F54:F61 F39:F46 F25:F32 F152:F159" xr:uid="{00000000-0002-0000-0800-000002000000}">
      <formula1>$AC$5:$AC$6</formula1>
    </dataValidation>
    <dataValidation type="list" allowBlank="1" showInputMessage="1" showErrorMessage="1" sqref="H11:H18 J152:J159 H138:H145 J138:J145 J167:J174 H124:H131 J124:J131 H110:H117 J110:J117 H96:H103 J96:J103 H82:H89 J82:J89 H68:H75 J68:J75 H54:H61 J54:J61 H39:H46 J39:J46 H25:H32 J11:J18 J25:J32 H167:H174 H152:H159" xr:uid="{00000000-0002-0000-0800-000003000000}">
      <formula1>$AD$5:$AD$6</formula1>
    </dataValidation>
    <dataValidation type="list" allowBlank="1" showInputMessage="1" showErrorMessage="1" sqref="K11:K18 K138:K145 K167:K174 K124:K131 K110:K117 K96:K103 K82:K89 K68:K75 K54:K61 K39:K46 K25:K32 K152:K159" xr:uid="{00000000-0002-0000-08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CONTEXTO ESTRATÉGICO</vt:lpstr>
      <vt:lpstr>CONTROL DE CAMBIOS</vt:lpstr>
      <vt:lpstr>MAPA DE RIESGOS</vt:lpstr>
      <vt:lpstr>Hoja1</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Julio Roberto Fuentes</cp:lastModifiedBy>
  <cp:lastPrinted>2015-03-17T20:47:38Z</cp:lastPrinted>
  <dcterms:created xsi:type="dcterms:W3CDTF">2011-07-26T19:10:29Z</dcterms:created>
  <dcterms:modified xsi:type="dcterms:W3CDTF">2019-04-09T23:24:49Z</dcterms:modified>
</cp:coreProperties>
</file>