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saralancheros/Downloads/"/>
    </mc:Choice>
  </mc:AlternateContent>
  <xr:revisionPtr revIDLastSave="0" documentId="13_ncr:1_{0BAABB96-EA53-8642-8EC5-74010D163577}" xr6:coauthVersionLast="47" xr6:coauthVersionMax="47" xr10:uidLastSave="{00000000-0000-0000-0000-000000000000}"/>
  <bookViews>
    <workbookView xWindow="0" yWindow="500" windowWidth="28620" windowHeight="12080" activeTab="1" xr2:uid="{BD74D205-D431-4B1C-9284-C65B70CA23E2}"/>
  </bookViews>
  <sheets>
    <sheet name="Índice" sheetId="2" r:id="rId1"/>
    <sheet name="Componentes" sheetId="1" r:id="rId2"/>
    <sheet name="Listas" sheetId="3" state="hidden" r:id="rId3"/>
    <sheet name="FORMULACIÓN" sheetId="10" state="hidden" r:id="rId4"/>
    <sheet name="Listas (2)" sheetId="7" state="hidden" r:id="rId5"/>
    <sheet name="Matriz" sheetId="8" state="hidden" r:id="rId6"/>
    <sheet name="Mapa Riesgos de Corrupción" sheetId="6" r:id="rId7"/>
  </sheets>
  <externalReferences>
    <externalReference r:id="rId8"/>
    <externalReference r:id="rId9"/>
    <externalReference r:id="rId10"/>
    <externalReference r:id="rId11"/>
    <externalReference r:id="rId12"/>
  </externalReferences>
  <definedNames>
    <definedName name="_xlnm._FilterDatabase" localSheetId="1" hidden="1">Componentes!$A$6:$AF$51</definedName>
    <definedName name="_xlnm._FilterDatabase" localSheetId="2" hidden="1">Listas!$A$1:$A$16</definedName>
    <definedName name="_xlnm._FilterDatabase" localSheetId="6" hidden="1">'Mapa Riesgos de Corrupción'!$A$4:$XFB$386</definedName>
    <definedName name="responsabilidades">Listas!$A$2:$A$21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 i="2" l="1"/>
  <c r="N23" i="2"/>
  <c r="P7" i="6" l="1"/>
  <c r="T106" i="6"/>
  <c r="S106" i="6"/>
  <c r="Q7" i="6"/>
  <c r="P87" i="6"/>
  <c r="Q87" i="6"/>
  <c r="Y87" i="6"/>
  <c r="AA87" i="6"/>
  <c r="AC87" i="6"/>
  <c r="Y94" i="6"/>
  <c r="AA94" i="6"/>
  <c r="AC94" i="6"/>
  <c r="U87" i="6"/>
  <c r="V87" i="6"/>
  <c r="AM87" i="6"/>
  <c r="Y7" i="6"/>
  <c r="AA7" i="6"/>
  <c r="AC7" i="6"/>
  <c r="S26" i="6"/>
  <c r="U7" i="6"/>
  <c r="T26" i="6"/>
  <c r="P27" i="6"/>
  <c r="Y27" i="6"/>
  <c r="AA27" i="6"/>
  <c r="AC27" i="6"/>
  <c r="S46" i="6"/>
  <c r="U27" i="6"/>
  <c r="V27" i="6"/>
  <c r="AM27" i="6"/>
  <c r="T46" i="6"/>
  <c r="P47" i="6"/>
  <c r="Y47" i="6"/>
  <c r="AA47" i="6"/>
  <c r="AC47" i="6"/>
  <c r="S66" i="6"/>
  <c r="U47" i="6"/>
  <c r="T66" i="6"/>
  <c r="P67" i="6"/>
  <c r="Y67" i="6"/>
  <c r="AA67" i="6"/>
  <c r="AC67" i="6"/>
  <c r="Y74" i="6"/>
  <c r="AA74" i="6"/>
  <c r="AC74" i="6"/>
  <c r="S86" i="6"/>
  <c r="U67" i="6"/>
  <c r="T86" i="6"/>
  <c r="P107" i="6"/>
  <c r="Q107" i="6"/>
  <c r="Y107" i="6"/>
  <c r="AA107" i="6"/>
  <c r="AC107" i="6"/>
  <c r="Y114" i="6"/>
  <c r="AA114" i="6"/>
  <c r="AC114" i="6"/>
  <c r="S126" i="6"/>
  <c r="U107" i="6"/>
  <c r="V107" i="6"/>
  <c r="AM107" i="6"/>
  <c r="T126" i="6"/>
  <c r="P127" i="6"/>
  <c r="Q127" i="6"/>
  <c r="Y127" i="6"/>
  <c r="AA127" i="6"/>
  <c r="AC127" i="6"/>
  <c r="Y134" i="6"/>
  <c r="AA134" i="6"/>
  <c r="AC134" i="6"/>
  <c r="S146" i="6"/>
  <c r="U127" i="6"/>
  <c r="V127" i="6"/>
  <c r="AM127" i="6"/>
  <c r="T146" i="6"/>
  <c r="P147" i="6"/>
  <c r="Q147" i="6"/>
  <c r="Y147" i="6"/>
  <c r="AA147" i="6"/>
  <c r="AC147" i="6"/>
  <c r="Y154" i="6"/>
  <c r="AA154" i="6"/>
  <c r="AC154" i="6"/>
  <c r="S166" i="6"/>
  <c r="U147" i="6"/>
  <c r="V147" i="6"/>
  <c r="AM147" i="6"/>
  <c r="T166" i="6"/>
  <c r="P167" i="6"/>
  <c r="Q167" i="6"/>
  <c r="Y167" i="6"/>
  <c r="AA167" i="6"/>
  <c r="AC167" i="6"/>
  <c r="Y174" i="6"/>
  <c r="AC174" i="6"/>
  <c r="AD174" i="6"/>
  <c r="S186" i="6"/>
  <c r="U167" i="6"/>
  <c r="V167" i="6"/>
  <c r="AM167" i="6"/>
  <c r="T186" i="6"/>
  <c r="P187" i="6"/>
  <c r="Q187" i="6"/>
  <c r="Y187" i="6"/>
  <c r="AA187" i="6"/>
  <c r="AC187" i="6"/>
  <c r="Y194" i="6"/>
  <c r="AC194" i="6"/>
  <c r="AD194" i="6"/>
  <c r="S206" i="6"/>
  <c r="U187" i="6"/>
  <c r="T206" i="6"/>
  <c r="P207" i="6"/>
  <c r="Q207" i="6"/>
  <c r="Y207" i="6"/>
  <c r="AA207" i="6"/>
  <c r="AC207" i="6"/>
  <c r="Y214" i="6"/>
  <c r="AA214" i="6"/>
  <c r="AC214" i="6"/>
  <c r="S226" i="6"/>
  <c r="U207" i="6"/>
  <c r="T226" i="6"/>
  <c r="P227" i="6"/>
  <c r="Q227" i="6"/>
  <c r="Y227" i="6"/>
  <c r="AA227" i="6"/>
  <c r="AC227" i="6"/>
  <c r="Y234" i="6"/>
  <c r="AA234" i="6"/>
  <c r="AC234" i="6"/>
  <c r="S246" i="6"/>
  <c r="U227" i="6"/>
  <c r="T246" i="6"/>
  <c r="P247" i="6"/>
  <c r="Q247" i="6"/>
  <c r="Y247" i="6"/>
  <c r="AA247" i="6"/>
  <c r="AC247" i="6"/>
  <c r="Y254" i="6"/>
  <c r="AA254" i="6"/>
  <c r="AC254" i="6"/>
  <c r="S266" i="6"/>
  <c r="U247" i="6"/>
  <c r="T266" i="6"/>
  <c r="P267" i="6"/>
  <c r="Q267" i="6"/>
  <c r="Y267" i="6"/>
  <c r="AA267" i="6"/>
  <c r="AC267" i="6"/>
  <c r="Y274" i="6"/>
  <c r="AA274" i="6"/>
  <c r="AC274" i="6"/>
  <c r="S286" i="6"/>
  <c r="U267" i="6"/>
  <c r="T286" i="6"/>
  <c r="P287" i="6"/>
  <c r="Q287" i="6"/>
  <c r="Y287" i="6"/>
  <c r="AA287" i="6"/>
  <c r="AC287" i="6"/>
  <c r="Y294" i="6"/>
  <c r="AA294" i="6"/>
  <c r="AC294" i="6"/>
  <c r="S306" i="6"/>
  <c r="U287" i="6"/>
  <c r="T306" i="6"/>
  <c r="P307" i="6"/>
  <c r="Q307" i="6"/>
  <c r="Y307" i="6"/>
  <c r="AA307" i="6"/>
  <c r="AC307" i="6"/>
  <c r="Y314" i="6"/>
  <c r="AA314" i="6"/>
  <c r="AC314" i="6"/>
  <c r="S326" i="6"/>
  <c r="U307" i="6"/>
  <c r="T326" i="6"/>
  <c r="P327" i="6"/>
  <c r="Q327" i="6"/>
  <c r="Y327" i="6"/>
  <c r="AA327" i="6"/>
  <c r="AC327" i="6"/>
  <c r="Y334" i="6"/>
  <c r="AA334" i="6"/>
  <c r="AC334" i="6"/>
  <c r="S346" i="6"/>
  <c r="U327" i="6"/>
  <c r="T346" i="6"/>
  <c r="P347" i="6"/>
  <c r="Q347" i="6"/>
  <c r="Y347" i="6"/>
  <c r="AA347" i="6"/>
  <c r="AC347" i="6"/>
  <c r="Y354" i="6"/>
  <c r="AA354" i="6"/>
  <c r="AC354" i="6"/>
  <c r="S366" i="6"/>
  <c r="U347" i="6"/>
  <c r="T366" i="6"/>
  <c r="AD307" i="6"/>
  <c r="AD7" i="6"/>
  <c r="AD227" i="6"/>
  <c r="AH227" i="6"/>
  <c r="AD347" i="6"/>
  <c r="AH347" i="6"/>
  <c r="AD267" i="6"/>
  <c r="AD114" i="6"/>
  <c r="AD74" i="6"/>
  <c r="W67" i="6"/>
  <c r="V67" i="6"/>
  <c r="AM67" i="6"/>
  <c r="AH7" i="6"/>
  <c r="AJ7" i="6"/>
  <c r="AI7" i="6"/>
  <c r="Q67" i="6"/>
  <c r="Q47" i="6"/>
  <c r="W47" i="6"/>
  <c r="AD154" i="6"/>
  <c r="Q27" i="6"/>
  <c r="W27" i="6"/>
  <c r="AL47" i="6"/>
  <c r="V47" i="6"/>
  <c r="AM47" i="6"/>
  <c r="AD134" i="6"/>
  <c r="V7" i="6"/>
  <c r="AM7" i="6"/>
  <c r="W7" i="6"/>
  <c r="AD327" i="6"/>
  <c r="AD247" i="6"/>
  <c r="AH247" i="6"/>
  <c r="AD94" i="6"/>
  <c r="AD287" i="6"/>
  <c r="AH287" i="6"/>
  <c r="AD207" i="6"/>
  <c r="AH207" i="6"/>
  <c r="AD187" i="6"/>
  <c r="AH187" i="6"/>
  <c r="AH194" i="6"/>
  <c r="AJ187" i="6"/>
  <c r="AL347" i="6"/>
  <c r="AD354" i="6"/>
  <c r="AL327" i="6"/>
  <c r="W327" i="6"/>
  <c r="AD334" i="6"/>
  <c r="AH327" i="6"/>
  <c r="AL307" i="6"/>
  <c r="W307" i="6"/>
  <c r="AD314" i="6"/>
  <c r="AH307" i="6"/>
  <c r="AL287" i="6"/>
  <c r="W287" i="6"/>
  <c r="AD294" i="6"/>
  <c r="AL267" i="6"/>
  <c r="W267" i="6"/>
  <c r="AD274" i="6"/>
  <c r="AH267" i="6"/>
  <c r="AL247" i="6"/>
  <c r="W247" i="6"/>
  <c r="AD254" i="6"/>
  <c r="AL227" i="6"/>
  <c r="W227" i="6"/>
  <c r="AD234" i="6"/>
  <c r="AL207" i="6"/>
  <c r="W207" i="6"/>
  <c r="AD214" i="6"/>
  <c r="AD167" i="6"/>
  <c r="AH167" i="6"/>
  <c r="AH174" i="6"/>
  <c r="AJ167" i="6"/>
  <c r="AD147" i="6"/>
  <c r="AH147" i="6"/>
  <c r="AH154" i="6"/>
  <c r="AJ147" i="6"/>
  <c r="AD127" i="6"/>
  <c r="AH127" i="6"/>
  <c r="AH134" i="6"/>
  <c r="AJ127" i="6"/>
  <c r="AD107" i="6"/>
  <c r="AH107" i="6"/>
  <c r="AL67" i="6"/>
  <c r="AD67" i="6"/>
  <c r="AD47" i="6"/>
  <c r="AD27" i="6"/>
  <c r="AD87" i="6"/>
  <c r="AH87" i="6"/>
  <c r="V187" i="6"/>
  <c r="AM187" i="6"/>
  <c r="AL187" i="6"/>
  <c r="V347" i="6"/>
  <c r="AM347" i="6"/>
  <c r="V327" i="6"/>
  <c r="AM327" i="6"/>
  <c r="V307" i="6"/>
  <c r="AM307" i="6"/>
  <c r="V287" i="6"/>
  <c r="AM287" i="6"/>
  <c r="V267" i="6"/>
  <c r="AM267" i="6"/>
  <c r="V247" i="6"/>
  <c r="AM247" i="6"/>
  <c r="V227" i="6"/>
  <c r="AM227" i="6"/>
  <c r="V207" i="6"/>
  <c r="AM207" i="6"/>
  <c r="AL167" i="6"/>
  <c r="AL147" i="6"/>
  <c r="AL127" i="6"/>
  <c r="AL107" i="6"/>
  <c r="AL27" i="6"/>
  <c r="AL7" i="6"/>
  <c r="AL87" i="6"/>
  <c r="W167" i="6"/>
  <c r="W147" i="6"/>
  <c r="W127" i="6"/>
  <c r="W107" i="6"/>
  <c r="W87" i="6"/>
  <c r="W187" i="6"/>
  <c r="AH254" i="6"/>
  <c r="AJ247" i="6"/>
  <c r="AH27" i="6"/>
  <c r="AJ27" i="6"/>
  <c r="AI27" i="6"/>
  <c r="AH234" i="6"/>
  <c r="AJ227" i="6"/>
  <c r="AH334" i="6"/>
  <c r="AJ327" i="6"/>
  <c r="AH294" i="6"/>
  <c r="AJ287" i="6"/>
  <c r="AH47" i="6"/>
  <c r="AJ47" i="6"/>
  <c r="AI47" i="6"/>
  <c r="AN47" i="6"/>
  <c r="AN27" i="6"/>
  <c r="AH67" i="6"/>
  <c r="AH74" i="6"/>
  <c r="AJ67" i="6"/>
  <c r="AH114" i="6"/>
  <c r="AJ107" i="6"/>
  <c r="AI107" i="6"/>
  <c r="AN107" i="6"/>
  <c r="AH214" i="6"/>
  <c r="AJ207" i="6"/>
  <c r="AI207" i="6"/>
  <c r="AN207" i="6"/>
  <c r="AH274" i="6"/>
  <c r="AJ267" i="6"/>
  <c r="AI267" i="6"/>
  <c r="AN267" i="6"/>
  <c r="AH314" i="6"/>
  <c r="AJ307" i="6"/>
  <c r="AK307" i="6"/>
  <c r="AH354" i="6"/>
  <c r="AJ347" i="6"/>
  <c r="AK347" i="6"/>
  <c r="AN7" i="6"/>
  <c r="W347" i="6"/>
  <c r="AH94" i="6"/>
  <c r="AJ87" i="6"/>
  <c r="AK87" i="6"/>
  <c r="AK107" i="6"/>
  <c r="AI87" i="6"/>
  <c r="AN87" i="6"/>
  <c r="AK187" i="6"/>
  <c r="AI187" i="6"/>
  <c r="AN187" i="6"/>
  <c r="AK267" i="6"/>
  <c r="AK27" i="6"/>
  <c r="AK167" i="6"/>
  <c r="AI167" i="6"/>
  <c r="AN167" i="6"/>
  <c r="AK207" i="6"/>
  <c r="AK7" i="6"/>
  <c r="AI307" i="6"/>
  <c r="AN307" i="6"/>
  <c r="AI287" i="6"/>
  <c r="AN287" i="6"/>
  <c r="AK287" i="6"/>
  <c r="AK147" i="6"/>
  <c r="AI147" i="6"/>
  <c r="AN147" i="6"/>
  <c r="AI247" i="6"/>
  <c r="AN247" i="6"/>
  <c r="AK247" i="6"/>
  <c r="AI327" i="6"/>
  <c r="AN327" i="6"/>
  <c r="AK327" i="6"/>
  <c r="AK127" i="6"/>
  <c r="AI127" i="6"/>
  <c r="AN127" i="6"/>
  <c r="AI227" i="6"/>
  <c r="AN227" i="6"/>
  <c r="AK227" i="6"/>
  <c r="H42" i="1"/>
  <c r="E42" i="1"/>
  <c r="F42" i="1"/>
  <c r="G42" i="1"/>
  <c r="D42" i="1"/>
  <c r="AK47" i="6"/>
  <c r="AI347" i="6"/>
  <c r="AN347" i="6"/>
  <c r="AK67" i="6"/>
  <c r="AI67" i="6"/>
  <c r="AN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tc={9DFF658F-C560-4BE4-B7AA-95B04A39FBD3}</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r>
      </text>
    </comment>
    <comment ref="D20" authorId="1" shapeId="0" xr:uid="{1304E261-5E5D-440F-9A68-5126E613759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Link de acceso: https://alcaldiabogota-my.sharepoint.com/:f:/g/personal/mipgdistrito_alcaldiabogota_gov_co/Ehp7rUboZ89PluvL_bqohR4Bn8UoxYmdK0Dhjl_p_O8L5A?e=CVLDqs</t>
        </r>
      </text>
    </comment>
    <comment ref="A26" authorId="2" shapeId="0" xr:uid="{F2750BEB-EA6C-4CDC-9DA3-A71BEF49B55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r>
      </text>
    </comment>
    <comment ref="A28" authorId="3" shapeId="0" xr:uid="{EC1670A1-C395-40F5-B345-82E7CA2E2FB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r>
      </text>
    </comment>
    <comment ref="A29" authorId="4" shapeId="0" xr:uid="{9DFF658F-C560-4BE4-B7AA-95B04A39FB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r>
      </text>
    </comment>
    <comment ref="D35" authorId="5" shapeId="0" xr:uid="{D047532D-6DCC-4967-B598-BE58C23BDA3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Utilizar herramienta http://www.procuraduria.gov.co/portal/grupo-transparencia.page</t>
        </r>
      </text>
    </comment>
    <comment ref="D36" authorId="6" shapeId="0" xr:uid="{228AD6AC-BBF4-40D8-93F7-D87C18FE978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r>
      </text>
    </comment>
    <comment ref="D43" authorId="7" shapeId="0" xr:uid="{2F427AC2-56C1-4538-B4B7-CFE074CD296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r>
      </text>
    </comment>
    <comment ref="A48" authorId="8" shapeId="0" xr:uid="{5DDE5C47-7878-4E10-A66E-7BC61B49FE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X5" authorId="0" shapeId="0" xr:uid="{BC658DA9-1E5A-496C-ADB2-3C55A296E7C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r>
      </text>
    </comment>
    <comment ref="Y5" authorId="1" shapeId="0" xr:uid="{8071ED42-366C-4E3C-914F-6040BB8C39E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r>
      </text>
    </comment>
    <comment ref="AH5" authorId="2" shapeId="0" xr:uid="{B72E3121-61F5-4F3F-9CB2-37B9CEC995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r>
      </text>
    </comment>
    <comment ref="F6" authorId="3" shapeId="0" xr:uid="{99AF330D-B9A3-49BE-B1C7-8BC9AF0445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r>
      </text>
    </comment>
    <comment ref="K6" authorId="4" shapeId="0" xr:uid="{18A91015-AE26-4FD7-8D9F-F81295DDB29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r>
      </text>
    </comment>
    <comment ref="L6" authorId="5" shapeId="0" xr:uid="{91B3B208-4FE8-4018-BDD4-EB0965CFFD3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r>
      </text>
    </comment>
    <comment ref="M6" authorId="6" shapeId="0" xr:uid="{8C780EAB-2C12-4831-825D-70E591812AA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N6" authorId="7" shapeId="0" xr:uid="{99B7F0D9-652A-43A0-B173-EB765918C0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r>
      </text>
    </comment>
    <comment ref="O6" authorId="8" shapeId="0" xr:uid="{409779C3-0169-4254-A519-09D4347062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r>
      </text>
    </comment>
    <comment ref="P6" authorId="9" shapeId="0" xr:uid="{C3FD9AB8-9775-4136-BD34-552C500C73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r>
      </text>
    </comment>
    <comment ref="Z6" authorId="10" shapeId="0" xr:uid="{2BB6E959-DBB8-49BB-92FE-16B4BDA9BD0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r>
      </text>
    </comment>
    <comment ref="AB6" authorId="11" shapeId="0" xr:uid="{D1199DDD-9B1D-4993-A987-0F0CAC4D086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r>
      </text>
    </comment>
    <comment ref="AE6" authorId="12" shapeId="0" xr:uid="{61090F11-74B2-4C82-8647-5FE40B0D66C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F6" authorId="13" shapeId="0" xr:uid="{B3A1CB4F-0EAA-4748-BA04-2E8758B2A6E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r>
      </text>
    </comment>
  </commentList>
</comments>
</file>

<file path=xl/sharedStrings.xml><?xml version="1.0" encoding="utf-8"?>
<sst xmlns="http://schemas.openxmlformats.org/spreadsheetml/2006/main" count="1971" uniqueCount="770">
  <si>
    <t>PLAN ANTICORRUPCION Y DE ATENCIÓN AL CIUDADANO 
MAPA DE RIESGOS DE CORRUPCION 
2022</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</si>
  <si>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</si>
  <si>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</si>
  <si>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</si>
  <si>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</si>
  <si>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</si>
  <si>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</si>
  <si>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Componentes</t>
  </si>
  <si>
    <t>1. Gestión riesgos corrupción</t>
  </si>
  <si>
    <t>2. Racionalización de trámites</t>
  </si>
  <si>
    <t>3. Rendición de cuentas</t>
  </si>
  <si>
    <t>4. Atención al ciudadano</t>
  </si>
  <si>
    <t>5. Transparencia y acceso a la información</t>
  </si>
  <si>
    <t>6. Iniciativas adicionales</t>
  </si>
  <si>
    <t>NO. DE ACTA DE APROBACIÓN</t>
  </si>
  <si>
    <t>FECHA</t>
  </si>
  <si>
    <t>VERSIÓN</t>
  </si>
  <si>
    <t>DESCRIPCIÓN</t>
  </si>
  <si>
    <t>1.0</t>
  </si>
  <si>
    <t>Adopcion del plan para la vigencia 2022</t>
  </si>
  <si>
    <t>2</t>
  </si>
  <si>
    <t>2.0</t>
  </si>
  <si>
    <t>Aprobacion version 2 del plan para la vigencia 2022</t>
  </si>
  <si>
    <t>5</t>
  </si>
  <si>
    <t>3.0</t>
  </si>
  <si>
    <t>Reformulación de riesgos de corrupción de la Subdireccion de Gestion Corporativa-Contractual</t>
  </si>
  <si>
    <t>CRONOGRAMA</t>
  </si>
  <si>
    <t>SEGUIMIENTO I CUATRIMESTRE Fecha: ________________</t>
  </si>
  <si>
    <t>SEGUIMIENTO II CUATRIMESTRE Fecha: ________________</t>
  </si>
  <si>
    <t>SEGUIMIENTO III CUATRIMESTRE  Fecha: ________________</t>
  </si>
  <si>
    <t>COMPONENTE</t>
  </si>
  <si>
    <t>SUBCOMPONENTE</t>
  </si>
  <si>
    <t>No</t>
  </si>
  <si>
    <t>ACTIVIDAD</t>
  </si>
  <si>
    <t>META O PRODUCTO</t>
  </si>
  <si>
    <t>INDICADOR</t>
  </si>
  <si>
    <t>ENTREGABLE (evidencia)</t>
  </si>
  <si>
    <t>RESPONSABLE DE LA ACTIVIDAD</t>
  </si>
  <si>
    <t>ENE</t>
  </si>
  <si>
    <t>FEB</t>
  </si>
  <si>
    <t>MAR</t>
  </si>
  <si>
    <t>ABR</t>
  </si>
  <si>
    <t>MAY</t>
  </si>
  <si>
    <t>JUN</t>
  </si>
  <si>
    <t>JUL</t>
  </si>
  <si>
    <t>AGO</t>
  </si>
  <si>
    <t>SEP</t>
  </si>
  <si>
    <t>OCT</t>
  </si>
  <si>
    <t>NOV</t>
  </si>
  <si>
    <t>DIC</t>
  </si>
  <si>
    <t>AUTOCONTROL 
(LIDER PROCESO)</t>
  </si>
  <si>
    <t>MONITOREO
(OAP)</t>
  </si>
  <si>
    <t>SEGUIMIENTO
(CONTROL INTERNO)</t>
  </si>
  <si>
    <t xml:space="preserve">% AVANCE </t>
  </si>
  <si>
    <t>1. COMPONENTE: GESTIÓN DEL RIESGO DE CORRUPCIÓN</t>
  </si>
  <si>
    <t xml:space="preserve">1. POLÍTICA DE ADMINISTRACIÓN DE RIESGO DE CORRUPCIÓN </t>
  </si>
  <si>
    <t>1.1</t>
  </si>
  <si>
    <t xml:space="preserve">Actualizar Politica de Administración de Riesgo adicionando el riesgo de SARLAF </t>
  </si>
  <si>
    <t>Politica Actualizada</t>
  </si>
  <si>
    <t>Politica Actualizada con acta de aprobación</t>
  </si>
  <si>
    <t>Oficina Asesora de Planeación -MIPG</t>
  </si>
  <si>
    <t>Se actualiza la política de Administracion de riesgos incluyendo el riesgo Sarlaf, es aprobada en el acta 10 del 6 de abril de 2022</t>
  </si>
  <si>
    <t>Se evidencia cumplimiento de la actividad con  soportes  del entregable asociado, se verifica la actualización mencionada en el listado maestro de documentos.</t>
  </si>
  <si>
    <t>Se evidencia cumplimiento de actualización de la Política de Administración del Riesgo aprobada mediante Acta No.10_06_Abr_22. Las actualizaciones incluyen los temas que se habían comprometido actualizar, se evidencia soporte de dicha actualización.</t>
  </si>
  <si>
    <t>NA</t>
  </si>
  <si>
    <t>1.2</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</si>
  <si>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</si>
  <si>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</si>
  <si>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</si>
  <si>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</si>
  <si>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Se socializa mediante correo electrónico la política de administración de riesgo version 3, se adjunta correo de socialización por parte de comunicaciones.</t>
  </si>
  <si>
    <t>Se evidencia cumplimiento de la actividad con  soportes del entregable asociado.</t>
  </si>
  <si>
    <t>Se evidencia cumplimiento de la actividad propuesta, se remite correo al listado general el Instituto el 30/03/22 informando al persona sobre la Política de Admisnitración de Riesgo.</t>
  </si>
  <si>
    <t xml:space="preserve">Se realiza la solicitud  el 02/05/2022 a la oficina de comunicaciones para la realización y la socialización de la una pieza de comunicación, que incluye la actualización de los riesgos riesgos relacionados con el lavado de activos y la financiación del terrorismo.
La socialización se realiza el día 02 de junio.  </t>
  </si>
  <si>
    <t>Se recomienda que la socialización sea en reunión con evaluación pos y pre.</t>
  </si>
  <si>
    <t xml:space="preserve">2. CONSTRUCCIÓN MAPA DE RIESGOS DE CORRUPCIÓN </t>
  </si>
  <si>
    <t>2.1</t>
  </si>
  <si>
    <t xml:space="preserve">Formular para la proxima vigencia de los riesgos de corrupción. Causas, consecuencias. Desarrollar la valoración  </t>
  </si>
  <si>
    <t>Mapa de Riesgos de corrupción para la proxima vigencia</t>
  </si>
  <si>
    <t>Mapa de riesgo de corrupción</t>
  </si>
  <si>
    <t xml:space="preserve">Efectivamente en el cronograma la formulación de los riesgos se encuentra programado para realizarse en el mes de diciembre, sin embargo, se recomienda que los actuales riesgos de corrupción sean revisados y redactados tal como lo señala la Guía para la Administración de Riesgos y  el diseño de controles en entidades públicas - versión 5 </t>
  </si>
  <si>
    <t>2.2</t>
  </si>
  <si>
    <t>Publicar Mapa de riesgos de corrupción de la vigencia</t>
  </si>
  <si>
    <t>Mapa de Riesgos de corrupción para la vigencia</t>
  </si>
  <si>
    <t>Se publica Plan Anticorrupcion y de atencion al ciudadano antes del 31 de enero de 2022 en donde estan definidos los riesgos de corrupcion para la vigencia, el link en donde se pueden encontrar es
https://www.animalesbog.gov.co/transparencia/planeacion/integracion-los-planes-institucionales-y-estrategicos-al-plan-accion-58</t>
  </si>
  <si>
    <t xml:space="preserve">Se evidencia cumplimiento de la actividad con soportes del entregable asociado. Se consulta el link relacionado.
</t>
  </si>
  <si>
    <t>Se evidencia que el PAAC fue publicado el 31/01/22 en la página web del Instituo y éste incluye el Mapra de Riesgos de Corrupción.</t>
  </si>
  <si>
    <t>3. CONSULTA Y DIVULGACIÓN</t>
  </si>
  <si>
    <t>3.1</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</si>
  <si>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</si>
  <si>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</si>
  <si>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Consolidación de opiniones y sugerencias dando respuesta si se implementará en la version final del Plan Anticorrupción y Atención al Ciudadano </t>
  </si>
  <si>
    <t xml:space="preserve">Informe de la consolidación de opiniones y sugerencias dando respuesta si se implementará en la version final del Plan Anticorrupción y Atención al Ciudadano </t>
  </si>
  <si>
    <t>3.2</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</si>
  <si>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</si>
  <si>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</si>
  <si>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</si>
  <si>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Se publica Plan Anticorrupcion y de atencion al ciudadano antes del 31 de enero de 2022, el link en donde se pueden encontrar es
https://www.animalesbog.gov.co/transparencia/planeacion/integracion-los-planes-institucionales-y-estrategicos-al-plan-accion-58</t>
  </si>
  <si>
    <t xml:space="preserve">Se evidencia cumplimiento de la actividad con  soportes de la actividad y el entregable asociado. Se consulta el link relacionado.
</t>
  </si>
  <si>
    <t>Se evidencia que el PAAC fue publicado el 31/01/212 en la página web y cumple todos los lineamientos.</t>
  </si>
  <si>
    <t xml:space="preserve">4. MONITOREO Y REVISIÓN   </t>
  </si>
  <si>
    <t>4.1</t>
  </si>
  <si>
    <t>Realizar monitoreo al  Mapa de Riesgos de Corrupción por parte de los lideres de los procesos en conjunto con sus equipos de trabajo y si es el caso ajustarlo haciendo publicos los cambios</t>
  </si>
  <si>
    <t>Tres monitoreos del Mapa de riesgos de corrupción</t>
  </si>
  <si>
    <t>Monitoreo del Mapa de riesgos de corrupción ejecutados/Monitoreo del Mapa de riesgos de corrupción programados</t>
  </si>
  <si>
    <t>Documento con Plan Anticorrupción y Atención al Ciudadano y el Mapa de Riesgos de Corrupción con el monitoreo y seguimiento cuatrimestral.</t>
  </si>
  <si>
    <t xml:space="preserve">Se realiza el monitoreo final en  enero de 2022 del Mapa de riesgos de corrupción y el Plan anticorrupcion y de Atencion al Ciudadano de la vigencia 2021, se adjunta archivo con el monitoreo. 
</t>
  </si>
  <si>
    <t xml:space="preserve">Se evidencia cumplimeinto del seguimiento al Mapa de Riesgos de Corrupción para el tercer cuatrimestre de 2021, fue publicado mediante el siguiente enlace: https://www.animalesbog.gov.co/transparencia/control/reportes-control-interno/seguimiento-plan-anticorrupcion-y-riesgos-0 </t>
  </si>
  <si>
    <t xml:space="preserve">Se realiza el primer monitoreo cuatrimestral en el mes de mayo de 2022 del Mapa de riesgos de corrupción y el Plan anticorrupcion y de Atencion al Ciudadano de la vigencia 2022, se adjunta archivo con el monitoreo. 
</t>
  </si>
  <si>
    <t xml:space="preserve">Se realiza el monitoreo, seguimiento y se publica en la Sede Electrónica del Instituto  </t>
  </si>
  <si>
    <t xml:space="preserve">5. SEGUIMIENTO </t>
  </si>
  <si>
    <t>5.1</t>
  </si>
  <si>
    <t>Realizar seguimiento del Plan Anticorrupción y Atención al Ciudadano y el Mapa de Riesgos de Corrupción conforme a la normatividad vigente, en el marco de la tercera línea de defensa.</t>
  </si>
  <si>
    <t>Tres seguimientos del Mapa de riesgos de corrupción</t>
  </si>
  <si>
    <t>Seguimientos del Mapa de riesgos de corrupción ejecutados/Seguimiento del Mapa de riesgos de corrupción programados</t>
  </si>
  <si>
    <t>Link de publicación del Plan Anticorrupción y Atención al Ciudadano y el Mapa de Riesgos de Corrupción con el monitoreo y seguimiento cuatrimestral.</t>
  </si>
  <si>
    <t>Control Interno</t>
  </si>
  <si>
    <t xml:space="preserve">Se realizó el  seguimiento cuatrimestral del Plan Anticorrupción y de Atención al Ciudadano de la vigencia 2021. El mismo se publicó en la pagina web del Instituto en el link: https://www.animalesbog.gov.co/transparencia/control/reportes-control-interno/seguimiento-plan-anticorrupcion-y-riesgos-0
</t>
  </si>
  <si>
    <t>En el mes de mayo de 2022 se realizó el seguimiento al Plan Anticorrupción y Atención al Ciudadano y al mapa de riesgos de corrupción, retroalimentando su resultado en el Comité Institucional de Coordinación de Contron Interno realizado en el 19 de julio de 2022</t>
  </si>
  <si>
    <t>2 COMPONENTE:RACIONALIZACIÓN DE TRAMITES</t>
  </si>
  <si>
    <t>1. IDENTIFICACIÓN DE TRÁMITES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</si>
  <si>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</si>
  <si>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</si>
  <si>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</si>
  <si>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Inventario de tramites actualizado y actualizarlos en el Sistema Unico de Informacion de Tramites SUIT si existe existen modificaciones</t>
  </si>
  <si>
    <t>Se realiza actualizacion de tramites y servicios en el aplicativo SUIT en donde se incribio:
Consulta de Informacion:
Constancia de Implantación
Se realizo mesa de trabajo con Funcion publica en donde se deben analizar: 
Servicio Social Estudiantil Obligatorio
Sistema de identificación (Ciudadano de 4 patas) se anexa acta</t>
  </si>
  <si>
    <t>Con la evidencia presentada se da cumplimiento a la actividad programada</t>
  </si>
  <si>
    <t xml:space="preserve">Se viene cumpliendo con la actividad </t>
  </si>
  <si>
    <t>2. PRIORIZACIÓN DE TRÁMITES</t>
  </si>
  <si>
    <t>Priorizar trámites o servicios que sean objeto de racionalización durante la vigencia</t>
  </si>
  <si>
    <t xml:space="preserve"> Trámites o servicios que pueden ser racionalizados durante la vigencia </t>
  </si>
  <si>
    <t xml:space="preserve">Numero de tramites y servicios racionalizados durante la vigencia </t>
  </si>
  <si>
    <t xml:space="preserve">Inventario de Trámites y servicios identificando cuales van a ser racionalizados durante la vigencia </t>
  </si>
  <si>
    <t>3. ESTRATEGIA DE RACIONALIZACIÓN</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</si>
  <si>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</si>
  <si>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Desarrollar la estrategia de racionalización en los tiempos programadas</t>
  </si>
  <si>
    <t>Estrategia de racionalización implementada</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</si>
  <si>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</si>
  <si>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Subdirección de Atención a la Fauna (Esterilizaciones)</t>
  </si>
  <si>
    <t>Se hace entrega del,plan de trabajo y avances obtenidos hasta la fecha, frente a la mejora del trámite.</t>
  </si>
  <si>
    <t>Se evidencian los avances realizados, de acuerdo con lo establecido en el plan de trabajo y la actividad expuesta.  
Se recomienda que las evidencias no sean unicamente el listado de asistencia, sino que se acompañe del acta de reunión donde se cerifiquen los temas socializados en cuanto al procedimiento.</t>
  </si>
  <si>
    <t>Se presenta como evidencia de la realizacion de las acciones programadas:
1. Plan de trabajo para implementar la propuesta de mejora del tramite
2. Evidencias de Implementacion de la estrategia
Pendiente presentar para el ultimo cuatrimestre:
1. Socializacion de la mejora en el Instituto y con los usuarios
2. Mecanismos para medir los beneficios de la mejora del tramite</t>
  </si>
  <si>
    <t>Con las evidencias presentadas se da cumplimiento a la gestión realizada, se recomienda desarrollar las actividades pendientes lo antes posible</t>
  </si>
  <si>
    <t xml:space="preserve">Se recomienda revisar la articulación con las Alcaldías Locales como se estableción en la acción. </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</si>
  <si>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</si>
  <si>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Subdirección de Atención a la Fauna (Adopciones)</t>
  </si>
  <si>
    <t>Se hace entrega del plan de trabajo.
Se hace entrega de la base de datos de solicitudes de la pagina provisional que esta ligada a las publicaciones que se realizan a traves de red social Intagram del IDPYBA, la cual estuvo en funcionamiento durante el mes de enero y febrero, posteriormente se inció con el enlace directo a la linea de WhatsApp de adopciones para recibir directamente las solicitudes por parte de la ciudadania (se hace entrega de la base de datos de solicitudes a través de lines de WhatsApp de adopciones)
Se realiza la respectiva socializacion entre el equipo de adopciones y el equipo de comunicaciones para el direccionamiento de las solicitudes (Se hace entrega de las actas de reunión)</t>
  </si>
  <si>
    <t>Se evidencia el cumplimiento de la actividad con soporte del entregable asociado como plan de trabajo y soporte de actividades realizadas</t>
  </si>
  <si>
    <t xml:space="preserve">De acuerdo con la actividad establecida y el plan de trabajo presentado por el programa de adopciones, se evidencia cumplimiento de las acciones. Sin embargo, se recomienda revisar el contexto de la actividad, ya que tambien se incluye parametros del programa de esterilizaciones. 
Finalmente, se recomienda que las evidencias no sean unicamente el listado de asistencia, sino que se acompañe del acta de reunión donde se cerifiquen los temas socializados en cuanto al procedimiento de adopciones. </t>
  </si>
  <si>
    <t xml:space="preserve">Se actualizó una plataforma para adopción, la cual es importante continuar con la socialización en sede electrónica y redes sociales y lograr medir su impacto con la ciudadanía </t>
  </si>
  <si>
    <t>Realizar seguimientos a la(s) estrategias de racionalizacion de trámites  formuladas para cada vigencai en el SUIT</t>
  </si>
  <si>
    <t>Seguimiento cuatrimestar de las estrategias</t>
  </si>
  <si>
    <t>Pantallazo del seguimiento a las estrategias de racionalizacion</t>
  </si>
  <si>
    <t>Se realiza seguimiento a las estrategias de racionalizacion de tramites del 2021 dejando como cumplidas las actividades propuestas.
Se anexa pdf descargado del SUIT como evidencia de la verificación</t>
  </si>
  <si>
    <t>Se evidencia cumplimiento de acuerdo con las actividades propuestas, cabe aclarar que dicho seguimiento se realizó en enero de 2022</t>
  </si>
  <si>
    <t>Se realiza seguimiento a las estrategias de racionalizacion de tramites del 2022 dejando como cumplidas las actividades propuestas.
Se anexa pdf descargado del SUIT como evidencia de la verificación</t>
  </si>
  <si>
    <t xml:space="preserve">Se esta cumpliendo </t>
  </si>
  <si>
    <t>3 COMPONENTE: RENDICIÓN DE CUENTAS</t>
  </si>
  <si>
    <t>1. INFORMACIÓN DE CALIDAD Y EN LENGUAJE COMPRENSIBLE</t>
  </si>
  <si>
    <t>Publicar la Estratégia de Rendición de cuentas 2022</t>
  </si>
  <si>
    <t>Estratégia de Rendición de cuentas 2022</t>
  </si>
  <si>
    <t>Link de publicación de la Estratégia de Rendición de cuentas 2022</t>
  </si>
  <si>
    <t>Equipo Rendición de Cuentas</t>
  </si>
  <si>
    <t>Se realizó la aprobación de la estrategía de rendición de cuentas  del Instituto para la vigencia 2022  por parte del comité de gestión y desempeño y  se realizó su publicación en el siguiente link:
https://www.animalesbog.gov.co/sites/default/files/control/07012022_estrategia_de_rendicion_de_cuentas_2022.pdf</t>
  </si>
  <si>
    <t xml:space="preserve">Se evidencia cumplimiento </t>
  </si>
  <si>
    <t>2. DIALOGO DE DOBLE VÍA CON LA CIUDADAIA Y SUS ORGANIZACIONES</t>
  </si>
  <si>
    <t>Publicar Informe de Evaluación del proceso de rendición de cuentas</t>
  </si>
  <si>
    <t>Informe de Evaluación del proceso de rendición de cuentas</t>
  </si>
  <si>
    <t>El informe de rendición de cuentas se encuentra publicado en la siguiente enlace.
https://www.animalesbog.gov.co/sites/default/files/control/31032022_informe_auditoria_interna_rendicion_de_cuentas_2021.pdf</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</si>
  <si>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</si>
  <si>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</si>
  <si>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</si>
  <si>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Se formuló y público el plan de mejoramiento individual de rendición de cuentas, se consultó a todos los líderes de proceso para su construcción, se encuentra disponible en el siguiente link:
https://www.animalesbog.gov.co/transparencia/informes-de-gestion-evaluacion-y-auditoria/planes-de-mejoramiento-derivados-de-los-ejercicios-de-rendicion-de-cuentas-ante-la-ciudadania-y-grupos-de-valor</t>
  </si>
  <si>
    <t>3.RESPONSABILIDADPARA MOTIVAR LA CULTURA DE LA RENDICIÓN Y PETICIÓN DE CUENTAS</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</si>
  <si>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</si>
  <si>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</si>
  <si>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</si>
  <si>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</si>
  <si>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Dirección- Comunicaciones</t>
  </si>
  <si>
    <t xml:space="preserve">Se han realizado a través de las redes sociales 1340 publicaciones sobre la información de la entidad. Cabe resaltar que esta cuenta no incluye respuestas a comentarios ni buzones internos. Adicionalmente se han publicado 226 notas en medios de comunicación aliados, bajo la modalidad de free press. </t>
  </si>
  <si>
    <t xml:space="preserve">Teniendo en cuenta la actividad planteada, la cual se basa en la elaboración de comunicados a través de los diferentes medios de comunicación institucionales asociados con los logros misionales de la entidad, se identificó por parte de control interno con base en las evidencias cargadas, las publicaciones alusivas a los logros misionales de la entidad y las actividades desarrolladas por la misma. </t>
  </si>
  <si>
    <t xml:space="preserve">Se han realizado a través de las redes sociales 3259 publicaciones sobre la información de la entidad. Cabe resaltar que esta cuenta no incluye respuestas a comentarios ni buzones internos. Adicionalmente, gracias a los medios aliados se han realizado 450 notas bajo la modalidad de free press. </t>
  </si>
  <si>
    <t xml:space="preserve">Realizar Informe de las acciones llevadas a cabo para incentivar la construcción de los temas de interés  que el Instituto utilizará como insumos para la rendición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</si>
  <si>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</si>
  <si>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</si>
  <si>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Subdireccion de Cultura- Participación</t>
  </si>
  <si>
    <t xml:space="preserve">Se elabora el primer avance del informe de seguimiento, de los meses de enero, febrero, marzo y abril, a las actividades para incentivar la construcción de los temas de interés que el instituto utilizará como insumos para la rendición de cuentas, a través de las instancias, espacios y estrategias que lidera la Subdirección de Cultura Ciuadana y Gestión del Conocimiento. </t>
  </si>
  <si>
    <t>Se evidenció el cumplimiento de la actividad propuesta en el entendido de que se adjuntó dentro de los soportes el avance del informe de las acciones llevadas a cabo; no obstante, teniendo en cuenta que dicha actividad se formula con el fin de incentivar la construcción de los temas de interés para la formulación de la rendición de cuentas, se recomienda realizar acciones que impliquen mayor acercamiento con los ciudadanos en pro de comprender cuales son los requerimientos de los mismos y la información que consideran relevante sobre la gestión de la entidad.</t>
  </si>
  <si>
    <t> Se elabora el segundo avance del informe de seguimiento, del peridodo compremdido de 1 de enero a 31 agosto de 2022, a las actividades para incentivar la construcción de los temas de interés que el instituto utilizará como insumos para la rendición de cuentas, a través de las instancias, espacios y estrategias que lidera la Subdirección de Cultura Ciudadana y Gestión del Conocimiento.</t>
  </si>
  <si>
    <t>Se evidencia cumplimiento de la actividad con  soportes del entregable asociado, así mismo se evidencia que en consideración a las recomendaciones realizadas por control interno se incluyó apartado en el informe con la recopilación de preguntas para la rendición de cuentas. Se recomienda desde la OAP identificar los espacios en los cuales se realizaron las preguntas y se presentaron las inquietudes de la ciudadanía.</t>
  </si>
  <si>
    <t>4. EVALUACIÓN Y RETROALIMENTACIÓN A LA GESTION INSTITUCIONAL</t>
  </si>
  <si>
    <t>4.2</t>
  </si>
  <si>
    <t>Hacer seguimiento a la estratégia de rendición de cuentas</t>
  </si>
  <si>
    <t>Cumplir al 100% la estratégia de rendición de cuentas</t>
  </si>
  <si>
    <t>Numero de actividades de la estratégia de rendición de cuentas ejecutadas/Numero de actividades de la estratégia de rendición de cuentas programadas</t>
  </si>
  <si>
    <t>Seguimiento estratégia de rendición de cuentas ejecutadas</t>
  </si>
  <si>
    <t>Se realizó reunión preparatoria de la rendición de cuentas, así como la revisión de la estrategia de rendición de cuentas aprobada.
Se realizó reunión de socialización de la estrategia de rendición de cuentas a funcionarios y colaboradores del Instituto.
Se realiza seguimiento de la estrategia en el comité de gestión y desempeño del mes del julio.</t>
  </si>
  <si>
    <t xml:space="preserve">Se recomienda continuar con el seguimiento a la estratégia de rendición de cuentas, socializando la misma </t>
  </si>
  <si>
    <t>4 COMPONENTE: MECANISMOS PARA MEJORAR LA ATENCIÓN AL CIUDADANO</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</si>
  <si>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</si>
  <si>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</si>
  <si>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</si>
  <si>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Diagnostico de estado del Servicio al Ciudadano</t>
  </si>
  <si>
    <t>Reporte de Cumplimiento normativo: respuestas a PQRSD
Encuestas de percepcion de ciudadanos
Encuesta de percepcion a los servidores publicos</t>
  </si>
  <si>
    <t>Gestión Corporativa - Atención al Ciudadano</t>
  </si>
  <si>
    <t>Se realiza documento del diágnostico de servicio al ciudadano, con las soluciones a las problemáticas identificadas.</t>
  </si>
  <si>
    <t xml:space="preserve">Se evidencia documento del Diágnostico de Sevicio al Ciudadano </t>
  </si>
  <si>
    <t>Realizar mesas de trabajo con las areas para facilitar la toma de decisiones y el desarrollo de iniciativas de mejora en el Seguimiento a las PQRSD</t>
  </si>
  <si>
    <t>Dar cumplimiento a la gestion de PQRSD en un 95%</t>
  </si>
  <si>
    <t>Desarrollo de reuniones mensuales con la retroalimentacion del seguimiento a las PQRSD</t>
  </si>
  <si>
    <t>Actas de reuniones con compromisos de mejora</t>
  </si>
  <si>
    <t>Se realizan mesas de trabajo con los responsables de gestionar PQRSD y se realiza seguimiento al plan de mejorameinto de PQRSD interno del IDPYBA.</t>
  </si>
  <si>
    <t>Se evidencia actas de reunión del equipo de Atención al ciudadano. Se recomienda la firma y diligencia de las fechas en la totalidad de los soportes. Se recomienda continuar realizando mesas de trabajo con las dependencias que presentan mayor retraso en las respuestas de las PQRSD, a los fines de implementar iniciativas de mejora en los tiempos e indicadores.</t>
  </si>
  <si>
    <t>Se realizan mesas de trabajo con las dependencias de manera mensual para realziar seguimiento a las acciones de mejora del Plan de Mejoramiento interno de PQRSD</t>
  </si>
  <si>
    <t>Se evidencia cumplimiento de la actividad con  soportes del entregable asociado, frente a las mesas de trabajo, se recomienda diligenciar  el formato PE01-PR01-F04 Acta de reunión y Listado de Asistencia V5 en su totalidad, incluido el desarollo.</t>
  </si>
  <si>
    <t xml:space="preserve">Se recomienda continuar realizando mesas de trabajo y presentar su resultado en el Comité Directivo </t>
  </si>
  <si>
    <t>2. FORTALECIMIENTO DE LOS CANALES DE ATENCION</t>
  </si>
  <si>
    <t>Realizar revisión a los espacios físicos de atención y servicio al ciudadano para garantizar
su accesibilidad de acuerdo con la NTC 6047.</t>
  </si>
  <si>
    <t>Informe con el cumplimiento de los requisitos de la norma NTC 6047</t>
  </si>
  <si>
    <t>Control Interno presentó en el mes de mayo de 2022, informe sobre el cumplimiento del Art. 76 de la Ley 1474 de 2011, en el cyal se informó que, si bien se cumple con
algunos aspectos, se sugiere la revisión de la matriz dispuesta en la NTC 6047 de 2013, la
cual se incluyó en el informe de auditoría anterior, dado que a la fecha no se cumple por parte del Instituto con algunos de los lineamientos dispuestos por dicha normativa tanto en
su Sede Administrativa como en la Unidad de Cuidado Animal – UCA.</t>
  </si>
  <si>
    <t>Crear mecanismos en la página Web que permita a las personas con discapacidad auditiva, visual, y cognitiva acceder a los tramites y servicios del Instituto</t>
  </si>
  <si>
    <t>Documentos para garantizar la atención a las personas con discapacidades</t>
  </si>
  <si>
    <t>En la página Web se encuentra un menú de accesibildad el cual permite a las personas con discapacidad visual y con dislexia acceder al contenido de la página web. https://www.animalesbog.gov.co/</t>
  </si>
  <si>
    <t>NA
Aunque se verifica la información descrita en el autocontrol se sugiere para el proximo seguimiento el desarrollo de los documentos  para garantizar la atención a las personas con discapacidades</t>
  </si>
  <si>
    <t>Si bien se evidencia la funcionalidad del menú de accesibilidad, la meta o producto hace alusión a documentos, en este sentido se recomienda el desarrollo de documentos que permitan garantizar la atención a las personas con discapacidades para el próximo seguimiento.</t>
  </si>
  <si>
    <r>
      <t xml:space="preserve">Es importante mencionar que la herramienta dispuesta en la página Web del Instituto funciona para la información que se encuentra allí consignada, los documentos si se encuentran en la página no pueden ser leido a través de la herramienta </t>
    </r>
    <r>
      <rPr>
        <b/>
        <sz val="10"/>
        <color rgb="FF000000"/>
        <rFont val="Arial"/>
      </rPr>
      <t>"menú de accesibilidad"
https://www.animalesbog.gov.co/</t>
    </r>
  </si>
  <si>
    <t xml:space="preserve">Por lineamientos de la Dirección, se esta trabajado en el cumplimiento de los anexos de la Resolución 1519 de 2020, lo anterior para el reporte en la plataforma de la Procuraduría General de la Nación Circular 018 de 2021 </t>
  </si>
  <si>
    <t>2.3</t>
  </si>
  <si>
    <t>Reporte mensual en SEGPLAN de seguimiento a los canales de Atención</t>
  </si>
  <si>
    <t>De manera mensual a través del seguimiento a SEGPLAN se reporta la gestión realizada por los canales de atención del IDPYBA en cuanto a radicación de documentos, gestión de PQRSD y asesorías. Trimestral se entrega un informe de gestión</t>
  </si>
  <si>
    <t xml:space="preserve">El proceso aporta el formato de Seguimiento al Plan de Acción institucional, sin embargo en el mismo no se establece la fecha de seguimiento. En la pestaña 6 referida a actividades y tareas se observa el diligenciamiento con corte a marzo sin evidenciar los porcentajes de ejecución de las actividades, por lo cual se recomienda actualizar la información a la fecha del presente seguimiento: 30/04/22. </t>
  </si>
  <si>
    <t xml:space="preserve">Presentan el plan de acción y su seguimiento </t>
  </si>
  <si>
    <t>3. TALENTO HUMANO</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</si>
  <si>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</si>
  <si>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</si>
  <si>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</si>
  <si>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Se realizan las sesiones según lo programado</t>
  </si>
  <si>
    <t>Se evidencian los soportes de las capacitaciones.</t>
  </si>
  <si>
    <t xml:space="preserve">Durante el segundo cuatrimestre:
Introducción a las Politicas Publicas (Secretaría General)
Taller de Comunicación Verbal y no Verbal (veeduría)
Medidas Anticorrupción y de Talento Humano
CUALIFICACIÓN C1 M4. GESTIÓN DE PETICIONES CIUDADANAS
Seguimiento a Peticiones Ciudadanas - Secretaría General
Reto Ciudadano
Producción de textos- Taller Lenguaje Claro
</t>
  </si>
  <si>
    <t>4. NORMATIVO Y PROCEDIMENTAL</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</si>
  <si>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</si>
  <si>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</si>
  <si>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</si>
  <si>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Se realizan reuniones con el equipo de trabajo de servicio al ciudadano dirigidas a socializar procedimeintos, protocolos sistemas de información, adicionalmente se realizan reuniones de seguimiento a las actividades de PQRSD, y sensibilización en temas misionales (estudios de casos) que permitan fortalecer los conocimeintos y competencias.</t>
  </si>
  <si>
    <t>Se evidencia el cumplimiento de la actividad. Se recomienda diligenciar las fechas en la totalidad de los soportes de actas de reunión y la modificación de la ejecución de la actividad en el cronograma de la presente matriz.</t>
  </si>
  <si>
    <t>Terminos de Ley para responder Derechos de petición (Ley 2207 del 17 de mayo de 2022)
Protocolos de atención (manual de Servicio al Ciudadano)
Manejo de ciudadanos dificiles
Capacitación programas misionales IDPYBA</t>
  </si>
  <si>
    <t>5. RELACIONAMIENTO CON EL CIUDADANO</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</si>
  <si>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</si>
  <si>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</si>
  <si>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Caracterización de los ciudadanos - usuarios - grupos de interés</t>
  </si>
  <si>
    <t>Informe con recomendaciones de Caracterizacion de los ciudadanos - usuarios - grupos de interés</t>
  </si>
  <si>
    <t>Se realizan mensualmente los informes de caracterización de ciudadanos y se publica en página web del Instituto. https://www.animalesbog.gov.co/transparencia/instrumentos-gestion-informacion-publica/informes-satisfaccion</t>
  </si>
  <si>
    <t>Se evidencia cumplimiento de la actividad con  soportes del entregable asociado. Se consulta el link relacionado.</t>
  </si>
  <si>
    <t>Se observa el cargue en el link indicado por el proceso de los Informes de satisfacción y caracterización a marzo de 2022, se recomienda el cargue del informe de abril de la vigencia 2022. Con base en las respuestas al FURAG de la vigencia 2021 respecto a la política de racionalización de trámites, se recomienda realizar la caracterización de los usuarios.</t>
  </si>
  <si>
    <t>Se realiza revisión del link indicado por el proceso de los Informes de satisfacción y caracterización a julio de 2022. Se recomienda avanzar en plan de trabajo para iniciar le proceso de caracterización de los usuarios del instituto.</t>
  </si>
  <si>
    <t>Se esta cumpliendo, se recomienda continuar revisando para actualizar</t>
  </si>
  <si>
    <t>5. COMPONENTE: MECANISMOS PARA LA TRANSPARENCIA Y ACCESO A LA INFORMACIÓN PÚBLICA</t>
  </si>
  <si>
    <t>1. TRANSPARENCIA ACTIVA</t>
  </si>
  <si>
    <t>Verificar la publicación minima requerida por la Resolución N° 1519 de 2020 y Ley 1712 del 2014 las cuales recogen los lineamientos para la garantía del derecho fundamental de Acceso a la Información
Públicad digital, y datos abiertos</t>
  </si>
  <si>
    <t>Publicar el 100% de información minima requerida de acuerdo con los lineamientos por la Resolucion N° 1519 de 2020 y Ley 1712 de 2014</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</si>
  <si>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</si>
  <si>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</si>
  <si>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Se realiza seguimiento y mesas de trabajo para el cumplimiento de lo dispuesto en la Resolucion N° 1519 de 2020 y Ley 1712 de 2014
Se anexa actas de reunion, archivos trabajados y correos enviados</t>
  </si>
  <si>
    <t>Publicar información mínima en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</si>
  <si>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</si>
  <si>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Lista de chequeo del cumplimiento de la publicacion minima de n los sitios web oficiales, de acuerdo con los parámetros
establecidos por la ley en su artículo 9º y por la Estrategia de Gobierno en Línea</t>
  </si>
  <si>
    <t>Subdirección de Gestión Corporativa - Tecnologia</t>
  </si>
  <si>
    <t xml:space="preserve">De manera articulada con el Oficina Asesora de Comunicaciones, se han realizado publicaciones y actualizaciónes de información del sitio web, dando cumplimiento a lo requerido por la Ley 1712 de 2014 en lo que respecta a los minimos de publicación como lo establece el Artículo 9. 
- Estructura Organizacional y Funciones.
- Presupuesto General
- Directorio de colaboradores
- Marco normativo
- Plan de compras anual 
- Plan Anticorrupción </t>
  </si>
  <si>
    <t xml:space="preserve">Se recomienda que los procesos responsables de la actualización de la información revisen y completen lo requerido por la Ley de transparencia, la Resolución 1519 de 2020 y la verificación realizada por control interno en la matriz ITA </t>
  </si>
  <si>
    <t>Se continúan realizando las actualizaciones correspondientes de acuerdo a la resolución 1519 en el menú de transparencia y acceso a la información pública referente a la sede electrónica del IDPYBA, cumpliendo con la información minima de publicación.                                   1.Información de la Entidad                     2. Normativa                                               3. Contratación                                               4. Planeción, Presupuesto e Informes 5. Trámites                                                 6. Contenido del Menú Participa 7.Datos Abiertos                                8.Información especifica de grupos de interes                                                      9.Obligación de reporte de información especifica por parte de la entidad                                                     10. Información tributaria de entidades territoriales sociales.</t>
  </si>
  <si>
    <t xml:space="preserve">Se evidencia cumplimiento de la actividad con  soportes del entregable asociado. </t>
  </si>
  <si>
    <t>1.3</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</si>
  <si>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</si>
  <si>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</si>
  <si>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</si>
  <si>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Subdirección de Gestion Corporativa- Contractual</t>
  </si>
  <si>
    <t>La información contractual actualizada hasta el último día del mes inmediatamente anterior se carga dentro de los primeros cinco días del mes siguiente, incluyendo las novedades como: contratos nuevos, terminaciones anticipadas, suspensiones, adiciones y prórrogas.
ENLACE: 
https://www.animalesbog.gov.co/transparencia/contratacion/informacion_contractual
EVIDENCIA: Carpeta 'Información contractual'
Además, se confirma el cargue del directorio de contratistas actualizado en:
ENLACE: 
https://www.animalesbog.gov.co/transparencia/organizacion/directorio-funcionarios
EVIDENCIA: Carpeta 'Directorio contratistas'</t>
  </si>
  <si>
    <t>Se evidencia cumplimiento de la actividad con  soportes del entregable asociado. Se consultan los link relacionados.</t>
  </si>
  <si>
    <t>Se recomienda que la información del SECOP II se ecuentre actualizada (Informe mensual de las actividades realizadas, garantías) 
Se sugiere incluir como responsable de la acción a los supervisores de contrato</t>
  </si>
  <si>
    <t>Mensualmente dentro de los primeros cinco (5) días hábiles se genera y se realiza el cargue de la información contractual actualizada, incluyendo las novedades y modificaciones presentadas durante el periodo reportado, tales como cesiones, prórrogas, terminaciones anticipadas, y demás. El archivo es acumulativo desde enero de manera que se puede consultar toda la contratación desde enero sin importar el mes en que se esté.
EVIDENCIA: Archivo PAAC Componentes - ...
https://www.animalesbog.gov.co/transparencia/contratacion/informacion-contractual/informacion-contractual-enero-julio-2022</t>
  </si>
  <si>
    <t>Se evidencia cumplimiento de la actividad con  soportes del entregable asociado. Se consultan los links relacionados.</t>
  </si>
  <si>
    <t>1.4</t>
  </si>
  <si>
    <t>Mantener informado al ciudadano de los canales de atención y los mecanismos para presentar las PQRSD con lenguaje claro, entendible y didáctico.</t>
  </si>
  <si>
    <t>Realizar Piezas comunicativas de canales de atencion para presentar PQRSD</t>
  </si>
  <si>
    <t>3 Piezas comunicativas de canales de atencion para presentar PQRSD</t>
  </si>
  <si>
    <t>De manera permanente se publican a través de la redes sociales los canales de atención del IDPYBA. Y de manera permanente se tiene un banner en la página web del Intituto con los canle de atención.</t>
  </si>
  <si>
    <t>Se observan dentro de las evidencias los soportes de las piezas comunicativas.</t>
  </si>
  <si>
    <t>Se esta cumpliendo, y se socializa por las redes sociales https://www.facebook.com/photo/?fbid=385438430392268&amp;set=a.357171686552276</t>
  </si>
  <si>
    <t>1.5</t>
  </si>
  <si>
    <t xml:space="preserve">Informar las actualizaciones y cambios normativos a través de la página web del Instituto.  </t>
  </si>
  <si>
    <t>Publicar el 100% de la información entregada por Oficina Asesora Jurídica</t>
  </si>
  <si>
    <t>ActualizaciÓn del Normograma</t>
  </si>
  <si>
    <t>Normograma publicado con control de cambios</t>
  </si>
  <si>
    <t>Oficina Asesora Jurídica</t>
  </si>
  <si>
    <t xml:space="preserve">De acuerdo con nuestro compromiso como Oficina Asesora Jurídica, se realizó la revisión y actualización del Normograma de la entidad el cual se encuentra debidamente actualizado hasta el 30 de abril de 2022 y publicado en la página web del Instituto. Para verificar por favor ingresar a la página web menú principal - Botón Transparencia y acceso a la información pública - pestaña 2. Normativa - ítem 2.1.1 Normograma.
Enlace de Transparencia: https://www.animalesbog.gov.co/transparencia-y-acceso-la-informacion-publica
Sin embargo, ya que el link está presentando fallas por adecuaciones que el área de sistemas esta realizando en la página web del Instituto, se adjunta a la carpeta de evidencias el normograma actualizado y las capturas de pantalla de las diferentes solicitudes realizadas al área de comunicaciones y sistemas para su cargue en la página.
</t>
  </si>
  <si>
    <t xml:space="preserve">El proceso presentó la matriz del normograma actualizado a mayo de 2022. </t>
  </si>
  <si>
    <t>De acuerdo con nuestro compromiso como Oficina Asesora Jurídica, se realizó la revisión y actualización del normograma de la entidad el cual se encuentra debidamente actualizado hasta el 31 de agosto de 2022 y publicado en la página web del Instituto. Para verificar por favor ingresar a la página web menú principal - botón transparencia y acceso a la información pública - pestaña 2. Normativa - ítem 2.1.1 Normograma. Se adjunta documento de Word con el link de acceso al normograma.</t>
  </si>
  <si>
    <t>Se evidencia cumplimiento de la actividad con  soportes del entregable asociado. Se consulta la ruta indicada.</t>
  </si>
  <si>
    <t>1.6</t>
  </si>
  <si>
    <t>Reportar seguimiento a la Secretaria General  de
manera integral a todas las acciones de Plan de Acción General de la
implementación de GAB</t>
  </si>
  <si>
    <t>Plan de accion general de implementacion de GAB</t>
  </si>
  <si>
    <t>Actividades ejecutadas del plan de trabajo/Actividades planeadas del plan de trabajo</t>
  </si>
  <si>
    <t>Plan de trabajo con evidencias de cumplimiento de las actividades</t>
  </si>
  <si>
    <t>Se realiza seguimiento de Actividades correspondientes a GAB</t>
  </si>
  <si>
    <t>La evidencia asociada corresponde a las actividades de la vigencia 2021, no se anexa el Plan de accion general de implementacion de GAB de la vigencia 2022, no se puede determinar el cumplimiento.</t>
  </si>
  <si>
    <t>Se presenta evidencia del seguimiento.</t>
  </si>
  <si>
    <t xml:space="preserve">Se solicita cambio de dependencia para hacer el autocontrol
Desde la OAP se hace la reprogramacion del plan de trabajo y se realiza el reporte del primer seguimiento
Se entregan correos de reprogramacion y del primer seguimiento .                                                      </t>
  </si>
  <si>
    <t>Se revisan las evidencias presentadas dando cumplimiento a la actividad, se recomienda autorizar en comite de gestion y desempeño el nuevo responsable</t>
  </si>
  <si>
    <t xml:space="preserve">Se observan los reportes de reporgramación y seguimiento con corte a junio de 2022, los cuales fueron reportados en el mes de agosto de la presente vigencia </t>
  </si>
  <si>
    <t>2. TRANSPARENCIA PASIVA</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</si>
  <si>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</si>
  <si>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</si>
  <si>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</si>
  <si>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Subdirección de Gestión Corporativa - Financiera</t>
  </si>
  <si>
    <t>Se realiza documento con el seguimiento en base a la Implementación del Sistema de Administración de Riesgos de Lavado de Activos y Financiación del Terrorismo -SARLAFT</t>
  </si>
  <si>
    <t>De acuerdo con el cronograma presentado en el item anterior, el plan inicia en el mes de mayo de 2022.</t>
  </si>
  <si>
    <t>Como resultado del cumplimiento del plan de trabajo presentado en el primer seguimiento del PAAC Se realiza formato FORMULARIO ÚNICO DE CONOCIMIENTO SARLAFT para proceder con la validación y aplicacion del mismo</t>
  </si>
  <si>
    <t>Se evidencia el cargue del borrador del formato mencionado, sin embargo; no corresponde a lo programado en el plan de trabajo presentado y cargado para el primer cuatrimestre se sugiere desde la OAP revisar la programación realizada para la actividad.</t>
  </si>
  <si>
    <t>Se recomienda continuar con la implementación del SARLAFT</t>
  </si>
  <si>
    <t>Se realizan mesas de trabajo con los refrentes de las Subdirecciones para realizar seguimiento a las acciones de mejora internas consignadas en el plan de mejoramiento del Instituto.</t>
  </si>
  <si>
    <t xml:space="preserve">Se recomienda establecer estrategias efectivas para el control en la oportunidad de las respuestas a los derechos de petición.
Verificadas las evidencias cumplen con el desarrollo de las mesas de trabajo </t>
  </si>
  <si>
    <t>Se realizan mesas de trabajo con los refrentes de las Subdirecciones para realizar seguimiento a las acciones de mejora internas consignadas en el plan de mejoramiento del Instituto.
Adicionalmente se realiza presentación del estado de las peticiones en los comité directivos.</t>
  </si>
  <si>
    <t>3.ELABORACIÓN DE LOS INSTRUMENTOS DE GESTIÓN DE LA INFORMACIÓN</t>
  </si>
  <si>
    <t>Adoptar y actualizar 
1. Registro o inventario de activos de información
2. Esquema de publicacion de Información
3. Indice de Información Clasificada y reservada</t>
  </si>
  <si>
    <t>Actualización de:
1. Registro o inventario de activos de información
2. Esquema de publicacion de Información
3. Indice de Informacion Clasificada y reservada</t>
  </si>
  <si>
    <t xml:space="preserve">  
Link de publicación de
1. Registro o inventario de activos de información
2. Esquema de publicacion de Información
3. Indice de Informacion Clasificada y reservada</t>
  </si>
  <si>
    <t>Se llevo a cabo mesas de trabajo con las diferentes áreas del Idipyba, donde se consolido y actualizo el registro de activos de información de las áreas.  La siguiente etapa se compone de: el esquema de publicación de la información y el indice de clasificación de la información.  esta tarea se realizara seguimiento cuatrimestral.</t>
  </si>
  <si>
    <t>N/A</t>
  </si>
  <si>
    <t>1. Actualmente se cuenta con la elaboración de los documentos que son el insumo para la generación del acto administrativo que debe contener los Activos de Información a corte 30/07/2022.                                             2. Se cuenta con el documento de esquema de publicación.                         3. Se cuenta con el documento sobre el indice de información clasificada y reservada.</t>
  </si>
  <si>
    <t>4. CRITERIOS DIFERENCIAL DE ACCESIBILIDAD</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</si>
  <si>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</si>
  <si>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Procedimiento de la gestion de contenidos en la pagina web</t>
  </si>
  <si>
    <t>Procedimiento de la gestion de contenidos en la pagina web (marzo)
Informe de información consulta para los
grupos étnicos y culturales del país (Demanda)</t>
  </si>
  <si>
    <t>Subdireccion de Gestion Corporativa/Tecnologia- Dirección/Comunicaciones</t>
  </si>
  <si>
    <t>En lo corrido del año no se ha generado ninguna solicitud por parte de las comunidades para divulgación traducida a otros idiomas y/o lenguas.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</si>
  <si>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realizar esta actividad de inmediato</t>
  </si>
  <si>
    <t>Según reporta el líder del proceso no se generaron solicitudes para divulgar información pública en diversos idiomas o lenguajes de grupos étnicos y culturales del país. Se recomienda ser proactivos en la gestión de políticas de TIC encaminadas a consultar a la ciudadanía sobre aquellos temas que impliquen la comunicación y divulgación de información en otro idioma o lengua.
Por otra parte, se evidencia que aún no se ha cumplido con la actualización del "Procedimiento de la gestión de contenidos en la página web".propuesta para marzo de 2022. Aún está vigente el procedimiento aprobado en mayo de 2019. Se recomienda actualizar cuanto antes este proceso.</t>
  </si>
  <si>
    <t>Desde Tecnología se han atendido solicitudes allegadas por parte de la Oficina de Comunicaciones sin embargo las publicaciones carecen en presentación de otras lenguas o idiomas (forma, tamaño, grupos étnicos y culturales) para la consulta de grupo poblacionales específicos.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</si>
  <si>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nuevamente realizar esta actividad de inmediato, si bien no estaba programada para el cuatrimestre se debe avanzar para lograr el cumplimiento de la acción en la vigencia.</t>
  </si>
  <si>
    <t>4.3</t>
  </si>
  <si>
    <t>Definir los lineamientos de accesibilidad a espacios físicos para población en situación de
discapacidad.</t>
  </si>
  <si>
    <t>Informe con el cumplimiento de los lineamientos de accesibilidad a espacios para la poblacion en situacion de discapacidad</t>
  </si>
  <si>
    <t>Informe con el cumplimiento de los lineamientos de accesibilidad a espacios para la poblacion en situacion de discapacidad
Plan de trabajo de implementación</t>
  </si>
  <si>
    <t>Subdirección de Gestión Corporativa  - Talento Humano</t>
  </si>
  <si>
    <t>En aras de dar cumplimiento al compromiso de elaboración del Informe de Lineamientos de Accesibilidad a Espacios para la Población en Situación de Discapacidad, el día 6 de junio se llevó a cabo reunión con el Subdirector de Gestión Corporativa, con el fin de establecer la ruta a seguir, en la cual se resolvió involucrar a Rescursos Físicos, para la entrega de insumos de los espacios físicos de la sede administrativa y la UCA, quienes el 10 de junio de 2020, remitiron fotos de los citados espacios. Con el mencionado insumo, el equipo de Talento Humano y SST  procedió a proyectar el documento de acuerdo con la Norma Técnica Colombiana de Accesibilidad NTC 6047 de 2013. Las medidas descritas en el documento, fueron validadas por el equipo de Recursos Físicos el día 8 de agosto, asimismo, el informe fue verificado por colaboradores de la Subdirección de Gestión Corporativa y los líderes de los equipos de Atención al Ciudadano, Recursos Físicos y Tecnología.</t>
  </si>
  <si>
    <t>Se evidencia cumplimiento de la actividad con  soportes del entregable asociado, se cumple con el plan de trabajo relcionado.</t>
  </si>
  <si>
    <t>Revisado el informe y la matríz de  accesibilidad de la NTC 6047 en la sede administrativa faltan los anuncios de las flechas de salida y en la UCA los baños no cumplen con las normas de acccesibilidad para discapacidad, se recomienda continuar con el proceso. Para el II cuatrimestre se recomienda iniciar con el plan de trabajo de implementación.</t>
  </si>
  <si>
    <t>Identificar acciones para responder a solicitud de las autoridades de las comunidades, para divulgar
la información pública en diversos idiomas y lenguas de los grupos étnicos y culturales del país.</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</si>
  <si>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</si>
  <si>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</si>
  <si>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</si>
  <si>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 xml:space="preserve">En lo corrido del año no se ha allegado ninguna solicitud por parte de las comunidades para divulgación traducida a otros idiomas y/o lenguas. </t>
  </si>
  <si>
    <t xml:space="preserve">Se evidencia cumplimiento. El proceso reporta que no se generaron solicitudes que son el input del entregable. </t>
  </si>
  <si>
    <t>Según reporta el líder del proceso no se generaron solicitudes para divulgar información pública en diversos idiomas o lenguajes de grupos étnicos y culturales del país. Se recomienda estar pendiente sobre cualquier solicitud al repescto o tenerlo presente para cualquier comuicación del IDPYBA que implique tratar con comunidades étnicas o culturales que impliquen el manejo de otro idioma o lengua.</t>
  </si>
  <si>
    <t xml:space="preserve">No se presenta para evaluar </t>
  </si>
  <si>
    <t>5. Monitoreo del acceso a la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</si>
  <si>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</si>
  <si>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</si>
  <si>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Mensualmente se publica en la pagina web del Instituto un informe de PQRSD gestionadas en el Instituto que ingresan a través de los canales habilitados. https://www.animalesbog.gov.co/transparencia/instrumentos-gestion-informacion-publica/Informe-pqr-denuncias-solicitudes</t>
  </si>
  <si>
    <t>Se observa en la página web del Instituto el cumplimiento de la actividad dado que se publica mensualmente un informe el cual contiene las gestiones realizadas respecto de las PQRSD allegadas al Instituto; no obstante, se recomienda realizar el cargue de la información correspondiente al mes de abril de 2022, puesto que a la fecha no se encuentra subido a la página.</t>
  </si>
  <si>
    <t>Se evidencia cumplimiento de la actividad con  soportes del entregable asociado. Se consulta el link relacionado y se evidencia el cargue de información con corte julio de 2022.</t>
  </si>
  <si>
    <t>6. INICIATIVAS ADICIONALES</t>
  </si>
  <si>
    <t>Plan de integridad</t>
  </si>
  <si>
    <t>Actualizar Plan de Acción de Integridad si es necesario</t>
  </si>
  <si>
    <t>Plan de Acción de Integridad actualizado</t>
  </si>
  <si>
    <t>Plan de Acción de Integridad</t>
  </si>
  <si>
    <t>El día 28 de julio se socializó el Plan de Acción de Integridad, en el Comité Institucional de Gestión y Desempeño. Después de haber socializado el citado Plan, el 29 de julio se remitieron a la Oficina Asesora de Planeación (OAP), los siguientes documentos: (i) Plan Acción Integridad 2022 (ii) Propuesta inclusión de valores No Antropocéntricos en el Código de Integridad del IDPYBA, (iii) Presentación de los documentos socializados al Comité de Gestión y Desempeño. El 08 de agosto la OAP devolvió los citados documentos con algunas observaciones y el 29 de agosto se remiten nuevamente los documentos a la OAP con los ajustes requeridos, como se evidencia en correo soportes de la presente actividad. Una vez la OAP apruebe los mismos se presentarán nuevamente al Comité de Gestión que se llevará a cabo en el  mes de septiembre  para su respectiva aprobación. Vale la pena indicar que en la actualización del  Plan de Acción de Integridad,  se planeta realizar un proceso de votación para escoger dos nuevos valores no antropocéntricos para el Código de Integridad de la Entidad, el cual se encuentra listo para ser aplicado en la primera a segunda semana de septiembre, previo ejercicio de pedagogía electoral sobre los significados de los valores propuestos, para el empoderamiento del ejercicio del voto informado. Asimismo, se llevará a cabo la votación de los nuevos gestores de Integridad.</t>
  </si>
  <si>
    <t>Continuar con la actividad para dar cumplimiento con la acción</t>
  </si>
  <si>
    <t>Implementar Actividades de recordación y afianzamiento del código de integridad</t>
  </si>
  <si>
    <t>6 Actividades que genere recordación y afianzamiento del Codigo de Integridad</t>
  </si>
  <si>
    <t xml:space="preserve">6 Actividades que genere recordacion y afianzamiento del Codigo de Integridad </t>
  </si>
  <si>
    <t>Actividad bimensual del Codigo de Integridad</t>
  </si>
  <si>
    <t>Previa logística por parte de la Subdirección de Gestión Corporativa - Talento Humano, se logró agendar con la Secretaría General de la Alcaldía Mayor de Bogotá, capacitación  sobre la importancia del Código de
Integridad en el sector público, para los servidores y colaboradores del Instituto, la cual se llevó a cabo el 25 de marzo de 2022, por la plataforma TEAMS, cuya agenda contempló los siguientes temas (i) Contexto de lucha contra la corrupción, (ii) Código de Integridad y, (iii) Conflicto de interés. Además, en todas las inducciones efectuadas a los servidores de planta, en lo transcurrido del año, se han socializado los valores adoptados por el Instituto.</t>
  </si>
  <si>
    <t>Se observó dentro de los soportes allegados la grabación de la capacitación sobre la importancia del Código de Integridad en el sector público de la Secretaría General de la Alcaldía Mayor de Bogotá del 25 de marzo de 2022; además de lo descrito, en pro lograr el afianzamiento de los conceptos desarrollados en el Código de integridad,  se realizó por parte de la alta dirección el curso virtual: Integridad, transparencia y lucha contra la corrupción, evidencia que se encuentra cargada en la carpeta denominada “Talento humano”.</t>
  </si>
  <si>
    <t>1, En el mes de mayo se llevó a cabo jornada de Reinducción contentiva de los valores institucionales del IDPYBA, con actividades lúdicas que permitieron conocer el significado al servidor y su afianzamiento vivencial en su ejercicio profesional y laboral.
2, En el mes de junio, se llevó a cabo actividad Sketch de valores. Una actividad teatral presencial con contenido de apropiación de valores del Código de Integridad en la ejecución cotidiana de las actividades laborales
3. En el mes de junio se llevó a cabo actividad de integración institucional donde se ejecutaron actividades encaminadas al cumplimiento de los valores institucionales.
4, En el mes de mayo se llevó a cabo capacitación “Ética y valores del servidor público”, cuyo objetivo fue enmarcado en la implementación del Código de Integridad, creación del Sistema Nacional de Integridad y determinación de las funciones principales.
5, El 25 de agosto se realizó la inscripción al lanzamiebto del Programa Senda de Integridad 2022. Se anexa presentación con el enlace a través del cual se efectuó la inscripción.</t>
  </si>
  <si>
    <t>Se esta cumpliendo, se recomienda continuar con el ejercicio adelantado por la Secretaría General de la Alcaldíaa mayor de Bogotá con la senda de integridad</t>
  </si>
  <si>
    <t>Verificar cumplimiento del Plan de Acción de Integridad</t>
  </si>
  <si>
    <t>Cantidad de Actividades realizadas / Cantidad de actividades programadas del plan de acción Integridad</t>
  </si>
  <si>
    <t>Cronograma de Actividades del plan de Integridad con el % de cumplimiento</t>
  </si>
  <si>
    <t>Se proyectó cronograma de actividades, donde se relacionan la totalidad de actividades ejecutadas y proyectadas, con su porcentaje de ejecución. Del mismo modo, se adjuntan todas las evidencias de las actividades.</t>
  </si>
  <si>
    <t xml:space="preserve">Para erl cierre de II cuatrimestre el cumplimiento de las actividades fue del 66%  del total de programadas para la vigencia, se recomienda continuar con el cumplimiento de la actividad. </t>
  </si>
  <si>
    <t>Desarrollar mecanismos para identificar y controlar la aparición de conflictos de intereses en la entidad con el objeto de evitar la afectación del servicio y el interés general.</t>
  </si>
  <si>
    <t>Estrategia para la gestión de conflictos de intereses</t>
  </si>
  <si>
    <t>En aras de dar cumplimiento al compromiso de elaboración de la estrategia para la gestión de conflictos de intereses, se proyectó documento contentivo de la estrategia, el cual fue revisado por parte de la Subdirección de Gestión Corporativa, junto con la cartilla de ABC de conflicto de intereses como documento lúdico para el personal del IDPYBA, en el conocimiento del tema y cómo actuar cuando se encuentra inmerso en impedimento o recusación. Los documentos fueron enviados a las dependencias involucradas mediante correo electrónico, el día 30 de agosto, para que efectúen sus observaciones u apreciaciones, para luego socializarlo para aprobación a Comité de Gestión y Desempeño del mes de septiembre de 2022.</t>
  </si>
  <si>
    <t>Continuar con la actividad para dar cumplimiento de la acción</t>
  </si>
  <si>
    <t>CONTROL DE CAMBIOS</t>
  </si>
  <si>
    <t>Fecha de Aprobación</t>
  </si>
  <si>
    <t>Descripción</t>
  </si>
  <si>
    <t>Se reprogramadan:
1. COMPONENTE: GESTIÓN DEL RIESGO DE CORRUPCIÓN 
1. POLÍTICA DE ADMINISTRACIÓN DE RIESGO DE CORRUPCIÓN Actividad Actualizar Politica de Administración de Riesgo adicionando el riesgo de SARLAF del mes de  marzo a abril</t>
  </si>
  <si>
    <t>1. COMPONENTE: GESTIÓN DEL RIESGO DE CORRUPCIÓN, 1. POLÍTICA DE ADMINISTRACIÓN DE RIESGO DE CORRUPCIÓN, Actividad Socializar la política de Administración de Riesgos del mes de  febrero a marzo</t>
  </si>
  <si>
    <t>2 COMPONENTE:RACIONALIZACIÓN DE TRAMITES, 2. PRIORIZACIÓN DE TRÁMITES,  Actividad Priorizar trámites o servicios que sean objeto de racionalización durante la vigencia del mes de junio a noviembre y dic</t>
  </si>
  <si>
    <t>2 COMPONENTE:RACIONALIZACIÓN DE TRAMITES,  3. ESTRATEGIA DE RACIONALIZACION  DE TRÁMITES 3.1 Se modificacion de responsable</t>
  </si>
  <si>
    <t>2 COMPONENTE:RACIONALIZACIÓN DE TRAMITES,  3. ESTRATEGIA DE RACIONALIZACION  DE TRÁMITES 3.2 Se modificacion de responsable</t>
  </si>
  <si>
    <t>2 COMPONENTE:RACIONALIZACIÓN DE TRAMITES, 3. ESTRATEGIA DE RACIONALIZACION  DE TRÁMITES Actividad 3.3 Nueva</t>
  </si>
  <si>
    <t>3 COMPONENTE: RENDICIÓN DE CUENTAS, 1. INFORMACIÓN DE CALIDAD Y EN LENGUAJE COMPRENSIBLE , Actividad 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 del mes de enero a mayo</t>
  </si>
  <si>
    <t>3 COMPONENTE: RENDICIÓN DE CUENTAS, 2. DIALOGO DE DOBLE VÍA CON LA CIUDADAIA Y SUS ORGANIZACIONES Actividad Desarrollar ejercicio de analisis interna y externa del proceso de rendición de cuentas del mes de enero a mayo</t>
  </si>
  <si>
    <t>3 COMPONENTE: RENDICIÓN DE CUENTAS, 2. DIALOGO DE DOBLE VÍA CON LA CIUDADAIA Y SUS ORGANIZACIONES ActividadElaborar plan de mejoramiento Institucional de los acuerdos, propuestas y evaluaciones que resulten de las acciones del proceso de Rendición de Cuentas
del Instituto del mes de enero a mayo</t>
  </si>
  <si>
    <t>5. COMPONENTE: MECANISMOS PARA LA TRANSPARENCIA Y ACCESO A LA INFORMACIÓN PÚBLICA, 1. TRANSPARENCIA ACTIVA Actividad Verificar la publicación minima requerida por la Resolución N° 1519 de 2020 y Ley 1712 del 2014 las cuales recogen los lineamientos para la garantía del derecho fundamental de Acceso a la Información
Públicad digital, y datos abiertos del mes de enero a Junio</t>
  </si>
  <si>
    <t>Reformulación de riesgos de corrupción responsabilidad de la Subdirección de Gestion Corporativa-Contractual
Respuesta a observaciones Secretaria General en el mes de mayo de 2022</t>
  </si>
  <si>
    <t>Responsables</t>
  </si>
  <si>
    <t>Grupo Senda de Integridad (Dirección, Talento Humano, Comunicaciones, Planeación)</t>
  </si>
  <si>
    <t>Oficina Asesora de Planeación-Proyectos</t>
  </si>
  <si>
    <t>Subdirección de Gestión Corporativa  - Gestion Ambiental</t>
  </si>
  <si>
    <t>Subdirección Gestión Corporativa -Atencion al Ciudadano</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</si>
  <si>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</si>
  <si>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</si>
  <si>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</si>
  <si>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</si>
  <si>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</si>
  <si>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</si>
  <si>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</si>
  <si>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</si>
  <si>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</si>
  <si>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</si>
  <si>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</si>
  <si>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</si>
  <si>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</si>
  <si>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</si>
  <si>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</si>
  <si>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</si>
  <si>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</si>
  <si>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</si>
  <si>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</si>
  <si>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</si>
  <si>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</si>
  <si>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</si>
  <si>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</si>
  <si>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</si>
  <si>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</si>
  <si>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</si>
  <si>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</si>
  <si>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</si>
  <si>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</si>
  <si>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</si>
  <si>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</si>
  <si>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</si>
  <si>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</si>
  <si>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</si>
  <si>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</si>
  <si>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</si>
  <si>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</si>
  <si>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</si>
  <si>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</si>
  <si>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</si>
  <si>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</si>
  <si>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</si>
  <si>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</si>
  <si>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</si>
  <si>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</si>
  <si>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</si>
  <si>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</si>
  <si>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</si>
  <si>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</si>
  <si>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</si>
  <si>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</si>
  <si>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</si>
  <si>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</si>
  <si>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</si>
  <si>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</si>
  <si>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</si>
  <si>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</si>
  <si>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</si>
  <si>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</si>
  <si>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</si>
  <si>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</si>
  <si>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</si>
  <si>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</si>
  <si>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</si>
  <si>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</si>
  <si>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</si>
  <si>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</si>
  <si>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</si>
  <si>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</si>
  <si>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</si>
  <si>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</si>
  <si>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</si>
  <si>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</si>
  <si>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</si>
  <si>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</si>
  <si>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</si>
  <si>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</si>
  <si>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</si>
  <si>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</si>
  <si>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</si>
  <si>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</si>
  <si>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</si>
  <si>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</si>
  <si>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</si>
  <si>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</si>
  <si>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</si>
  <si>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</si>
  <si>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</si>
  <si>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</si>
  <si>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</si>
  <si>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Clasificación del riesgo</t>
  </si>
  <si>
    <t>Frecuencia de la actividad</t>
  </si>
  <si>
    <t>Impacto Inherente</t>
  </si>
  <si>
    <t>Atributos</t>
  </si>
  <si>
    <t>Tratamiento</t>
  </si>
  <si>
    <t>Estado</t>
  </si>
  <si>
    <t>Control documental del riesgo</t>
  </si>
  <si>
    <t>Estado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</si>
  <si>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</si>
  <si>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</si>
  <si>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</si>
  <si>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Reputacional</t>
  </si>
  <si>
    <t>Preventivo</t>
  </si>
  <si>
    <t>Automatico</t>
  </si>
  <si>
    <t>Documentado</t>
  </si>
  <si>
    <t>Continua</t>
  </si>
  <si>
    <t>Con registro</t>
  </si>
  <si>
    <r>
      <t xml:space="preserve">Reducir: </t>
    </r>
    <r>
      <rPr>
        <sz val="8"/>
        <rFont val="Arial"/>
        <family val="2"/>
      </rPr>
      <t>Despues de realizar un analisis y cosiderar que el nivel de riesgo es alto, se determina tratarlo mediante transferencia o mitigación del mismo</t>
    </r>
  </si>
  <si>
    <t>Sin iniciar</t>
  </si>
  <si>
    <t xml:space="preserve">Vigente </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</si>
  <si>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</si>
  <si>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</si>
  <si>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</si>
  <si>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</si>
  <si>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</si>
  <si>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Detectivo</t>
  </si>
  <si>
    <t>Manual</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</si>
  <si>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</si>
  <si>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</si>
  <si>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</si>
  <si>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</si>
  <si>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</si>
  <si>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</si>
  <si>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</si>
  <si>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</si>
  <si>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</si>
  <si>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</si>
  <si>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</si>
  <si>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</si>
  <si>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</si>
  <si>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</si>
  <si>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</si>
  <si>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</si>
  <si>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</si>
  <si>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</si>
  <si>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</si>
  <si>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</si>
  <si>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</si>
  <si>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</si>
  <si>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</si>
  <si>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</si>
  <si>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</si>
  <si>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</si>
  <si>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</si>
  <si>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</si>
  <si>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</si>
  <si>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</si>
  <si>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</si>
  <si>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último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</si>
  <si>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</si>
  <si>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últimos 2 años</t>
  </si>
  <si>
    <t>El Evento podrá ocurrir en algun momento.
Al menos 1 vez en los últimos 5 años</t>
  </si>
  <si>
    <t>El evento puede ocurrir solo en circunstancias excepcionales (poco comunes o anormales)
No se han presentado en los últimos 5 años</t>
  </si>
  <si>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</si>
  <si>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</si>
  <si>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</si>
  <si>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</si>
  <si>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</si>
  <si>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</si>
  <si>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</si>
  <si>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</si>
  <si>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</si>
  <si>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</si>
  <si>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</si>
  <si>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</si>
  <si>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</si>
  <si>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</si>
  <si>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</si>
  <si>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</si>
  <si>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</si>
  <si>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</si>
  <si>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</si>
  <si>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</si>
  <si>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</si>
  <si>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</si>
  <si>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</si>
  <si>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</si>
  <si>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TRAMITES O SERVICIO ASOCIADO AL RIESGO</t>
  </si>
  <si>
    <t>ALCANCE</t>
  </si>
  <si>
    <t>Definicion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</si>
  <si>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</si>
  <si>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</si>
  <si>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</si>
  <si>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</si>
  <si>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</si>
  <si>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</si>
  <si>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</si>
  <si>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</si>
  <si>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Probabilidad Residual (N controles)</t>
  </si>
  <si>
    <t>Probabilidad residual final</t>
  </si>
  <si>
    <t>%</t>
  </si>
  <si>
    <t>Impacto Residual Final</t>
  </si>
  <si>
    <t>Zona de Riesgo Final</t>
  </si>
  <si>
    <t>Descripción del Riesgo</t>
  </si>
  <si>
    <t>Accion u omisión</t>
  </si>
  <si>
    <t>Uso del poder</t>
  </si>
  <si>
    <t>Desviar la gestion de lo publico</t>
  </si>
  <si>
    <t>Beneficio Privado</t>
  </si>
  <si>
    <t>Causa Inmediata</t>
  </si>
  <si>
    <t>Causa Raiz</t>
  </si>
  <si>
    <t>Frecuencia</t>
  </si>
  <si>
    <t>Probabilidad Inherente</t>
  </si>
  <si>
    <t>Analisis del Impacto</t>
  </si>
  <si>
    <t>Si</t>
  </si>
  <si>
    <t>Zona de Riesgo Inherente</t>
  </si>
  <si>
    <t>Tipo</t>
  </si>
  <si>
    <t>Implementacion</t>
  </si>
  <si>
    <t>Calificacion</t>
  </si>
  <si>
    <t>Documentación</t>
  </si>
  <si>
    <t>Evidencia</t>
  </si>
  <si>
    <t>Plan de Acción</t>
  </si>
  <si>
    <t>Responsable (Subdireccion u Oficina- Cargo)</t>
  </si>
  <si>
    <t>Fecha de Implementación</t>
  </si>
  <si>
    <t>Fecha de Seguimiento</t>
  </si>
  <si>
    <t>Indicador Gestión del Riesgo</t>
  </si>
  <si>
    <t>AUTOCONTROL
(LIDER DEL PROCESO)</t>
  </si>
  <si>
    <t>Valoración del Indicador de Gestion del riesgo</t>
  </si>
  <si>
    <t>MONITOREO
(OFICINA ASESORA DE PLANEACIÓN)</t>
  </si>
  <si>
    <t>% AVANCE</t>
  </si>
  <si>
    <t>Gestión Jurídica - Contractual</t>
  </si>
  <si>
    <t>Procesos contractuales</t>
  </si>
  <si>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</si>
  <si>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Posibilidad de entregar cualquier tipo de información que pueda dar ventaja(s) a un oferente en particular con anterioridad a la divulgación oficial del pliego de condiciones o de los resultados de cualquier proceso contractual</t>
  </si>
  <si>
    <t>X</t>
  </si>
  <si>
    <t xml:space="preserve"> Investigaciones y sanciones legales, administrativas y disciplinarias</t>
  </si>
  <si>
    <t>Utilización indebida de la información institucional</t>
  </si>
  <si>
    <t xml:space="preserve">Búsqueda de beneficios propios </t>
  </si>
  <si>
    <t>Corrupción: posibilidad de que, por acción u omisión, se use el poder para desviar la gestión de lo público hacia un beneficio privado.</t>
  </si>
  <si>
    <t>El evento puede ocurrir solo en circunstancias excepcionales (poco comunes o anormales)
No se han presentado en los ultimos 5 años</t>
  </si>
  <si>
    <t>Afectar al grupo de funcionarios del proceso?</t>
  </si>
  <si>
    <t>Socializar las consecuencias que acarrea la inobservancia del manejo de la información privilegiada</t>
  </si>
  <si>
    <t>Reducir: Despues de realizar un analisis y cosiderar que el nivel de riesgo es alto, se determina tratarlo mediante transferencia o mitigación del mismo</t>
  </si>
  <si>
    <t>Elaborar e implementar formato de DECLARACIÓN DE CONFLICTOS DE INTERÉS - INHABILIDADES E INCOMPATIBILIDADES</t>
  </si>
  <si>
    <t>Profesional Especializado Subdirección de Gestión corporativa - Contractual</t>
  </si>
  <si>
    <t>Cuatrimestral</t>
  </si>
  <si>
    <t>Formato DECLARACIÓN DE CONFLICTOS DE INTERÉS - INHABILIDADES E INCOMPATIBILIDADES y socializzción</t>
  </si>
  <si>
    <t xml:space="preserve">Se realizo seguimiento en la version 2 del PAAC </t>
  </si>
  <si>
    <t>Habiendo hecho una revisión de los contenidos del formato propuesto DECLARACIÓN DE CONFLICTOS DE INTERÉS - INHABILIDADES E INCOMPATIBILIDADES, se identificó que estos se encuentran ya incluidos en tres instrumentos: la Declaración de conflictos de interés SIDEAP (Ley 213-2019, Ley 1437-2011 y 734-2002), el formato PE02-PR04 -F16 ACUERDO INDIVIDUAL DE CONFIDENCIALIDAD Y MANEJO DE LA INFORMACIÓN, del Proceso de Talento Humano, y en la POLÍTICA SEGURIDAD Y PRIVACIDAD DE LA INFORMACIÓN,  alineada con el Plan de Tratamientos de Riesgos de Seguridad y Privacidad de la información perteneciente al Proceso de Gestión Tecnológica. El formato de talento humano procede únicamente para funcionarios de planta en consideración a las competencias del grupo de TH; es entonces que se decide conciliar lo incluido en la política del grupo de gestión tecnológica con el formato de TH para que existiendo uno solo se pueda implementar tanto para funcionarios de planta como para contratistas. Así se anula la necesidad de tener dos formatos diciendo lo mismo en procesos distintos aunque compatibles. La concertación entre TH y TIC's es que el formato se eliminará del proceso de TH en tanto se incluye en el proceso de gestión tecnológica; en adelante ellos administrarán el mismo. Se usará este según las necesidades tanto de contractual como de TH , con su nueva codificación. Se recibió el formato con contenido armonizado por parte de TIC's y se devolvió con algunas observaciones desde contractual para que ellos puedan iniciar el proceso ante OAP de modificación del procedimiento respectivo y la creación del formato. Apenas se haga esto, TH realizará lo debido ante OAP para la eliminación del formato de su proceso y refiriendo al código nuevo asignado, y el grupo contractual incluirá esta nueva codificación del formato dentro del procedimiento contractual. Su uso será según lo conciliado e indicado en el correo adjunto (archivo Acuerdo tratamiento información - Correo envío formato conciliado): "...la idea es que el Supervisor del Contrato o el jefe inmediato del funcionario al solicitar correo y acceso a las aplicaciones del Instituto para el nuevo contratista o funcionario, envíe el documento adjunto firmado, de manera tal que se le pueda otorgar acceso a la persona que tiene dicho acuerdo firmado..."
EVIDENCIA: Carpeta ACUERDO INDIVIDUAL INFORMACIÓN
Por otra parte, se generó el texto propuesto para la elaboración de las piezas gráficas que el grupo de comunicaciones remitirá por correo al listado general semanalmente. Se solicitó al grupo de comunicaciones la edición del texto para desarrollar la presentación que considere y remitirla según indicaciones en el formato de petición de medios.
EVIDENCIA: CARPETA TIPS TRANSPARENCIA Y ANTICORRUPCIÓN
Atendiendo a lo comentado, solicitamos sea aprobada la modificación del PAAC para contractual en esta línea eliminando la necesidad de creación del formato propuesto inicialmente para permitir que como evidencia de las acciones en relación con transparencia y anticorrupción sean las piezas comunicativas mencionadas con su correspondiente evidencia de envío, además de la participación que contractual pueda tener en la socialización del código de integridad que adelante TH.
En relación con la socialización de valores para contrarrestar la causa raíz "flata de ética y valores del funcionario público", se realizó solicitud a talento humano para proceder con lo corrrespondiente del Código de Integridad; se recibió respuesta indicando que se han sostenido actividades de socialización de los valores, y qu ese hallan en proceso de verificación y ajuste en conjunto TH y OAP. Se puede consultar la respuesta pertinente y correspondiente en la evidencia (Archivo PAAC TH y Contractual - Solicitud socializacion). Es así que cuando se apruebe la versión más reciente del código de integridad, el grupo contractual participará en la socialización en los temas respectivos para sensibilizar y buscar la disminución del impacto de la causa raíz descrita</t>
  </si>
  <si>
    <t xml:space="preserve">Se evidencia cumplimiento de la actividad con  soportes  del entregable asociado y el plan de acción
Se evidencia cumplimiento de la actividad con  soportes  del entregable asociado y el plan de acción
"
</t>
  </si>
  <si>
    <t>En el mes de julio de 2022 todos los fucionarios públicos y colaboradores diligenciamos el SIDEAP el formulario de conflicto de interés</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</si>
  <si>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</si>
  <si>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</si>
  <si>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</si>
  <si>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</si>
  <si>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</si>
  <si>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</si>
  <si>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</si>
  <si>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Socializar pieza comunicativa con las consecuencias que acarrea la inobservancia del manejo de la información privilegiada y el formato  DECLARACIÓN DE CONFLICTOS DE INTERÉS - INHABILIDADES E INCOMPATIBILIDADES</t>
  </si>
  <si>
    <t>Pieza comunicativa socializada</t>
  </si>
  <si>
    <t xml:space="preserve">"Se evidencia cumplimiento de la actividad con  soportes  del entregable asociado y el plan de acción
Se evidencia cumplimiento de la actividad con  soportes  del entregable asociado y el plan de acción
</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</si>
  <si>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</si>
  <si>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</si>
  <si>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</si>
  <si>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</si>
  <si>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</si>
  <si>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</si>
  <si>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</si>
  <si>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</si>
  <si>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</si>
  <si>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</si>
  <si>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</si>
  <si>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</si>
  <si>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Perfeccionamiento contractual  con aprobación de garantías sin el cumplimiento legal para beneficio propio o favorecimiento de un tercero</t>
  </si>
  <si>
    <t>Investigaciones y sanciones legales, administrativas y disciplinarias.</t>
  </si>
  <si>
    <t>1. Necesidad o búsqueda de obtención de contratos en el menor tiempo posible</t>
  </si>
  <si>
    <t>Comportamiento de conducta ilegal (Dolo)</t>
  </si>
  <si>
    <t>El Evento podrá ocurrir en algun momento.
Al menos 1 vez en los ultimos 5 años</t>
  </si>
  <si>
    <t>Realizar la consulta en Fasecolda para confirmar la validez de la garantia</t>
  </si>
  <si>
    <t>Base contractual con enlaces a SECOP II de cada uno de los contratos con la verificación y aprobación de las garatias</t>
  </si>
  <si>
    <t>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</si>
  <si>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evidencia cumplimiento de la actividad con  soportes  del entregable asociado y el plan de acción
Se evidencia cumplimiento de la actividad con  soportes  del entregable asociado y el plan de acción
</t>
  </si>
  <si>
    <t xml:space="preserve">Se recomienda continuar con la acción </t>
  </si>
  <si>
    <t>Verificación por flujo de aprobación en Secop II de las garantias de los procesos contractuales</t>
  </si>
  <si>
    <t>Este control se realiza a través de la confirmación de la validez de las pólizas según lo indicado a continuación, porque los flujos de aprobación son diferentes según cada prioceso y las necesidades dependiendo de la modalidad.
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</si>
  <si>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observa la revisión de la póliza, no se encuentra la evidencia de la base de datos contractual de la aprobación de la póliza  </t>
  </si>
  <si>
    <t>Subdireccion de Gestion Corporativa-Gestion Documental</t>
  </si>
  <si>
    <t>Acceso a la Información fisica y/o Digital</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</si>
  <si>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</si>
  <si>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 xml:space="preserve"> Ausencia de controles de seguridad del sistema de información, que facilite el acceso a informaicópn y su posible manipulación o adulteración para beneficio propio o de un tercero</t>
  </si>
  <si>
    <t>Manipulación o alteracion de los documentos
Apertura de procesos disciplinarios
Perdida de la memoria institucional
Perdida de trazabilidad de la información</t>
  </si>
  <si>
    <t xml:space="preserve">Desorganización documentos electronicos y fisicos para su consulta y acceso
</t>
  </si>
  <si>
    <t>Capacitación del personal en la utilizacion de sistemas de información</t>
  </si>
  <si>
    <t>El Evento podrá ocurrir en algun momento.
Al menos 1 vez en los ultimos 2 años</t>
  </si>
  <si>
    <t>Realizar capacitaciones en:
1. Organización de documentos electronicos y Fisicos
2. Utilizacion de sistemas de información (solicitar al proveedor y verificar cumplimiento)</t>
  </si>
  <si>
    <t>Realizar cuatrimestrales de capacitaciones en:
1. Organización de documentos electronicos y Fisicos
2. Utilizacion de sistemas de información (solicitar al proveedor y verificar cumplimiento)</t>
  </si>
  <si>
    <t>Subdireccion de Gestion Corporativa-Gestion documental</t>
  </si>
  <si>
    <t>3 capacitaciones en Organización de documentos electronicos y Fisicos
Capacitaciones en Utilizacion de sistemas de información (las definidas por el proveedor))</t>
  </si>
  <si>
    <t>En el primer cuatrismestre de 2022 se realizaron 37 capacitaciones en préstamo documental, inventarios documentales, manejo del software de gestión documental</t>
  </si>
  <si>
    <t xml:space="preserve">Controlado </t>
  </si>
  <si>
    <t>Se evidencia cumplimiento de la actividad con  soportes  del entregable asociado y el plan de acción</t>
  </si>
  <si>
    <t xml:space="preserve">Revisada la evidencia y lo señalado por el proceso se cumple con la acción, sin embargo es importante revisar, el sentido de la descripción del riesgo "Ausencia de controles de seguridad del sistema de información", siendo responsabilidad de no solo el proceso de gestión documental, sino de TIC, frente al proceso que se esta realizando con el Modelo de Seguridad de la Información </t>
  </si>
  <si>
    <t>En el segundo cuatrimestre de 2022 se llevaron a cabo siete capacitaciones en oganización de expedientes físicos, de las cuales en dos se capacitó también en organización de expedientes electronicos. Las áreas capacitadas fueron: fauna silvestre, contabilidad, brigadas médicas,  operador de urgencias veterinarias y operador del programa de esterilizaciones.
Respecto a la observación frente a la responsabilidad del área de TICS se procederá a solicitar una mesa de trabajo con la oficina asesora de planeación para revisar la formulación del riesgo y replantearla de ser necesario.</t>
  </si>
  <si>
    <t xml:space="preserve">
Se evidencia cumplimiento de la actividad con  soportes  del entregable asociado y el plan de acción, desde la OAP diligenciar  el formato PE01-PR01-F04 Acta de reunión y Listado de Asistencia V5 en su totalidad, incluido el desarollo.
</t>
  </si>
  <si>
    <t xml:space="preserve">Se esta cumpliendo, se recomienda tener encuenta la recomendación del I cuatrimestre por parte de Control Interno </t>
  </si>
  <si>
    <t>En las cuales asistieron un total de 188 colaboradores y funcionarios del IDPYBA, esto con el fin de minimizar cualquier eventualidad que pueda llegar a ocurrir en Documentación desorganizada y no aplicación de instrumentos archivísticos.</t>
  </si>
  <si>
    <t>Subdireccion de Atencion a la Fauna/Salud Integral a la Fauna/Proteccion ante la crueldad animal</t>
  </si>
  <si>
    <t>Jornadas de Esterilización (CES, Punto Fijo)
Brigadas Médico-veterinarias
Urgencias Veterinarias
Escuadron Anticrueldad
Linea 123 y Maltrato
Sinantropicos
Identificación</t>
  </si>
  <si>
    <t>El proceso inicia con el reporte o solicitud de atencion medica veterinaria y/o identificacion y termina con la devolucion del animal al tenedor, al lugar de origen o programa de adopciones</t>
  </si>
  <si>
    <t>Probabilidad de cobros asociados a los trámites o servicios o influencia de tramitadores o tráfico de influencias en relación con las personas que necesitan acceder a la oferta de servicios del Instituto.</t>
  </si>
  <si>
    <t>x</t>
  </si>
  <si>
    <t>Perdida de la Imagen institucional
Investigaciones de Entes de control</t>
  </si>
  <si>
    <t>Desconocimiento u omisión de requisitos para acceder a los servicios de la subdirección</t>
  </si>
  <si>
    <t>Socialización de los procedimientos vigentes de los diferentes programas y estrategias</t>
  </si>
  <si>
    <t>Subdireccion de Atencion a la Fauna-Profesional especializado de los programas y estrategias</t>
  </si>
  <si>
    <t>Numero de socializaciones de los procedimientos de los diferentes programas y estrategias</t>
  </si>
  <si>
    <t>Durante los meses de enero a abril de 2022 se realizaron 12 socializaciones en lo relacionado a protocolos y procedimientos de la subdireccion de atencioan a la fauna</t>
  </si>
  <si>
    <t xml:space="preserve">Frente a esta acción se recomienda la socialización de los procedimientos y formatos asociados de manera que se pueda realizar una evaluación posterior sobre entendimiento y aplicación, pues las auditorías han reflejado desconocimiento de los protocolos, guías, intsructivos, procedimientos y  formatos.
Se recomienda que la evidencia no puede ser unicamente el listado de asistencia, sino que debe acompañarlo el acta donde se cerifique los temas socializados </t>
  </si>
  <si>
    <t>Durante el segundo cuatrimestre se pone en práctica un elemento interactivo para socializar procedimientos y protocolos en el siguiente link https://view.genial.ly/62be4dcaabde59001881cf3e/interactive-image-imagen-interactiva
Se realizan seis sesiones de capacitación y socialización 
Se implementaron 6 cuestionarios em Microsoft Forms® diferentes para evaluar el conocimiento del procedimiento de la UCA (en todos) y cinco más para los protocolos según competencia de cada equipo de trabajo. Para esto, se adjuntan las 4 listas de asistencia a las sesiones de evaluación para que cada equipo los diligenciara y un pdf de cada uno de los formularios desarrollados para tal fin.</t>
  </si>
  <si>
    <t xml:space="preserve">Se evidencia cumplimiento de la actividad con  soportes  del entregable asociado y el plan de acción
Se evidencia cumplimiento de la actividad con  soportes  del entregable asociado y el plan de acción
</t>
  </si>
  <si>
    <t xml:space="preserve">Se cumple con la actividad, se recomienda la socialización con evaluación de su aprendizaje  </t>
  </si>
  <si>
    <t>Seguimiento de las diferentes base de datos de animales que ingresan a los diferentes programas y estrategias de la subdirección</t>
  </si>
  <si>
    <t>Seguimiento de las diferentes base de datos de animales/solicitudes que ingresan a los diferentes programas y estrategias de la subdirección</t>
  </si>
  <si>
    <t>Seguimientos realizados de las bases de datos de los animales/solicitudes que ingresan a los diferentes programas de la subdirección</t>
  </si>
  <si>
    <t>Durante los meses de enero a abril de 2022, desde la Subdirección de atencion a la fauna se han emitido las siguientes respuestas a las peticones realizadas a esta Subdirección.
Enero ingresaron 746 y se radicarón 147 respuestas.
Febrero ingresaron 699 peticiones y se radicarón 684 respuestas.
Marzo ingresaron 861 peticiones y se radicarón 917 respuestas
Abril ingresarón 647 peticiones y se radicaron 760 respuestas.
Las evidencias se encuentrasn en las AZ de la subdireccion de Atencion  la fauna y de los programas que tienen AZ Digital</t>
  </si>
  <si>
    <t xml:space="preserve">Se recomienda revisar el control, si este aplica para el riesgo identificado, así mismo y de acuerdo con lo expuesto por el proceso la acción desarrollada no aplica al control diseñado </t>
  </si>
  <si>
    <t>El seguimiento a las bases de datos con información de los diferentes programas de atención a la fauna, se realiza de manera consolidada en un formato que se entrega mensualmente a la Oficina Asesora de Planeación con el comportamiento y ejecución física de los programas, se adjunta evidencia de formato PM05-PR13-F11 CONSOLIDADO PROGRAMAS FAUNA.</t>
  </si>
  <si>
    <t xml:space="preserve">Se cumple con la actividad, se recomienda revisar el control como se indicó en el seguimiento del primer cuatrimestre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</si>
  <si>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</si>
  <si>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</si>
  <si>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</si>
  <si>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</si>
  <si>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</si>
  <si>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</si>
  <si>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</si>
  <si>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</si>
  <si>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Celebración de contratos omitiendo requisitos legales y/o del procedimiento para favorecimiento de un tercero.</t>
  </si>
  <si>
    <t>Subdireccion de Gestion Corporativa-Atención al Ciudadano</t>
  </si>
  <si>
    <t>Posible inoportunidad en la respuesta a las PQRSD favoreciendo a terceros</t>
  </si>
  <si>
    <t>Subdireccion de Gestion Corporativa-Taleno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</si>
  <si>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</si>
  <si>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</si>
  <si>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</si>
  <si>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</si>
  <si>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fisico archivo para la custodia de las historias laborales talento humano con restriccion de acceso y manipulación
Verificación del documento que describe el manejo, control y administración de las historias laborales.</t>
  </si>
  <si>
    <t>tecnologia</t>
  </si>
  <si>
    <t xml:space="preserve">Manipulación y
adulteración de la
información contenida
en los sistemas de
información para
beneficio propio o de
un tercero. </t>
  </si>
  <si>
    <t>Direccionamiento Estrategico /Oficina Asesora de Planeación</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</si>
  <si>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</si>
  <si>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Aprobación de estudios previos y estudios de mercado sin el
cumplimiento de los
requisitos para el
beneficio particular</t>
  </si>
  <si>
    <t>1. Validación de acuerdo con procedimiento</t>
  </si>
  <si>
    <t>Validación de acuerdo con procedimiento</t>
  </si>
  <si>
    <t>Oficina Asesora de Planeacion /Proyectos</t>
  </si>
  <si>
    <t>Mensual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</si>
  <si>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</si>
  <si>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</si>
  <si>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</si>
  <si>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</si>
  <si>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</si>
  <si>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</si>
  <si>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</si>
  <si>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</si>
  <si>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</si>
  <si>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Evaluacion y Control a la Gestión/Control Interno</t>
  </si>
  <si>
    <t>Auditorias, elvaluaciones y seguimiento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</si>
  <si>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</si>
  <si>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Posible omisión  de información o  denuncia sobre  hechos
irregulares detectados en auditorias, evaluaciones y/o
seguimientos, con el fin
de favorecerse a sí mismo y/o a un tercero</t>
  </si>
  <si>
    <t>Gestion Administrativa y Documental</t>
  </si>
  <si>
    <t>Divulgar u ocultar
información de carácter
confidencial para
beneficio propio o de
un tercero</t>
  </si>
  <si>
    <t>11</t>
  </si>
  <si>
    <t>4.0</t>
  </si>
  <si>
    <t>Actividad de reconocimiento de buenas práctica y competencias en materia servicio de ciudadano adelantada.</t>
  </si>
  <si>
    <t>Actividad liderada por la alta dirección de reconocimiento de buenas práctica y competencias en materia servicio de ciudadano.</t>
  </si>
  <si>
    <t>Hacer seguimiento a los canales de atención de acuerdo con las características y necesidades de los ciudadanos para garantizar cobertura Presencial Virtual y 
Telefonico</t>
  </si>
  <si>
    <t>Reconocer las buenas práctica y competencias en materia servicio de ciudadano, para la promoción de la cultura del servicio orientada a la calidad y compromiso con los objetivos institucionales.</t>
  </si>
  <si>
    <t>Registros fotográficos, acta e insumos de la preparación de la actividad.</t>
  </si>
  <si>
    <t>Inclusión de actividad en el componente mecanismos para mejorar la atención al ciudadano, subcomponente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</si>
</sst>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rgb="FF000000"/>
      <name val="Arial"/>
      <family val="2"/>
    </font>
    <font>
      <u/>
      <sz val="10"/>
      <color theme="10"/>
      <name val="Arial"/>
      <family val="2"/>
    </font>
    <font>
      <b/>
      <sz val="11"/>
      <color theme="1"/>
      <name val="Arial"/>
      <family val="2"/>
    </font>
    <font>
      <sz val="11"/>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
      <u/>
      <sz val="11"/>
      <color theme="10"/>
      <name val="Calibri"/>
      <family val="2"/>
      <scheme val="minor"/>
    </font>
    <font>
      <b/>
      <sz val="11"/>
      <color theme="1"/>
      <name val="Calibri"/>
      <family val="2"/>
      <scheme val="minor"/>
    </font>
    <font>
      <sz val="8"/>
      <color rgb="FF000000"/>
      <name val="Arial"/>
      <family val="2"/>
    </font>
    <font>
      <b/>
      <sz val="8"/>
      <name val="Arial"/>
      <family val="2"/>
    </font>
    <font>
      <sz val="8"/>
      <color theme="1"/>
      <name val="Arial"/>
      <family val="2"/>
    </font>
    <font>
      <sz val="9"/>
      <color rgb="FF000000"/>
      <name val="Arial"/>
      <family val="2"/>
    </font>
    <font>
      <sz val="8"/>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sz val="11"/>
      <color rgb="FFFF0000"/>
      <name val="Arial"/>
      <family val="2"/>
    </font>
    <font>
      <b/>
      <sz val="11"/>
      <color rgb="FFFF0000"/>
      <name val="Arial"/>
      <family val="2"/>
    </font>
    <font>
      <sz val="10"/>
      <color rgb="FF000000"/>
      <name val="Arial"/>
    </font>
    <font>
      <b/>
      <sz val="10"/>
      <color rgb="FF000000"/>
      <name val="Arial"/>
    </font>
    <font>
      <sz val="10"/>
      <name val="Arial"/>
    </font>
    <font>
      <sz val="10"/>
      <color theme="1"/>
      <name val="Arial"/>
    </font>
    <font>
      <b/>
      <sz val="10"/>
      <name val="Arial"/>
    </font>
    <font>
      <b/>
      <sz val="10"/>
      <color theme="1"/>
      <name val="Arial"/>
    </font>
    <font>
      <sz val="8"/>
      <name val="Arial"/>
    </font>
    <font>
      <sz val="10"/>
      <color rgb="FFFF0000"/>
      <name val="Arial"/>
    </font>
    <font>
      <sz val="11"/>
      <color rgb="FF000000"/>
      <name val="Arial"/>
    </font>
    <font>
      <sz val="10"/>
      <color theme="1"/>
      <name val="Arial"/>
      <family val="2"/>
    </font>
  </fonts>
  <fills count="31">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FFFFFF"/>
        <bgColor rgb="FF000000"/>
      </patternFill>
    </fill>
    <fill>
      <patternFill patternType="solid">
        <fgColor rgb="FFC6E0B4"/>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7">
    <xf numFmtId="0" fontId="0" fillId="0" borderId="0"/>
    <xf numFmtId="0" fontId="2" fillId="0" borderId="0"/>
    <xf numFmtId="0" fontId="1" fillId="0" borderId="0"/>
    <xf numFmtId="0" fontId="4" fillId="0" borderId="0"/>
    <xf numFmtId="0" fontId="6" fillId="0" borderId="0" applyNumberForma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cellStyleXfs>
  <cellXfs count="569">
    <xf numFmtId="0" fontId="0" fillId="0" borderId="0" xfId="0"/>
    <xf numFmtId="0" fontId="1" fillId="0" borderId="0" xfId="3" applyFont="1"/>
    <xf numFmtId="0" fontId="2" fillId="0" borderId="11" xfId="3" applyFont="1" applyBorder="1" applyAlignment="1">
      <alignment vertical="top"/>
    </xf>
    <xf numFmtId="0" fontId="2" fillId="0" borderId="0" xfId="3" applyFont="1" applyAlignment="1">
      <alignment vertical="top"/>
    </xf>
    <xf numFmtId="0" fontId="2" fillId="0" borderId="0" xfId="3" applyFont="1"/>
    <xf numFmtId="0" fontId="2" fillId="0" borderId="19" xfId="3" applyFont="1" applyBorder="1"/>
    <xf numFmtId="0" fontId="2" fillId="0" borderId="0" xfId="3" applyFont="1" applyAlignment="1">
      <alignment vertical="center" wrapText="1"/>
    </xf>
    <xf numFmtId="0" fontId="1" fillId="0" borderId="0" xfId="3" applyFont="1" applyAlignment="1">
      <alignment vertical="center"/>
    </xf>
    <xf numFmtId="0" fontId="2" fillId="0" borderId="12" xfId="3" applyFont="1" applyBorder="1" applyAlignment="1">
      <alignment vertical="top"/>
    </xf>
    <xf numFmtId="0" fontId="2" fillId="0" borderId="29" xfId="3" applyFont="1" applyBorder="1" applyAlignment="1">
      <alignment vertical="top"/>
    </xf>
    <xf numFmtId="0" fontId="2" fillId="0" borderId="29" xfId="3" applyFont="1" applyBorder="1"/>
    <xf numFmtId="0" fontId="2" fillId="0" borderId="30" xfId="3" applyFont="1" applyBorder="1"/>
    <xf numFmtId="0" fontId="1" fillId="0" borderId="0" xfId="3" applyFont="1" applyAlignment="1">
      <alignment vertical="top"/>
    </xf>
    <xf numFmtId="0" fontId="1" fillId="0" borderId="0" xfId="3" applyFont="1" applyAlignment="1">
      <alignment horizontal="center"/>
    </xf>
    <xf numFmtId="0" fontId="5" fillId="5" borderId="32" xfId="3" applyFont="1" applyFill="1" applyBorder="1" applyAlignment="1">
      <alignment horizontal="center" vertical="center" wrapText="1"/>
    </xf>
    <xf numFmtId="0" fontId="7" fillId="0" borderId="0" xfId="0" applyFont="1"/>
    <xf numFmtId="0" fontId="8" fillId="0" borderId="0" xfId="0" applyFont="1"/>
    <xf numFmtId="0" fontId="8" fillId="0" borderId="1" xfId="0" applyFont="1" applyBorder="1"/>
    <xf numFmtId="0" fontId="10" fillId="0" borderId="1" xfId="0" applyFont="1" applyBorder="1" applyAlignment="1" applyProtection="1">
      <alignment horizontal="left" vertical="center" wrapText="1"/>
      <protection hidden="1"/>
    </xf>
    <xf numFmtId="0" fontId="10" fillId="0" borderId="1" xfId="2" applyFont="1" applyBorder="1" applyAlignment="1" applyProtection="1">
      <alignment horizontal="left" vertical="center" wrapText="1"/>
      <protection hidden="1"/>
    </xf>
    <xf numFmtId="0" fontId="1" fillId="21" borderId="8" xfId="3" applyFont="1" applyFill="1" applyBorder="1" applyAlignment="1">
      <alignment vertical="center"/>
    </xf>
    <xf numFmtId="0" fontId="1" fillId="21" borderId="10" xfId="3" applyFont="1" applyFill="1" applyBorder="1" applyAlignment="1">
      <alignment vertical="center"/>
    </xf>
    <xf numFmtId="0" fontId="10" fillId="0" borderId="0" xfId="0" applyFont="1" applyAlignment="1" applyProtection="1">
      <alignment horizontal="center" vertical="center" wrapText="1"/>
      <protection locked="0"/>
    </xf>
    <xf numFmtId="9" fontId="10" fillId="0" borderId="0" xfId="5" applyFont="1" applyFill="1" applyAlignment="1" applyProtection="1">
      <alignment horizontal="center" vertical="center" wrapText="1"/>
      <protection locked="0"/>
    </xf>
    <xf numFmtId="164" fontId="10"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9" fontId="13" fillId="0" borderId="0" xfId="5" applyFont="1" applyFill="1" applyAlignment="1" applyProtection="1">
      <alignment horizontal="center" vertical="center" wrapText="1"/>
      <protection locked="0"/>
    </xf>
    <xf numFmtId="9" fontId="13" fillId="0" borderId="0" xfId="5" applyFont="1" applyAlignment="1" applyProtection="1">
      <alignment horizontal="center" vertical="center" wrapText="1"/>
      <protection locked="0"/>
    </xf>
    <xf numFmtId="0" fontId="10" fillId="0" borderId="0" xfId="0" applyFont="1" applyAlignment="1" applyProtection="1">
      <alignment horizontal="center" vertical="top" wrapText="1"/>
      <protection locked="0"/>
    </xf>
    <xf numFmtId="9" fontId="10" fillId="0" borderId="0" xfId="5" applyFont="1" applyFill="1" applyAlignment="1" applyProtection="1">
      <alignment horizontal="center" vertical="top" wrapText="1"/>
      <protection locked="0"/>
    </xf>
    <xf numFmtId="164" fontId="10" fillId="0" borderId="0" xfId="0" applyNumberFormat="1"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9" fontId="13" fillId="0" borderId="0" xfId="5" applyFont="1" applyFill="1" applyAlignment="1" applyProtection="1">
      <alignment horizontal="center" vertical="top" wrapText="1"/>
      <protection locked="0"/>
    </xf>
    <xf numFmtId="9" fontId="13" fillId="0" borderId="0" xfId="5" applyFont="1" applyAlignment="1" applyProtection="1">
      <alignment horizontal="center" vertical="top" wrapText="1"/>
      <protection locked="0"/>
    </xf>
    <xf numFmtId="9" fontId="10" fillId="0" borderId="37" xfId="5"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4" fillId="0" borderId="1" xfId="0" applyFont="1" applyBorder="1" applyAlignment="1">
      <alignment horizontal="justify" vertical="top" wrapText="1"/>
    </xf>
    <xf numFmtId="9" fontId="10" fillId="0" borderId="38" xfId="5" applyFont="1" applyFill="1" applyBorder="1" applyAlignment="1" applyProtection="1">
      <alignment horizontal="center" vertical="top" wrapText="1"/>
      <protection locked="0"/>
    </xf>
    <xf numFmtId="0" fontId="15" fillId="0" borderId="1" xfId="0" applyFont="1" applyBorder="1" applyAlignment="1">
      <alignment horizontal="justify" vertical="top" wrapText="1"/>
    </xf>
    <xf numFmtId="9" fontId="10" fillId="0" borderId="36" xfId="5" applyFont="1" applyFill="1" applyBorder="1" applyAlignment="1" applyProtection="1">
      <alignment horizontal="center" vertical="top" wrapText="1"/>
      <protection locked="0"/>
    </xf>
    <xf numFmtId="0" fontId="10" fillId="22" borderId="0" xfId="0" applyFont="1" applyFill="1" applyAlignment="1" applyProtection="1">
      <alignment horizontal="center" vertical="center" wrapText="1"/>
      <protection locked="0"/>
    </xf>
    <xf numFmtId="9" fontId="10" fillId="22" borderId="37" xfId="5" applyFont="1" applyFill="1" applyBorder="1" applyAlignment="1" applyProtection="1">
      <alignment horizontal="center" vertical="top" wrapText="1"/>
      <protection locked="0"/>
    </xf>
    <xf numFmtId="0" fontId="10" fillId="22" borderId="1" xfId="0" applyFont="1" applyFill="1" applyBorder="1" applyAlignment="1" applyProtection="1">
      <alignment horizontal="center" vertical="center" wrapText="1"/>
      <protection locked="0"/>
    </xf>
    <xf numFmtId="0" fontId="14" fillId="22" borderId="1" xfId="0" applyFont="1" applyFill="1" applyBorder="1" applyAlignment="1">
      <alignment horizontal="justify" vertical="center" wrapText="1"/>
    </xf>
    <xf numFmtId="9" fontId="10" fillId="22" borderId="38" xfId="5" applyFont="1" applyFill="1" applyBorder="1" applyAlignment="1" applyProtection="1">
      <alignment horizontal="center" vertical="top" wrapText="1"/>
      <protection locked="0"/>
    </xf>
    <xf numFmtId="0" fontId="15" fillId="22" borderId="1" xfId="0" applyFont="1" applyFill="1" applyBorder="1" applyAlignment="1">
      <alignment horizontal="justify" vertical="center" wrapText="1"/>
    </xf>
    <xf numFmtId="9" fontId="10" fillId="22" borderId="36" xfId="5" applyFont="1" applyFill="1" applyBorder="1" applyAlignment="1" applyProtection="1">
      <alignment horizontal="center" vertical="top" wrapText="1"/>
      <protection locked="0"/>
    </xf>
    <xf numFmtId="0" fontId="10" fillId="22" borderId="0" xfId="0" applyFont="1" applyFill="1" applyAlignment="1" applyProtection="1">
      <alignment horizontal="center" vertical="top" wrapText="1"/>
      <protection locked="0"/>
    </xf>
    <xf numFmtId="0" fontId="10" fillId="22" borderId="1" xfId="0" applyFont="1" applyFill="1" applyBorder="1" applyAlignment="1" applyProtection="1">
      <alignment horizontal="center" vertical="top" wrapText="1"/>
      <protection locked="0"/>
    </xf>
    <xf numFmtId="0" fontId="14" fillId="22" borderId="1" xfId="0" applyFont="1" applyFill="1" applyBorder="1" applyAlignment="1">
      <alignment horizontal="justify" vertical="top" wrapText="1"/>
    </xf>
    <xf numFmtId="0" fontId="15" fillId="22" borderId="1" xfId="0" applyFont="1" applyFill="1" applyBorder="1" applyAlignment="1">
      <alignment horizontal="justify" vertical="top" wrapText="1"/>
    </xf>
    <xf numFmtId="0" fontId="10" fillId="0" borderId="1" xfId="0" applyFont="1" applyBorder="1" applyAlignment="1" applyProtection="1">
      <alignment horizontal="center" vertical="center" wrapText="1"/>
      <protection locked="0"/>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3" fillId="0" borderId="0" xfId="0" applyFont="1" applyAlignment="1" applyProtection="1">
      <alignment horizontal="center" vertical="center" wrapText="1"/>
      <protection locked="0"/>
    </xf>
    <xf numFmtId="9" fontId="13" fillId="5" borderId="36" xfId="5"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23" borderId="36" xfId="0" applyFont="1" applyFill="1" applyBorder="1" applyAlignment="1" applyProtection="1">
      <alignment horizontal="center" vertical="center" wrapText="1"/>
      <protection locked="0"/>
    </xf>
    <xf numFmtId="164" fontId="13" fillId="23" borderId="36" xfId="0" applyNumberFormat="1" applyFont="1" applyFill="1" applyBorder="1" applyAlignment="1" applyProtection="1">
      <alignment horizontal="center" vertical="center" wrapText="1"/>
      <protection locked="0"/>
    </xf>
    <xf numFmtId="9" fontId="13" fillId="24" borderId="38" xfId="5" applyFont="1" applyFill="1" applyBorder="1" applyAlignment="1" applyProtection="1">
      <alignment horizontal="center" vertical="center" wrapText="1"/>
      <protection locked="0"/>
    </xf>
    <xf numFmtId="0" fontId="13" fillId="24" borderId="36" xfId="0" applyFont="1" applyFill="1" applyBorder="1" applyAlignment="1" applyProtection="1">
      <alignment horizontal="center" vertical="center" textRotation="90"/>
      <protection locked="0"/>
    </xf>
    <xf numFmtId="9" fontId="13" fillId="24" borderId="36" xfId="5" applyFont="1" applyFill="1" applyBorder="1" applyAlignment="1" applyProtection="1">
      <alignment horizontal="center" vertical="center" textRotation="90"/>
      <protection locked="0"/>
    </xf>
    <xf numFmtId="0" fontId="17" fillId="9" borderId="36" xfId="0" applyFont="1" applyFill="1" applyBorder="1" applyAlignment="1" applyProtection="1">
      <alignment horizontal="center" vertical="center" wrapText="1"/>
      <protection locked="0"/>
    </xf>
    <xf numFmtId="0" fontId="13" fillId="9" borderId="36" xfId="0" applyFont="1" applyFill="1" applyBorder="1" applyAlignment="1" applyProtection="1">
      <alignment horizontal="center" vertical="center" wrapText="1"/>
      <protection locked="0"/>
    </xf>
    <xf numFmtId="0" fontId="13" fillId="9" borderId="7" xfId="0" applyFont="1" applyFill="1" applyBorder="1" applyAlignment="1" applyProtection="1">
      <alignment horizontal="center" vertical="center" wrapText="1"/>
      <protection locked="0"/>
    </xf>
    <xf numFmtId="0" fontId="13" fillId="9" borderId="36" xfId="0" applyFont="1" applyFill="1" applyBorder="1" applyAlignment="1" applyProtection="1">
      <alignment horizontal="center" vertical="center" textRotation="90" wrapText="1"/>
      <protection locked="0"/>
    </xf>
    <xf numFmtId="9" fontId="13" fillId="24" borderId="36" xfId="5" applyFont="1" applyFill="1" applyBorder="1" applyAlignment="1" applyProtection="1">
      <alignment horizontal="center" vertical="center" wrapText="1"/>
      <protection locked="0"/>
    </xf>
    <xf numFmtId="0" fontId="13" fillId="24" borderId="1" xfId="0" applyFont="1" applyFill="1" applyBorder="1" applyAlignment="1" applyProtection="1">
      <alignment horizontal="center" vertical="center" wrapText="1"/>
      <protection locked="0"/>
    </xf>
    <xf numFmtId="9" fontId="10" fillId="0" borderId="0" xfId="5" applyFont="1" applyFill="1" applyBorder="1" applyAlignment="1" applyProtection="1">
      <alignment horizontal="center" vertical="center" wrapText="1"/>
      <protection locked="0"/>
    </xf>
    <xf numFmtId="9" fontId="13" fillId="0" borderId="0" xfId="5"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3" fillId="0" borderId="0" xfId="5" applyFont="1" applyBorder="1" applyAlignment="1" applyProtection="1">
      <alignment vertical="center" wrapText="1"/>
      <protection locked="0"/>
    </xf>
    <xf numFmtId="9" fontId="13" fillId="0" borderId="0" xfId="5" applyFont="1" applyBorder="1" applyAlignment="1" applyProtection="1">
      <alignment horizontal="center" vertical="center" wrapText="1"/>
      <protection locked="0"/>
    </xf>
    <xf numFmtId="0" fontId="15" fillId="6" borderId="1" xfId="0" applyFont="1" applyFill="1" applyBorder="1" applyAlignment="1">
      <alignment horizontal="justify" vertical="top" wrapText="1"/>
    </xf>
    <xf numFmtId="0" fontId="10" fillId="6" borderId="1" xfId="0" applyFont="1" applyFill="1" applyBorder="1" applyAlignment="1" applyProtection="1">
      <alignment horizontal="center" vertical="top" wrapText="1"/>
      <protection locked="0"/>
    </xf>
    <xf numFmtId="9" fontId="10" fillId="6" borderId="36" xfId="5" applyFont="1" applyFill="1" applyBorder="1" applyAlignment="1" applyProtection="1">
      <alignment horizontal="center" vertical="top" wrapText="1"/>
      <protection locked="0"/>
    </xf>
    <xf numFmtId="0" fontId="10" fillId="6" borderId="0" xfId="0" applyFont="1" applyFill="1" applyAlignment="1" applyProtection="1">
      <alignment horizontal="center" vertical="top" wrapText="1"/>
      <protection locked="0"/>
    </xf>
    <xf numFmtId="9" fontId="10" fillId="6" borderId="38" xfId="5" applyFont="1" applyFill="1" applyBorder="1" applyAlignment="1" applyProtection="1">
      <alignment horizontal="center" vertical="top" wrapText="1"/>
      <protection locked="0"/>
    </xf>
    <xf numFmtId="0" fontId="15" fillId="6" borderId="1" xfId="0" applyFont="1" applyFill="1" applyBorder="1" applyAlignment="1">
      <alignment horizontal="justify" vertical="center" wrapText="1"/>
    </xf>
    <xf numFmtId="9" fontId="10" fillId="6" borderId="38" xfId="5"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4" fillId="6" borderId="1" xfId="0" applyFont="1" applyFill="1" applyBorder="1" applyAlignment="1">
      <alignment horizontal="justify" vertical="center" wrapText="1"/>
    </xf>
    <xf numFmtId="9" fontId="10" fillId="6" borderId="37" xfId="5"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hidden="1"/>
    </xf>
    <xf numFmtId="0" fontId="13" fillId="24" borderId="1" xfId="0" applyFont="1" applyFill="1" applyBorder="1" applyAlignment="1" applyProtection="1">
      <alignment horizontal="center" vertical="center" wrapText="1"/>
      <protection hidden="1"/>
    </xf>
    <xf numFmtId="0" fontId="13" fillId="23"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14" fillId="0" borderId="1" xfId="0" applyFont="1" applyBorder="1" applyAlignment="1">
      <alignment vertical="center" wrapText="1"/>
    </xf>
    <xf numFmtId="0" fontId="20" fillId="0" borderId="1" xfId="0" applyFont="1" applyBorder="1" applyAlignment="1">
      <alignment horizontal="center" vertical="center" wrapText="1"/>
    </xf>
    <xf numFmtId="0" fontId="14" fillId="25" borderId="1" xfId="0" applyFont="1" applyFill="1" applyBorder="1" applyAlignment="1">
      <alignment horizontal="center" vertical="center" wrapText="1"/>
    </xf>
    <xf numFmtId="0" fontId="0" fillId="0" borderId="1" xfId="0" applyBorder="1" applyAlignment="1">
      <alignment wrapText="1"/>
    </xf>
    <xf numFmtId="0" fontId="21" fillId="0" borderId="1" xfId="0" applyFont="1" applyBorder="1" applyAlignment="1" applyProtection="1">
      <alignment vertical="center" wrapText="1"/>
      <protection hidden="1"/>
    </xf>
    <xf numFmtId="0" fontId="22" fillId="0" borderId="1" xfId="0" applyFont="1" applyBorder="1" applyAlignment="1">
      <alignment horizontal="left" vertical="center"/>
    </xf>
    <xf numFmtId="0" fontId="23" fillId="0" borderId="1" xfId="0" applyFont="1" applyBorder="1" applyAlignment="1">
      <alignment vertical="center"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38" xfId="0" applyFont="1" applyBorder="1" applyAlignment="1">
      <alignment horizontal="center" vertical="center" wrapText="1"/>
    </xf>
    <xf numFmtId="0" fontId="24" fillId="0" borderId="0" xfId="0" applyFont="1"/>
    <xf numFmtId="0" fontId="23" fillId="0" borderId="0" xfId="0" applyFont="1" applyAlignment="1">
      <alignment vertical="center" wrapText="1"/>
    </xf>
    <xf numFmtId="0" fontId="19" fillId="0" borderId="0" xfId="0" applyFont="1"/>
    <xf numFmtId="9" fontId="0" fillId="0" borderId="0" xfId="0" applyNumberFormat="1"/>
    <xf numFmtId="0" fontId="26" fillId="0" borderId="0" xfId="0" applyFont="1" applyAlignment="1">
      <alignment vertical="center"/>
    </xf>
    <xf numFmtId="0" fontId="0" fillId="0" borderId="0" xfId="0" applyAlignment="1">
      <alignment horizontal="center"/>
    </xf>
    <xf numFmtId="0" fontId="19" fillId="0" borderId="0" xfId="0" applyFont="1" applyAlignment="1">
      <alignment horizontal="left"/>
    </xf>
    <xf numFmtId="0" fontId="19" fillId="0" borderId="0" xfId="0" applyFont="1"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left"/>
    </xf>
    <xf numFmtId="0" fontId="1" fillId="0" borderId="1" xfId="3" applyFont="1" applyBorder="1" applyAlignment="1">
      <alignment horizontal="center" vertical="center" wrapText="1"/>
    </xf>
    <xf numFmtId="0" fontId="0" fillId="0" borderId="1" xfId="0" applyBorder="1" applyAlignment="1">
      <alignment horizontal="center"/>
    </xf>
    <xf numFmtId="0" fontId="19" fillId="0" borderId="1" xfId="0" applyFont="1" applyBorder="1" applyAlignment="1">
      <alignment horizontal="center" wrapText="1"/>
    </xf>
    <xf numFmtId="0" fontId="19" fillId="0" borderId="1" xfId="0" applyFont="1" applyBorder="1" applyAlignment="1">
      <alignment horizontal="center"/>
    </xf>
    <xf numFmtId="0" fontId="19" fillId="26" borderId="1" xfId="0" applyFont="1" applyFill="1" applyBorder="1" applyAlignment="1">
      <alignment horizont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0" fillId="27" borderId="36" xfId="0" applyFill="1" applyBorder="1" applyAlignment="1">
      <alignment horizontal="center" vertical="center"/>
    </xf>
    <xf numFmtId="0" fontId="0" fillId="26" borderId="36" xfId="0" applyFill="1" applyBorder="1" applyAlignment="1">
      <alignment horizontal="center" vertical="center"/>
    </xf>
    <xf numFmtId="0" fontId="0" fillId="28" borderId="36" xfId="0" applyFill="1" applyBorder="1" applyAlignment="1">
      <alignment horizontal="center" vertical="center"/>
    </xf>
    <xf numFmtId="0" fontId="28" fillId="27" borderId="1" xfId="0" applyFont="1" applyFill="1" applyBorder="1" applyAlignment="1">
      <alignment horizontal="center"/>
    </xf>
    <xf numFmtId="0" fontId="29" fillId="0" borderId="0" xfId="0" applyFont="1" applyAlignment="1" applyProtection="1">
      <alignment horizontal="center" vertical="center" wrapText="1"/>
      <protection locked="0"/>
    </xf>
    <xf numFmtId="0" fontId="29" fillId="0" borderId="0" xfId="0" applyFont="1" applyAlignment="1" applyProtection="1">
      <alignment horizontal="center" vertical="top" wrapText="1"/>
      <protection locked="0"/>
    </xf>
    <xf numFmtId="0" fontId="30" fillId="0" borderId="0" xfId="0" applyFont="1" applyAlignment="1" applyProtection="1">
      <alignment vertical="center" wrapText="1"/>
      <protection locked="0"/>
    </xf>
    <xf numFmtId="0" fontId="25" fillId="0" borderId="1" xfId="0" applyFont="1" applyBorder="1" applyAlignment="1" applyProtection="1">
      <alignment vertical="center" wrapText="1"/>
      <protection hidden="1"/>
    </xf>
    <xf numFmtId="0" fontId="7" fillId="9" borderId="36" xfId="0" applyFont="1" applyFill="1" applyBorder="1" applyAlignment="1" applyProtection="1">
      <alignment horizontal="center" vertical="center" wrapText="1"/>
      <protection locked="0"/>
    </xf>
    <xf numFmtId="0" fontId="31" fillId="0" borderId="1" xfId="0" applyFont="1" applyBorder="1" applyAlignment="1">
      <alignment vertical="center" wrapText="1"/>
    </xf>
    <xf numFmtId="0" fontId="33" fillId="0" borderId="1" xfId="0" applyFont="1" applyBorder="1" applyAlignment="1">
      <alignment vertical="center" wrapText="1"/>
    </xf>
    <xf numFmtId="0" fontId="33" fillId="0" borderId="36" xfId="0" applyFont="1" applyBorder="1" applyAlignment="1">
      <alignment vertical="center" wrapText="1"/>
    </xf>
    <xf numFmtId="0" fontId="31" fillId="4" borderId="0" xfId="0" applyFont="1" applyFill="1" applyAlignment="1">
      <alignment vertical="center" wrapText="1"/>
    </xf>
    <xf numFmtId="0" fontId="34" fillId="0" borderId="52" xfId="0" applyFont="1" applyBorder="1" applyAlignment="1">
      <alignment vertical="center" wrapText="1"/>
    </xf>
    <xf numFmtId="0" fontId="34" fillId="0" borderId="40" xfId="0" applyFont="1" applyBorder="1" applyAlignment="1">
      <alignment vertical="center" wrapText="1"/>
    </xf>
    <xf numFmtId="0" fontId="33" fillId="0" borderId="1" xfId="0" applyFont="1" applyBorder="1" applyAlignment="1">
      <alignment vertical="top" wrapText="1"/>
    </xf>
    <xf numFmtId="0" fontId="34" fillId="0" borderId="42" xfId="0" applyFont="1" applyBorder="1" applyAlignment="1">
      <alignment vertical="center" wrapText="1"/>
    </xf>
    <xf numFmtId="0" fontId="31" fillId="0" borderId="40" xfId="0" applyFont="1" applyBorder="1" applyAlignment="1">
      <alignment vertical="center" wrapText="1"/>
    </xf>
    <xf numFmtId="0" fontId="33" fillId="0" borderId="40" xfId="0" applyFont="1" applyBorder="1" applyAlignment="1">
      <alignment vertical="center" wrapText="1"/>
    </xf>
    <xf numFmtId="0" fontId="31" fillId="0" borderId="0" xfId="3" applyFont="1"/>
    <xf numFmtId="0" fontId="35" fillId="0" borderId="0" xfId="0" applyFont="1" applyAlignment="1">
      <alignment vertical="center" wrapText="1"/>
    </xf>
    <xf numFmtId="0" fontId="33" fillId="0" borderId="0" xfId="0" applyFont="1" applyAlignment="1">
      <alignment horizontal="left" vertical="center"/>
    </xf>
    <xf numFmtId="0" fontId="33"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35" fillId="2" borderId="1" xfId="0"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protection hidden="1"/>
    </xf>
    <xf numFmtId="0" fontId="35" fillId="10" borderId="1" xfId="0" applyFont="1" applyFill="1" applyBorder="1" applyAlignment="1">
      <alignment vertical="center" wrapText="1"/>
    </xf>
    <xf numFmtId="0" fontId="35" fillId="11" borderId="1" xfId="0" applyFont="1" applyFill="1" applyBorder="1" applyAlignment="1" applyProtection="1">
      <alignment horizontal="center" vertical="center" wrapText="1"/>
      <protection hidden="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10" borderId="1" xfId="0" applyFont="1" applyFill="1" applyBorder="1" applyAlignment="1" applyProtection="1">
      <alignment horizontal="center" vertical="center" wrapText="1"/>
      <protection hidden="1"/>
    </xf>
    <xf numFmtId="0" fontId="33" fillId="0" borderId="1" xfId="0" applyFont="1" applyBorder="1" applyAlignment="1">
      <alignment vertical="center"/>
    </xf>
    <xf numFmtId="0" fontId="33" fillId="9" borderId="1" xfId="0" applyFont="1" applyFill="1" applyBorder="1" applyAlignment="1">
      <alignment vertical="center"/>
    </xf>
    <xf numFmtId="9" fontId="33" fillId="0" borderId="1" xfId="0" applyNumberFormat="1" applyFont="1" applyBorder="1" applyAlignment="1">
      <alignment horizontal="center" vertical="center"/>
    </xf>
    <xf numFmtId="0" fontId="33" fillId="0" borderId="36" xfId="0" applyFont="1" applyBorder="1" applyAlignment="1">
      <alignment horizontal="center" vertical="center"/>
    </xf>
    <xf numFmtId="0" fontId="33" fillId="0" borderId="35" xfId="0" applyFont="1" applyBorder="1" applyAlignment="1">
      <alignment vertical="center"/>
    </xf>
    <xf numFmtId="9" fontId="33" fillId="0" borderId="40" xfId="0" applyNumberFormat="1" applyFont="1" applyBorder="1" applyAlignment="1">
      <alignment vertical="center"/>
    </xf>
    <xf numFmtId="0" fontId="33" fillId="9" borderId="35" xfId="0" applyFont="1" applyFill="1" applyBorder="1" applyAlignment="1">
      <alignment vertical="center"/>
    </xf>
    <xf numFmtId="9" fontId="33" fillId="0" borderId="37" xfId="0" applyNumberFormat="1" applyFont="1" applyBorder="1" applyAlignment="1">
      <alignment horizontal="center" vertical="center"/>
    </xf>
    <xf numFmtId="0" fontId="33" fillId="4" borderId="1" xfId="0" applyFont="1" applyFill="1" applyBorder="1" applyAlignment="1">
      <alignment vertical="center" wrapText="1"/>
    </xf>
    <xf numFmtId="0" fontId="33" fillId="0" borderId="37" xfId="0" applyFont="1" applyBorder="1" applyAlignment="1">
      <alignment vertical="center" wrapText="1"/>
    </xf>
    <xf numFmtId="0" fontId="35" fillId="2" borderId="1" xfId="0" applyFont="1" applyFill="1" applyBorder="1" applyAlignment="1">
      <alignment vertical="center" wrapText="1"/>
    </xf>
    <xf numFmtId="0" fontId="35" fillId="8" borderId="1" xfId="0" applyFont="1" applyFill="1" applyBorder="1" applyAlignment="1" applyProtection="1">
      <alignment horizontal="center" vertical="center" wrapText="1"/>
      <protection hidden="1"/>
    </xf>
    <xf numFmtId="0" fontId="33" fillId="0" borderId="1" xfId="0" applyFont="1" applyBorder="1" applyAlignment="1" applyProtection="1">
      <alignment horizontal="left" vertical="center" wrapText="1"/>
      <protection hidden="1"/>
    </xf>
    <xf numFmtId="0" fontId="33" fillId="0" borderId="1" xfId="0" applyFont="1" applyBorder="1" applyAlignment="1" applyProtection="1">
      <alignment horizontal="center" vertical="center" wrapText="1"/>
      <protection hidden="1"/>
    </xf>
    <xf numFmtId="0" fontId="33" fillId="2" borderId="1" xfId="0" applyFont="1" applyFill="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3" fillId="2" borderId="41" xfId="0" applyFont="1" applyFill="1" applyBorder="1" applyAlignment="1" applyProtection="1">
      <alignment horizontal="center" vertical="center" wrapText="1"/>
      <protection hidden="1"/>
    </xf>
    <xf numFmtId="0" fontId="33" fillId="9" borderId="41" xfId="0" applyFont="1" applyFill="1" applyBorder="1" applyAlignment="1">
      <alignment vertical="center"/>
    </xf>
    <xf numFmtId="0" fontId="33" fillId="0" borderId="41" xfId="0" applyFont="1" applyBorder="1" applyAlignment="1">
      <alignment vertical="center"/>
    </xf>
    <xf numFmtId="0" fontId="33" fillId="0" borderId="42" xfId="0" applyFont="1" applyBorder="1" applyAlignment="1">
      <alignment vertical="center"/>
    </xf>
    <xf numFmtId="9" fontId="33" fillId="0" borderId="1" xfId="0" applyNumberFormat="1" applyFont="1" applyBorder="1" applyAlignment="1">
      <alignment vertical="center"/>
    </xf>
    <xf numFmtId="0" fontId="33" fillId="2" borderId="37" xfId="0" applyFont="1" applyFill="1" applyBorder="1" applyAlignment="1" applyProtection="1">
      <alignment horizontal="center" vertical="center" wrapText="1"/>
      <protection hidden="1"/>
    </xf>
    <xf numFmtId="0" fontId="33" fillId="9" borderId="37" xfId="0" applyFont="1" applyFill="1" applyBorder="1" applyAlignment="1">
      <alignment vertical="center"/>
    </xf>
    <xf numFmtId="0" fontId="33" fillId="0" borderId="37" xfId="0" applyFont="1" applyBorder="1" applyAlignment="1">
      <alignment vertical="center"/>
    </xf>
    <xf numFmtId="0" fontId="33" fillId="0" borderId="38" xfId="0" applyFont="1" applyBorder="1" applyAlignment="1">
      <alignment vertical="center"/>
    </xf>
    <xf numFmtId="0" fontId="33" fillId="9" borderId="38" xfId="0" applyFont="1" applyFill="1" applyBorder="1" applyAlignment="1">
      <alignment vertical="center"/>
    </xf>
    <xf numFmtId="0" fontId="33" fillId="9" borderId="0" xfId="0" applyFont="1" applyFill="1" applyAlignment="1">
      <alignment vertical="center"/>
    </xf>
    <xf numFmtId="0" fontId="33" fillId="0" borderId="7" xfId="0" applyFont="1" applyBorder="1" applyAlignment="1">
      <alignment vertical="center"/>
    </xf>
    <xf numFmtId="0" fontId="33" fillId="0" borderId="40" xfId="0" applyFont="1" applyBorder="1" applyAlignment="1">
      <alignment vertical="center"/>
    </xf>
    <xf numFmtId="0" fontId="33" fillId="9" borderId="40" xfId="0" applyFont="1" applyFill="1" applyBorder="1" applyAlignment="1">
      <alignment vertical="center"/>
    </xf>
    <xf numFmtId="0" fontId="33" fillId="0" borderId="39" xfId="0" applyFont="1" applyBorder="1" applyAlignment="1">
      <alignment vertical="center"/>
    </xf>
    <xf numFmtId="0" fontId="33" fillId="0" borderId="36" xfId="0" applyFont="1" applyBorder="1" applyAlignment="1">
      <alignment vertical="center"/>
    </xf>
    <xf numFmtId="0" fontId="33" fillId="9" borderId="36" xfId="0" applyFont="1" applyFill="1" applyBorder="1" applyAlignment="1">
      <alignment vertical="center"/>
    </xf>
    <xf numFmtId="0" fontId="35" fillId="12" borderId="1" xfId="0" applyFont="1" applyFill="1" applyBorder="1" applyAlignment="1">
      <alignment vertical="center" wrapText="1"/>
    </xf>
    <xf numFmtId="0" fontId="35" fillId="13" borderId="1" xfId="0" applyFont="1" applyFill="1" applyBorder="1" applyAlignment="1" applyProtection="1">
      <alignment horizontal="center" vertical="center" wrapText="1"/>
      <protection hidden="1"/>
    </xf>
    <xf numFmtId="0" fontId="31" fillId="4" borderId="1" xfId="0" applyFont="1" applyFill="1" applyBorder="1" applyAlignment="1">
      <alignment horizontal="left" vertical="center" wrapText="1"/>
    </xf>
    <xf numFmtId="0" fontId="33" fillId="14" borderId="1" xfId="2" applyFont="1" applyFill="1" applyBorder="1" applyAlignment="1" applyProtection="1">
      <alignment horizontal="center" vertical="center" wrapText="1"/>
      <protection hidden="1"/>
    </xf>
    <xf numFmtId="0" fontId="31" fillId="4" borderId="0" xfId="0" applyFont="1" applyFill="1" applyAlignment="1">
      <alignment horizontal="left" vertical="center" wrapText="1"/>
    </xf>
    <xf numFmtId="0" fontId="33" fillId="0" borderId="26" xfId="0" applyFont="1" applyBorder="1" applyAlignment="1">
      <alignment vertical="center"/>
    </xf>
    <xf numFmtId="0" fontId="33" fillId="4" borderId="1" xfId="0" applyFont="1" applyFill="1" applyBorder="1" applyAlignment="1">
      <alignment horizontal="center" vertical="center" wrapText="1"/>
    </xf>
    <xf numFmtId="0" fontId="33" fillId="12" borderId="1" xfId="2" applyFont="1" applyFill="1" applyBorder="1" applyAlignment="1" applyProtection="1">
      <alignment horizontal="center" vertical="center" wrapText="1"/>
      <protection hidden="1"/>
    </xf>
    <xf numFmtId="0" fontId="35" fillId="15" borderId="1" xfId="0" applyFont="1" applyFill="1" applyBorder="1" applyAlignment="1">
      <alignment vertical="center" wrapText="1"/>
    </xf>
    <xf numFmtId="0" fontId="35" fillId="16" borderId="1" xfId="0" applyFont="1" applyFill="1" applyBorder="1" applyAlignment="1" applyProtection="1">
      <alignment horizontal="center" vertical="center" wrapText="1"/>
      <protection hidden="1"/>
    </xf>
    <xf numFmtId="0" fontId="33" fillId="15" borderId="1" xfId="2" applyFont="1" applyFill="1" applyBorder="1" applyAlignment="1" applyProtection="1">
      <alignment horizontal="center" vertical="center" wrapText="1"/>
      <protection hidden="1"/>
    </xf>
    <xf numFmtId="0" fontId="35" fillId="16" borderId="1" xfId="0" applyFont="1" applyFill="1" applyBorder="1" applyAlignment="1" applyProtection="1">
      <alignment horizontal="center" vertical="center"/>
      <protection hidden="1"/>
    </xf>
    <xf numFmtId="9" fontId="33" fillId="0" borderId="36" xfId="0" applyNumberFormat="1" applyFont="1" applyBorder="1" applyAlignment="1">
      <alignment vertical="center"/>
    </xf>
    <xf numFmtId="0" fontId="33" fillId="0" borderId="35" xfId="0" applyFont="1" applyBorder="1" applyAlignment="1">
      <alignment horizontal="left" vertical="center" wrapText="1"/>
    </xf>
    <xf numFmtId="9" fontId="33" fillId="0" borderId="40" xfId="0" applyNumberFormat="1" applyFont="1" applyBorder="1" applyAlignment="1">
      <alignment horizontal="center" vertical="center"/>
    </xf>
    <xf numFmtId="0" fontId="35" fillId="17" borderId="1" xfId="0" applyFont="1" applyFill="1" applyBorder="1" applyAlignment="1">
      <alignment vertical="center" wrapText="1"/>
    </xf>
    <xf numFmtId="0" fontId="35" fillId="18" borderId="1" xfId="0" applyFont="1" applyFill="1" applyBorder="1" applyAlignment="1" applyProtection="1">
      <alignment horizontal="center" vertical="center" wrapText="1"/>
      <protection hidden="1"/>
    </xf>
    <xf numFmtId="0" fontId="33" fillId="17" borderId="35" xfId="0" applyFont="1" applyFill="1" applyBorder="1" applyAlignment="1" applyProtection="1">
      <alignment horizontal="center" vertical="center" wrapText="1"/>
      <protection hidden="1"/>
    </xf>
    <xf numFmtId="0" fontId="38" fillId="0" borderId="6" xfId="0" applyFont="1" applyBorder="1" applyAlignment="1">
      <alignment vertical="center" wrapText="1"/>
    </xf>
    <xf numFmtId="0" fontId="33" fillId="17" borderId="1" xfId="0" applyFont="1" applyFill="1" applyBorder="1" applyAlignment="1" applyProtection="1">
      <alignment horizontal="center" vertical="center" wrapText="1"/>
      <protection hidden="1"/>
    </xf>
    <xf numFmtId="0" fontId="35" fillId="18" borderId="1" xfId="1" applyFont="1" applyFill="1" applyBorder="1" applyAlignment="1" applyProtection="1">
      <alignment horizontal="center" vertical="center" wrapText="1"/>
      <protection hidden="1"/>
    </xf>
    <xf numFmtId="9" fontId="33" fillId="0" borderId="35" xfId="0" applyNumberFormat="1" applyFont="1" applyBorder="1" applyAlignment="1">
      <alignment vertical="center"/>
    </xf>
    <xf numFmtId="0" fontId="33" fillId="17" borderId="1" xfId="2" applyFont="1" applyFill="1" applyBorder="1" applyAlignment="1" applyProtection="1">
      <alignment horizontal="center" vertical="center" wrapText="1"/>
      <protection hidden="1"/>
    </xf>
    <xf numFmtId="0" fontId="35" fillId="18" borderId="1" xfId="0" applyFont="1" applyFill="1" applyBorder="1" applyAlignment="1" applyProtection="1">
      <alignment horizontal="center" vertical="center"/>
      <protection hidden="1"/>
    </xf>
    <xf numFmtId="0" fontId="33" fillId="30" borderId="1" xfId="0" applyFont="1" applyFill="1" applyBorder="1" applyAlignment="1" applyProtection="1">
      <alignment horizontal="center" vertical="center" wrapText="1"/>
      <protection hidden="1"/>
    </xf>
    <xf numFmtId="0" fontId="33" fillId="4" borderId="1" xfId="0" applyFont="1" applyFill="1" applyBorder="1" applyAlignment="1" applyProtection="1">
      <alignment horizontal="center" vertical="center" wrapText="1"/>
      <protection hidden="1"/>
    </xf>
    <xf numFmtId="9" fontId="33" fillId="5" borderId="1" xfId="0" applyNumberFormat="1" applyFont="1" applyFill="1" applyBorder="1" applyAlignment="1" applyProtection="1">
      <alignment horizontal="center" vertical="center" wrapText="1"/>
      <protection hidden="1"/>
    </xf>
    <xf numFmtId="0" fontId="33" fillId="0" borderId="1" xfId="0" applyFont="1" applyBorder="1" applyAlignment="1">
      <alignment horizontal="center" vertical="center"/>
    </xf>
    <xf numFmtId="9" fontId="33" fillId="0" borderId="35" xfId="0" applyNumberFormat="1" applyFont="1" applyBorder="1" applyAlignment="1">
      <alignment horizontal="center" vertical="center"/>
    </xf>
    <xf numFmtId="0" fontId="35" fillId="18" borderId="1" xfId="1" applyFont="1" applyFill="1" applyBorder="1" applyAlignment="1" applyProtection="1">
      <alignment horizontal="center" vertical="center"/>
      <protection hidden="1"/>
    </xf>
    <xf numFmtId="0" fontId="33" fillId="17" borderId="1" xfId="1" applyFont="1" applyFill="1" applyBorder="1" applyAlignment="1" applyProtection="1">
      <alignment horizontal="center" vertical="center" wrapText="1"/>
      <protection hidden="1"/>
    </xf>
    <xf numFmtId="0" fontId="32" fillId="18" borderId="1" xfId="1" applyFont="1" applyFill="1" applyBorder="1" applyAlignment="1" applyProtection="1">
      <alignment horizontal="center" vertical="center"/>
      <protection hidden="1"/>
    </xf>
    <xf numFmtId="0" fontId="31" fillId="0" borderId="1"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wrapText="1"/>
      <protection hidden="1"/>
    </xf>
    <xf numFmtId="0" fontId="31" fillId="17" borderId="1" xfId="1" applyFont="1" applyFill="1" applyBorder="1" applyAlignment="1" applyProtection="1">
      <alignment horizontal="center" vertical="center" wrapText="1"/>
      <protection hidden="1"/>
    </xf>
    <xf numFmtId="0" fontId="39" fillId="0" borderId="0" xfId="0" applyFont="1" applyAlignment="1">
      <alignment vertical="top" wrapText="1"/>
    </xf>
    <xf numFmtId="0" fontId="35" fillId="19" borderId="1" xfId="0" applyFont="1" applyFill="1" applyBorder="1" applyAlignment="1">
      <alignment vertical="center" wrapText="1"/>
    </xf>
    <xf numFmtId="0" fontId="32" fillId="20" borderId="1" xfId="1" applyFont="1" applyFill="1" applyBorder="1" applyAlignment="1" applyProtection="1">
      <alignment horizontal="center" vertical="center" wrapText="1"/>
      <protection hidden="1"/>
    </xf>
    <xf numFmtId="0" fontId="31" fillId="19" borderId="1" xfId="2" applyFont="1" applyFill="1" applyBorder="1" applyAlignment="1" applyProtection="1">
      <alignment horizontal="center" vertical="center" wrapText="1"/>
      <protection hidden="1"/>
    </xf>
    <xf numFmtId="0" fontId="38" fillId="0" borderId="1" xfId="0" applyFont="1" applyBorder="1" applyAlignment="1">
      <alignment vertical="center"/>
    </xf>
    <xf numFmtId="0" fontId="33" fillId="0" borderId="1" xfId="0" applyFont="1" applyBorder="1" applyAlignment="1">
      <alignment wrapText="1"/>
    </xf>
    <xf numFmtId="0" fontId="31" fillId="4" borderId="1" xfId="0" applyFont="1" applyFill="1" applyBorder="1" applyAlignment="1" applyProtection="1">
      <alignment horizontal="center" vertical="center" wrapText="1"/>
      <protection hidden="1"/>
    </xf>
    <xf numFmtId="0" fontId="33" fillId="0" borderId="0" xfId="1"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3" fillId="0" borderId="0" xfId="1" applyFont="1" applyAlignment="1">
      <alignment horizontal="center" vertical="center" wrapText="1"/>
    </xf>
    <xf numFmtId="0" fontId="33" fillId="0" borderId="0" xfId="0" applyFont="1" applyAlignment="1">
      <alignment horizontal="center" vertical="center" wrapText="1"/>
    </xf>
    <xf numFmtId="0" fontId="33" fillId="4" borderId="1" xfId="0" applyFont="1" applyFill="1" applyBorder="1" applyAlignment="1">
      <alignment wrapText="1"/>
    </xf>
    <xf numFmtId="0" fontId="33" fillId="4" borderId="40" xfId="0" applyFont="1" applyFill="1" applyBorder="1" applyAlignment="1">
      <alignment vertical="center" wrapText="1"/>
    </xf>
    <xf numFmtId="0" fontId="33" fillId="4" borderId="36" xfId="0" applyFont="1" applyFill="1" applyBorder="1" applyAlignment="1">
      <alignment vertical="center" wrapText="1"/>
    </xf>
    <xf numFmtId="0" fontId="33" fillId="0" borderId="6" xfId="0" applyFont="1" applyBorder="1" applyAlignment="1">
      <alignment horizontal="center" vertical="center"/>
    </xf>
    <xf numFmtId="0" fontId="33" fillId="0" borderId="40" xfId="0" applyFont="1" applyBorder="1" applyAlignment="1">
      <alignment horizontal="center" vertical="center"/>
    </xf>
    <xf numFmtId="0" fontId="33" fillId="0" borderId="37" xfId="0" applyFont="1" applyBorder="1" applyAlignment="1">
      <alignment horizontal="center" vertical="center" wrapText="1"/>
    </xf>
    <xf numFmtId="0" fontId="33" fillId="0" borderId="37" xfId="0" applyFont="1" applyBorder="1" applyAlignment="1">
      <alignment horizontal="center" vertical="center"/>
    </xf>
    <xf numFmtId="0" fontId="33" fillId="29" borderId="37" xfId="0" applyFont="1" applyFill="1" applyBorder="1" applyAlignment="1">
      <alignment horizontal="center" vertical="center" wrapText="1"/>
    </xf>
    <xf numFmtId="0" fontId="33" fillId="0" borderId="53" xfId="0" applyFont="1" applyBorder="1" applyAlignment="1">
      <alignment horizontal="center" vertical="center" wrapText="1"/>
    </xf>
    <xf numFmtId="9" fontId="33" fillId="29" borderId="37" xfId="0" applyNumberFormat="1" applyFont="1" applyFill="1" applyBorder="1" applyAlignment="1">
      <alignment horizontal="center" vertical="center"/>
    </xf>
    <xf numFmtId="0" fontId="33" fillId="21" borderId="1" xfId="0" applyFont="1" applyFill="1" applyBorder="1" applyAlignment="1">
      <alignment vertical="center"/>
    </xf>
    <xf numFmtId="0" fontId="33" fillId="21" borderId="37" xfId="0" applyFont="1" applyFill="1" applyBorder="1" applyAlignment="1">
      <alignment vertical="center"/>
    </xf>
    <xf numFmtId="49" fontId="1" fillId="0" borderId="3" xfId="3" applyNumberFormat="1" applyFont="1" applyBorder="1" applyAlignment="1">
      <alignment horizontal="center" vertical="center" wrapText="1"/>
    </xf>
    <xf numFmtId="49" fontId="1" fillId="0" borderId="1" xfId="3" applyNumberFormat="1" applyFont="1" applyBorder="1" applyAlignment="1">
      <alignment horizontal="center" vertical="center" wrapText="1"/>
    </xf>
    <xf numFmtId="14" fontId="1" fillId="0" borderId="35" xfId="3" applyNumberFormat="1" applyFont="1" applyBorder="1" applyAlignment="1">
      <alignment horizontal="center" vertical="center" wrapText="1"/>
    </xf>
    <xf numFmtId="14" fontId="1" fillId="0" borderId="6" xfId="3" applyNumberFormat="1" applyFont="1" applyBorder="1" applyAlignment="1">
      <alignment horizontal="center" vertical="center" wrapText="1"/>
    </xf>
    <xf numFmtId="49" fontId="1" fillId="0" borderId="35" xfId="3" applyNumberFormat="1" applyFont="1" applyBorder="1" applyAlignment="1">
      <alignment horizontal="left" vertical="center" wrapText="1"/>
    </xf>
    <xf numFmtId="49" fontId="1" fillId="0" borderId="26" xfId="3" applyNumberFormat="1" applyFont="1" applyBorder="1" applyAlignment="1">
      <alignment horizontal="left" vertical="center" wrapText="1"/>
    </xf>
    <xf numFmtId="49" fontId="1" fillId="0" borderId="27" xfId="3" applyNumberFormat="1" applyFont="1" applyBorder="1" applyAlignment="1">
      <alignment horizontal="left"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35" xfId="3" applyFont="1" applyBorder="1" applyAlignment="1">
      <alignment horizontal="left" vertical="center" wrapText="1"/>
    </xf>
    <xf numFmtId="0" fontId="1" fillId="0" borderId="26" xfId="3" applyFont="1" applyBorder="1" applyAlignment="1">
      <alignment horizontal="left" vertical="center" wrapText="1"/>
    </xf>
    <xf numFmtId="0" fontId="1" fillId="0" borderId="27" xfId="3" applyFont="1" applyBorder="1" applyAlignment="1">
      <alignment horizontal="left"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2" fillId="0" borderId="25" xfId="3" applyFont="1" applyBorder="1" applyAlignment="1">
      <alignment horizontal="center"/>
    </xf>
    <xf numFmtId="0" fontId="2" fillId="0" borderId="26" xfId="3" applyFont="1" applyBorder="1" applyAlignment="1">
      <alignment horizontal="center"/>
    </xf>
    <xf numFmtId="0" fontId="2" fillId="0" borderId="27" xfId="3" applyFont="1" applyBorder="1" applyAlignment="1">
      <alignment horizontal="center"/>
    </xf>
    <xf numFmtId="0" fontId="2" fillId="0" borderId="7" xfId="3" applyFont="1" applyBorder="1" applyAlignment="1">
      <alignment horizontal="left"/>
    </xf>
    <xf numFmtId="0" fontId="2" fillId="0" borderId="9" xfId="3" applyFont="1" applyBorder="1" applyAlignment="1">
      <alignment horizontal="left"/>
    </xf>
    <xf numFmtId="0" fontId="2" fillId="0" borderId="28" xfId="3" applyFont="1" applyBorder="1" applyAlignment="1">
      <alignment horizontal="left"/>
    </xf>
    <xf numFmtId="0" fontId="5" fillId="5" borderId="31" xfId="3" applyFont="1" applyFill="1" applyBorder="1" applyAlignment="1">
      <alignment horizontal="center" vertical="center" wrapText="1"/>
    </xf>
    <xf numFmtId="0" fontId="5" fillId="5" borderId="32" xfId="3" applyFont="1" applyFill="1" applyBorder="1" applyAlignment="1">
      <alignment horizontal="center" vertical="center" wrapText="1"/>
    </xf>
    <xf numFmtId="0" fontId="5" fillId="5" borderId="33" xfId="3" applyFont="1" applyFill="1" applyBorder="1" applyAlignment="1">
      <alignment horizontal="center" vertical="center" wrapText="1"/>
    </xf>
    <xf numFmtId="0" fontId="5" fillId="5" borderId="34" xfId="3" applyFont="1" applyFill="1" applyBorder="1" applyAlignment="1">
      <alignment horizontal="center" vertical="center" wrapText="1"/>
    </xf>
    <xf numFmtId="0" fontId="5" fillId="5" borderId="4" xfId="3" applyFont="1" applyFill="1" applyBorder="1" applyAlignment="1">
      <alignment horizontal="center" vertical="center" wrapText="1"/>
    </xf>
    <xf numFmtId="0" fontId="5" fillId="5" borderId="5" xfId="3" applyFont="1" applyFill="1" applyBorder="1" applyAlignment="1">
      <alignment horizontal="center" vertical="center" wrapText="1"/>
    </xf>
    <xf numFmtId="0" fontId="1" fillId="21" borderId="0" xfId="3" applyFont="1" applyFill="1" applyAlignment="1">
      <alignment horizontal="left"/>
    </xf>
    <xf numFmtId="0" fontId="1" fillId="21" borderId="18" xfId="3" applyFont="1" applyFill="1" applyBorder="1" applyAlignment="1">
      <alignment horizontal="left"/>
    </xf>
    <xf numFmtId="0" fontId="1" fillId="21" borderId="22" xfId="3" applyFont="1" applyFill="1" applyBorder="1" applyAlignment="1">
      <alignment horizontal="left"/>
    </xf>
    <xf numFmtId="0" fontId="1" fillId="21" borderId="23" xfId="3" applyFont="1" applyFill="1" applyBorder="1" applyAlignment="1">
      <alignment horizontal="left"/>
    </xf>
    <xf numFmtId="0" fontId="2" fillId="21" borderId="7" xfId="3" applyFont="1" applyFill="1" applyBorder="1" applyAlignment="1">
      <alignment horizontal="left"/>
    </xf>
    <xf numFmtId="0" fontId="2" fillId="21" borderId="9" xfId="3" applyFont="1" applyFill="1" applyBorder="1" applyAlignment="1">
      <alignment horizontal="left"/>
    </xf>
    <xf numFmtId="0" fontId="2" fillId="21" borderId="39" xfId="3" applyFont="1" applyFill="1" applyBorder="1" applyAlignment="1">
      <alignment horizontal="left"/>
    </xf>
    <xf numFmtId="0" fontId="2" fillId="0" borderId="11" xfId="3" applyFont="1" applyBorder="1" applyAlignment="1">
      <alignment horizontal="center"/>
    </xf>
    <xf numFmtId="0" fontId="2" fillId="0" borderId="0" xfId="3" applyFont="1" applyAlignment="1">
      <alignment horizontal="center"/>
    </xf>
    <xf numFmtId="0" fontId="2" fillId="0" borderId="19" xfId="3" applyFont="1" applyBorder="1" applyAlignment="1">
      <alignment horizontal="center"/>
    </xf>
    <xf numFmtId="0" fontId="2" fillId="0" borderId="13" xfId="3" applyFont="1" applyBorder="1" applyAlignment="1">
      <alignment horizontal="center" vertical="top"/>
    </xf>
    <xf numFmtId="0" fontId="2" fillId="0" borderId="14" xfId="3" applyFont="1" applyBorder="1" applyAlignment="1">
      <alignment horizontal="center" vertical="top"/>
    </xf>
    <xf numFmtId="0" fontId="2" fillId="0" borderId="11" xfId="3" applyFont="1" applyBorder="1" applyAlignment="1">
      <alignment horizontal="center" vertical="top"/>
    </xf>
    <xf numFmtId="0" fontId="2" fillId="0" borderId="0" xfId="3" applyFont="1" applyAlignment="1">
      <alignment horizontal="center" vertical="top"/>
    </xf>
    <xf numFmtId="0" fontId="2" fillId="0" borderId="20" xfId="3" applyFont="1" applyBorder="1" applyAlignment="1">
      <alignment horizontal="center" vertical="top"/>
    </xf>
    <xf numFmtId="0" fontId="2" fillId="0" borderId="21" xfId="3" applyFont="1" applyBorder="1" applyAlignment="1">
      <alignment horizontal="center" vertical="top"/>
    </xf>
    <xf numFmtId="0" fontId="3" fillId="0" borderId="15"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8" xfId="3" applyFont="1" applyBorder="1" applyAlignment="1">
      <alignment horizontal="center" vertical="center" wrapText="1"/>
    </xf>
    <xf numFmtId="0" fontId="3" fillId="0" borderId="0" xfId="3" applyFont="1" applyAlignment="1">
      <alignment horizontal="center" vertical="center" wrapText="1"/>
    </xf>
    <xf numFmtId="0" fontId="3" fillId="0" borderId="18"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23"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8"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4" xfId="3"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1" fillId="0" borderId="1" xfId="3" applyFont="1" applyBorder="1" applyAlignment="1">
      <alignment horizontal="center"/>
    </xf>
    <xf numFmtId="0" fontId="35" fillId="0" borderId="1" xfId="3" applyFont="1" applyBorder="1" applyAlignment="1">
      <alignment horizontal="center" vertical="center" wrapText="1"/>
    </xf>
    <xf numFmtId="0" fontId="33" fillId="0" borderId="1" xfId="3" applyFont="1" applyBorder="1" applyAlignment="1">
      <alignment horizontal="center" vertical="top"/>
    </xf>
    <xf numFmtId="0" fontId="35" fillId="2" borderId="36"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37" xfId="0" applyFont="1" applyFill="1" applyBorder="1" applyAlignment="1">
      <alignment horizontal="center" vertical="center" wrapText="1"/>
    </xf>
    <xf numFmtId="14" fontId="33" fillId="0" borderId="7" xfId="0" applyNumberFormat="1" applyFont="1" applyBorder="1" applyAlignment="1">
      <alignment horizontal="center" vertical="center" wrapText="1"/>
    </xf>
    <xf numFmtId="14" fontId="33" fillId="0" borderId="39" xfId="0" applyNumberFormat="1" applyFont="1" applyBorder="1" applyAlignment="1">
      <alignment horizontal="center" vertical="center" wrapText="1"/>
    </xf>
    <xf numFmtId="14" fontId="33" fillId="0" borderId="8" xfId="0" applyNumberFormat="1" applyFont="1" applyBorder="1" applyAlignment="1">
      <alignment horizontal="center" vertical="center" wrapText="1"/>
    </xf>
    <xf numFmtId="14" fontId="33" fillId="0" borderId="18" xfId="0" applyNumberFormat="1" applyFont="1" applyBorder="1" applyAlignment="1">
      <alignment horizontal="center" vertical="center" wrapText="1"/>
    </xf>
    <xf numFmtId="14" fontId="33" fillId="0" borderId="10" xfId="0" applyNumberFormat="1" applyFont="1" applyBorder="1" applyAlignment="1">
      <alignment horizontal="center" vertical="center" wrapText="1"/>
    </xf>
    <xf numFmtId="14" fontId="33" fillId="0" borderId="23" xfId="0" applyNumberFormat="1" applyFont="1" applyBorder="1" applyAlignment="1">
      <alignment horizontal="center" vertical="center" wrapText="1"/>
    </xf>
    <xf numFmtId="0" fontId="35" fillId="3" borderId="1" xfId="0" applyFont="1" applyFill="1" applyBorder="1" applyAlignment="1" applyProtection="1">
      <alignment horizontal="center" vertical="center" wrapText="1"/>
      <protection hidden="1"/>
    </xf>
    <xf numFmtId="0" fontId="35" fillId="6" borderId="1" xfId="1"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hidden="1"/>
    </xf>
    <xf numFmtId="0" fontId="33" fillId="0" borderId="36" xfId="0" applyFont="1" applyBorder="1" applyAlignment="1">
      <alignment vertical="center" wrapText="1"/>
    </xf>
    <xf numFmtId="0" fontId="33" fillId="0" borderId="37" xfId="0" applyFont="1" applyBorder="1" applyAlignment="1">
      <alignment vertical="center" wrapText="1"/>
    </xf>
    <xf numFmtId="9" fontId="33" fillId="0" borderId="36" xfId="0" applyNumberFormat="1" applyFont="1" applyBorder="1" applyAlignment="1">
      <alignment horizontal="center" vertical="center"/>
    </xf>
    <xf numFmtId="9" fontId="33" fillId="0" borderId="37" xfId="0" applyNumberFormat="1" applyFont="1" applyBorder="1" applyAlignment="1">
      <alignment horizontal="center" vertical="center"/>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center" vertical="top" wrapText="1"/>
    </xf>
    <xf numFmtId="0" fontId="13" fillId="9" borderId="1" xfId="0" applyFont="1" applyFill="1" applyBorder="1" applyAlignment="1" applyProtection="1">
      <alignment horizontal="center" vertical="center" wrapText="1"/>
      <protection hidden="1"/>
    </xf>
    <xf numFmtId="0" fontId="13" fillId="24" borderId="1" xfId="0"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13" fillId="24" borderId="1" xfId="0" applyFont="1" applyFill="1" applyBorder="1" applyAlignment="1" applyProtection="1">
      <alignment horizontal="center" vertical="center" wrapText="1"/>
      <protection locked="0"/>
    </xf>
    <xf numFmtId="0" fontId="13" fillId="23" borderId="7" xfId="0" applyFont="1" applyFill="1" applyBorder="1" applyAlignment="1" applyProtection="1">
      <alignment horizontal="center" vertical="center" wrapText="1"/>
      <protection locked="0"/>
    </xf>
    <xf numFmtId="0" fontId="13" fillId="23" borderId="9" xfId="0" applyFont="1" applyFill="1" applyBorder="1" applyAlignment="1" applyProtection="1">
      <alignment horizontal="center" vertical="center" wrapText="1"/>
      <protection locked="0"/>
    </xf>
    <xf numFmtId="0" fontId="13" fillId="23" borderId="39" xfId="0" applyFont="1" applyFill="1" applyBorder="1" applyAlignment="1" applyProtection="1">
      <alignment horizontal="center" vertical="center" wrapText="1"/>
      <protection locked="0"/>
    </xf>
    <xf numFmtId="0" fontId="13" fillId="23" borderId="10" xfId="0" applyFont="1" applyFill="1" applyBorder="1" applyAlignment="1" applyProtection="1">
      <alignment horizontal="center" vertical="center" wrapText="1"/>
      <protection locked="0"/>
    </xf>
    <xf numFmtId="0" fontId="13" fillId="23" borderId="22" xfId="0" applyFont="1" applyFill="1" applyBorder="1" applyAlignment="1" applyProtection="1">
      <alignment horizontal="center" vertical="center" wrapText="1"/>
      <protection locked="0"/>
    </xf>
    <xf numFmtId="0" fontId="13" fillId="23" borderId="23"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30" fillId="24" borderId="1" xfId="0" applyFont="1" applyFill="1" applyBorder="1" applyAlignment="1" applyProtection="1">
      <alignment horizontal="center" vertical="center" wrapText="1"/>
      <protection locked="0"/>
    </xf>
    <xf numFmtId="0" fontId="30" fillId="24" borderId="36" xfId="0" applyFont="1" applyFill="1" applyBorder="1" applyAlignment="1" applyProtection="1">
      <alignment horizontal="center" vertical="center" wrapText="1"/>
      <protection locked="0"/>
    </xf>
    <xf numFmtId="9" fontId="13" fillId="24" borderId="1" xfId="5" applyFont="1" applyFill="1" applyBorder="1" applyAlignment="1" applyProtection="1">
      <alignment horizontal="center" vertical="center" wrapText="1"/>
      <protection locked="0"/>
    </xf>
    <xf numFmtId="9" fontId="13" fillId="24" borderId="36" xfId="5" applyFont="1" applyFill="1" applyBorder="1" applyAlignment="1" applyProtection="1">
      <alignment horizontal="center" vertical="center" wrapText="1"/>
      <protection locked="0"/>
    </xf>
    <xf numFmtId="0" fontId="13" fillId="24" borderId="36" xfId="0" applyFont="1" applyFill="1" applyBorder="1" applyAlignment="1" applyProtection="1">
      <alignment horizontal="center" vertical="center" wrapText="1"/>
      <protection locked="0"/>
    </xf>
    <xf numFmtId="9" fontId="13" fillId="24" borderId="37" xfId="5" applyFont="1" applyFill="1" applyBorder="1" applyAlignment="1" applyProtection="1">
      <alignment horizontal="center" vertical="center" wrapText="1"/>
      <protection locked="0"/>
    </xf>
    <xf numFmtId="0" fontId="17" fillId="24" borderId="1"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top" wrapText="1"/>
      <protection locked="0"/>
    </xf>
    <xf numFmtId="0" fontId="9" fillId="22" borderId="1" xfId="0" applyFont="1" applyFill="1" applyBorder="1" applyAlignment="1" applyProtection="1">
      <alignment horizontal="center" vertical="top" wrapText="1"/>
      <protection locked="0"/>
    </xf>
    <xf numFmtId="0" fontId="10" fillId="22" borderId="36" xfId="0" applyFont="1" applyFill="1" applyBorder="1" applyAlignment="1">
      <alignment horizontal="center" vertical="top" wrapText="1"/>
    </xf>
    <xf numFmtId="0" fontId="10" fillId="22" borderId="38" xfId="0" applyFont="1" applyFill="1" applyBorder="1" applyAlignment="1">
      <alignment horizontal="center" vertical="top" wrapText="1"/>
    </xf>
    <xf numFmtId="0" fontId="10" fillId="22" borderId="37" xfId="0" applyFont="1" applyFill="1" applyBorder="1" applyAlignment="1">
      <alignment horizontal="center" vertical="top" wrapText="1"/>
    </xf>
    <xf numFmtId="9" fontId="13" fillId="22" borderId="36" xfId="5" applyFont="1" applyFill="1" applyBorder="1" applyAlignment="1" applyProtection="1">
      <alignment horizontal="center" vertical="top" wrapText="1"/>
    </xf>
    <xf numFmtId="9" fontId="13" fillId="22" borderId="38" xfId="5" applyFont="1" applyFill="1" applyBorder="1" applyAlignment="1" applyProtection="1">
      <alignment horizontal="center" vertical="top" wrapText="1"/>
    </xf>
    <xf numFmtId="9" fontId="13" fillId="22" borderId="37" xfId="5" applyFont="1" applyFill="1" applyBorder="1" applyAlignment="1" applyProtection="1">
      <alignment horizontal="center" vertical="top" wrapText="1"/>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3" fillId="0" borderId="3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9" borderId="7" xfId="0"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3" fillId="9" borderId="39" xfId="0"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wrapText="1"/>
      <protection locked="0"/>
    </xf>
    <xf numFmtId="0" fontId="13" fillId="9" borderId="22" xfId="0" applyFont="1" applyFill="1" applyBorder="1" applyAlignment="1" applyProtection="1">
      <alignment horizontal="center" vertical="center" wrapText="1"/>
      <protection locked="0"/>
    </xf>
    <xf numFmtId="0" fontId="13" fillId="9" borderId="23"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0" fillId="22" borderId="1" xfId="5" applyFont="1" applyFill="1" applyBorder="1" applyAlignment="1" applyProtection="1">
      <alignment horizontal="center" vertical="top" wrapText="1"/>
      <protection locked="0"/>
    </xf>
    <xf numFmtId="0" fontId="29" fillId="22" borderId="1" xfId="0" applyFont="1" applyFill="1" applyBorder="1" applyAlignment="1" applyProtection="1">
      <alignment horizontal="center" vertical="center" wrapText="1"/>
      <protection locked="0"/>
    </xf>
    <xf numFmtId="0" fontId="10" fillId="22" borderId="1" xfId="0" applyFont="1" applyFill="1" applyBorder="1" applyAlignment="1">
      <alignment horizontal="center" vertical="top" wrapText="1"/>
    </xf>
    <xf numFmtId="0" fontId="0" fillId="22" borderId="1" xfId="0" applyFill="1" applyBorder="1" applyAlignment="1">
      <alignment horizontal="center" vertical="top" wrapText="1"/>
    </xf>
    <xf numFmtId="0" fontId="10"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0" fontId="10" fillId="22" borderId="36" xfId="0" applyFont="1" applyFill="1" applyBorder="1" applyAlignment="1" applyProtection="1">
      <alignment horizontal="center" vertical="top" textRotation="90" wrapText="1"/>
      <protection locked="0"/>
    </xf>
    <xf numFmtId="0" fontId="10" fillId="22" borderId="38" xfId="0" applyFont="1" applyFill="1" applyBorder="1" applyAlignment="1" applyProtection="1">
      <alignment horizontal="center" vertical="top" textRotation="90" wrapText="1"/>
      <protection locked="0"/>
    </xf>
    <xf numFmtId="0" fontId="10" fillId="22" borderId="37" xfId="0" applyFont="1" applyFill="1" applyBorder="1" applyAlignment="1" applyProtection="1">
      <alignment horizontal="center" vertical="top" textRotation="90" wrapText="1"/>
      <protection locked="0"/>
    </xf>
    <xf numFmtId="0" fontId="10" fillId="22" borderId="36" xfId="0" applyFont="1" applyFill="1" applyBorder="1" applyAlignment="1" applyProtection="1">
      <alignment horizontal="center" vertical="top" wrapText="1"/>
      <protection locked="0"/>
    </xf>
    <xf numFmtId="0" fontId="10" fillId="22" borderId="38" xfId="0" applyFont="1" applyFill="1" applyBorder="1" applyAlignment="1" applyProtection="1">
      <alignment horizontal="center" vertical="top" wrapText="1"/>
      <protection locked="0"/>
    </xf>
    <xf numFmtId="0" fontId="10" fillId="22" borderId="37" xfId="0" applyFont="1" applyFill="1" applyBorder="1" applyAlignment="1" applyProtection="1">
      <alignment horizontal="center" vertical="top" wrapText="1"/>
      <protection locked="0"/>
    </xf>
    <xf numFmtId="9" fontId="13" fillId="22" borderId="1" xfId="5" applyFont="1" applyFill="1" applyBorder="1" applyAlignment="1" applyProtection="1">
      <alignment horizontal="center" vertical="top" wrapText="1"/>
    </xf>
    <xf numFmtId="164" fontId="10" fillId="22" borderId="1" xfId="0" applyNumberFormat="1" applyFont="1" applyFill="1" applyBorder="1" applyAlignment="1" applyProtection="1">
      <alignment horizontal="center" vertical="top" wrapText="1"/>
      <protection locked="0"/>
    </xf>
    <xf numFmtId="9" fontId="10" fillId="22" borderId="36" xfId="5" applyFont="1" applyFill="1" applyBorder="1" applyAlignment="1" applyProtection="1">
      <alignment horizontal="center" vertical="top" wrapText="1"/>
    </xf>
    <xf numFmtId="9" fontId="10" fillId="22" borderId="38" xfId="5" applyFont="1" applyFill="1" applyBorder="1" applyAlignment="1" applyProtection="1">
      <alignment horizontal="center" vertical="top" wrapText="1"/>
    </xf>
    <xf numFmtId="9" fontId="10" fillId="22" borderId="37" xfId="5" applyFont="1" applyFill="1" applyBorder="1" applyAlignment="1" applyProtection="1">
      <alignment horizontal="center" vertical="top" wrapText="1"/>
    </xf>
    <xf numFmtId="0" fontId="12" fillId="22" borderId="1" xfId="0" applyFont="1" applyFill="1" applyBorder="1" applyAlignment="1">
      <alignment horizontal="center" vertical="top" wrapText="1"/>
    </xf>
    <xf numFmtId="0" fontId="0" fillId="0" borderId="1" xfId="0" applyBorder="1" applyAlignment="1" applyProtection="1">
      <alignment horizontal="center" vertical="top" wrapText="1"/>
      <protection locked="0"/>
    </xf>
    <xf numFmtId="0" fontId="10" fillId="0" borderId="1" xfId="0" applyFont="1" applyBorder="1" applyAlignment="1">
      <alignment horizontal="center" vertical="top" wrapText="1"/>
    </xf>
    <xf numFmtId="0" fontId="10"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0" fillId="0" borderId="36" xfId="0" applyFont="1" applyBorder="1" applyAlignment="1" applyProtection="1">
      <alignment horizontal="center" vertical="top" textRotation="90" wrapText="1"/>
      <protection locked="0"/>
    </xf>
    <xf numFmtId="0" fontId="10" fillId="0" borderId="38" xfId="0" applyFont="1" applyBorder="1" applyAlignment="1" applyProtection="1">
      <alignment horizontal="center" vertical="top" textRotation="90" wrapText="1"/>
      <protection locked="0"/>
    </xf>
    <xf numFmtId="0" fontId="10" fillId="0" borderId="37" xfId="0" applyFont="1" applyBorder="1" applyAlignment="1" applyProtection="1">
      <alignment horizontal="center" vertical="top" textRotation="90" wrapText="1"/>
      <protection locked="0"/>
    </xf>
    <xf numFmtId="9" fontId="13" fillId="0" borderId="1" xfId="5" applyFont="1" applyFill="1" applyBorder="1" applyAlignment="1" applyProtection="1">
      <alignment horizontal="center" vertical="top" wrapText="1"/>
    </xf>
    <xf numFmtId="0" fontId="0" fillId="0" borderId="1" xfId="0" applyBorder="1" applyAlignment="1">
      <alignment horizontal="center" vertical="top" wrapText="1"/>
    </xf>
    <xf numFmtId="9" fontId="10" fillId="0" borderId="36" xfId="5" applyFont="1" applyFill="1" applyBorder="1" applyAlignment="1" applyProtection="1">
      <alignment horizontal="center" vertical="top" wrapText="1"/>
    </xf>
    <xf numFmtId="9" fontId="10" fillId="0" borderId="38" xfId="5" applyFont="1" applyFill="1" applyBorder="1" applyAlignment="1" applyProtection="1">
      <alignment horizontal="center" vertical="top" wrapText="1"/>
    </xf>
    <xf numFmtId="9" fontId="10" fillId="0" borderId="37" xfId="5" applyFont="1" applyFill="1" applyBorder="1" applyAlignment="1" applyProtection="1">
      <alignment horizontal="center" vertical="top" wrapText="1"/>
    </xf>
    <xf numFmtId="0" fontId="12" fillId="0" borderId="1" xfId="0" applyFont="1" applyBorder="1" applyAlignment="1">
      <alignment horizontal="center" vertical="top" wrapText="1"/>
    </xf>
    <xf numFmtId="0" fontId="29" fillId="0" borderId="1" xfId="0" applyFont="1" applyBorder="1" applyAlignment="1" applyProtection="1">
      <alignment horizontal="center" vertical="top" wrapText="1"/>
      <protection locked="0"/>
    </xf>
    <xf numFmtId="0" fontId="10" fillId="0" borderId="36" xfId="0" applyFont="1" applyBorder="1" applyAlignment="1" applyProtection="1">
      <alignment horizontal="center" vertical="top" wrapText="1"/>
      <protection locked="0"/>
    </xf>
    <xf numFmtId="0" fontId="10" fillId="0" borderId="38" xfId="0"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9" fontId="10" fillId="0" borderId="1" xfId="5" applyFont="1" applyFill="1" applyBorder="1" applyAlignment="1" applyProtection="1">
      <alignment horizontal="center" vertical="top" wrapText="1"/>
      <protection locked="0"/>
    </xf>
    <xf numFmtId="164" fontId="10" fillId="0" borderId="1" xfId="0" applyNumberFormat="1"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7" xfId="0" applyFont="1" applyBorder="1" applyAlignment="1">
      <alignment horizontal="center" vertical="top" wrapText="1"/>
    </xf>
    <xf numFmtId="9" fontId="13" fillId="0" borderId="36" xfId="5" applyFont="1" applyFill="1" applyBorder="1" applyAlignment="1" applyProtection="1">
      <alignment horizontal="center" vertical="top" wrapText="1"/>
    </xf>
    <xf numFmtId="9" fontId="13" fillId="0" borderId="38" xfId="5" applyFont="1" applyFill="1" applyBorder="1" applyAlignment="1" applyProtection="1">
      <alignment horizontal="center" vertical="top" wrapText="1"/>
    </xf>
    <xf numFmtId="9" fontId="13" fillId="0" borderId="37" xfId="5" applyFont="1" applyFill="1" applyBorder="1" applyAlignment="1" applyProtection="1">
      <alignment horizontal="center" vertical="top" wrapText="1"/>
    </xf>
    <xf numFmtId="0" fontId="29" fillId="22" borderId="1" xfId="0" applyFont="1" applyFill="1" applyBorder="1" applyAlignment="1" applyProtection="1">
      <alignment horizontal="center" vertical="top" wrapText="1"/>
      <protection locked="0"/>
    </xf>
    <xf numFmtId="0" fontId="8" fillId="22" borderId="1" xfId="0" applyFont="1" applyFill="1" applyBorder="1" applyAlignment="1">
      <alignment horizontal="center" vertical="top" wrapText="1"/>
    </xf>
    <xf numFmtId="0" fontId="8" fillId="22" borderId="1" xfId="0" applyFont="1" applyFill="1" applyBorder="1" applyAlignment="1" applyProtection="1">
      <alignment horizontal="center" vertical="top" textRotation="90" wrapText="1"/>
      <protection locked="0"/>
    </xf>
    <xf numFmtId="0" fontId="10" fillId="6" borderId="1" xfId="0" applyFont="1" applyFill="1" applyBorder="1" applyAlignment="1" applyProtection="1">
      <alignment horizontal="center" vertical="top" textRotation="90" wrapText="1"/>
      <protection locked="0"/>
    </xf>
    <xf numFmtId="0" fontId="8" fillId="6" borderId="1" xfId="0" applyFont="1" applyFill="1" applyBorder="1" applyAlignment="1" applyProtection="1">
      <alignment horizontal="center" vertical="top" textRotation="90" wrapText="1"/>
      <protection locked="0"/>
    </xf>
    <xf numFmtId="0" fontId="10"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9" fontId="10" fillId="0" borderId="37" xfId="0" applyNumberFormat="1" applyFont="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8" fillId="6" borderId="1"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164" fontId="10" fillId="6" borderId="1" xfId="0" applyNumberFormat="1" applyFont="1" applyFill="1" applyBorder="1" applyAlignment="1" applyProtection="1">
      <alignment horizontal="center" vertical="top" wrapText="1"/>
      <protection locked="0"/>
    </xf>
    <xf numFmtId="164" fontId="10" fillId="6" borderId="1" xfId="0" applyNumberFormat="1" applyFont="1" applyFill="1" applyBorder="1" applyAlignment="1" applyProtection="1">
      <alignment horizontal="center" vertical="center" wrapText="1"/>
      <protection locked="0"/>
    </xf>
    <xf numFmtId="0" fontId="10" fillId="6" borderId="1" xfId="0" applyFont="1" applyFill="1" applyBorder="1" applyAlignment="1">
      <alignment horizontal="center" vertical="top" wrapText="1"/>
    </xf>
    <xf numFmtId="0" fontId="10" fillId="6" borderId="36" xfId="0" applyFont="1" applyFill="1" applyBorder="1" applyAlignment="1" applyProtection="1">
      <alignment horizontal="center" vertical="top" textRotation="90" wrapText="1"/>
      <protection locked="0"/>
    </xf>
    <xf numFmtId="0" fontId="10" fillId="6" borderId="38" xfId="0" applyFont="1" applyFill="1" applyBorder="1" applyAlignment="1" applyProtection="1">
      <alignment horizontal="center" vertical="top" textRotation="90" wrapText="1"/>
      <protection locked="0"/>
    </xf>
    <xf numFmtId="0" fontId="10" fillId="6" borderId="37" xfId="0" applyFont="1" applyFill="1" applyBorder="1" applyAlignment="1" applyProtection="1">
      <alignment horizontal="center" vertical="top" textRotation="90" wrapText="1"/>
      <protection locked="0"/>
    </xf>
    <xf numFmtId="0" fontId="10" fillId="6" borderId="36" xfId="0" applyFont="1" applyFill="1" applyBorder="1" applyAlignment="1" applyProtection="1">
      <alignment horizontal="center" vertical="center" wrapText="1"/>
      <protection locked="0"/>
    </xf>
    <xf numFmtId="0" fontId="10" fillId="6" borderId="38" xfId="0" applyFont="1" applyFill="1" applyBorder="1" applyAlignment="1" applyProtection="1">
      <alignment horizontal="center" vertical="center" wrapText="1"/>
      <protection locked="0"/>
    </xf>
    <xf numFmtId="0" fontId="10" fillId="6" borderId="37" xfId="0" applyFont="1" applyFill="1" applyBorder="1" applyAlignment="1" applyProtection="1">
      <alignment horizontal="center" vertical="center" wrapText="1"/>
      <protection locked="0"/>
    </xf>
    <xf numFmtId="9" fontId="10" fillId="6" borderId="1" xfId="5" applyFont="1" applyFill="1" applyBorder="1" applyAlignment="1" applyProtection="1">
      <alignment horizontal="center" vertical="top" wrapText="1"/>
      <protection locked="0"/>
    </xf>
    <xf numFmtId="9" fontId="10" fillId="6" borderId="1" xfId="5"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6" borderId="1" xfId="0" applyFont="1" applyFill="1" applyBorder="1" applyAlignment="1" applyProtection="1">
      <alignment horizontal="center" vertical="center" textRotation="90" wrapText="1"/>
      <protection locked="0"/>
    </xf>
    <xf numFmtId="0" fontId="8" fillId="6" borderId="1" xfId="0" applyFont="1" applyFill="1" applyBorder="1" applyAlignment="1" applyProtection="1">
      <alignment horizontal="center" vertical="center" textRotation="90" wrapText="1"/>
      <protection locked="0"/>
    </xf>
    <xf numFmtId="0" fontId="10" fillId="6" borderId="36" xfId="0" applyFont="1" applyFill="1" applyBorder="1" applyAlignment="1" applyProtection="1">
      <alignment horizontal="center" vertical="center" textRotation="90" wrapText="1"/>
      <protection locked="0"/>
    </xf>
    <xf numFmtId="0" fontId="10" fillId="6" borderId="38" xfId="0" applyFont="1" applyFill="1" applyBorder="1" applyAlignment="1" applyProtection="1">
      <alignment horizontal="center" vertical="center" textRotation="90" wrapText="1"/>
      <protection locked="0"/>
    </xf>
    <xf numFmtId="0" fontId="10" fillId="6" borderId="37" xfId="0" applyFont="1" applyFill="1" applyBorder="1" applyAlignment="1" applyProtection="1">
      <alignment horizontal="center" vertical="center" textRotation="90" wrapText="1"/>
      <protection locked="0"/>
    </xf>
    <xf numFmtId="9" fontId="13" fillId="6" borderId="1" xfId="5" applyFont="1" applyFill="1" applyBorder="1" applyAlignment="1" applyProtection="1">
      <alignment horizontal="center" vertical="center" wrapText="1"/>
    </xf>
    <xf numFmtId="9" fontId="13" fillId="6" borderId="1" xfId="5" applyFont="1" applyFill="1" applyBorder="1" applyAlignment="1" applyProtection="1">
      <alignment horizontal="center" vertical="top" wrapText="1"/>
    </xf>
    <xf numFmtId="9" fontId="10" fillId="0" borderId="1" xfId="0" applyNumberFormat="1" applyFont="1" applyBorder="1" applyAlignment="1" applyProtection="1">
      <alignment horizontal="center" vertical="top" wrapText="1"/>
      <protection locked="0"/>
    </xf>
    <xf numFmtId="0" fontId="8" fillId="6" borderId="1" xfId="0" applyFont="1" applyFill="1" applyBorder="1" applyAlignment="1">
      <alignment horizontal="center" vertical="top" wrapText="1"/>
    </xf>
    <xf numFmtId="0" fontId="10" fillId="6" borderId="1" xfId="0" applyFont="1" applyFill="1" applyBorder="1" applyAlignment="1" applyProtection="1">
      <alignment horizontal="left" vertical="top" wrapText="1"/>
      <protection locked="0"/>
    </xf>
    <xf numFmtId="0" fontId="29" fillId="6" borderId="1" xfId="0" applyFont="1" applyFill="1" applyBorder="1" applyAlignment="1" applyProtection="1">
      <alignment horizontal="center" vertical="top" wrapText="1"/>
      <protection locked="0"/>
    </xf>
    <xf numFmtId="0" fontId="10" fillId="29" borderId="44" xfId="0" applyFont="1" applyFill="1" applyBorder="1" applyAlignment="1">
      <alignment horizontal="center" vertical="center" wrapText="1"/>
    </xf>
    <xf numFmtId="0" fontId="10" fillId="29" borderId="43" xfId="0" applyFont="1" applyFill="1" applyBorder="1" applyAlignment="1">
      <alignment horizontal="center" vertical="center" wrapText="1"/>
    </xf>
    <xf numFmtId="0" fontId="10" fillId="29" borderId="45" xfId="0" applyFont="1" applyFill="1" applyBorder="1" applyAlignment="1">
      <alignment horizontal="center" vertical="center" wrapText="1"/>
    </xf>
    <xf numFmtId="0" fontId="10" fillId="6" borderId="36" xfId="0" applyFont="1" applyFill="1" applyBorder="1" applyAlignment="1" applyProtection="1">
      <alignment horizontal="center" vertical="top" wrapText="1"/>
      <protection locked="0"/>
    </xf>
    <xf numFmtId="0" fontId="10" fillId="6" borderId="38" xfId="0" applyFont="1" applyFill="1" applyBorder="1" applyAlignment="1" applyProtection="1">
      <alignment horizontal="center" vertical="top" wrapText="1"/>
      <protection locked="0"/>
    </xf>
    <xf numFmtId="0" fontId="10" fillId="6" borderId="37" xfId="0" applyFont="1" applyFill="1" applyBorder="1" applyAlignment="1" applyProtection="1">
      <alignment horizontal="center" vertical="top" wrapText="1"/>
      <protection locked="0"/>
    </xf>
    <xf numFmtId="0" fontId="10" fillId="4" borderId="36" xfId="0" applyFont="1" applyFill="1" applyBorder="1" applyAlignment="1" applyProtection="1">
      <alignment horizontal="center" vertical="top" wrapText="1"/>
      <protection locked="0"/>
    </xf>
    <xf numFmtId="0" fontId="10" fillId="4" borderId="38"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0" fillId="0" borderId="40" xfId="0" applyFont="1" applyBorder="1" applyAlignment="1" applyProtection="1">
      <alignment horizontal="center" vertical="top" wrapText="1"/>
      <protection locked="0"/>
    </xf>
    <xf numFmtId="0" fontId="8" fillId="0" borderId="40" xfId="0" applyFont="1" applyBorder="1" applyAlignment="1" applyProtection="1">
      <alignment horizontal="center" vertical="top" wrapText="1"/>
      <protection locked="0"/>
    </xf>
    <xf numFmtId="0" fontId="10" fillId="6" borderId="36"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7" xfId="0" applyFont="1" applyFill="1" applyBorder="1" applyAlignment="1">
      <alignment horizontal="center" vertical="center" wrapText="1"/>
    </xf>
    <xf numFmtId="9" fontId="13" fillId="6" borderId="36" xfId="5" applyFont="1" applyFill="1" applyBorder="1" applyAlignment="1" applyProtection="1">
      <alignment horizontal="center" vertical="center" wrapText="1"/>
    </xf>
    <xf numFmtId="9" fontId="13" fillId="6" borderId="38" xfId="5" applyFont="1" applyFill="1" applyBorder="1" applyAlignment="1" applyProtection="1">
      <alignment horizontal="center" vertical="center" wrapText="1"/>
    </xf>
    <xf numFmtId="9" fontId="13" fillId="6" borderId="37" xfId="5" applyFont="1" applyFill="1" applyBorder="1" applyAlignment="1" applyProtection="1">
      <alignment horizontal="center" vertical="center" wrapText="1"/>
    </xf>
    <xf numFmtId="0" fontId="10" fillId="22" borderId="1" xfId="0" applyFont="1" applyFill="1" applyBorder="1" applyAlignment="1" applyProtection="1">
      <alignment horizontal="left" vertical="top" wrapText="1"/>
      <protection locked="0"/>
    </xf>
    <xf numFmtId="0" fontId="8" fillId="22" borderId="1" xfId="0" applyFont="1" applyFill="1" applyBorder="1" applyAlignment="1" applyProtection="1">
      <alignment horizontal="center" vertical="top" wrapText="1"/>
      <protection locked="0"/>
    </xf>
    <xf numFmtId="0" fontId="10" fillId="29" borderId="49" xfId="0" applyFont="1" applyFill="1" applyBorder="1" applyAlignment="1">
      <alignment horizontal="center" vertical="center" wrapText="1"/>
    </xf>
    <xf numFmtId="0" fontId="10" fillId="29" borderId="50" xfId="0" applyFont="1" applyFill="1" applyBorder="1" applyAlignment="1">
      <alignment horizontal="center" vertical="center" wrapText="1"/>
    </xf>
    <xf numFmtId="0" fontId="10" fillId="29" borderId="51" xfId="0" applyFont="1" applyFill="1" applyBorder="1" applyAlignment="1">
      <alignment horizontal="center" vertical="center" wrapText="1"/>
    </xf>
    <xf numFmtId="164" fontId="10" fillId="0" borderId="36" xfId="0" applyNumberFormat="1" applyFont="1" applyBorder="1" applyAlignment="1" applyProtection="1">
      <alignment horizontal="center" vertical="top" wrapText="1"/>
      <protection locked="0"/>
    </xf>
    <xf numFmtId="164" fontId="10" fillId="0" borderId="38" xfId="0" applyNumberFormat="1" applyFont="1" applyBorder="1" applyAlignment="1" applyProtection="1">
      <alignment horizontal="center" vertical="top" wrapText="1"/>
      <protection locked="0"/>
    </xf>
    <xf numFmtId="164" fontId="10" fillId="0" borderId="37" xfId="0" applyNumberFormat="1"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9" fontId="10" fillId="0" borderId="46" xfId="0" applyNumberFormat="1" applyFont="1" applyBorder="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48" xfId="0" applyFont="1" applyBorder="1" applyAlignment="1" applyProtection="1">
      <alignment horizontal="center" vertical="top" wrapText="1"/>
      <protection locked="0"/>
    </xf>
    <xf numFmtId="0" fontId="29" fillId="0" borderId="36" xfId="0" applyFont="1" applyBorder="1" applyAlignment="1" applyProtection="1">
      <alignment horizontal="center" vertical="top" wrapText="1"/>
      <protection locked="0"/>
    </xf>
    <xf numFmtId="0" fontId="29" fillId="0" borderId="38" xfId="0" applyFont="1" applyBorder="1" applyAlignment="1" applyProtection="1">
      <alignment horizontal="center" vertical="top" wrapText="1"/>
      <protection locked="0"/>
    </xf>
    <xf numFmtId="0" fontId="29" fillId="0" borderId="37" xfId="0" applyFont="1" applyBorder="1" applyAlignment="1" applyProtection="1">
      <alignment horizontal="center" vertical="top" wrapText="1"/>
      <protection locked="0"/>
    </xf>
    <xf numFmtId="0" fontId="10" fillId="0" borderId="35" xfId="0" applyFont="1" applyBorder="1" applyAlignment="1" applyProtection="1">
      <alignment horizontal="center" vertical="top" wrapText="1"/>
      <protection locked="0"/>
    </xf>
    <xf numFmtId="0" fontId="8" fillId="0" borderId="35"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43" xfId="0" applyFont="1" applyBorder="1" applyAlignment="1" applyProtection="1">
      <alignment horizontal="center" vertical="top" wrapText="1"/>
      <protection locked="0"/>
    </xf>
    <xf numFmtId="0" fontId="10" fillId="0" borderId="53" xfId="0" applyFont="1" applyBorder="1" applyAlignment="1" applyProtection="1">
      <alignment horizontal="center" vertical="top" wrapText="1"/>
      <protection locked="0"/>
    </xf>
    <xf numFmtId="0" fontId="10" fillId="4" borderId="1" xfId="0" applyFont="1" applyFill="1" applyBorder="1" applyAlignment="1" applyProtection="1">
      <alignment horizontal="center" vertical="top" wrapText="1"/>
      <protection locked="0"/>
    </xf>
    <xf numFmtId="0" fontId="8" fillId="4" borderId="1" xfId="0" applyFont="1" applyFill="1" applyBorder="1" applyAlignment="1" applyProtection="1">
      <alignment horizontal="center" vertical="top" wrapText="1"/>
      <protection locked="0"/>
    </xf>
    <xf numFmtId="0" fontId="8" fillId="0" borderId="36"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9" fontId="10" fillId="29" borderId="44" xfId="0" applyNumberFormat="1" applyFont="1" applyFill="1" applyBorder="1" applyAlignment="1">
      <alignment horizontal="center" vertical="center" wrapText="1"/>
    </xf>
    <xf numFmtId="9" fontId="10" fillId="29" borderId="43" xfId="0" applyNumberFormat="1" applyFont="1" applyFill="1" applyBorder="1" applyAlignment="1">
      <alignment horizontal="center" vertical="center" wrapText="1"/>
    </xf>
    <xf numFmtId="9" fontId="10" fillId="29" borderId="45" xfId="0" applyNumberFormat="1" applyFont="1" applyFill="1" applyBorder="1" applyAlignment="1">
      <alignment horizontal="center" vertical="center" wrapText="1"/>
    </xf>
    <xf numFmtId="0" fontId="10" fillId="29" borderId="46" xfId="0" applyFont="1" applyFill="1" applyBorder="1" applyAlignment="1">
      <alignment horizontal="center" vertical="center" wrapText="1"/>
    </xf>
    <xf numFmtId="0" fontId="10" fillId="29" borderId="47" xfId="0" applyFont="1" applyFill="1" applyBorder="1" applyAlignment="1">
      <alignment horizontal="center" vertical="center" wrapText="1"/>
    </xf>
    <xf numFmtId="0" fontId="10" fillId="29" borderId="48"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0" fontId="10" fillId="29" borderId="40" xfId="0" applyFont="1" applyFill="1" applyBorder="1" applyAlignment="1">
      <alignment horizontal="center" vertical="center" wrapText="1"/>
    </xf>
    <xf numFmtId="0" fontId="10" fillId="0" borderId="5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8" fillId="0" borderId="7" xfId="0" applyFont="1" applyBorder="1" applyAlignment="1" applyProtection="1">
      <alignment horizontal="center" vertical="top" wrapText="1"/>
      <protection locked="0"/>
    </xf>
    <xf numFmtId="9" fontId="10" fillId="0" borderId="37" xfId="5" applyFont="1"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9" fontId="10" fillId="0" borderId="40" xfId="0" applyNumberFormat="1" applyFont="1" applyBorder="1" applyAlignment="1" applyProtection="1">
      <alignment horizontal="center" vertical="top" wrapText="1"/>
      <protection locked="0"/>
    </xf>
    <xf numFmtId="9" fontId="10" fillId="0" borderId="40" xfId="5" applyFont="1" applyFill="1" applyBorder="1" applyAlignment="1" applyProtection="1">
      <alignment horizontal="center" vertical="top" wrapText="1"/>
      <protection locked="0"/>
    </xf>
    <xf numFmtId="9" fontId="10" fillId="0" borderId="36" xfId="5" applyFont="1" applyFill="1" applyBorder="1" applyAlignment="1" applyProtection="1">
      <alignment horizontal="center" vertical="top" wrapText="1"/>
      <protection locked="0"/>
    </xf>
    <xf numFmtId="9" fontId="10" fillId="0" borderId="38" xfId="5" applyFont="1" applyFill="1" applyBorder="1" applyAlignment="1" applyProtection="1">
      <alignment horizontal="center" vertical="top" wrapText="1"/>
      <protection locked="0"/>
    </xf>
    <xf numFmtId="9" fontId="10" fillId="0" borderId="53" xfId="0" applyNumberFormat="1" applyFont="1" applyBorder="1" applyAlignment="1" applyProtection="1">
      <alignment horizontal="center" vertical="center" wrapText="1"/>
      <protection locked="0"/>
    </xf>
    <xf numFmtId="0" fontId="10" fillId="0" borderId="54" xfId="0" applyFont="1" applyBorder="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0" fontId="29" fillId="0" borderId="36"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9" fontId="10" fillId="6" borderId="36" xfId="5" applyFont="1" applyFill="1" applyBorder="1" applyAlignment="1" applyProtection="1">
      <alignment horizontal="center" vertical="center" wrapText="1"/>
    </xf>
    <xf numFmtId="9" fontId="10" fillId="6" borderId="38" xfId="5" applyFont="1" applyFill="1" applyBorder="1" applyAlignment="1" applyProtection="1">
      <alignment horizontal="center" vertical="center" wrapText="1"/>
    </xf>
    <xf numFmtId="9" fontId="10" fillId="6" borderId="37" xfId="5" applyFont="1" applyFill="1" applyBorder="1" applyAlignment="1" applyProtection="1">
      <alignment horizontal="center" vertical="center" wrapText="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35" fillId="0" borderId="0" xfId="0" applyFont="1" applyAlignment="1">
      <alignment horizontal="left" vertical="center" wrapText="1"/>
    </xf>
    <xf numFmtId="0" fontId="35" fillId="7" borderId="1" xfId="0" applyFont="1" applyFill="1" applyBorder="1" applyAlignment="1" applyProtection="1">
      <alignment horizontal="left" vertical="center" wrapText="1"/>
      <protection hidden="1"/>
    </xf>
    <xf numFmtId="0" fontId="36" fillId="11" borderId="1" xfId="0" applyFont="1" applyFill="1" applyBorder="1" applyAlignment="1" applyProtection="1">
      <alignment horizontal="left" vertical="center" wrapText="1"/>
      <protection hidden="1"/>
    </xf>
    <xf numFmtId="0" fontId="36" fillId="11" borderId="1" xfId="1" applyFont="1" applyFill="1" applyBorder="1" applyAlignment="1" applyProtection="1">
      <alignment horizontal="left" vertical="center" wrapText="1"/>
      <protection hidden="1"/>
    </xf>
    <xf numFmtId="0" fontId="36" fillId="11" borderId="1" xfId="0" applyFont="1" applyFill="1" applyBorder="1" applyAlignment="1" applyProtection="1">
      <alignment horizontal="left" vertical="center" wrapText="1"/>
      <protection hidden="1"/>
    </xf>
    <xf numFmtId="0" fontId="35" fillId="8" borderId="1" xfId="0" applyFont="1" applyFill="1" applyBorder="1" applyAlignment="1" applyProtection="1">
      <alignment horizontal="left" vertical="center" wrapText="1"/>
      <protection hidden="1"/>
    </xf>
    <xf numFmtId="0" fontId="35" fillId="7" borderId="38" xfId="0" applyFont="1" applyFill="1" applyBorder="1" applyAlignment="1" applyProtection="1">
      <alignment horizontal="left" vertical="center" wrapText="1"/>
      <protection hidden="1"/>
    </xf>
    <xf numFmtId="0" fontId="35" fillId="7" borderId="37" xfId="0" applyFont="1" applyFill="1" applyBorder="1" applyAlignment="1" applyProtection="1">
      <alignment horizontal="left" vertical="center" wrapText="1"/>
      <protection hidden="1"/>
    </xf>
    <xf numFmtId="0" fontId="35" fillId="13" borderId="1" xfId="0" applyFont="1" applyFill="1" applyBorder="1" applyAlignment="1" applyProtection="1">
      <alignment horizontal="left" vertical="center" wrapText="1"/>
      <protection hidden="1"/>
    </xf>
    <xf numFmtId="0" fontId="35" fillId="13" borderId="36" xfId="0" applyFont="1" applyFill="1" applyBorder="1" applyAlignment="1" applyProtection="1">
      <alignment horizontal="left" vertical="center" wrapText="1"/>
      <protection hidden="1"/>
    </xf>
    <xf numFmtId="0" fontId="35" fillId="13" borderId="37" xfId="0" applyFont="1" applyFill="1" applyBorder="1" applyAlignment="1" applyProtection="1">
      <alignment horizontal="left" vertical="center" wrapText="1"/>
      <protection hidden="1"/>
    </xf>
    <xf numFmtId="0" fontId="35" fillId="13" borderId="0" xfId="0" applyFont="1" applyFill="1" applyAlignment="1">
      <alignment horizontal="left" vertical="center" wrapText="1"/>
    </xf>
    <xf numFmtId="0" fontId="35" fillId="16" borderId="36" xfId="0" applyFont="1" applyFill="1" applyBorder="1" applyAlignment="1" applyProtection="1">
      <alignment horizontal="left" vertical="center" wrapText="1"/>
      <protection hidden="1"/>
    </xf>
    <xf numFmtId="0" fontId="35" fillId="16" borderId="37" xfId="0" applyFont="1" applyFill="1" applyBorder="1" applyAlignment="1" applyProtection="1">
      <alignment horizontal="left" vertical="center" wrapText="1"/>
      <protection hidden="1"/>
    </xf>
    <xf numFmtId="0" fontId="32" fillId="16" borderId="38" xfId="0" applyFont="1" applyFill="1" applyBorder="1" applyAlignment="1">
      <alignment horizontal="left" vertical="top" wrapText="1"/>
    </xf>
    <xf numFmtId="0" fontId="35" fillId="16" borderId="38" xfId="0" applyFont="1" applyFill="1" applyBorder="1" applyAlignment="1">
      <alignment horizontal="left" vertical="top" wrapText="1"/>
    </xf>
    <xf numFmtId="0" fontId="35" fillId="16" borderId="1" xfId="0" applyFont="1" applyFill="1" applyBorder="1" applyAlignment="1" applyProtection="1">
      <alignment horizontal="left" vertical="center"/>
      <protection hidden="1"/>
    </xf>
    <xf numFmtId="0" fontId="35" fillId="16" borderId="1" xfId="0" applyFont="1" applyFill="1" applyBorder="1" applyAlignment="1" applyProtection="1">
      <alignment horizontal="left" vertical="center" wrapText="1"/>
      <protection hidden="1"/>
    </xf>
    <xf numFmtId="0" fontId="35" fillId="18" borderId="36" xfId="1" applyFont="1" applyFill="1" applyBorder="1" applyAlignment="1" applyProtection="1">
      <alignment horizontal="left" vertical="center" wrapText="1"/>
      <protection hidden="1"/>
    </xf>
    <xf numFmtId="0" fontId="35" fillId="18" borderId="38" xfId="1" applyFont="1" applyFill="1" applyBorder="1" applyAlignment="1" applyProtection="1">
      <alignment horizontal="left" vertical="center" wrapText="1"/>
      <protection hidden="1"/>
    </xf>
    <xf numFmtId="0" fontId="35" fillId="18" borderId="37" xfId="1" applyFont="1" applyFill="1" applyBorder="1" applyAlignment="1" applyProtection="1">
      <alignment horizontal="left" vertical="center" wrapText="1"/>
      <protection hidden="1"/>
    </xf>
    <xf numFmtId="0" fontId="35" fillId="18" borderId="36" xfId="1" applyFont="1" applyFill="1" applyBorder="1" applyAlignment="1" applyProtection="1">
      <alignment horizontal="left" vertical="center" wrapText="1"/>
      <protection hidden="1"/>
    </xf>
    <xf numFmtId="0" fontId="32" fillId="18" borderId="38" xfId="1" applyFont="1" applyFill="1" applyBorder="1" applyAlignment="1" applyProtection="1">
      <alignment horizontal="left" vertical="center" wrapText="1"/>
      <protection hidden="1"/>
    </xf>
    <xf numFmtId="0" fontId="35" fillId="18" borderId="1" xfId="1" applyFont="1" applyFill="1" applyBorder="1" applyAlignment="1" applyProtection="1">
      <alignment horizontal="left" vertical="center" wrapText="1"/>
      <protection hidden="1"/>
    </xf>
    <xf numFmtId="0" fontId="32" fillId="20" borderId="1" xfId="1" applyFont="1" applyFill="1" applyBorder="1" applyAlignment="1" applyProtection="1">
      <alignment horizontal="left" vertical="center" wrapText="1"/>
      <protection hidden="1"/>
    </xf>
    <xf numFmtId="0" fontId="3" fillId="16" borderId="36" xfId="0" applyFont="1" applyFill="1" applyBorder="1" applyAlignment="1">
      <alignment horizontal="left" vertical="top" wrapText="1"/>
    </xf>
    <xf numFmtId="0" fontId="38" fillId="9" borderId="1" xfId="0" applyFont="1" applyFill="1" applyBorder="1" applyAlignment="1">
      <alignment vertical="center"/>
    </xf>
    <xf numFmtId="0" fontId="40" fillId="0" borderId="1" xfId="0" applyFont="1" applyBorder="1" applyAlignment="1">
      <alignment horizontal="center" vertical="center"/>
    </xf>
  </cellXfs>
  <cellStyles count="7">
    <cellStyle name="Hipervínculo 3" xfId="4" xr:uid="{26689330-70CE-478E-81CE-9C8AEC9774EC}"/>
    <cellStyle name="Hyperlink" xfId="6" xr:uid="{00000000-000B-0000-0000-000008000000}"/>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76">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2" name="Imagen 1">
          <a:extLst>
            <a:ext uri="{FF2B5EF4-FFF2-40B4-BE49-F238E27FC236}">
              <a16:creationId xmlns:a16="http://schemas.microsoft.com/office/drawing/2014/main" id="{AB210CF2-07A2-4552-A977-29AD711CA245}"/>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3" name="Imagen 2">
          <a:extLst>
            <a:ext uri="{FF2B5EF4-FFF2-40B4-BE49-F238E27FC236}">
              <a16:creationId xmlns:a16="http://schemas.microsoft.com/office/drawing/2014/main" id="{B65EE5F6-A5CF-4B3A-BBCD-F10C29E63095}"/>
            </a:ext>
          </a:extLst>
        </xdr:cNvPr>
        <xdr:cNvPicPr>
          <a:picLocks noChangeAspect="1"/>
        </xdr:cNvPicPr>
      </xdr:nvPicPr>
      <xdr:blipFill>
        <a:blip xmlns:r="http://schemas.openxmlformats.org/officeDocument/2006/relationships" r:embed="rId2"/>
        <a:stretch>
          <a:fillRect/>
        </a:stretch>
      </xdr:blipFill>
      <xdr:spPr>
        <a:xfrm>
          <a:off x="3333750" y="4419600"/>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Atencion%20al%20Ciudadano%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Talento%20Humano%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V5%20Proc%20Direccionamiento%20E%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Evaluacion%20y%20Control%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20"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6"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8"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A29" dT="2021-12-21T17:05:55.64" personId="{9A0C04DD-417B-4D4B-B5D1-9CEA29D31A4C}" id="{9DFF658F-C560-4BE4-B7AA-95B04A39FBD3}">
    <text>Este componente busca mejorar la calidad y el acceso a los trámites y servicios de las entidades públicas, mejorando
la satisfacción de los ciudadanos y facilitando el ejercicio de sus derechos.</text>
  </threadedComment>
  <threadedComment ref="D35" dT="2021-12-21T18:45:25.52" personId="{9A0C04DD-417B-4D4B-B5D1-9CEA29D31A4C}" id="{D047532D-6DCC-4967-B598-BE58C23BDA39}">
    <text>Utilizar herramienta http://www.procuraduria.gov.co/portal/grupo-transparencia.page</text>
  </threadedComment>
  <threadedComment ref="D36"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3"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8"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threadedComments/threadedComment2.xml><?xml version="1.0" encoding="utf-8"?>
<ThreadedComments xmlns="http://schemas.microsoft.com/office/spreadsheetml/2018/threadedcomments" xmlns:x="http://schemas.openxmlformats.org/spreadsheetml/2006/main">
  <threadedComment ref="X5" dT="2021-08-23T12:10:29.73" personId="{9A0C04DD-417B-4D4B-B5D1-9CEA29D31A4C}" id="{BC658DA9-1E5A-496C-ADB2-3C55A296E7C2}">
    <text>Un control se define como la medida que permite reducir o mitigar el riesgo.</text>
  </threadedComment>
  <threadedComment ref="Y5" dT="2021-08-23T22:45:49.43" personId="{9A0C04DD-417B-4D4B-B5D1-9CEA29D31A4C}" id="{8071ED42-366C-4E3C-914F-6040BB8C39E5}">
    <text>Tratándose de riesgos de corrupción únicamente hay disminución de probabilidad. Es decir, para el impacto no opera el desplazamiento</text>
  </threadedComment>
  <threadedComment ref="AH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Z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nimalesbog.gov.co/sites/default/files/control/31032022_informe_auditoria_interna_rendicion_de_cuentas_2021.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O26"/>
  <sheetViews>
    <sheetView zoomScale="137" zoomScaleNormal="90" workbookViewId="0">
      <selection activeCell="A24" sqref="A24:B24"/>
    </sheetView>
  </sheetViews>
  <sheetFormatPr baseColWidth="10" defaultColWidth="14.5" defaultRowHeight="15" customHeight="1" x14ac:dyDescent="0.15"/>
  <cols>
    <col min="1" max="1" width="9.5" style="12" customWidth="1"/>
    <col min="2" max="2" width="12.5" style="12" customWidth="1"/>
    <col min="3" max="3" width="4.33203125" style="12" customWidth="1"/>
    <col min="4" max="4" width="21.83203125" style="1" customWidth="1"/>
    <col min="5" max="5" width="11.33203125" style="1" customWidth="1"/>
    <col min="6" max="7" width="9.5" style="1" customWidth="1"/>
    <col min="8" max="8" width="10.83203125" style="1" customWidth="1"/>
    <col min="9" max="9" width="9.5" style="1" customWidth="1"/>
    <col min="10" max="10" width="11.5" style="1" customWidth="1"/>
    <col min="11" max="19" width="10" style="1" customWidth="1"/>
    <col min="20" max="16384" width="14.5" style="1"/>
  </cols>
  <sheetData>
    <row r="1" spans="1:12" ht="23.25" customHeight="1" x14ac:dyDescent="0.15">
      <c r="A1" s="281"/>
      <c r="B1" s="282"/>
      <c r="C1" s="287" t="s">
        <v>0</v>
      </c>
      <c r="D1" s="288"/>
      <c r="E1" s="288"/>
      <c r="F1" s="288"/>
      <c r="G1" s="288"/>
      <c r="H1" s="289"/>
      <c r="I1" s="296"/>
      <c r="J1" s="297"/>
    </row>
    <row r="2" spans="1:12" ht="23.25" customHeight="1" x14ac:dyDescent="0.15">
      <c r="A2" s="283"/>
      <c r="B2" s="284"/>
      <c r="C2" s="290"/>
      <c r="D2" s="291"/>
      <c r="E2" s="291"/>
      <c r="F2" s="291"/>
      <c r="G2" s="291"/>
      <c r="H2" s="292"/>
      <c r="I2" s="298"/>
      <c r="J2" s="299"/>
    </row>
    <row r="3" spans="1:12" ht="23.25" customHeight="1" x14ac:dyDescent="0.15">
      <c r="A3" s="285"/>
      <c r="B3" s="286"/>
      <c r="C3" s="293"/>
      <c r="D3" s="294"/>
      <c r="E3" s="294"/>
      <c r="F3" s="294"/>
      <c r="G3" s="294"/>
      <c r="H3" s="295"/>
      <c r="I3" s="300"/>
      <c r="J3" s="301"/>
    </row>
    <row r="4" spans="1:12" ht="4.5" customHeight="1" x14ac:dyDescent="0.15">
      <c r="A4" s="2"/>
      <c r="B4" s="3"/>
      <c r="C4" s="3"/>
      <c r="D4" s="4"/>
      <c r="E4" s="4"/>
      <c r="F4" s="4"/>
      <c r="G4" s="4"/>
      <c r="H4" s="4"/>
      <c r="I4" s="4"/>
      <c r="J4" s="5"/>
    </row>
    <row r="5" spans="1:12" ht="80.25" customHeight="1" x14ac:dyDescent="0.15">
      <c r="A5" s="255" t="s">
        <v>1</v>
      </c>
      <c r="B5" s="256"/>
      <c r="C5" s="257" t="s">
        <v>2</v>
      </c>
      <c r="D5" s="257"/>
      <c r="E5" s="257"/>
      <c r="F5" s="257"/>
      <c r="G5" s="257"/>
      <c r="H5" s="257"/>
      <c r="I5" s="257"/>
      <c r="J5" s="258"/>
      <c r="K5" s="6"/>
      <c r="L5" s="6"/>
    </row>
    <row r="6" spans="1:12" ht="5.25" customHeight="1" x14ac:dyDescent="0.15">
      <c r="A6" s="278"/>
      <c r="B6" s="279"/>
      <c r="C6" s="279"/>
      <c r="D6" s="279"/>
      <c r="E6" s="279"/>
      <c r="F6" s="279"/>
      <c r="G6" s="279"/>
      <c r="H6" s="279"/>
      <c r="I6" s="279"/>
      <c r="J6" s="280"/>
    </row>
    <row r="7" spans="1:12" ht="41.25" customHeight="1" x14ac:dyDescent="0.15">
      <c r="A7" s="255" t="s">
        <v>3</v>
      </c>
      <c r="B7" s="256"/>
      <c r="C7" s="257" t="s">
        <v>4</v>
      </c>
      <c r="D7" s="257"/>
      <c r="E7" s="257"/>
      <c r="F7" s="257"/>
      <c r="G7" s="257"/>
      <c r="H7" s="257"/>
      <c r="I7" s="257"/>
      <c r="J7" s="258"/>
    </row>
    <row r="8" spans="1:12" ht="5.25" customHeight="1" x14ac:dyDescent="0.15">
      <c r="A8" s="259"/>
      <c r="B8" s="260"/>
      <c r="C8" s="260"/>
      <c r="D8" s="260"/>
      <c r="E8" s="260"/>
      <c r="F8" s="260"/>
      <c r="G8" s="260"/>
      <c r="H8" s="260"/>
      <c r="I8" s="260"/>
      <c r="J8" s="261"/>
    </row>
    <row r="9" spans="1:12" ht="17.25" customHeight="1" x14ac:dyDescent="0.15">
      <c r="A9" s="256" t="s">
        <v>5</v>
      </c>
      <c r="B9" s="256"/>
      <c r="C9" s="262" t="s">
        <v>6</v>
      </c>
      <c r="D9" s="263"/>
      <c r="E9" s="263"/>
      <c r="F9" s="263"/>
      <c r="G9" s="263"/>
      <c r="H9" s="263"/>
      <c r="I9" s="263"/>
      <c r="J9" s="264"/>
    </row>
    <row r="10" spans="1:12" ht="17.25" customHeight="1" x14ac:dyDescent="0.15">
      <c r="A10" s="256"/>
      <c r="B10" s="256"/>
      <c r="C10" s="275" t="s">
        <v>7</v>
      </c>
      <c r="D10" s="276"/>
      <c r="E10" s="276"/>
      <c r="F10" s="276"/>
      <c r="G10" s="276"/>
      <c r="H10" s="276"/>
      <c r="I10" s="276"/>
      <c r="J10" s="277"/>
    </row>
    <row r="11" spans="1:12" s="7" customFormat="1" ht="17.25" customHeight="1" x14ac:dyDescent="0.15">
      <c r="A11" s="256"/>
      <c r="B11" s="256"/>
      <c r="C11" s="20"/>
      <c r="D11" s="271" t="s">
        <v>8</v>
      </c>
      <c r="E11" s="271"/>
      <c r="F11" s="271"/>
      <c r="G11" s="271"/>
      <c r="H11" s="271"/>
      <c r="I11" s="271"/>
      <c r="J11" s="272"/>
    </row>
    <row r="12" spans="1:12" s="7" customFormat="1" ht="17.25" customHeight="1" x14ac:dyDescent="0.15">
      <c r="A12" s="256"/>
      <c r="B12" s="256"/>
      <c r="C12" s="20"/>
      <c r="D12" s="271" t="s">
        <v>9</v>
      </c>
      <c r="E12" s="271"/>
      <c r="F12" s="271"/>
      <c r="G12" s="271"/>
      <c r="H12" s="271"/>
      <c r="I12" s="271"/>
      <c r="J12" s="272"/>
    </row>
    <row r="13" spans="1:12" s="7" customFormat="1" ht="17.25" customHeight="1" x14ac:dyDescent="0.15">
      <c r="A13" s="256"/>
      <c r="B13" s="256"/>
      <c r="C13" s="20"/>
      <c r="D13" s="271" t="s">
        <v>10</v>
      </c>
      <c r="E13" s="271"/>
      <c r="F13" s="271"/>
      <c r="G13" s="271"/>
      <c r="H13" s="271"/>
      <c r="I13" s="271"/>
      <c r="J13" s="272"/>
    </row>
    <row r="14" spans="1:12" s="7" customFormat="1" ht="17.25" customHeight="1" x14ac:dyDescent="0.15">
      <c r="A14" s="256"/>
      <c r="B14" s="256"/>
      <c r="C14" s="20"/>
      <c r="D14" s="271" t="s">
        <v>11</v>
      </c>
      <c r="E14" s="271"/>
      <c r="F14" s="271"/>
      <c r="G14" s="271"/>
      <c r="H14" s="271"/>
      <c r="I14" s="271"/>
      <c r="J14" s="272"/>
    </row>
    <row r="15" spans="1:12" s="7" customFormat="1" ht="17.25" customHeight="1" x14ac:dyDescent="0.15">
      <c r="A15" s="256"/>
      <c r="B15" s="256"/>
      <c r="C15" s="20"/>
      <c r="D15" s="271" t="s">
        <v>12</v>
      </c>
      <c r="E15" s="271"/>
      <c r="F15" s="271"/>
      <c r="G15" s="271"/>
      <c r="H15" s="271"/>
      <c r="I15" s="271"/>
      <c r="J15" s="272"/>
    </row>
    <row r="16" spans="1:12" s="7" customFormat="1" ht="17.25" customHeight="1" x14ac:dyDescent="0.15">
      <c r="A16" s="256"/>
      <c r="B16" s="256"/>
      <c r="C16" s="21"/>
      <c r="D16" s="273" t="s">
        <v>13</v>
      </c>
      <c r="E16" s="273"/>
      <c r="F16" s="273"/>
      <c r="G16" s="273"/>
      <c r="H16" s="273"/>
      <c r="I16" s="273"/>
      <c r="J16" s="274"/>
    </row>
    <row r="17" spans="1:15" ht="6" customHeight="1" thickBot="1" x14ac:dyDescent="0.2">
      <c r="A17" s="8"/>
      <c r="B17" s="9"/>
      <c r="C17" s="9"/>
      <c r="D17" s="10"/>
      <c r="E17" s="10"/>
      <c r="F17" s="10"/>
      <c r="G17" s="10"/>
      <c r="H17" s="10"/>
      <c r="I17" s="10"/>
      <c r="J17" s="11"/>
    </row>
    <row r="18" spans="1:15" ht="4.5" customHeight="1" x14ac:dyDescent="0.15"/>
    <row r="19" spans="1:15" ht="4.5" customHeight="1" thickBot="1" x14ac:dyDescent="0.2"/>
    <row r="20" spans="1:15" ht="27.75" customHeight="1" x14ac:dyDescent="0.15">
      <c r="A20" s="265" t="s">
        <v>14</v>
      </c>
      <c r="B20" s="266"/>
      <c r="C20" s="267" t="s">
        <v>15</v>
      </c>
      <c r="D20" s="268"/>
      <c r="E20" s="14" t="s">
        <v>16</v>
      </c>
      <c r="F20" s="267" t="s">
        <v>17</v>
      </c>
      <c r="G20" s="269"/>
      <c r="H20" s="269"/>
      <c r="I20" s="269"/>
      <c r="J20" s="270"/>
    </row>
    <row r="21" spans="1:15" s="13" customFormat="1" ht="40.5" customHeight="1" x14ac:dyDescent="0.15">
      <c r="A21" s="250">
        <v>1</v>
      </c>
      <c r="B21" s="251"/>
      <c r="C21" s="245">
        <v>44590</v>
      </c>
      <c r="D21" s="246"/>
      <c r="E21" s="110" t="s">
        <v>18</v>
      </c>
      <c r="F21" s="252" t="s">
        <v>19</v>
      </c>
      <c r="G21" s="253"/>
      <c r="H21" s="253"/>
      <c r="I21" s="253"/>
      <c r="J21" s="254"/>
    </row>
    <row r="22" spans="1:15" ht="38.25" customHeight="1" x14ac:dyDescent="0.15">
      <c r="A22" s="243" t="s">
        <v>20</v>
      </c>
      <c r="B22" s="244"/>
      <c r="C22" s="245">
        <v>44658</v>
      </c>
      <c r="D22" s="246"/>
      <c r="E22" s="110" t="s">
        <v>21</v>
      </c>
      <c r="F22" s="247" t="s">
        <v>22</v>
      </c>
      <c r="G22" s="248"/>
      <c r="H22" s="248"/>
      <c r="I22" s="248"/>
      <c r="J22" s="249"/>
    </row>
    <row r="23" spans="1:15" ht="47.25" customHeight="1" x14ac:dyDescent="0.15">
      <c r="A23" s="243" t="s">
        <v>23</v>
      </c>
      <c r="B23" s="244"/>
      <c r="C23" s="245">
        <v>44714</v>
      </c>
      <c r="D23" s="246"/>
      <c r="E23" s="110" t="s">
        <v>24</v>
      </c>
      <c r="F23" s="247" t="s">
        <v>25</v>
      </c>
      <c r="G23" s="248"/>
      <c r="H23" s="248"/>
      <c r="I23" s="248"/>
      <c r="J23" s="249"/>
      <c r="N23" s="1" t="str">
        <f>LOWER(H23)</f>
        <v/>
      </c>
    </row>
    <row r="24" spans="1:15" ht="44.25" customHeight="1" x14ac:dyDescent="0.15">
      <c r="A24" s="243" t="s">
        <v>762</v>
      </c>
      <c r="B24" s="244"/>
      <c r="C24" s="245">
        <v>44888</v>
      </c>
      <c r="D24" s="246"/>
      <c r="E24" s="110" t="s">
        <v>763</v>
      </c>
      <c r="F24" s="247" t="s">
        <v>769</v>
      </c>
      <c r="G24" s="248"/>
      <c r="H24" s="248"/>
      <c r="I24" s="248"/>
      <c r="J24" s="249"/>
    </row>
    <row r="26" spans="1:15" ht="15" customHeight="1" x14ac:dyDescent="0.15">
      <c r="O26" s="1" t="str">
        <f>LOWER(I26)</f>
        <v/>
      </c>
    </row>
  </sheetData>
  <mergeCells count="33">
    <mergeCell ref="A6:J6"/>
    <mergeCell ref="A1:B3"/>
    <mergeCell ref="C1:H3"/>
    <mergeCell ref="I1:J3"/>
    <mergeCell ref="A5:B5"/>
    <mergeCell ref="C5:J5"/>
    <mergeCell ref="A7:B7"/>
    <mergeCell ref="C7:J7"/>
    <mergeCell ref="A8:J8"/>
    <mergeCell ref="C9:J9"/>
    <mergeCell ref="A20:B20"/>
    <mergeCell ref="C20:D20"/>
    <mergeCell ref="F20:J20"/>
    <mergeCell ref="D14:J14"/>
    <mergeCell ref="D15:J15"/>
    <mergeCell ref="D16:J16"/>
    <mergeCell ref="A9:B16"/>
    <mergeCell ref="C10:J10"/>
    <mergeCell ref="D11:J11"/>
    <mergeCell ref="D13:J13"/>
    <mergeCell ref="D12:J12"/>
    <mergeCell ref="A23:B23"/>
    <mergeCell ref="C23:D23"/>
    <mergeCell ref="F23:J23"/>
    <mergeCell ref="A24:B24"/>
    <mergeCell ref="C24:D24"/>
    <mergeCell ref="F24:J24"/>
    <mergeCell ref="A22:B22"/>
    <mergeCell ref="C22:D22"/>
    <mergeCell ref="F22:J22"/>
    <mergeCell ref="A21:B21"/>
    <mergeCell ref="C21:D21"/>
    <mergeCell ref="F21:J21"/>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dimension ref="A1:AF67"/>
  <sheetViews>
    <sheetView tabSelected="1" topLeftCell="A9" zoomScaleNormal="60" workbookViewId="0">
      <selection activeCell="V50" sqref="V50"/>
    </sheetView>
  </sheetViews>
  <sheetFormatPr baseColWidth="10" defaultColWidth="11.5" defaultRowHeight="13" x14ac:dyDescent="0.2"/>
  <cols>
    <col min="1" max="1" width="32.83203125" style="137" customWidth="1"/>
    <col min="2" max="2" width="28" style="541" customWidth="1"/>
    <col min="3" max="3" width="7.33203125" style="137" customWidth="1"/>
    <col min="4" max="4" width="35" style="138" customWidth="1"/>
    <col min="5" max="5" width="38.33203125" style="139" customWidth="1"/>
    <col min="6" max="6" width="29.33203125" style="139" customWidth="1"/>
    <col min="7" max="7" width="29.5" style="139" customWidth="1"/>
    <col min="8" max="8" width="20.83203125" style="139" customWidth="1"/>
    <col min="9" max="20" width="5.5" style="139" customWidth="1"/>
    <col min="21" max="23" width="24" style="139" customWidth="1"/>
    <col min="24" max="24" width="12" style="139" bestFit="1" customWidth="1"/>
    <col min="25" max="25" width="74.33203125" style="139" customWidth="1"/>
    <col min="26" max="27" width="24" style="139" customWidth="1"/>
    <col min="28" max="28" width="12" style="139" bestFit="1" customWidth="1"/>
    <col min="29" max="31" width="24" style="139" customWidth="1"/>
    <col min="32" max="32" width="12" style="139" bestFit="1" customWidth="1"/>
    <col min="33" max="16384" width="11.5" style="139"/>
  </cols>
  <sheetData>
    <row r="1" spans="1:32" s="136" customFormat="1" ht="23.25" customHeight="1" x14ac:dyDescent="0.15">
      <c r="A1" s="307"/>
      <c r="B1" s="306" t="s">
        <v>0</v>
      </c>
      <c r="C1" s="306"/>
      <c r="D1" s="306"/>
      <c r="E1" s="306"/>
      <c r="F1" s="306"/>
      <c r="G1" s="306"/>
      <c r="H1" s="306"/>
      <c r="I1" s="306"/>
      <c r="J1" s="306"/>
      <c r="K1" s="306"/>
      <c r="L1" s="306"/>
      <c r="M1" s="306"/>
      <c r="N1" s="305"/>
      <c r="O1" s="305"/>
      <c r="P1" s="305"/>
      <c r="Q1" s="305"/>
      <c r="R1" s="305"/>
      <c r="S1" s="305"/>
      <c r="T1" s="305"/>
    </row>
    <row r="2" spans="1:32" s="136" customFormat="1" ht="23.25" customHeight="1" x14ac:dyDescent="0.15">
      <c r="A2" s="307"/>
      <c r="B2" s="306"/>
      <c r="C2" s="306"/>
      <c r="D2" s="306"/>
      <c r="E2" s="306"/>
      <c r="F2" s="306"/>
      <c r="G2" s="306"/>
      <c r="H2" s="306"/>
      <c r="I2" s="306"/>
      <c r="J2" s="306"/>
      <c r="K2" s="306"/>
      <c r="L2" s="306"/>
      <c r="M2" s="306"/>
      <c r="N2" s="305"/>
      <c r="O2" s="305"/>
      <c r="P2" s="305"/>
      <c r="Q2" s="305"/>
      <c r="R2" s="305"/>
      <c r="S2" s="305"/>
      <c r="T2" s="305"/>
    </row>
    <row r="3" spans="1:32" s="136" customFormat="1" ht="23.25" customHeight="1" x14ac:dyDescent="0.15">
      <c r="A3" s="307"/>
      <c r="B3" s="306"/>
      <c r="C3" s="306"/>
      <c r="D3" s="306"/>
      <c r="E3" s="306"/>
      <c r="F3" s="306"/>
      <c r="G3" s="306"/>
      <c r="H3" s="306"/>
      <c r="I3" s="306"/>
      <c r="J3" s="306"/>
      <c r="K3" s="306"/>
      <c r="L3" s="306"/>
      <c r="M3" s="306"/>
      <c r="N3" s="305"/>
      <c r="O3" s="305"/>
      <c r="P3" s="305"/>
      <c r="Q3" s="305"/>
      <c r="R3" s="305"/>
      <c r="S3" s="305"/>
      <c r="T3" s="305"/>
    </row>
    <row r="4" spans="1:32" ht="3" customHeight="1" x14ac:dyDescent="0.2"/>
    <row r="5" spans="1:32" s="141" customFormat="1" ht="25.5" customHeight="1" x14ac:dyDescent="0.2">
      <c r="A5" s="137"/>
      <c r="B5" s="541"/>
      <c r="C5" s="137"/>
      <c r="D5" s="140"/>
      <c r="I5" s="320" t="s">
        <v>26</v>
      </c>
      <c r="J5" s="320"/>
      <c r="K5" s="320"/>
      <c r="L5" s="320"/>
      <c r="M5" s="320"/>
      <c r="N5" s="320"/>
      <c r="O5" s="320"/>
      <c r="P5" s="320"/>
      <c r="Q5" s="320"/>
      <c r="R5" s="320"/>
      <c r="S5" s="320"/>
      <c r="T5" s="320"/>
      <c r="U5" s="317" t="s">
        <v>27</v>
      </c>
      <c r="V5" s="317"/>
      <c r="W5" s="317"/>
      <c r="X5" s="317"/>
      <c r="Y5" s="317" t="s">
        <v>28</v>
      </c>
      <c r="Z5" s="317"/>
      <c r="AA5" s="317"/>
      <c r="AB5" s="317"/>
      <c r="AC5" s="317" t="s">
        <v>29</v>
      </c>
      <c r="AD5" s="317"/>
      <c r="AE5" s="317"/>
      <c r="AF5" s="317"/>
    </row>
    <row r="6" spans="1:32" s="141" customFormat="1" ht="28" x14ac:dyDescent="0.2">
      <c r="A6" s="142" t="s">
        <v>30</v>
      </c>
      <c r="B6" s="542" t="s">
        <v>31</v>
      </c>
      <c r="C6" s="144" t="s">
        <v>32</v>
      </c>
      <c r="D6" s="144" t="s">
        <v>33</v>
      </c>
      <c r="E6" s="144" t="s">
        <v>34</v>
      </c>
      <c r="F6" s="144" t="s">
        <v>35</v>
      </c>
      <c r="G6" s="144" t="s">
        <v>36</v>
      </c>
      <c r="H6" s="142" t="s">
        <v>37</v>
      </c>
      <c r="I6" s="142" t="s">
        <v>38</v>
      </c>
      <c r="J6" s="142" t="s">
        <v>39</v>
      </c>
      <c r="K6" s="142" t="s">
        <v>40</v>
      </c>
      <c r="L6" s="142" t="s">
        <v>41</v>
      </c>
      <c r="M6" s="142" t="s">
        <v>42</v>
      </c>
      <c r="N6" s="142" t="s">
        <v>43</v>
      </c>
      <c r="O6" s="142" t="s">
        <v>44</v>
      </c>
      <c r="P6" s="142" t="s">
        <v>45</v>
      </c>
      <c r="Q6" s="142" t="s">
        <v>46</v>
      </c>
      <c r="R6" s="142" t="s">
        <v>47</v>
      </c>
      <c r="S6" s="142" t="s">
        <v>48</v>
      </c>
      <c r="T6" s="142" t="s">
        <v>49</v>
      </c>
      <c r="U6" s="143" t="s">
        <v>50</v>
      </c>
      <c r="V6" s="143" t="s">
        <v>51</v>
      </c>
      <c r="W6" s="143" t="s">
        <v>52</v>
      </c>
      <c r="X6" s="145" t="s">
        <v>53</v>
      </c>
      <c r="Y6" s="143" t="s">
        <v>50</v>
      </c>
      <c r="Z6" s="143" t="s">
        <v>51</v>
      </c>
      <c r="AA6" s="143" t="s">
        <v>52</v>
      </c>
      <c r="AB6" s="145" t="s">
        <v>53</v>
      </c>
      <c r="AC6" s="143" t="s">
        <v>50</v>
      </c>
      <c r="AD6" s="143" t="s">
        <v>51</v>
      </c>
      <c r="AE6" s="143" t="s">
        <v>52</v>
      </c>
      <c r="AF6" s="145" t="s">
        <v>53</v>
      </c>
    </row>
    <row r="7" spans="1:32" ht="125.25" customHeight="1" x14ac:dyDescent="0.2">
      <c r="A7" s="146" t="s">
        <v>54</v>
      </c>
      <c r="B7" s="543" t="s">
        <v>55</v>
      </c>
      <c r="C7" s="147" t="s">
        <v>56</v>
      </c>
      <c r="D7" s="148" t="s">
        <v>57</v>
      </c>
      <c r="E7" s="149" t="s">
        <v>58</v>
      </c>
      <c r="F7" s="149" t="s">
        <v>58</v>
      </c>
      <c r="G7" s="149" t="s">
        <v>59</v>
      </c>
      <c r="H7" s="150" t="s">
        <v>60</v>
      </c>
      <c r="I7" s="151"/>
      <c r="J7" s="151"/>
      <c r="L7" s="152"/>
      <c r="M7" s="151"/>
      <c r="N7" s="151"/>
      <c r="O7" s="151"/>
      <c r="P7" s="151"/>
      <c r="Q7" s="151"/>
      <c r="R7" s="151"/>
      <c r="S7" s="151"/>
      <c r="T7" s="151"/>
      <c r="U7" s="127" t="s">
        <v>61</v>
      </c>
      <c r="V7" s="127" t="s">
        <v>62</v>
      </c>
      <c r="W7" s="127" t="s">
        <v>63</v>
      </c>
      <c r="X7" s="153">
        <v>1</v>
      </c>
      <c r="Y7" s="211" t="s">
        <v>64</v>
      </c>
      <c r="Z7" s="211" t="s">
        <v>64</v>
      </c>
      <c r="AA7" s="211" t="s">
        <v>64</v>
      </c>
      <c r="AB7" s="211" t="s">
        <v>64</v>
      </c>
      <c r="AC7" s="151"/>
      <c r="AD7" s="151"/>
      <c r="AE7" s="151"/>
      <c r="AF7" s="151"/>
    </row>
    <row r="8" spans="1:32" ht="125.25" customHeight="1" x14ac:dyDescent="0.2">
      <c r="A8" s="146" t="s">
        <v>54</v>
      </c>
      <c r="B8" s="543" t="s">
        <v>55</v>
      </c>
      <c r="C8" s="147" t="s">
        <v>65</v>
      </c>
      <c r="D8" s="148" t="s">
        <v>66</v>
      </c>
      <c r="E8" s="149" t="s">
        <v>67</v>
      </c>
      <c r="F8" s="149" t="s">
        <v>68</v>
      </c>
      <c r="G8" s="149" t="s">
        <v>69</v>
      </c>
      <c r="H8" s="150" t="s">
        <v>60</v>
      </c>
      <c r="I8" s="151"/>
      <c r="K8" s="152"/>
      <c r="L8" s="151"/>
      <c r="M8" s="151"/>
      <c r="N8" s="152"/>
      <c r="O8" s="151"/>
      <c r="P8" s="151"/>
      <c r="Q8" s="151"/>
      <c r="R8" s="152"/>
      <c r="S8" s="151"/>
      <c r="T8" s="151"/>
      <c r="U8" s="127" t="s">
        <v>70</v>
      </c>
      <c r="V8" s="127" t="s">
        <v>71</v>
      </c>
      <c r="W8" s="127" t="s">
        <v>72</v>
      </c>
      <c r="X8" s="153">
        <v>1</v>
      </c>
      <c r="Y8" s="127" t="s">
        <v>73</v>
      </c>
      <c r="Z8" s="127" t="s">
        <v>71</v>
      </c>
      <c r="AA8" s="236" t="s">
        <v>74</v>
      </c>
      <c r="AB8" s="158">
        <v>1</v>
      </c>
      <c r="AC8" s="151"/>
      <c r="AD8" s="151"/>
      <c r="AE8" s="151"/>
      <c r="AF8" s="151"/>
    </row>
    <row r="9" spans="1:32" ht="162.75" customHeight="1" x14ac:dyDescent="0.2">
      <c r="A9" s="146" t="s">
        <v>54</v>
      </c>
      <c r="B9" s="544" t="s">
        <v>75</v>
      </c>
      <c r="C9" s="147" t="s">
        <v>76</v>
      </c>
      <c r="D9" s="148" t="s">
        <v>77</v>
      </c>
      <c r="E9" s="149" t="s">
        <v>78</v>
      </c>
      <c r="F9" s="149" t="s">
        <v>79</v>
      </c>
      <c r="G9" s="149" t="s">
        <v>79</v>
      </c>
      <c r="H9" s="150" t="s">
        <v>60</v>
      </c>
      <c r="I9" s="151"/>
      <c r="J9" s="151"/>
      <c r="K9" s="151"/>
      <c r="L9" s="151"/>
      <c r="M9" s="151"/>
      <c r="N9" s="151"/>
      <c r="O9" s="151"/>
      <c r="P9" s="151"/>
      <c r="Q9" s="151"/>
      <c r="R9" s="151"/>
      <c r="S9" s="151"/>
      <c r="T9" s="152"/>
      <c r="U9" s="154" t="s">
        <v>64</v>
      </c>
      <c r="V9" s="154" t="s">
        <v>64</v>
      </c>
      <c r="W9" s="154" t="s">
        <v>64</v>
      </c>
      <c r="X9" s="154"/>
      <c r="Y9" s="211" t="s">
        <v>64</v>
      </c>
      <c r="Z9" s="211" t="s">
        <v>64</v>
      </c>
      <c r="AA9" s="236" t="s">
        <v>80</v>
      </c>
      <c r="AB9" s="237" t="s">
        <v>64</v>
      </c>
      <c r="AC9" s="151"/>
      <c r="AD9" s="151"/>
      <c r="AE9" s="151"/>
      <c r="AF9" s="151"/>
    </row>
    <row r="10" spans="1:32" ht="125.25" customHeight="1" x14ac:dyDescent="0.2">
      <c r="A10" s="146" t="s">
        <v>54</v>
      </c>
      <c r="B10" s="544"/>
      <c r="C10" s="147" t="s">
        <v>81</v>
      </c>
      <c r="D10" s="148" t="s">
        <v>82</v>
      </c>
      <c r="E10" s="149" t="s">
        <v>83</v>
      </c>
      <c r="F10" s="149" t="s">
        <v>83</v>
      </c>
      <c r="G10" s="149" t="s">
        <v>83</v>
      </c>
      <c r="H10" s="150" t="s">
        <v>60</v>
      </c>
      <c r="I10" s="152"/>
      <c r="J10" s="151"/>
      <c r="K10" s="151"/>
      <c r="L10" s="151"/>
      <c r="M10" s="151"/>
      <c r="N10" s="151"/>
      <c r="O10" s="151"/>
      <c r="P10" s="151"/>
      <c r="Q10" s="151"/>
      <c r="R10" s="151"/>
      <c r="S10" s="151"/>
      <c r="T10" s="155"/>
      <c r="U10" s="127" t="s">
        <v>84</v>
      </c>
      <c r="V10" s="127" t="s">
        <v>85</v>
      </c>
      <c r="W10" s="127" t="s">
        <v>86</v>
      </c>
      <c r="X10" s="156">
        <v>1</v>
      </c>
      <c r="Y10" s="234" t="s">
        <v>64</v>
      </c>
      <c r="Z10" s="211" t="s">
        <v>64</v>
      </c>
      <c r="AA10" s="237" t="s">
        <v>64</v>
      </c>
      <c r="AB10" s="237" t="s">
        <v>64</v>
      </c>
      <c r="AC10" s="211"/>
      <c r="AD10" s="151"/>
      <c r="AE10" s="151"/>
      <c r="AF10" s="151"/>
    </row>
    <row r="11" spans="1:32" ht="125.25" customHeight="1" x14ac:dyDescent="0.2">
      <c r="A11" s="146" t="s">
        <v>54</v>
      </c>
      <c r="B11" s="545" t="s">
        <v>87</v>
      </c>
      <c r="C11" s="147" t="s">
        <v>88</v>
      </c>
      <c r="D11" s="148" t="s">
        <v>89</v>
      </c>
      <c r="E11" s="149" t="s">
        <v>90</v>
      </c>
      <c r="F11" s="149" t="s">
        <v>91</v>
      </c>
      <c r="G11" s="149" t="s">
        <v>92</v>
      </c>
      <c r="H11" s="150" t="s">
        <v>60</v>
      </c>
      <c r="I11" s="151"/>
      <c r="J11" s="151"/>
      <c r="K11" s="151"/>
      <c r="L11" s="151"/>
      <c r="M11" s="151"/>
      <c r="N11" s="151"/>
      <c r="O11" s="151"/>
      <c r="P11" s="151"/>
      <c r="Q11" s="151"/>
      <c r="R11" s="151"/>
      <c r="S11" s="151"/>
      <c r="T11" s="157"/>
      <c r="U11" s="135" t="s">
        <v>64</v>
      </c>
      <c r="V11" s="135" t="s">
        <v>64</v>
      </c>
      <c r="W11" s="135" t="s">
        <v>64</v>
      </c>
      <c r="X11" s="156"/>
      <c r="Y11" s="234" t="s">
        <v>64</v>
      </c>
      <c r="Z11" s="211" t="s">
        <v>64</v>
      </c>
      <c r="AA11" s="236" t="s">
        <v>80</v>
      </c>
      <c r="AB11" s="237" t="s">
        <v>64</v>
      </c>
      <c r="AC11" s="151"/>
      <c r="AD11" s="151"/>
      <c r="AE11" s="151"/>
      <c r="AF11" s="151"/>
    </row>
    <row r="12" spans="1:32" ht="125.25" customHeight="1" x14ac:dyDescent="0.2">
      <c r="A12" s="146" t="s">
        <v>54</v>
      </c>
      <c r="B12" s="545"/>
      <c r="C12" s="147" t="s">
        <v>93</v>
      </c>
      <c r="D12" s="148" t="s">
        <v>94</v>
      </c>
      <c r="E12" s="149" t="s">
        <v>95</v>
      </c>
      <c r="F12" s="149" t="s">
        <v>95</v>
      </c>
      <c r="G12" s="149" t="s">
        <v>96</v>
      </c>
      <c r="H12" s="150" t="s">
        <v>60</v>
      </c>
      <c r="I12" s="152"/>
      <c r="J12" s="151"/>
      <c r="K12" s="151"/>
      <c r="L12" s="151"/>
      <c r="M12" s="151"/>
      <c r="N12" s="151"/>
      <c r="O12" s="151"/>
      <c r="P12" s="151"/>
      <c r="Q12" s="151"/>
      <c r="R12" s="151"/>
      <c r="S12" s="151"/>
      <c r="T12" s="151"/>
      <c r="U12" s="127" t="s">
        <v>97</v>
      </c>
      <c r="V12" s="127" t="s">
        <v>98</v>
      </c>
      <c r="W12" s="127" t="s">
        <v>99</v>
      </c>
      <c r="X12" s="158">
        <v>1</v>
      </c>
      <c r="Y12" s="211" t="s">
        <v>64</v>
      </c>
      <c r="Z12" s="211" t="s">
        <v>64</v>
      </c>
      <c r="AA12" s="237" t="s">
        <v>64</v>
      </c>
      <c r="AB12" s="237" t="s">
        <v>64</v>
      </c>
      <c r="AC12" s="151"/>
      <c r="AD12" s="151"/>
      <c r="AE12" s="151"/>
      <c r="AF12" s="151"/>
    </row>
    <row r="13" spans="1:32" ht="125.25" customHeight="1" x14ac:dyDescent="0.2">
      <c r="A13" s="146" t="s">
        <v>54</v>
      </c>
      <c r="B13" s="543" t="s">
        <v>100</v>
      </c>
      <c r="C13" s="147" t="s">
        <v>101</v>
      </c>
      <c r="D13" s="148" t="s">
        <v>102</v>
      </c>
      <c r="E13" s="149" t="s">
        <v>103</v>
      </c>
      <c r="F13" s="149" t="s">
        <v>104</v>
      </c>
      <c r="G13" s="149" t="s">
        <v>105</v>
      </c>
      <c r="H13" s="150" t="s">
        <v>60</v>
      </c>
      <c r="I13" s="152"/>
      <c r="J13" s="151"/>
      <c r="K13" s="151"/>
      <c r="L13" s="151"/>
      <c r="M13" s="152"/>
      <c r="N13" s="151"/>
      <c r="O13" s="151"/>
      <c r="P13" s="151"/>
      <c r="Q13" s="152"/>
      <c r="R13" s="151"/>
      <c r="S13" s="151"/>
      <c r="T13" s="151"/>
      <c r="U13" s="127" t="s">
        <v>106</v>
      </c>
      <c r="V13" s="321" t="s">
        <v>71</v>
      </c>
      <c r="W13" s="321" t="s">
        <v>107</v>
      </c>
      <c r="X13" s="323">
        <v>1</v>
      </c>
      <c r="Y13" s="127" t="s">
        <v>108</v>
      </c>
      <c r="Z13" s="325" t="s">
        <v>71</v>
      </c>
      <c r="AA13" s="236" t="s">
        <v>109</v>
      </c>
      <c r="AB13" s="158">
        <v>1</v>
      </c>
      <c r="AC13" s="151"/>
      <c r="AD13" s="151"/>
      <c r="AE13" s="151"/>
      <c r="AF13" s="151"/>
    </row>
    <row r="14" spans="1:32" ht="138.75" customHeight="1" x14ac:dyDescent="0.2">
      <c r="A14" s="146" t="s">
        <v>54</v>
      </c>
      <c r="B14" s="543" t="s">
        <v>110</v>
      </c>
      <c r="C14" s="147" t="s">
        <v>111</v>
      </c>
      <c r="D14" s="148" t="s">
        <v>112</v>
      </c>
      <c r="E14" s="149" t="s">
        <v>113</v>
      </c>
      <c r="F14" s="149" t="s">
        <v>114</v>
      </c>
      <c r="G14" s="149" t="s">
        <v>115</v>
      </c>
      <c r="H14" s="150" t="s">
        <v>116</v>
      </c>
      <c r="I14" s="152"/>
      <c r="J14" s="151"/>
      <c r="K14" s="151"/>
      <c r="L14" s="151"/>
      <c r="M14" s="152"/>
      <c r="N14" s="151"/>
      <c r="O14" s="151"/>
      <c r="P14" s="151"/>
      <c r="Q14" s="152"/>
      <c r="R14" s="151"/>
      <c r="S14" s="151"/>
      <c r="T14" s="151"/>
      <c r="U14" s="159" t="s">
        <v>117</v>
      </c>
      <c r="V14" s="322"/>
      <c r="W14" s="322"/>
      <c r="X14" s="324"/>
      <c r="Y14" s="159" t="s">
        <v>118</v>
      </c>
      <c r="Z14" s="326"/>
      <c r="AA14" s="236" t="s">
        <v>109</v>
      </c>
      <c r="AB14" s="158">
        <v>1</v>
      </c>
      <c r="AC14" s="151"/>
      <c r="AD14" s="151"/>
      <c r="AE14" s="151"/>
      <c r="AF14" s="151"/>
    </row>
    <row r="15" spans="1:32" ht="234" customHeight="1" x14ac:dyDescent="0.2">
      <c r="A15" s="161" t="s">
        <v>119</v>
      </c>
      <c r="B15" s="546" t="s">
        <v>120</v>
      </c>
      <c r="C15" s="162" t="s">
        <v>56</v>
      </c>
      <c r="D15" s="163" t="s">
        <v>121</v>
      </c>
      <c r="E15" s="164" t="s">
        <v>122</v>
      </c>
      <c r="F15" s="164" t="s">
        <v>123</v>
      </c>
      <c r="G15" s="164" t="s">
        <v>124</v>
      </c>
      <c r="H15" s="165" t="s">
        <v>60</v>
      </c>
      <c r="I15" s="151"/>
      <c r="J15" s="151"/>
      <c r="K15" s="151"/>
      <c r="L15" s="151"/>
      <c r="M15" s="151"/>
      <c r="N15" s="152"/>
      <c r="O15" s="152"/>
      <c r="P15" s="151"/>
      <c r="Q15" s="151"/>
      <c r="R15" s="151"/>
      <c r="S15" s="151"/>
      <c r="T15" s="151"/>
      <c r="U15" s="151" t="s">
        <v>64</v>
      </c>
      <c r="V15" s="151" t="s">
        <v>64</v>
      </c>
      <c r="W15" s="151" t="s">
        <v>64</v>
      </c>
      <c r="X15" s="151"/>
      <c r="Y15" s="127" t="s">
        <v>125</v>
      </c>
      <c r="Z15" s="132" t="s">
        <v>126</v>
      </c>
      <c r="AA15" s="236" t="s">
        <v>127</v>
      </c>
      <c r="AB15" s="158">
        <v>1</v>
      </c>
      <c r="AC15" s="151"/>
      <c r="AD15" s="151"/>
      <c r="AE15" s="151"/>
      <c r="AF15" s="151"/>
    </row>
    <row r="16" spans="1:32" ht="234" customHeight="1" x14ac:dyDescent="0.2">
      <c r="A16" s="308" t="s">
        <v>119</v>
      </c>
      <c r="B16" s="542" t="s">
        <v>128</v>
      </c>
      <c r="C16" s="144" t="s">
        <v>76</v>
      </c>
      <c r="D16" s="163" t="s">
        <v>129</v>
      </c>
      <c r="E16" s="164" t="s">
        <v>130</v>
      </c>
      <c r="F16" s="164" t="s">
        <v>131</v>
      </c>
      <c r="G16" s="164" t="s">
        <v>132</v>
      </c>
      <c r="H16" s="165" t="s">
        <v>60</v>
      </c>
      <c r="I16" s="151"/>
      <c r="J16" s="151"/>
      <c r="K16" s="151"/>
      <c r="L16" s="151"/>
      <c r="M16" s="151"/>
      <c r="N16" s="151"/>
      <c r="O16" s="151"/>
      <c r="P16" s="151"/>
      <c r="Q16" s="151"/>
      <c r="R16" s="151"/>
      <c r="S16" s="152"/>
      <c r="T16" s="152"/>
      <c r="U16" s="151" t="s">
        <v>64</v>
      </c>
      <c r="V16" s="151" t="s">
        <v>64</v>
      </c>
      <c r="W16" s="151" t="s">
        <v>64</v>
      </c>
      <c r="X16" s="151"/>
      <c r="Y16" s="211" t="s">
        <v>64</v>
      </c>
      <c r="Z16" s="211" t="s">
        <v>64</v>
      </c>
      <c r="AA16" s="237" t="s">
        <v>64</v>
      </c>
      <c r="AB16" s="237" t="s">
        <v>64</v>
      </c>
      <c r="AC16" s="151"/>
      <c r="AD16" s="151"/>
      <c r="AE16" s="151"/>
      <c r="AF16" s="151"/>
    </row>
    <row r="17" spans="1:32" ht="234" customHeight="1" x14ac:dyDescent="0.2">
      <c r="A17" s="309"/>
      <c r="B17" s="547" t="s">
        <v>133</v>
      </c>
      <c r="C17" s="144" t="s">
        <v>88</v>
      </c>
      <c r="D17" s="163" t="s">
        <v>134</v>
      </c>
      <c r="E17" s="164" t="s">
        <v>135</v>
      </c>
      <c r="F17" s="164" t="s">
        <v>136</v>
      </c>
      <c r="G17" s="166" t="s">
        <v>137</v>
      </c>
      <c r="H17" s="167" t="s">
        <v>138</v>
      </c>
      <c r="I17" s="168"/>
      <c r="J17" s="169"/>
      <c r="K17" s="170"/>
      <c r="L17" s="169"/>
      <c r="M17" s="168"/>
      <c r="N17" s="169"/>
      <c r="O17" s="169"/>
      <c r="P17" s="169"/>
      <c r="Q17" s="152"/>
      <c r="R17" s="151"/>
      <c r="S17" s="151"/>
      <c r="T17" s="151"/>
      <c r="U17" s="127" t="s">
        <v>139</v>
      </c>
      <c r="V17" s="127" t="s">
        <v>71</v>
      </c>
      <c r="W17" s="127" t="s">
        <v>140</v>
      </c>
      <c r="X17" s="171">
        <v>1</v>
      </c>
      <c r="Y17" s="127" t="s">
        <v>141</v>
      </c>
      <c r="Z17" s="127" t="s">
        <v>142</v>
      </c>
      <c r="AA17" s="236" t="s">
        <v>143</v>
      </c>
      <c r="AB17" s="158">
        <v>0.8</v>
      </c>
      <c r="AC17" s="151"/>
      <c r="AD17" s="151"/>
      <c r="AE17" s="151"/>
      <c r="AF17" s="151"/>
    </row>
    <row r="18" spans="1:32" ht="191.25" customHeight="1" x14ac:dyDescent="0.2">
      <c r="A18" s="309"/>
      <c r="B18" s="547"/>
      <c r="C18" s="144" t="s">
        <v>93</v>
      </c>
      <c r="D18" s="164" t="s">
        <v>144</v>
      </c>
      <c r="E18" s="164" t="s">
        <v>135</v>
      </c>
      <c r="F18" s="164" t="s">
        <v>136</v>
      </c>
      <c r="G18" s="166" t="s">
        <v>137</v>
      </c>
      <c r="H18" s="172" t="s">
        <v>145</v>
      </c>
      <c r="I18" s="173"/>
      <c r="J18" s="174"/>
      <c r="L18" s="175"/>
      <c r="M18" s="176"/>
      <c r="N18" s="175"/>
      <c r="O18" s="174"/>
      <c r="P18" s="174"/>
      <c r="Q18" s="152"/>
      <c r="R18" s="151"/>
      <c r="S18" s="151"/>
      <c r="T18" s="151"/>
      <c r="U18" s="127" t="s">
        <v>146</v>
      </c>
      <c r="V18" s="126" t="s">
        <v>147</v>
      </c>
      <c r="W18" s="127" t="s">
        <v>148</v>
      </c>
      <c r="X18" s="171">
        <v>1</v>
      </c>
      <c r="Y18" s="127" t="s">
        <v>141</v>
      </c>
      <c r="Z18" s="127" t="s">
        <v>142</v>
      </c>
      <c r="AA18" s="236" t="s">
        <v>149</v>
      </c>
      <c r="AB18" s="158">
        <v>0.9</v>
      </c>
      <c r="AC18" s="151"/>
      <c r="AD18" s="151"/>
      <c r="AE18" s="151"/>
      <c r="AF18" s="151"/>
    </row>
    <row r="19" spans="1:32" ht="66" customHeight="1" x14ac:dyDescent="0.2">
      <c r="A19" s="310"/>
      <c r="B19" s="548"/>
      <c r="C19" s="144">
        <v>3.3</v>
      </c>
      <c r="D19" s="163" t="s">
        <v>150</v>
      </c>
      <c r="E19" s="164" t="s">
        <v>151</v>
      </c>
      <c r="F19" s="164" t="s">
        <v>151</v>
      </c>
      <c r="G19" s="164" t="s">
        <v>152</v>
      </c>
      <c r="H19" s="165" t="s">
        <v>60</v>
      </c>
      <c r="I19" s="177"/>
      <c r="J19" s="178"/>
      <c r="K19" s="179"/>
      <c r="L19" s="179"/>
      <c r="M19" s="180"/>
      <c r="N19" s="179"/>
      <c r="O19" s="181"/>
      <c r="P19" s="182"/>
      <c r="Q19" s="183"/>
      <c r="R19" s="182"/>
      <c r="S19" s="182"/>
      <c r="T19" s="151"/>
      <c r="U19" s="127" t="s">
        <v>153</v>
      </c>
      <c r="V19" s="127" t="s">
        <v>71</v>
      </c>
      <c r="W19" s="127" t="s">
        <v>154</v>
      </c>
      <c r="X19" s="171">
        <v>1</v>
      </c>
      <c r="Y19" s="127" t="s">
        <v>155</v>
      </c>
      <c r="Z19" s="127" t="s">
        <v>71</v>
      </c>
      <c r="AA19" s="237" t="s">
        <v>156</v>
      </c>
      <c r="AB19" s="158">
        <v>1</v>
      </c>
      <c r="AC19" s="151"/>
      <c r="AD19" s="151"/>
      <c r="AE19" s="151"/>
      <c r="AF19" s="151"/>
    </row>
    <row r="20" spans="1:32" ht="135" customHeight="1" x14ac:dyDescent="0.2">
      <c r="A20" s="184" t="s">
        <v>157</v>
      </c>
      <c r="B20" s="549" t="s">
        <v>158</v>
      </c>
      <c r="C20" s="185" t="s">
        <v>56</v>
      </c>
      <c r="D20" s="186" t="s">
        <v>159</v>
      </c>
      <c r="E20" s="164" t="s">
        <v>160</v>
      </c>
      <c r="F20" s="164" t="s">
        <v>160</v>
      </c>
      <c r="G20" s="164" t="s">
        <v>161</v>
      </c>
      <c r="H20" s="187" t="s">
        <v>162</v>
      </c>
      <c r="I20" s="151"/>
      <c r="J20" s="151"/>
      <c r="K20" s="174"/>
      <c r="L20" s="174"/>
      <c r="M20" s="173"/>
      <c r="N20" s="174"/>
      <c r="O20" s="151"/>
      <c r="P20" s="151"/>
      <c r="Q20" s="151"/>
      <c r="R20" s="151"/>
      <c r="S20" s="151"/>
      <c r="T20" s="151"/>
      <c r="U20" s="151" t="s">
        <v>64</v>
      </c>
      <c r="V20" s="151" t="s">
        <v>64</v>
      </c>
      <c r="W20" s="151" t="s">
        <v>64</v>
      </c>
      <c r="X20" s="151"/>
      <c r="Y20" s="127" t="s">
        <v>163</v>
      </c>
      <c r="Z20" s="127" t="s">
        <v>71</v>
      </c>
      <c r="AA20" s="237" t="s">
        <v>164</v>
      </c>
      <c r="AB20" s="158">
        <v>1</v>
      </c>
      <c r="AC20" s="151"/>
      <c r="AD20" s="151"/>
      <c r="AE20" s="151"/>
      <c r="AF20" s="151"/>
    </row>
    <row r="21" spans="1:32" ht="94.5" customHeight="1" x14ac:dyDescent="0.2">
      <c r="A21" s="184" t="s">
        <v>157</v>
      </c>
      <c r="B21" s="550" t="s">
        <v>165</v>
      </c>
      <c r="C21" s="185" t="s">
        <v>76</v>
      </c>
      <c r="D21" s="188" t="s">
        <v>166</v>
      </c>
      <c r="E21" s="164" t="s">
        <v>167</v>
      </c>
      <c r="F21" s="164" t="s">
        <v>167</v>
      </c>
      <c r="G21" s="164" t="s">
        <v>167</v>
      </c>
      <c r="H21" s="187" t="s">
        <v>162</v>
      </c>
      <c r="I21" s="151"/>
      <c r="J21" s="151"/>
      <c r="K21" s="189"/>
      <c r="L21" s="151"/>
      <c r="M21" s="152"/>
      <c r="N21" s="151"/>
      <c r="O21" s="151"/>
      <c r="P21" s="151"/>
      <c r="Q21" s="151"/>
      <c r="R21" s="151"/>
      <c r="S21" s="151"/>
      <c r="T21" s="151"/>
      <c r="U21" s="151" t="s">
        <v>64</v>
      </c>
      <c r="V21" s="151" t="s">
        <v>64</v>
      </c>
      <c r="W21" s="151" t="s">
        <v>64</v>
      </c>
      <c r="X21" s="151"/>
      <c r="Y21" s="127" t="s">
        <v>168</v>
      </c>
      <c r="Z21" s="127" t="s">
        <v>71</v>
      </c>
      <c r="AA21" s="237" t="s">
        <v>156</v>
      </c>
      <c r="AB21" s="158">
        <v>1</v>
      </c>
      <c r="AC21" s="151"/>
      <c r="AD21" s="151"/>
      <c r="AE21" s="151"/>
      <c r="AF21" s="151"/>
    </row>
    <row r="22" spans="1:32" ht="198.75" customHeight="1" x14ac:dyDescent="0.2">
      <c r="A22" s="184" t="s">
        <v>157</v>
      </c>
      <c r="B22" s="551"/>
      <c r="C22" s="185" t="s">
        <v>81</v>
      </c>
      <c r="D22" s="163" t="s">
        <v>169</v>
      </c>
      <c r="E22" s="164" t="s">
        <v>170</v>
      </c>
      <c r="F22" s="164" t="s">
        <v>170</v>
      </c>
      <c r="G22" s="164" t="s">
        <v>171</v>
      </c>
      <c r="H22" s="187" t="s">
        <v>162</v>
      </c>
      <c r="I22" s="174"/>
      <c r="J22" s="174"/>
      <c r="L22" s="174"/>
      <c r="M22" s="173"/>
      <c r="N22" s="151"/>
      <c r="O22" s="151"/>
      <c r="P22" s="151"/>
      <c r="Q22" s="151"/>
      <c r="R22" s="151"/>
      <c r="S22" s="151"/>
      <c r="T22" s="151"/>
      <c r="U22" s="127" t="s">
        <v>64</v>
      </c>
      <c r="V22" s="151" t="s">
        <v>64</v>
      </c>
      <c r="W22" s="151" t="s">
        <v>64</v>
      </c>
      <c r="X22" s="151"/>
      <c r="Y22" s="127" t="s">
        <v>172</v>
      </c>
      <c r="Z22" s="127" t="s">
        <v>71</v>
      </c>
      <c r="AA22" s="237" t="s">
        <v>156</v>
      </c>
      <c r="AB22" s="158">
        <v>1</v>
      </c>
      <c r="AC22" s="151"/>
      <c r="AD22" s="151"/>
      <c r="AE22" s="151"/>
      <c r="AF22" s="151"/>
    </row>
    <row r="23" spans="1:32" ht="184.5" customHeight="1" x14ac:dyDescent="0.2">
      <c r="A23" s="184" t="s">
        <v>157</v>
      </c>
      <c r="B23" s="550" t="s">
        <v>173</v>
      </c>
      <c r="C23" s="185" t="s">
        <v>88</v>
      </c>
      <c r="D23" s="163" t="s">
        <v>174</v>
      </c>
      <c r="E23" s="164" t="s">
        <v>175</v>
      </c>
      <c r="F23" s="164" t="s">
        <v>176</v>
      </c>
      <c r="G23" s="190" t="s">
        <v>177</v>
      </c>
      <c r="H23" s="191" t="s">
        <v>178</v>
      </c>
      <c r="I23" s="152"/>
      <c r="J23" s="152"/>
      <c r="K23" s="152"/>
      <c r="L23" s="152"/>
      <c r="M23" s="152"/>
      <c r="N23" s="152"/>
      <c r="O23" s="152"/>
      <c r="P23" s="152"/>
      <c r="Q23" s="152"/>
      <c r="R23" s="152"/>
      <c r="S23" s="152"/>
      <c r="T23" s="152"/>
      <c r="U23" s="127" t="s">
        <v>179</v>
      </c>
      <c r="V23" s="127" t="s">
        <v>71</v>
      </c>
      <c r="W23" s="127" t="s">
        <v>180</v>
      </c>
      <c r="X23" s="171">
        <v>1</v>
      </c>
      <c r="Y23" s="126" t="s">
        <v>181</v>
      </c>
      <c r="Z23" s="127" t="s">
        <v>71</v>
      </c>
      <c r="AA23" s="237" t="s">
        <v>156</v>
      </c>
      <c r="AB23" s="158">
        <v>1</v>
      </c>
      <c r="AC23" s="151"/>
      <c r="AD23" s="151"/>
      <c r="AE23" s="151"/>
      <c r="AF23" s="151"/>
    </row>
    <row r="24" spans="1:32" ht="249.75" customHeight="1" x14ac:dyDescent="0.2">
      <c r="A24" s="184" t="s">
        <v>157</v>
      </c>
      <c r="B24" s="551"/>
      <c r="C24" s="185" t="s">
        <v>93</v>
      </c>
      <c r="D24" s="163" t="s">
        <v>182</v>
      </c>
      <c r="E24" s="164" t="s">
        <v>183</v>
      </c>
      <c r="F24" s="164" t="s">
        <v>183</v>
      </c>
      <c r="G24" s="164" t="s">
        <v>184</v>
      </c>
      <c r="H24" s="191" t="s">
        <v>185</v>
      </c>
      <c r="I24" s="151"/>
      <c r="J24" s="152"/>
      <c r="K24" s="151"/>
      <c r="L24" s="152"/>
      <c r="M24" s="151"/>
      <c r="N24" s="152"/>
      <c r="O24" s="151"/>
      <c r="P24" s="152"/>
      <c r="Q24" s="151"/>
      <c r="R24" s="152"/>
      <c r="S24" s="151"/>
      <c r="T24" s="152"/>
      <c r="U24" s="127" t="s">
        <v>186</v>
      </c>
      <c r="V24" s="127" t="s">
        <v>71</v>
      </c>
      <c r="W24" s="133" t="s">
        <v>187</v>
      </c>
      <c r="X24" s="171">
        <v>1</v>
      </c>
      <c r="Y24" s="126" t="s">
        <v>188</v>
      </c>
      <c r="Z24" s="127" t="s">
        <v>189</v>
      </c>
      <c r="AA24" s="237" t="s">
        <v>156</v>
      </c>
      <c r="AB24" s="158">
        <v>1</v>
      </c>
      <c r="AC24" s="151"/>
      <c r="AD24" s="151"/>
      <c r="AE24" s="151"/>
      <c r="AF24" s="151"/>
    </row>
    <row r="25" spans="1:32" ht="123.75" customHeight="1" x14ac:dyDescent="0.2">
      <c r="A25" s="184" t="s">
        <v>157</v>
      </c>
      <c r="B25" s="552" t="s">
        <v>190</v>
      </c>
      <c r="C25" s="185" t="s">
        <v>191</v>
      </c>
      <c r="D25" s="163" t="s">
        <v>192</v>
      </c>
      <c r="E25" s="164" t="s">
        <v>193</v>
      </c>
      <c r="F25" s="164" t="s">
        <v>194</v>
      </c>
      <c r="G25" s="164" t="s">
        <v>195</v>
      </c>
      <c r="H25" s="187" t="s">
        <v>162</v>
      </c>
      <c r="I25" s="151"/>
      <c r="J25" s="151"/>
      <c r="K25" s="151"/>
      <c r="L25" s="151"/>
      <c r="M25" s="151"/>
      <c r="N25" s="151"/>
      <c r="O25" s="152"/>
      <c r="P25" s="151"/>
      <c r="Q25" s="151"/>
      <c r="R25" s="151"/>
      <c r="S25" s="151"/>
      <c r="T25" s="151"/>
      <c r="U25" s="151" t="s">
        <v>64</v>
      </c>
      <c r="V25" s="151" t="s">
        <v>64</v>
      </c>
      <c r="W25" s="174" t="s">
        <v>64</v>
      </c>
      <c r="X25" s="151"/>
      <c r="Y25" s="126" t="s">
        <v>196</v>
      </c>
      <c r="Z25" s="127" t="s">
        <v>71</v>
      </c>
      <c r="AA25" s="236" t="s">
        <v>197</v>
      </c>
      <c r="AB25" s="158">
        <v>0.8</v>
      </c>
      <c r="AC25" s="151"/>
      <c r="AD25" s="151"/>
      <c r="AE25" s="151"/>
      <c r="AF25" s="151"/>
    </row>
    <row r="26" spans="1:32" ht="125.25" customHeight="1" x14ac:dyDescent="0.2">
      <c r="A26" s="192" t="s">
        <v>198</v>
      </c>
      <c r="B26" s="553" t="s">
        <v>199</v>
      </c>
      <c r="C26" s="193" t="s">
        <v>56</v>
      </c>
      <c r="D26" s="163" t="s">
        <v>200</v>
      </c>
      <c r="E26" s="164" t="s">
        <v>201</v>
      </c>
      <c r="F26" s="164" t="s">
        <v>202</v>
      </c>
      <c r="G26" s="164" t="s">
        <v>203</v>
      </c>
      <c r="H26" s="194" t="s">
        <v>204</v>
      </c>
      <c r="I26" s="151"/>
      <c r="J26" s="152"/>
      <c r="K26" s="152"/>
      <c r="L26" s="152"/>
      <c r="M26" s="151"/>
      <c r="N26" s="151"/>
      <c r="O26" s="151"/>
      <c r="P26" s="151"/>
      <c r="Q26" s="151"/>
      <c r="R26" s="151"/>
      <c r="S26" s="151"/>
      <c r="T26" s="151"/>
      <c r="U26" s="127" t="s">
        <v>205</v>
      </c>
      <c r="V26" s="127" t="s">
        <v>71</v>
      </c>
      <c r="W26" s="148" t="s">
        <v>206</v>
      </c>
      <c r="X26" s="171">
        <v>1</v>
      </c>
      <c r="Y26" s="151" t="s">
        <v>64</v>
      </c>
      <c r="Z26" s="151" t="s">
        <v>64</v>
      </c>
      <c r="AA26" s="237" t="s">
        <v>64</v>
      </c>
      <c r="AB26" s="237" t="s">
        <v>64</v>
      </c>
      <c r="AC26" s="151"/>
      <c r="AD26" s="151"/>
      <c r="AE26" s="151"/>
      <c r="AF26" s="151"/>
    </row>
    <row r="27" spans="1:32" ht="108.75" customHeight="1" x14ac:dyDescent="0.2">
      <c r="A27" s="192" t="s">
        <v>198</v>
      </c>
      <c r="B27" s="554"/>
      <c r="C27" s="195" t="s">
        <v>65</v>
      </c>
      <c r="D27" s="163" t="s">
        <v>207</v>
      </c>
      <c r="E27" s="164" t="s">
        <v>208</v>
      </c>
      <c r="F27" s="164" t="s">
        <v>209</v>
      </c>
      <c r="G27" s="164" t="s">
        <v>210</v>
      </c>
      <c r="H27" s="194" t="s">
        <v>204</v>
      </c>
      <c r="I27" s="152"/>
      <c r="J27" s="152"/>
      <c r="K27" s="152"/>
      <c r="L27" s="152"/>
      <c r="M27" s="152"/>
      <c r="N27" s="152"/>
      <c r="O27" s="152"/>
      <c r="P27" s="152"/>
      <c r="Q27" s="152"/>
      <c r="R27" s="152"/>
      <c r="S27" s="152"/>
      <c r="T27" s="152"/>
      <c r="U27" s="127" t="s">
        <v>211</v>
      </c>
      <c r="V27" s="127" t="s">
        <v>71</v>
      </c>
      <c r="W27" s="127" t="s">
        <v>212</v>
      </c>
      <c r="X27" s="196">
        <v>0.9</v>
      </c>
      <c r="Y27" s="128" t="s">
        <v>213</v>
      </c>
      <c r="Z27" s="127" t="s">
        <v>214</v>
      </c>
      <c r="AA27" s="236" t="s">
        <v>215</v>
      </c>
      <c r="AB27" s="158">
        <v>1</v>
      </c>
      <c r="AC27" s="151"/>
      <c r="AD27" s="151"/>
      <c r="AE27" s="151"/>
      <c r="AF27" s="151"/>
    </row>
    <row r="28" spans="1:32" ht="257.25" customHeight="1" x14ac:dyDescent="0.2">
      <c r="A28" s="192" t="s">
        <v>198</v>
      </c>
      <c r="B28" s="566" t="s">
        <v>216</v>
      </c>
      <c r="C28" s="193" t="s">
        <v>76</v>
      </c>
      <c r="D28" s="163" t="s">
        <v>217</v>
      </c>
      <c r="E28" s="164" t="s">
        <v>218</v>
      </c>
      <c r="F28" s="164" t="s">
        <v>218</v>
      </c>
      <c r="G28" s="164" t="s">
        <v>218</v>
      </c>
      <c r="H28" s="194" t="s">
        <v>204</v>
      </c>
      <c r="I28" s="151"/>
      <c r="J28" s="151"/>
      <c r="K28" s="151"/>
      <c r="L28" s="151"/>
      <c r="M28" s="151"/>
      <c r="N28" s="151"/>
      <c r="O28" s="151"/>
      <c r="P28" s="151"/>
      <c r="Q28" s="151"/>
      <c r="R28" s="151"/>
      <c r="S28" s="152"/>
      <c r="T28" s="151"/>
      <c r="U28" s="151" t="s">
        <v>64</v>
      </c>
      <c r="V28" s="151" t="s">
        <v>64</v>
      </c>
      <c r="W28" s="155" t="s">
        <v>64</v>
      </c>
      <c r="X28" s="179"/>
      <c r="Y28" s="235" t="s">
        <v>64</v>
      </c>
      <c r="Z28" s="234" t="s">
        <v>64</v>
      </c>
      <c r="AA28" s="236" t="s">
        <v>219</v>
      </c>
      <c r="AB28" s="237" t="s">
        <v>64</v>
      </c>
      <c r="AC28" s="151"/>
      <c r="AD28" s="151"/>
      <c r="AE28" s="151"/>
      <c r="AF28" s="151"/>
    </row>
    <row r="29" spans="1:32" ht="135" customHeight="1" x14ac:dyDescent="0.2">
      <c r="A29" s="192" t="s">
        <v>198</v>
      </c>
      <c r="B29" s="555"/>
      <c r="C29" s="195" t="s">
        <v>81</v>
      </c>
      <c r="D29" s="164" t="s">
        <v>220</v>
      </c>
      <c r="E29" s="164" t="s">
        <v>221</v>
      </c>
      <c r="F29" s="164" t="s">
        <v>221</v>
      </c>
      <c r="G29" s="164" t="s">
        <v>221</v>
      </c>
      <c r="H29" s="194" t="s">
        <v>204</v>
      </c>
      <c r="I29" s="151"/>
      <c r="J29" s="151"/>
      <c r="K29" s="151"/>
      <c r="M29" s="152"/>
      <c r="N29" s="151"/>
      <c r="O29" s="151"/>
      <c r="P29" s="151"/>
      <c r="Q29" s="151"/>
      <c r="R29" s="151"/>
      <c r="S29" s="151"/>
      <c r="T29" s="151"/>
      <c r="U29" s="127" t="s">
        <v>222</v>
      </c>
      <c r="V29" s="127" t="s">
        <v>223</v>
      </c>
      <c r="W29" s="197" t="s">
        <v>224</v>
      </c>
      <c r="X29" s="198">
        <v>0.5</v>
      </c>
      <c r="Y29" s="134" t="s">
        <v>225</v>
      </c>
      <c r="Z29" s="127" t="s">
        <v>71</v>
      </c>
      <c r="AA29" s="236" t="s">
        <v>226</v>
      </c>
      <c r="AB29" s="158">
        <v>0.9</v>
      </c>
      <c r="AC29" s="151"/>
      <c r="AD29" s="151"/>
      <c r="AE29" s="151"/>
      <c r="AF29" s="151"/>
    </row>
    <row r="30" spans="1:32" ht="131.25" customHeight="1" x14ac:dyDescent="0.2">
      <c r="A30" s="192" t="s">
        <v>198</v>
      </c>
      <c r="B30" s="556"/>
      <c r="C30" s="195" t="s">
        <v>227</v>
      </c>
      <c r="D30" s="540" t="s">
        <v>766</v>
      </c>
      <c r="E30" s="164" t="s">
        <v>228</v>
      </c>
      <c r="F30" s="164" t="s">
        <v>228</v>
      </c>
      <c r="G30" s="164" t="s">
        <v>228</v>
      </c>
      <c r="H30" s="194" t="s">
        <v>204</v>
      </c>
      <c r="I30" s="152"/>
      <c r="J30" s="152"/>
      <c r="K30" s="152"/>
      <c r="L30" s="152"/>
      <c r="M30" s="152"/>
      <c r="N30" s="152"/>
      <c r="O30" s="152"/>
      <c r="P30" s="152"/>
      <c r="Q30" s="152"/>
      <c r="R30" s="152"/>
      <c r="S30" s="152"/>
      <c r="T30" s="152"/>
      <c r="U30" s="127" t="s">
        <v>229</v>
      </c>
      <c r="V30" s="127" t="s">
        <v>71</v>
      </c>
      <c r="W30" s="148" t="s">
        <v>230</v>
      </c>
      <c r="X30" s="153">
        <v>0.5</v>
      </c>
      <c r="Y30" s="127" t="s">
        <v>229</v>
      </c>
      <c r="Z30" s="127" t="s">
        <v>71</v>
      </c>
      <c r="AA30" s="236" t="s">
        <v>231</v>
      </c>
      <c r="AB30" s="158">
        <v>1</v>
      </c>
      <c r="AC30" s="151"/>
      <c r="AD30" s="151"/>
      <c r="AE30" s="151"/>
      <c r="AF30" s="151"/>
    </row>
    <row r="31" spans="1:32" ht="165.75" customHeight="1" x14ac:dyDescent="0.2">
      <c r="A31" s="192" t="s">
        <v>198</v>
      </c>
      <c r="B31" s="557" t="s">
        <v>232</v>
      </c>
      <c r="C31" s="195" t="s">
        <v>88</v>
      </c>
      <c r="D31" s="163" t="s">
        <v>233</v>
      </c>
      <c r="E31" s="164" t="s">
        <v>234</v>
      </c>
      <c r="F31" s="164" t="s">
        <v>235</v>
      </c>
      <c r="G31" s="164" t="s">
        <v>235</v>
      </c>
      <c r="H31" s="194" t="s">
        <v>204</v>
      </c>
      <c r="I31" s="152"/>
      <c r="J31" s="152"/>
      <c r="K31" s="152"/>
      <c r="L31" s="173"/>
      <c r="M31" s="152"/>
      <c r="N31" s="152"/>
      <c r="O31" s="152"/>
      <c r="P31" s="152"/>
      <c r="Q31" s="152"/>
      <c r="R31" s="152"/>
      <c r="S31" s="152"/>
      <c r="T31" s="152"/>
      <c r="U31" s="127" t="s">
        <v>236</v>
      </c>
      <c r="V31" s="127" t="s">
        <v>71</v>
      </c>
      <c r="W31" s="127" t="s">
        <v>237</v>
      </c>
      <c r="X31" s="153">
        <v>1</v>
      </c>
      <c r="Y31" s="160" t="s">
        <v>238</v>
      </c>
      <c r="Z31" s="127" t="s">
        <v>71</v>
      </c>
      <c r="AA31" s="237" t="s">
        <v>156</v>
      </c>
      <c r="AB31" s="158">
        <v>1</v>
      </c>
      <c r="AC31" s="151"/>
      <c r="AD31" s="151"/>
      <c r="AE31" s="151"/>
      <c r="AF31" s="151"/>
    </row>
    <row r="32" spans="1:32" ht="165.75" customHeight="1" x14ac:dyDescent="0.2">
      <c r="A32" s="192" t="s">
        <v>198</v>
      </c>
      <c r="B32" s="557" t="s">
        <v>232</v>
      </c>
      <c r="C32" s="195" t="s">
        <v>93</v>
      </c>
      <c r="D32" s="539" t="s">
        <v>767</v>
      </c>
      <c r="E32" s="539" t="s">
        <v>765</v>
      </c>
      <c r="F32" s="539" t="s">
        <v>764</v>
      </c>
      <c r="G32" s="540" t="s">
        <v>768</v>
      </c>
      <c r="H32" s="194" t="s">
        <v>204</v>
      </c>
      <c r="I32" s="241"/>
      <c r="J32" s="241"/>
      <c r="K32" s="241"/>
      <c r="L32" s="242"/>
      <c r="M32" s="241"/>
      <c r="N32" s="241"/>
      <c r="O32" s="241"/>
      <c r="P32" s="241"/>
      <c r="Q32" s="241"/>
      <c r="R32" s="241"/>
      <c r="S32" s="241"/>
      <c r="T32" s="152"/>
      <c r="U32" s="127"/>
      <c r="V32" s="127"/>
      <c r="W32" s="127"/>
      <c r="X32" s="153"/>
      <c r="Y32" s="160"/>
      <c r="Z32" s="127"/>
      <c r="AA32" s="237"/>
      <c r="AB32" s="158"/>
      <c r="AC32" s="151"/>
      <c r="AD32" s="151"/>
      <c r="AE32" s="151"/>
      <c r="AF32" s="151"/>
    </row>
    <row r="33" spans="1:32" ht="123" customHeight="1" x14ac:dyDescent="0.2">
      <c r="A33" s="192" t="s">
        <v>198</v>
      </c>
      <c r="B33" s="558" t="s">
        <v>239</v>
      </c>
      <c r="C33" s="195" t="s">
        <v>101</v>
      </c>
      <c r="D33" s="163" t="s">
        <v>240</v>
      </c>
      <c r="E33" s="164" t="s">
        <v>241</v>
      </c>
      <c r="F33" s="164" t="s">
        <v>241</v>
      </c>
      <c r="G33" s="164" t="s">
        <v>242</v>
      </c>
      <c r="H33" s="194" t="s">
        <v>204</v>
      </c>
      <c r="I33" s="151"/>
      <c r="J33" s="151"/>
      <c r="K33" s="151"/>
      <c r="L33" s="151"/>
      <c r="M33" s="151"/>
      <c r="N33" s="152"/>
      <c r="O33" s="151"/>
      <c r="P33" s="151"/>
      <c r="Q33" s="151"/>
      <c r="R33" s="151"/>
      <c r="S33" s="151"/>
      <c r="T33" s="152"/>
      <c r="U33" s="127" t="s">
        <v>243</v>
      </c>
      <c r="V33" s="127" t="s">
        <v>71</v>
      </c>
      <c r="W33" s="148" t="s">
        <v>244</v>
      </c>
      <c r="X33" s="171">
        <v>0.9</v>
      </c>
      <c r="Y33" s="127" t="s">
        <v>245</v>
      </c>
      <c r="Z33" s="127" t="s">
        <v>71</v>
      </c>
      <c r="AA33" s="237" t="s">
        <v>156</v>
      </c>
      <c r="AB33" s="158">
        <v>1</v>
      </c>
      <c r="AC33" s="151"/>
      <c r="AD33" s="151"/>
      <c r="AE33" s="151"/>
      <c r="AF33" s="151"/>
    </row>
    <row r="34" spans="1:32" ht="143.25" customHeight="1" x14ac:dyDescent="0.2">
      <c r="A34" s="192" t="s">
        <v>198</v>
      </c>
      <c r="B34" s="558" t="s">
        <v>246</v>
      </c>
      <c r="C34" s="195" t="s">
        <v>111</v>
      </c>
      <c r="D34" s="163" t="s">
        <v>247</v>
      </c>
      <c r="E34" s="164" t="s">
        <v>248</v>
      </c>
      <c r="F34" s="164" t="s">
        <v>249</v>
      </c>
      <c r="G34" s="164" t="s">
        <v>250</v>
      </c>
      <c r="H34" s="194" t="s">
        <v>204</v>
      </c>
      <c r="I34" s="183"/>
      <c r="J34" s="182"/>
      <c r="K34" s="182"/>
      <c r="L34" s="183"/>
      <c r="M34" s="182"/>
      <c r="N34" s="182"/>
      <c r="O34" s="183"/>
      <c r="P34" s="182"/>
      <c r="Q34" s="182"/>
      <c r="R34" s="183"/>
      <c r="S34" s="182"/>
      <c r="T34" s="182"/>
      <c r="U34" s="127" t="s">
        <v>251</v>
      </c>
      <c r="V34" s="127" t="s">
        <v>252</v>
      </c>
      <c r="W34" s="127" t="s">
        <v>253</v>
      </c>
      <c r="X34" s="171">
        <v>0.9</v>
      </c>
      <c r="Y34" s="127" t="s">
        <v>251</v>
      </c>
      <c r="Z34" s="127" t="s">
        <v>254</v>
      </c>
      <c r="AA34" s="236" t="s">
        <v>255</v>
      </c>
      <c r="AB34" s="158">
        <v>1</v>
      </c>
      <c r="AC34" s="151"/>
      <c r="AD34" s="151"/>
      <c r="AE34" s="151"/>
      <c r="AF34" s="151"/>
    </row>
    <row r="35" spans="1:32" ht="191.25" customHeight="1" x14ac:dyDescent="0.2">
      <c r="A35" s="199" t="s">
        <v>256</v>
      </c>
      <c r="B35" s="559" t="s">
        <v>257</v>
      </c>
      <c r="C35" s="200" t="s">
        <v>56</v>
      </c>
      <c r="D35" s="163" t="s">
        <v>258</v>
      </c>
      <c r="E35" s="164" t="s">
        <v>259</v>
      </c>
      <c r="F35" s="164" t="s">
        <v>260</v>
      </c>
      <c r="G35" s="164" t="s">
        <v>261</v>
      </c>
      <c r="H35" s="201" t="s">
        <v>60</v>
      </c>
      <c r="I35" s="179"/>
      <c r="J35" s="179"/>
      <c r="K35" s="179"/>
      <c r="L35" s="179"/>
      <c r="M35" s="179"/>
      <c r="N35" s="180"/>
      <c r="O35" s="180"/>
      <c r="P35" s="179"/>
      <c r="Q35" s="179"/>
      <c r="R35" s="179"/>
      <c r="S35" s="179"/>
      <c r="T35" s="180"/>
      <c r="U35" s="202" t="s">
        <v>64</v>
      </c>
      <c r="V35" s="151" t="s">
        <v>64</v>
      </c>
      <c r="W35" s="151" t="s">
        <v>64</v>
      </c>
      <c r="X35" s="151"/>
      <c r="Y35" s="127" t="s">
        <v>262</v>
      </c>
      <c r="Z35" s="127" t="s">
        <v>71</v>
      </c>
      <c r="AA35" s="236" t="s">
        <v>226</v>
      </c>
      <c r="AB35" s="240">
        <v>0.9</v>
      </c>
      <c r="AC35" s="151"/>
      <c r="AD35" s="151"/>
      <c r="AE35" s="151"/>
      <c r="AF35" s="151"/>
    </row>
    <row r="36" spans="1:32" ht="139.5" customHeight="1" x14ac:dyDescent="0.2">
      <c r="A36" s="199" t="s">
        <v>256</v>
      </c>
      <c r="B36" s="560"/>
      <c r="C36" s="200" t="s">
        <v>65</v>
      </c>
      <c r="D36" s="163" t="s">
        <v>263</v>
      </c>
      <c r="E36" s="164" t="s">
        <v>264</v>
      </c>
      <c r="F36" s="164" t="s">
        <v>264</v>
      </c>
      <c r="G36" s="164" t="s">
        <v>265</v>
      </c>
      <c r="H36" s="203" t="s">
        <v>266</v>
      </c>
      <c r="I36" s="174"/>
      <c r="J36" s="174"/>
      <c r="K36" s="173"/>
      <c r="L36" s="174"/>
      <c r="M36" s="174"/>
      <c r="N36" s="174"/>
      <c r="O36" s="173"/>
      <c r="P36" s="174"/>
      <c r="Q36" s="174"/>
      <c r="R36" s="174"/>
      <c r="S36" s="173"/>
      <c r="T36" s="174"/>
      <c r="U36" s="127" t="s">
        <v>267</v>
      </c>
      <c r="V36" s="127" t="s">
        <v>71</v>
      </c>
      <c r="W36" s="127" t="s">
        <v>268</v>
      </c>
      <c r="X36" s="153">
        <v>0.5</v>
      </c>
      <c r="Y36" s="127" t="s">
        <v>269</v>
      </c>
      <c r="Z36" s="127" t="s">
        <v>270</v>
      </c>
      <c r="AA36" s="236" t="s">
        <v>226</v>
      </c>
      <c r="AB36" s="158">
        <v>0.9</v>
      </c>
      <c r="AC36" s="151"/>
      <c r="AD36" s="151"/>
      <c r="AE36" s="151"/>
      <c r="AF36" s="151"/>
    </row>
    <row r="37" spans="1:32" ht="105" customHeight="1" x14ac:dyDescent="0.2">
      <c r="A37" s="199" t="s">
        <v>256</v>
      </c>
      <c r="B37" s="560"/>
      <c r="C37" s="204" t="s">
        <v>271</v>
      </c>
      <c r="D37" s="163" t="s">
        <v>272</v>
      </c>
      <c r="E37" s="164" t="s">
        <v>273</v>
      </c>
      <c r="F37" s="164" t="s">
        <v>273</v>
      </c>
      <c r="G37" s="164" t="s">
        <v>274</v>
      </c>
      <c r="H37" s="203" t="s">
        <v>275</v>
      </c>
      <c r="I37" s="152"/>
      <c r="J37" s="151"/>
      <c r="K37" s="151"/>
      <c r="L37" s="151"/>
      <c r="M37" s="152"/>
      <c r="N37" s="151"/>
      <c r="O37" s="151"/>
      <c r="P37" s="151"/>
      <c r="Q37" s="152"/>
      <c r="R37" s="151"/>
      <c r="S37" s="151"/>
      <c r="T37" s="151"/>
      <c r="U37" s="127" t="s">
        <v>276</v>
      </c>
      <c r="V37" s="127" t="s">
        <v>277</v>
      </c>
      <c r="W37" s="127" t="s">
        <v>278</v>
      </c>
      <c r="X37" s="153">
        <v>0.5</v>
      </c>
      <c r="Y37" s="128" t="s">
        <v>279</v>
      </c>
      <c r="Z37" s="127" t="s">
        <v>280</v>
      </c>
      <c r="AA37" s="237" t="s">
        <v>156</v>
      </c>
      <c r="AB37" s="158">
        <v>0.9</v>
      </c>
      <c r="AC37" s="151"/>
      <c r="AD37" s="151"/>
      <c r="AE37" s="151"/>
      <c r="AF37" s="151"/>
    </row>
    <row r="38" spans="1:32" ht="111.75" customHeight="1" x14ac:dyDescent="0.2">
      <c r="A38" s="199" t="s">
        <v>256</v>
      </c>
      <c r="B38" s="560"/>
      <c r="C38" s="200" t="s">
        <v>281</v>
      </c>
      <c r="D38" s="163" t="s">
        <v>282</v>
      </c>
      <c r="E38" s="164" t="s">
        <v>283</v>
      </c>
      <c r="F38" s="164" t="s">
        <v>284</v>
      </c>
      <c r="G38" s="164" t="s">
        <v>284</v>
      </c>
      <c r="H38" s="203" t="s">
        <v>204</v>
      </c>
      <c r="I38" s="152"/>
      <c r="J38" s="151"/>
      <c r="K38" s="151"/>
      <c r="L38" s="151"/>
      <c r="M38" s="152"/>
      <c r="N38" s="151"/>
      <c r="O38" s="151"/>
      <c r="P38" s="151"/>
      <c r="Q38" s="152"/>
      <c r="R38" s="151"/>
      <c r="S38" s="151"/>
      <c r="T38" s="151"/>
      <c r="U38" s="128" t="s">
        <v>285</v>
      </c>
      <c r="V38" s="127" t="s">
        <v>71</v>
      </c>
      <c r="W38" s="127" t="s">
        <v>286</v>
      </c>
      <c r="X38" s="205">
        <v>1</v>
      </c>
      <c r="Y38" s="232" t="s">
        <v>285</v>
      </c>
      <c r="Z38" s="127" t="s">
        <v>71</v>
      </c>
      <c r="AA38" s="236" t="s">
        <v>287</v>
      </c>
      <c r="AB38" s="158">
        <v>1</v>
      </c>
      <c r="AC38" s="151"/>
      <c r="AD38" s="151"/>
      <c r="AE38" s="151"/>
      <c r="AF38" s="151"/>
    </row>
    <row r="39" spans="1:32" ht="63.75" customHeight="1" x14ac:dyDescent="0.2">
      <c r="A39" s="199" t="s">
        <v>256</v>
      </c>
      <c r="B39" s="560"/>
      <c r="C39" s="200" t="s">
        <v>288</v>
      </c>
      <c r="D39" s="163" t="s">
        <v>289</v>
      </c>
      <c r="E39" s="164" t="s">
        <v>290</v>
      </c>
      <c r="F39" s="164" t="s">
        <v>291</v>
      </c>
      <c r="G39" s="164" t="s">
        <v>292</v>
      </c>
      <c r="H39" s="203" t="s">
        <v>293</v>
      </c>
      <c r="I39" s="151"/>
      <c r="J39" s="151"/>
      <c r="K39" s="151"/>
      <c r="L39" s="152"/>
      <c r="M39" s="151"/>
      <c r="N39" s="151"/>
      <c r="O39" s="151"/>
      <c r="P39" s="152"/>
      <c r="Q39" s="151"/>
      <c r="R39" s="151"/>
      <c r="S39" s="151"/>
      <c r="T39" s="152"/>
      <c r="U39" s="127" t="s">
        <v>294</v>
      </c>
      <c r="V39" s="127" t="s">
        <v>252</v>
      </c>
      <c r="W39" s="127" t="s">
        <v>295</v>
      </c>
      <c r="X39" s="171">
        <v>1</v>
      </c>
      <c r="Y39" s="135" t="s">
        <v>296</v>
      </c>
      <c r="Z39" s="127" t="s">
        <v>297</v>
      </c>
      <c r="AA39" s="237" t="s">
        <v>156</v>
      </c>
      <c r="AB39" s="158">
        <v>1</v>
      </c>
      <c r="AC39" s="151"/>
      <c r="AD39" s="151"/>
      <c r="AE39" s="151"/>
      <c r="AF39" s="151"/>
    </row>
    <row r="40" spans="1:32" ht="111" customHeight="1" x14ac:dyDescent="0.2">
      <c r="A40" s="199" t="s">
        <v>256</v>
      </c>
      <c r="B40" s="561"/>
      <c r="C40" s="200" t="s">
        <v>298</v>
      </c>
      <c r="D40" s="163" t="s">
        <v>299</v>
      </c>
      <c r="E40" s="164" t="s">
        <v>300</v>
      </c>
      <c r="F40" s="164" t="s">
        <v>301</v>
      </c>
      <c r="G40" s="164" t="s">
        <v>302</v>
      </c>
      <c r="H40" s="203" t="s">
        <v>266</v>
      </c>
      <c r="I40" s="151"/>
      <c r="J40" s="151"/>
      <c r="K40" s="152"/>
      <c r="M40" s="151"/>
      <c r="N40" s="152"/>
      <c r="O40" s="151"/>
      <c r="Q40" s="152"/>
      <c r="R40" s="151"/>
      <c r="S40" s="151"/>
      <c r="T40" s="152"/>
      <c r="U40" s="159" t="s">
        <v>303</v>
      </c>
      <c r="V40" s="159" t="s">
        <v>304</v>
      </c>
      <c r="W40" s="127" t="s">
        <v>305</v>
      </c>
      <c r="X40" s="171">
        <v>1</v>
      </c>
      <c r="Y40" s="233" t="s">
        <v>306</v>
      </c>
      <c r="Z40" s="233" t="s">
        <v>307</v>
      </c>
      <c r="AA40" s="238" t="s">
        <v>308</v>
      </c>
      <c r="AB40" s="240">
        <v>0.5</v>
      </c>
      <c r="AC40" s="151"/>
      <c r="AD40" s="151"/>
      <c r="AE40" s="151"/>
      <c r="AF40" s="151"/>
    </row>
    <row r="41" spans="1:32" ht="159" customHeight="1" x14ac:dyDescent="0.2">
      <c r="A41" s="199" t="s">
        <v>256</v>
      </c>
      <c r="B41" s="559" t="s">
        <v>309</v>
      </c>
      <c r="C41" s="204" t="s">
        <v>76</v>
      </c>
      <c r="D41" s="163" t="s">
        <v>310</v>
      </c>
      <c r="E41" s="164" t="s">
        <v>311</v>
      </c>
      <c r="F41" s="164" t="s">
        <v>301</v>
      </c>
      <c r="G41" s="164" t="s">
        <v>312</v>
      </c>
      <c r="H41" s="206" t="s">
        <v>313</v>
      </c>
      <c r="I41" s="151"/>
      <c r="J41" s="151"/>
      <c r="K41" s="151"/>
      <c r="L41" s="152"/>
      <c r="M41" s="151"/>
      <c r="N41" s="151"/>
      <c r="O41" s="151"/>
      <c r="P41" s="152"/>
      <c r="Q41" s="151"/>
      <c r="R41" s="151"/>
      <c r="S41" s="151"/>
      <c r="T41" s="152"/>
      <c r="U41" s="127" t="s">
        <v>314</v>
      </c>
      <c r="V41" s="127" t="s">
        <v>71</v>
      </c>
      <c r="W41" s="127" t="s">
        <v>315</v>
      </c>
      <c r="X41" s="205">
        <v>0</v>
      </c>
      <c r="Y41" s="135" t="s">
        <v>316</v>
      </c>
      <c r="Z41" s="135" t="s">
        <v>317</v>
      </c>
      <c r="AA41" s="239" t="s">
        <v>318</v>
      </c>
      <c r="AB41" s="158">
        <v>0.5</v>
      </c>
      <c r="AC41" s="151"/>
      <c r="AD41" s="151"/>
      <c r="AE41" s="151"/>
      <c r="AF41" s="151"/>
    </row>
    <row r="42" spans="1:32" ht="108.75" customHeight="1" x14ac:dyDescent="0.2">
      <c r="A42" s="199" t="s">
        <v>256</v>
      </c>
      <c r="B42" s="561"/>
      <c r="C42" s="207" t="s">
        <v>81</v>
      </c>
      <c r="D42" s="163" t="str">
        <f>D27</f>
        <v>Realizar mesas de trabajo con las areas para facilitar la toma de decisiones y el desarrollo de iniciativas de mejora en el Seguimiento a las PQRSD</v>
      </c>
      <c r="E42" s="164" t="str">
        <f t="shared" ref="E42:G42" si="0">E27</f>
        <v>Dar cumplimiento a la gestion de PQRSD en un 95%</v>
      </c>
      <c r="F42" s="164" t="str">
        <f t="shared" si="0"/>
        <v>Desarrollo de reuniones mensuales con la retroalimentacion del seguimiento a las PQRSD</v>
      </c>
      <c r="G42" s="164" t="str">
        <f t="shared" si="0"/>
        <v>Actas de reuniones con compromisos de mejora</v>
      </c>
      <c r="H42" s="203" t="str">
        <f>H27</f>
        <v>Gestión Corporativa - Atención al Ciudadano</v>
      </c>
      <c r="I42" s="208"/>
      <c r="J42" s="208"/>
      <c r="K42" s="208"/>
      <c r="L42" s="208"/>
      <c r="M42" s="208"/>
      <c r="N42" s="208"/>
      <c r="O42" s="208"/>
      <c r="P42" s="208"/>
      <c r="Q42" s="208"/>
      <c r="R42" s="208"/>
      <c r="S42" s="208"/>
      <c r="T42" s="208"/>
      <c r="U42" s="127" t="s">
        <v>319</v>
      </c>
      <c r="V42" s="127" t="s">
        <v>71</v>
      </c>
      <c r="W42" s="209" t="s">
        <v>320</v>
      </c>
      <c r="X42" s="210">
        <v>1</v>
      </c>
      <c r="Y42" s="160" t="s">
        <v>321</v>
      </c>
      <c r="Z42" s="127" t="s">
        <v>214</v>
      </c>
      <c r="AA42" s="237" t="s">
        <v>156</v>
      </c>
      <c r="AB42" s="158">
        <v>1</v>
      </c>
      <c r="AC42" s="151"/>
      <c r="AD42" s="151"/>
      <c r="AE42" s="151"/>
      <c r="AF42" s="151"/>
    </row>
    <row r="43" spans="1:32" ht="144.75" customHeight="1" x14ac:dyDescent="0.2">
      <c r="A43" s="199" t="s">
        <v>256</v>
      </c>
      <c r="B43" s="562" t="s">
        <v>322</v>
      </c>
      <c r="C43" s="204" t="s">
        <v>93</v>
      </c>
      <c r="D43" s="163" t="s">
        <v>323</v>
      </c>
      <c r="E43" s="164" t="s">
        <v>324</v>
      </c>
      <c r="F43" s="164" t="s">
        <v>324</v>
      </c>
      <c r="G43" s="164" t="s">
        <v>325</v>
      </c>
      <c r="H43" s="206" t="s">
        <v>266</v>
      </c>
      <c r="I43" s="151"/>
      <c r="J43" s="151"/>
      <c r="K43" s="151"/>
      <c r="L43" s="151"/>
      <c r="M43" s="151"/>
      <c r="N43" s="151"/>
      <c r="O43" s="151"/>
      <c r="P43" s="151"/>
      <c r="Q43" s="151"/>
      <c r="R43" s="151"/>
      <c r="S43" s="152"/>
      <c r="T43" s="151"/>
      <c r="U43" s="149" t="s">
        <v>326</v>
      </c>
      <c r="V43" s="211" t="s">
        <v>327</v>
      </c>
      <c r="W43" s="211" t="s">
        <v>327</v>
      </c>
      <c r="X43" s="212"/>
      <c r="Y43" s="130" t="s">
        <v>328</v>
      </c>
      <c r="Z43" s="127" t="s">
        <v>71</v>
      </c>
      <c r="AA43" s="236" t="s">
        <v>226</v>
      </c>
      <c r="AB43" s="237" t="s">
        <v>64</v>
      </c>
      <c r="AC43" s="151"/>
      <c r="AD43" s="151"/>
      <c r="AE43" s="151"/>
      <c r="AF43" s="151"/>
    </row>
    <row r="44" spans="1:32" ht="237" customHeight="1" x14ac:dyDescent="0.2">
      <c r="A44" s="199" t="s">
        <v>256</v>
      </c>
      <c r="B44" s="559" t="s">
        <v>329</v>
      </c>
      <c r="C44" s="213" t="s">
        <v>101</v>
      </c>
      <c r="D44" s="163" t="s">
        <v>330</v>
      </c>
      <c r="E44" s="164" t="s">
        <v>331</v>
      </c>
      <c r="F44" s="164" t="s">
        <v>331</v>
      </c>
      <c r="G44" s="209" t="s">
        <v>332</v>
      </c>
      <c r="H44" s="214" t="s">
        <v>333</v>
      </c>
      <c r="I44" s="151"/>
      <c r="J44" s="151"/>
      <c r="K44" s="152"/>
      <c r="L44" s="151"/>
      <c r="M44" s="151"/>
      <c r="N44" s="151"/>
      <c r="O44" s="151"/>
      <c r="P44" s="151"/>
      <c r="Q44" s="151"/>
      <c r="R44" s="151"/>
      <c r="S44" s="151"/>
      <c r="T44" s="151"/>
      <c r="U44" s="159" t="s">
        <v>334</v>
      </c>
      <c r="V44" s="159" t="s">
        <v>335</v>
      </c>
      <c r="W44" s="127" t="s">
        <v>336</v>
      </c>
      <c r="X44" s="212">
        <v>0.5</v>
      </c>
      <c r="Y44" s="131" t="s">
        <v>337</v>
      </c>
      <c r="Z44" s="159" t="s">
        <v>338</v>
      </c>
      <c r="AA44" s="236" t="s">
        <v>226</v>
      </c>
      <c r="AB44" s="158">
        <v>0.8</v>
      </c>
      <c r="AC44" s="151"/>
      <c r="AD44" s="151"/>
      <c r="AE44" s="151"/>
      <c r="AF44" s="151"/>
    </row>
    <row r="45" spans="1:32" ht="144" customHeight="1" x14ac:dyDescent="0.15">
      <c r="A45" s="199" t="s">
        <v>256</v>
      </c>
      <c r="B45" s="563"/>
      <c r="C45" s="215" t="s">
        <v>339</v>
      </c>
      <c r="D45" s="216" t="s">
        <v>340</v>
      </c>
      <c r="E45" s="217" t="s">
        <v>341</v>
      </c>
      <c r="F45" s="217" t="s">
        <v>301</v>
      </c>
      <c r="G45" s="217" t="s">
        <v>342</v>
      </c>
      <c r="H45" s="218" t="s">
        <v>343</v>
      </c>
      <c r="I45" s="151"/>
      <c r="J45" s="151"/>
      <c r="K45" s="151"/>
      <c r="L45" s="151"/>
      <c r="M45" s="152"/>
      <c r="N45" s="151"/>
      <c r="O45" s="151"/>
      <c r="P45" s="151"/>
      <c r="Q45" s="152"/>
      <c r="R45" s="151"/>
      <c r="S45" s="151"/>
      <c r="T45" s="151"/>
      <c r="U45" s="151" t="s">
        <v>64</v>
      </c>
      <c r="V45" s="151" t="s">
        <v>64</v>
      </c>
      <c r="W45" s="151" t="s">
        <v>64</v>
      </c>
      <c r="X45" s="151"/>
      <c r="Y45" s="231" t="s">
        <v>344</v>
      </c>
      <c r="Z45" s="127" t="s">
        <v>345</v>
      </c>
      <c r="AA45" s="236" t="s">
        <v>346</v>
      </c>
      <c r="AB45" s="158">
        <v>0.9</v>
      </c>
      <c r="AC45" s="151"/>
      <c r="AD45" s="151"/>
      <c r="AE45" s="151"/>
      <c r="AF45" s="151"/>
    </row>
    <row r="46" spans="1:32" ht="96.75" customHeight="1" x14ac:dyDescent="0.2">
      <c r="A46" s="199" t="s">
        <v>256</v>
      </c>
      <c r="B46" s="561"/>
      <c r="C46" s="213">
        <v>4.4000000000000004</v>
      </c>
      <c r="D46" s="163" t="s">
        <v>347</v>
      </c>
      <c r="E46" s="164" t="s">
        <v>348</v>
      </c>
      <c r="F46" s="164" t="s">
        <v>349</v>
      </c>
      <c r="G46" s="164" t="s">
        <v>350</v>
      </c>
      <c r="H46" s="214" t="s">
        <v>178</v>
      </c>
      <c r="I46" s="152"/>
      <c r="J46" s="152"/>
      <c r="K46" s="152"/>
      <c r="L46" s="152"/>
      <c r="M46" s="152"/>
      <c r="N46" s="152"/>
      <c r="O46" s="152"/>
      <c r="P46" s="152"/>
      <c r="Q46" s="152"/>
      <c r="R46" s="152"/>
      <c r="S46" s="152"/>
      <c r="T46" s="152"/>
      <c r="U46" s="127" t="s">
        <v>351</v>
      </c>
      <c r="V46" s="127" t="s">
        <v>352</v>
      </c>
      <c r="W46" s="127" t="s">
        <v>353</v>
      </c>
      <c r="X46" s="171">
        <v>1</v>
      </c>
      <c r="Y46" s="127" t="s">
        <v>351</v>
      </c>
      <c r="Z46" s="127" t="s">
        <v>352</v>
      </c>
      <c r="AA46" s="236" t="s">
        <v>354</v>
      </c>
      <c r="AB46" s="237" t="s">
        <v>64</v>
      </c>
      <c r="AC46" s="151"/>
      <c r="AD46" s="151"/>
      <c r="AE46" s="151"/>
      <c r="AF46" s="151"/>
    </row>
    <row r="47" spans="1:32" ht="66" customHeight="1" x14ac:dyDescent="0.2">
      <c r="A47" s="199" t="s">
        <v>256</v>
      </c>
      <c r="B47" s="564" t="s">
        <v>355</v>
      </c>
      <c r="C47" s="213" t="s">
        <v>111</v>
      </c>
      <c r="D47" s="163" t="s">
        <v>356</v>
      </c>
      <c r="E47" s="164" t="s">
        <v>357</v>
      </c>
      <c r="F47" s="164" t="s">
        <v>357</v>
      </c>
      <c r="G47" s="164" t="s">
        <v>357</v>
      </c>
      <c r="H47" s="214" t="s">
        <v>204</v>
      </c>
      <c r="I47" s="152"/>
      <c r="J47" s="152"/>
      <c r="K47" s="152"/>
      <c r="L47" s="152"/>
      <c r="M47" s="152"/>
      <c r="N47" s="152"/>
      <c r="O47" s="152"/>
      <c r="P47" s="152"/>
      <c r="Q47" s="152"/>
      <c r="R47" s="152"/>
      <c r="S47" s="152"/>
      <c r="T47" s="152"/>
      <c r="U47" s="132" t="s">
        <v>358</v>
      </c>
      <c r="V47" s="132" t="s">
        <v>252</v>
      </c>
      <c r="W47" s="219" t="s">
        <v>359</v>
      </c>
      <c r="X47" s="171">
        <v>0.9</v>
      </c>
      <c r="Y47" s="132" t="s">
        <v>358</v>
      </c>
      <c r="Z47" s="132" t="s">
        <v>360</v>
      </c>
      <c r="AA47" s="237" t="s">
        <v>156</v>
      </c>
      <c r="AB47" s="158">
        <v>1</v>
      </c>
      <c r="AC47" s="151"/>
      <c r="AD47" s="151"/>
      <c r="AE47" s="151"/>
      <c r="AF47" s="151"/>
    </row>
    <row r="48" spans="1:32" ht="171.75" customHeight="1" x14ac:dyDescent="0.15">
      <c r="A48" s="220" t="s">
        <v>361</v>
      </c>
      <c r="B48" s="565" t="s">
        <v>362</v>
      </c>
      <c r="C48" s="221" t="s">
        <v>56</v>
      </c>
      <c r="D48" s="216" t="s">
        <v>363</v>
      </c>
      <c r="E48" s="217" t="s">
        <v>364</v>
      </c>
      <c r="F48" s="217" t="s">
        <v>365</v>
      </c>
      <c r="G48" s="217" t="s">
        <v>365</v>
      </c>
      <c r="H48" s="222" t="s">
        <v>343</v>
      </c>
      <c r="I48" s="223"/>
      <c r="J48" s="223"/>
      <c r="K48" s="223"/>
      <c r="L48" s="223"/>
      <c r="M48" s="567"/>
      <c r="N48" s="223"/>
      <c r="O48" s="223"/>
      <c r="P48" s="223"/>
      <c r="Q48" s="567"/>
      <c r="R48" s="223"/>
      <c r="S48" s="223"/>
      <c r="T48" s="567"/>
      <c r="U48" s="568" t="s">
        <v>64</v>
      </c>
      <c r="V48" s="568" t="s">
        <v>64</v>
      </c>
      <c r="W48" s="568" t="s">
        <v>64</v>
      </c>
      <c r="X48" s="151"/>
      <c r="Y48" s="224" t="s">
        <v>366</v>
      </c>
      <c r="Z48" s="127" t="s">
        <v>71</v>
      </c>
      <c r="AA48" s="236" t="s">
        <v>367</v>
      </c>
      <c r="AB48" s="158">
        <v>0.5</v>
      </c>
      <c r="AC48" s="151"/>
      <c r="AD48" s="151"/>
      <c r="AE48" s="151"/>
      <c r="AF48" s="151"/>
    </row>
    <row r="49" spans="1:32" ht="90.75" customHeight="1" x14ac:dyDescent="0.15">
      <c r="A49" s="220" t="s">
        <v>361</v>
      </c>
      <c r="B49" s="565"/>
      <c r="C49" s="221" t="s">
        <v>65</v>
      </c>
      <c r="D49" s="216" t="s">
        <v>368</v>
      </c>
      <c r="E49" s="225" t="s">
        <v>369</v>
      </c>
      <c r="F49" s="217" t="s">
        <v>370</v>
      </c>
      <c r="G49" s="217" t="s">
        <v>371</v>
      </c>
      <c r="H49" s="222" t="s">
        <v>343</v>
      </c>
      <c r="I49" s="151"/>
      <c r="J49" s="151"/>
      <c r="K49" s="152"/>
      <c r="L49" s="151"/>
      <c r="M49" s="151"/>
      <c r="N49" s="152"/>
      <c r="O49" s="151"/>
      <c r="P49" s="151"/>
      <c r="Q49" s="152"/>
      <c r="R49" s="151"/>
      <c r="S49" s="151"/>
      <c r="T49" s="152"/>
      <c r="U49" s="127" t="s">
        <v>372</v>
      </c>
      <c r="V49" s="148" t="s">
        <v>71</v>
      </c>
      <c r="W49" s="129" t="s">
        <v>373</v>
      </c>
      <c r="X49" s="171">
        <v>1</v>
      </c>
      <c r="Y49" s="224" t="s">
        <v>374</v>
      </c>
      <c r="Z49" s="127" t="s">
        <v>71</v>
      </c>
      <c r="AA49" s="236" t="s">
        <v>375</v>
      </c>
      <c r="AB49" s="158">
        <v>1</v>
      </c>
      <c r="AC49" s="151"/>
      <c r="AD49" s="151"/>
      <c r="AE49" s="151"/>
      <c r="AF49" s="151"/>
    </row>
    <row r="50" spans="1:32" ht="58.5" customHeight="1" x14ac:dyDescent="0.15">
      <c r="A50" s="220" t="s">
        <v>361</v>
      </c>
      <c r="B50" s="565"/>
      <c r="C50" s="221" t="s">
        <v>271</v>
      </c>
      <c r="D50" s="216" t="s">
        <v>376</v>
      </c>
      <c r="E50" s="217" t="s">
        <v>365</v>
      </c>
      <c r="F50" s="217" t="s">
        <v>377</v>
      </c>
      <c r="G50" s="217" t="s">
        <v>378</v>
      </c>
      <c r="H50" s="222" t="s">
        <v>343</v>
      </c>
      <c r="I50" s="223"/>
      <c r="J50" s="223"/>
      <c r="K50" s="223"/>
      <c r="L50" s="223"/>
      <c r="M50" s="567"/>
      <c r="N50" s="223"/>
      <c r="O50" s="223"/>
      <c r="P50" s="223"/>
      <c r="Q50" s="567"/>
      <c r="R50" s="223"/>
      <c r="S50" s="223"/>
      <c r="T50" s="567"/>
      <c r="U50" s="211" t="s">
        <v>64</v>
      </c>
      <c r="V50" s="211" t="s">
        <v>64</v>
      </c>
      <c r="W50" s="211" t="s">
        <v>64</v>
      </c>
      <c r="X50" s="151"/>
      <c r="Y50" s="224" t="s">
        <v>379</v>
      </c>
      <c r="Z50" s="127" t="s">
        <v>71</v>
      </c>
      <c r="AA50" s="236" t="s">
        <v>380</v>
      </c>
      <c r="AB50" s="158">
        <v>1</v>
      </c>
      <c r="AC50" s="151"/>
      <c r="AD50" s="151"/>
      <c r="AE50" s="151"/>
      <c r="AF50" s="151"/>
    </row>
    <row r="51" spans="1:32" ht="48.75" customHeight="1" x14ac:dyDescent="0.15">
      <c r="A51" s="220" t="s">
        <v>361</v>
      </c>
      <c r="B51" s="565"/>
      <c r="C51" s="221" t="s">
        <v>281</v>
      </c>
      <c r="D51" s="216" t="s">
        <v>381</v>
      </c>
      <c r="E51" s="217" t="s">
        <v>382</v>
      </c>
      <c r="F51" s="217" t="s">
        <v>382</v>
      </c>
      <c r="G51" s="217" t="s">
        <v>382</v>
      </c>
      <c r="H51" s="222" t="s">
        <v>343</v>
      </c>
      <c r="I51" s="223"/>
      <c r="J51" s="223"/>
      <c r="K51" s="223"/>
      <c r="L51" s="223"/>
      <c r="M51" s="567"/>
      <c r="N51" s="223"/>
      <c r="O51" s="223"/>
      <c r="P51" s="223"/>
      <c r="Q51" s="567"/>
      <c r="R51" s="223"/>
      <c r="S51" s="223"/>
      <c r="T51" s="567"/>
      <c r="U51" s="211" t="s">
        <v>64</v>
      </c>
      <c r="V51" s="211" t="s">
        <v>64</v>
      </c>
      <c r="W51" s="211" t="s">
        <v>64</v>
      </c>
      <c r="X51" s="151"/>
      <c r="Y51" s="224" t="s">
        <v>383</v>
      </c>
      <c r="Z51" s="127" t="s">
        <v>71</v>
      </c>
      <c r="AA51" s="236" t="s">
        <v>384</v>
      </c>
      <c r="AB51" s="158">
        <v>0.5</v>
      </c>
      <c r="AC51" s="151"/>
      <c r="AD51" s="151"/>
      <c r="AE51" s="151"/>
      <c r="AF51" s="151"/>
    </row>
    <row r="54" spans="1:32" s="229" customFormat="1" ht="29.25" customHeight="1" x14ac:dyDescent="0.2">
      <c r="A54" s="318" t="s">
        <v>385</v>
      </c>
      <c r="B54" s="318"/>
      <c r="C54" s="318"/>
      <c r="D54" s="318"/>
      <c r="E54" s="318"/>
      <c r="F54" s="318"/>
      <c r="G54" s="318"/>
      <c r="H54" s="226"/>
      <c r="I54" s="226"/>
      <c r="J54" s="226"/>
      <c r="K54" s="226"/>
      <c r="L54" s="226"/>
      <c r="M54" s="226"/>
      <c r="N54" s="226"/>
      <c r="O54" s="226"/>
      <c r="P54" s="226"/>
      <c r="Q54" s="226"/>
      <c r="R54" s="226"/>
      <c r="S54" s="227"/>
      <c r="T54" s="227"/>
      <c r="U54" s="227"/>
      <c r="V54" s="227"/>
      <c r="W54" s="227"/>
      <c r="X54" s="228"/>
      <c r="Y54" s="227"/>
      <c r="Z54" s="227"/>
      <c r="AA54" s="227"/>
      <c r="AB54" s="228"/>
      <c r="AC54" s="227"/>
      <c r="AD54" s="227"/>
      <c r="AE54" s="227"/>
      <c r="AF54" s="228"/>
    </row>
    <row r="55" spans="1:32" s="230" customFormat="1" ht="29.25" customHeight="1" x14ac:dyDescent="0.2">
      <c r="A55" s="319" t="s">
        <v>386</v>
      </c>
      <c r="B55" s="319"/>
      <c r="C55" s="319" t="s">
        <v>387</v>
      </c>
      <c r="D55" s="319"/>
      <c r="E55" s="319"/>
      <c r="F55" s="319"/>
      <c r="G55" s="319"/>
      <c r="H55" s="227"/>
      <c r="I55" s="227"/>
      <c r="J55" s="227"/>
      <c r="K55" s="227"/>
      <c r="L55" s="227"/>
      <c r="M55" s="227"/>
      <c r="N55" s="227"/>
      <c r="O55" s="227"/>
      <c r="P55" s="227"/>
      <c r="Q55" s="227"/>
      <c r="R55" s="227"/>
      <c r="S55" s="227"/>
      <c r="T55" s="227"/>
      <c r="U55" s="227"/>
      <c r="V55" s="227"/>
      <c r="W55" s="227"/>
      <c r="X55" s="228"/>
      <c r="Z55" s="227"/>
      <c r="AA55" s="227"/>
      <c r="AB55" s="228"/>
      <c r="AC55" s="227"/>
      <c r="AD55" s="227"/>
      <c r="AE55" s="227"/>
      <c r="AF55" s="228"/>
    </row>
    <row r="56" spans="1:32" s="230" customFormat="1" ht="55.5" customHeight="1" x14ac:dyDescent="0.2">
      <c r="A56" s="311">
        <v>44658</v>
      </c>
      <c r="B56" s="312"/>
      <c r="C56" s="303" t="s">
        <v>388</v>
      </c>
      <c r="D56" s="303"/>
      <c r="E56" s="303"/>
      <c r="F56" s="303"/>
      <c r="G56" s="303"/>
      <c r="I56" s="227"/>
      <c r="J56" s="227"/>
      <c r="K56" s="227"/>
      <c r="L56" s="227"/>
      <c r="M56" s="227"/>
      <c r="N56" s="227"/>
      <c r="O56" s="227"/>
      <c r="P56" s="227"/>
      <c r="Q56" s="227"/>
      <c r="R56" s="227"/>
      <c r="S56" s="227"/>
      <c r="T56" s="227"/>
      <c r="U56" s="227"/>
      <c r="V56" s="227"/>
      <c r="W56" s="227"/>
      <c r="X56" s="228"/>
      <c r="Y56" s="227"/>
      <c r="Z56" s="227"/>
      <c r="AA56" s="227"/>
      <c r="AB56" s="228"/>
      <c r="AC56" s="227"/>
      <c r="AD56" s="227"/>
      <c r="AE56" s="227"/>
      <c r="AF56" s="228"/>
    </row>
    <row r="57" spans="1:32" ht="40.5" customHeight="1" x14ac:dyDescent="0.2">
      <c r="A57" s="313"/>
      <c r="B57" s="314"/>
      <c r="C57" s="303" t="s">
        <v>389</v>
      </c>
      <c r="D57" s="303"/>
      <c r="E57" s="303"/>
      <c r="F57" s="303"/>
      <c r="G57" s="303"/>
    </row>
    <row r="58" spans="1:32" ht="40.5" customHeight="1" x14ac:dyDescent="0.2">
      <c r="A58" s="313"/>
      <c r="B58" s="314"/>
      <c r="C58" s="303" t="s">
        <v>390</v>
      </c>
      <c r="D58" s="303"/>
      <c r="E58" s="303"/>
      <c r="F58" s="303"/>
      <c r="G58" s="303"/>
    </row>
    <row r="59" spans="1:32" ht="40.5" customHeight="1" x14ac:dyDescent="0.2">
      <c r="A59" s="313"/>
      <c r="B59" s="314"/>
      <c r="C59" s="303" t="s">
        <v>391</v>
      </c>
      <c r="D59" s="303"/>
      <c r="E59" s="303"/>
      <c r="F59" s="303"/>
      <c r="G59" s="303"/>
    </row>
    <row r="60" spans="1:32" ht="40.5" customHeight="1" x14ac:dyDescent="0.2">
      <c r="A60" s="313"/>
      <c r="B60" s="314"/>
      <c r="C60" s="303" t="s">
        <v>392</v>
      </c>
      <c r="D60" s="303"/>
      <c r="E60" s="303"/>
      <c r="F60" s="303"/>
      <c r="G60" s="303"/>
    </row>
    <row r="61" spans="1:32" ht="40.5" customHeight="1" x14ac:dyDescent="0.2">
      <c r="A61" s="313"/>
      <c r="B61" s="314"/>
      <c r="C61" s="303" t="s">
        <v>393</v>
      </c>
      <c r="D61" s="303"/>
      <c r="E61" s="303"/>
      <c r="F61" s="303"/>
      <c r="G61" s="303"/>
    </row>
    <row r="62" spans="1:32" ht="85.5" customHeight="1" x14ac:dyDescent="0.2">
      <c r="A62" s="313"/>
      <c r="B62" s="314"/>
      <c r="C62" s="303" t="s">
        <v>394</v>
      </c>
      <c r="D62" s="303"/>
      <c r="E62" s="303"/>
      <c r="F62" s="303"/>
      <c r="G62" s="303"/>
    </row>
    <row r="63" spans="1:32" ht="40.5" customHeight="1" x14ac:dyDescent="0.2">
      <c r="A63" s="313"/>
      <c r="B63" s="314"/>
      <c r="C63" s="303" t="s">
        <v>395</v>
      </c>
      <c r="D63" s="303"/>
      <c r="E63" s="303"/>
      <c r="F63" s="303"/>
      <c r="G63" s="303"/>
    </row>
    <row r="64" spans="1:32" ht="63" customHeight="1" x14ac:dyDescent="0.2">
      <c r="A64" s="313"/>
      <c r="B64" s="314"/>
      <c r="C64" s="303" t="s">
        <v>396</v>
      </c>
      <c r="D64" s="303"/>
      <c r="E64" s="303"/>
      <c r="F64" s="303"/>
      <c r="G64" s="303"/>
    </row>
    <row r="65" spans="1:7" ht="53.25" customHeight="1" x14ac:dyDescent="0.2">
      <c r="A65" s="315"/>
      <c r="B65" s="316"/>
      <c r="C65" s="303" t="s">
        <v>397</v>
      </c>
      <c r="D65" s="303"/>
      <c r="E65" s="303"/>
      <c r="F65" s="303"/>
      <c r="G65" s="303"/>
    </row>
    <row r="66" spans="1:7" ht="40.5" customHeight="1" x14ac:dyDescent="0.2">
      <c r="A66" s="302"/>
      <c r="B66" s="303"/>
      <c r="C66" s="303" t="s">
        <v>398</v>
      </c>
      <c r="D66" s="304"/>
      <c r="E66" s="304"/>
      <c r="F66" s="304"/>
      <c r="G66" s="304"/>
    </row>
    <row r="67" spans="1:7" x14ac:dyDescent="0.2">
      <c r="C67" s="141"/>
    </row>
  </sheetData>
  <autoFilter ref="A6:AF51" xr:uid="{6E7B3614-2528-454D-ADB1-1D8D660DCC29}"/>
  <mergeCells count="39">
    <mergeCell ref="Y5:AB5"/>
    <mergeCell ref="C62:G62"/>
    <mergeCell ref="C59:G59"/>
    <mergeCell ref="C60:G60"/>
    <mergeCell ref="C61:G61"/>
    <mergeCell ref="C56:G56"/>
    <mergeCell ref="Z13:Z14"/>
    <mergeCell ref="AC5:AF5"/>
    <mergeCell ref="B48:B51"/>
    <mergeCell ref="A54:G54"/>
    <mergeCell ref="A55:B55"/>
    <mergeCell ref="C55:G55"/>
    <mergeCell ref="B35:B40"/>
    <mergeCell ref="B26:B27"/>
    <mergeCell ref="I5:T5"/>
    <mergeCell ref="U5:X5"/>
    <mergeCell ref="B9:B10"/>
    <mergeCell ref="B11:B12"/>
    <mergeCell ref="B21:B22"/>
    <mergeCell ref="B23:B24"/>
    <mergeCell ref="V13:V14"/>
    <mergeCell ref="W13:W14"/>
    <mergeCell ref="X13:X14"/>
    <mergeCell ref="A66:B66"/>
    <mergeCell ref="C66:G66"/>
    <mergeCell ref="N1:T3"/>
    <mergeCell ref="B1:M3"/>
    <mergeCell ref="B44:B46"/>
    <mergeCell ref="A1:A3"/>
    <mergeCell ref="B28:B30"/>
    <mergeCell ref="B41:B42"/>
    <mergeCell ref="A16:A19"/>
    <mergeCell ref="C63:G63"/>
    <mergeCell ref="C64:G64"/>
    <mergeCell ref="C65:G65"/>
    <mergeCell ref="B17:B19"/>
    <mergeCell ref="A56:B65"/>
    <mergeCell ref="C57:G57"/>
    <mergeCell ref="C58:G58"/>
  </mergeCells>
  <hyperlinks>
    <hyperlink ref="Y21" r:id="rId1" display="https://www.animalesbog.gov.co/sites/default/files/control/31032022_informe_auditoria_interna_rendicion_de_cuentas_2021.pdf" xr:uid="{BA1CE24E-2603-4642-9672-F0E5DC9101AA}"/>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Listas!$A$2:$A$22</xm:f>
          </x14:formula1>
          <xm:sqref>H43:H51 H7:H41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9"/>
  <sheetViews>
    <sheetView workbookViewId="0">
      <selection activeCell="A12" sqref="A12"/>
    </sheetView>
  </sheetViews>
  <sheetFormatPr baseColWidth="10" defaultColWidth="11.5" defaultRowHeight="14" x14ac:dyDescent="0.15"/>
  <cols>
    <col min="1" max="1" width="58.1640625" style="16" customWidth="1"/>
    <col min="2" max="16384" width="11.5" style="16"/>
  </cols>
  <sheetData>
    <row r="1" spans="1:1" x14ac:dyDescent="0.15">
      <c r="A1" s="15" t="s">
        <v>399</v>
      </c>
    </row>
    <row r="2" spans="1:1" ht="15" x14ac:dyDescent="0.15">
      <c r="A2" s="18" t="s">
        <v>116</v>
      </c>
    </row>
    <row r="3" spans="1:1" x14ac:dyDescent="0.15">
      <c r="A3" s="17" t="s">
        <v>178</v>
      </c>
    </row>
    <row r="4" spans="1:1" ht="15" x14ac:dyDescent="0.15">
      <c r="A4" s="19" t="s">
        <v>162</v>
      </c>
    </row>
    <row r="5" spans="1:1" ht="15" x14ac:dyDescent="0.15">
      <c r="A5" s="18" t="s">
        <v>204</v>
      </c>
    </row>
    <row r="6" spans="1:1" ht="30" x14ac:dyDescent="0.15">
      <c r="A6" s="19" t="s">
        <v>400</v>
      </c>
    </row>
    <row r="7" spans="1:1" ht="15" x14ac:dyDescent="0.15">
      <c r="A7" s="18" t="s">
        <v>60</v>
      </c>
    </row>
    <row r="8" spans="1:1" ht="15" x14ac:dyDescent="0.15">
      <c r="A8" s="18" t="s">
        <v>138</v>
      </c>
    </row>
    <row r="9" spans="1:1" ht="15" x14ac:dyDescent="0.15">
      <c r="A9" s="18" t="s">
        <v>145</v>
      </c>
    </row>
    <row r="10" spans="1:1" ht="15" x14ac:dyDescent="0.15">
      <c r="A10" s="19" t="s">
        <v>401</v>
      </c>
    </row>
    <row r="11" spans="1:1" ht="15" x14ac:dyDescent="0.15">
      <c r="A11" s="18" t="s">
        <v>293</v>
      </c>
    </row>
    <row r="12" spans="1:1" x14ac:dyDescent="0.15">
      <c r="A12" s="17" t="s">
        <v>185</v>
      </c>
    </row>
    <row r="13" spans="1:1" ht="15" x14ac:dyDescent="0.15">
      <c r="A13" s="19" t="s">
        <v>402</v>
      </c>
    </row>
    <row r="14" spans="1:1" ht="15" x14ac:dyDescent="0.15">
      <c r="A14" s="19" t="s">
        <v>343</v>
      </c>
    </row>
    <row r="15" spans="1:1" ht="15" x14ac:dyDescent="0.15">
      <c r="A15" s="19" t="s">
        <v>313</v>
      </c>
    </row>
    <row r="16" spans="1:1" ht="15" x14ac:dyDescent="0.15">
      <c r="A16" s="19" t="s">
        <v>266</v>
      </c>
    </row>
    <row r="17" spans="1:1" ht="15" x14ac:dyDescent="0.15">
      <c r="A17" s="18" t="s">
        <v>275</v>
      </c>
    </row>
    <row r="18" spans="1:1" x14ac:dyDescent="0.15">
      <c r="A18" s="17" t="s">
        <v>333</v>
      </c>
    </row>
    <row r="19" spans="1:1" ht="15" x14ac:dyDescent="0.15">
      <c r="A19" s="18" t="s">
        <v>403</v>
      </c>
    </row>
  </sheetData>
  <autoFilter ref="A1:A19" xr:uid="{3488E42A-B8D0-4525-A806-C99A9B11483C}"/>
  <sortState xmlns:xlrd2="http://schemas.microsoft.com/office/spreadsheetml/2017/richdata2" ref="A2:A19">
    <sortCondition ref="A2:A19"/>
  </sortState>
  <conditionalFormatting sqref="A1:A1048576">
    <cfRule type="duplicateValues" dxfId="27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A4A5-1935-4B81-B70F-84414FFD989F}">
  <dimension ref="A1:E253"/>
  <sheetViews>
    <sheetView topLeftCell="A177" workbookViewId="0">
      <selection activeCell="C190" sqref="C190"/>
    </sheetView>
  </sheetViews>
  <sheetFormatPr baseColWidth="10" defaultColWidth="11.5" defaultRowHeight="15" x14ac:dyDescent="0.2"/>
  <cols>
    <col min="1" max="1" width="26.33203125" customWidth="1"/>
    <col min="2" max="2" width="27.5" bestFit="1" customWidth="1"/>
    <col min="3" max="3" width="42.5" style="104" bestFit="1" customWidth="1"/>
    <col min="4" max="4" width="31.1640625" bestFit="1" customWidth="1"/>
    <col min="5" max="5" width="26.5" bestFit="1" customWidth="1"/>
  </cols>
  <sheetData>
    <row r="1" spans="1:3" x14ac:dyDescent="0.2">
      <c r="A1" s="330" t="s">
        <v>404</v>
      </c>
      <c r="B1" s="330"/>
      <c r="C1" s="330"/>
    </row>
    <row r="2" spans="1:3" x14ac:dyDescent="0.2">
      <c r="A2" s="113" t="s">
        <v>405</v>
      </c>
      <c r="B2" s="113" t="s">
        <v>406</v>
      </c>
      <c r="C2" s="113" t="s">
        <v>407</v>
      </c>
    </row>
    <row r="3" spans="1:3" x14ac:dyDescent="0.2">
      <c r="A3" s="111" t="s">
        <v>408</v>
      </c>
      <c r="B3" s="111" t="s">
        <v>409</v>
      </c>
      <c r="C3" s="111" t="s">
        <v>410</v>
      </c>
    </row>
    <row r="4" spans="1:3" x14ac:dyDescent="0.2">
      <c r="A4" s="111" t="s">
        <v>411</v>
      </c>
      <c r="B4" s="111" t="s">
        <v>412</v>
      </c>
      <c r="C4" s="111" t="s">
        <v>413</v>
      </c>
    </row>
    <row r="5" spans="1:3" x14ac:dyDescent="0.2">
      <c r="A5" s="111" t="s">
        <v>414</v>
      </c>
      <c r="B5" s="111" t="s">
        <v>415</v>
      </c>
      <c r="C5" s="111" t="s">
        <v>416</v>
      </c>
    </row>
    <row r="6" spans="1:3" x14ac:dyDescent="0.2">
      <c r="A6" s="111" t="s">
        <v>417</v>
      </c>
      <c r="B6" s="111" t="s">
        <v>418</v>
      </c>
      <c r="C6" s="111" t="s">
        <v>419</v>
      </c>
    </row>
    <row r="7" spans="1:3" x14ac:dyDescent="0.2">
      <c r="A7" s="111" t="s">
        <v>420</v>
      </c>
      <c r="B7" s="111" t="s">
        <v>421</v>
      </c>
      <c r="C7" s="111" t="s">
        <v>422</v>
      </c>
    </row>
    <row r="8" spans="1:3" x14ac:dyDescent="0.2">
      <c r="A8" s="111" t="s">
        <v>423</v>
      </c>
      <c r="B8" s="111" t="s">
        <v>424</v>
      </c>
      <c r="C8" s="111" t="s">
        <v>425</v>
      </c>
    </row>
    <row r="9" spans="1:3" x14ac:dyDescent="0.2">
      <c r="A9" s="111"/>
      <c r="B9" s="111"/>
      <c r="C9" s="111" t="s">
        <v>426</v>
      </c>
    </row>
    <row r="11" spans="1:3" x14ac:dyDescent="0.2">
      <c r="A11" s="113" t="s">
        <v>427</v>
      </c>
    </row>
    <row r="12" spans="1:3" x14ac:dyDescent="0.2">
      <c r="A12" s="111" t="s">
        <v>420</v>
      </c>
    </row>
    <row r="13" spans="1:3" x14ac:dyDescent="0.2">
      <c r="A13" s="111" t="s">
        <v>428</v>
      </c>
    </row>
    <row r="14" spans="1:3" x14ac:dyDescent="0.2">
      <c r="A14" s="111" t="s">
        <v>429</v>
      </c>
    </row>
    <row r="15" spans="1:3" x14ac:dyDescent="0.2">
      <c r="A15" s="111" t="s">
        <v>430</v>
      </c>
    </row>
    <row r="16" spans="1:3" x14ac:dyDescent="0.2">
      <c r="A16" s="111" t="s">
        <v>418</v>
      </c>
    </row>
    <row r="17" spans="1:3" x14ac:dyDescent="0.2">
      <c r="A17" s="111" t="s">
        <v>431</v>
      </c>
    </row>
    <row r="18" spans="1:3" x14ac:dyDescent="0.2">
      <c r="A18" s="111" t="s">
        <v>432</v>
      </c>
    </row>
    <row r="19" spans="1:3" x14ac:dyDescent="0.2">
      <c r="A19" s="111" t="s">
        <v>433</v>
      </c>
    </row>
    <row r="20" spans="1:3" x14ac:dyDescent="0.2">
      <c r="A20" s="111" t="s">
        <v>434</v>
      </c>
    </row>
    <row r="22" spans="1:3" x14ac:dyDescent="0.2">
      <c r="A22" s="330" t="s">
        <v>435</v>
      </c>
      <c r="B22" s="330"/>
    </row>
    <row r="23" spans="1:3" x14ac:dyDescent="0.2">
      <c r="A23" s="113" t="s">
        <v>436</v>
      </c>
      <c r="B23" s="113" t="s">
        <v>437</v>
      </c>
    </row>
    <row r="24" spans="1:3" x14ac:dyDescent="0.2">
      <c r="A24" s="111" t="s">
        <v>438</v>
      </c>
      <c r="B24" s="111" t="s">
        <v>439</v>
      </c>
    </row>
    <row r="25" spans="1:3" x14ac:dyDescent="0.2">
      <c r="A25" s="111" t="s">
        <v>440</v>
      </c>
      <c r="B25" s="111" t="s">
        <v>441</v>
      </c>
    </row>
    <row r="26" spans="1:3" x14ac:dyDescent="0.2">
      <c r="A26" s="111" t="s">
        <v>442</v>
      </c>
      <c r="B26" s="111" t="s">
        <v>443</v>
      </c>
    </row>
    <row r="27" spans="1:3" x14ac:dyDescent="0.2">
      <c r="A27" s="111" t="s">
        <v>444</v>
      </c>
      <c r="B27" s="111" t="s">
        <v>445</v>
      </c>
    </row>
    <row r="28" spans="1:3" x14ac:dyDescent="0.2">
      <c r="A28" s="111" t="s">
        <v>446</v>
      </c>
      <c r="B28" s="111" t="s">
        <v>447</v>
      </c>
    </row>
    <row r="30" spans="1:3" x14ac:dyDescent="0.2">
      <c r="A30" s="330" t="s">
        <v>448</v>
      </c>
      <c r="B30" s="330"/>
      <c r="C30" s="330"/>
    </row>
    <row r="31" spans="1:3" x14ac:dyDescent="0.2">
      <c r="A31" s="113" t="s">
        <v>436</v>
      </c>
      <c r="B31" s="113" t="s">
        <v>437</v>
      </c>
      <c r="C31" s="120" t="s">
        <v>448</v>
      </c>
    </row>
    <row r="32" spans="1:3" x14ac:dyDescent="0.2">
      <c r="A32" s="119" t="s">
        <v>446</v>
      </c>
      <c r="B32" s="111" t="s">
        <v>439</v>
      </c>
      <c r="C32" s="111" t="s">
        <v>449</v>
      </c>
    </row>
    <row r="33" spans="1:3" x14ac:dyDescent="0.2">
      <c r="A33" s="119" t="s">
        <v>446</v>
      </c>
      <c r="B33" s="111" t="s">
        <v>441</v>
      </c>
      <c r="C33" s="111" t="s">
        <v>449</v>
      </c>
    </row>
    <row r="34" spans="1:3" x14ac:dyDescent="0.2">
      <c r="A34" s="119" t="s">
        <v>446</v>
      </c>
      <c r="B34" s="111" t="s">
        <v>443</v>
      </c>
      <c r="C34" s="111" t="s">
        <v>443</v>
      </c>
    </row>
    <row r="35" spans="1:3" x14ac:dyDescent="0.2">
      <c r="A35" s="119" t="s">
        <v>446</v>
      </c>
      <c r="B35" s="111" t="s">
        <v>445</v>
      </c>
      <c r="C35" s="111" t="s">
        <v>450</v>
      </c>
    </row>
    <row r="36" spans="1:3" x14ac:dyDescent="0.2">
      <c r="A36" s="119" t="s">
        <v>446</v>
      </c>
      <c r="B36" s="111" t="s">
        <v>447</v>
      </c>
      <c r="C36" s="111" t="s">
        <v>451</v>
      </c>
    </row>
    <row r="37" spans="1:3" x14ac:dyDescent="0.2">
      <c r="A37" s="119" t="s">
        <v>444</v>
      </c>
      <c r="B37" s="111" t="s">
        <v>439</v>
      </c>
      <c r="C37" s="111" t="s">
        <v>449</v>
      </c>
    </row>
    <row r="38" spans="1:3" x14ac:dyDescent="0.2">
      <c r="A38" s="119" t="s">
        <v>444</v>
      </c>
      <c r="B38" s="111" t="s">
        <v>441</v>
      </c>
      <c r="C38" s="111" t="s">
        <v>449</v>
      </c>
    </row>
    <row r="39" spans="1:3" x14ac:dyDescent="0.2">
      <c r="A39" s="119" t="s">
        <v>444</v>
      </c>
      <c r="B39" s="111" t="s">
        <v>443</v>
      </c>
      <c r="C39" s="111" t="s">
        <v>443</v>
      </c>
    </row>
    <row r="40" spans="1:3" x14ac:dyDescent="0.2">
      <c r="A40" s="119" t="s">
        <v>444</v>
      </c>
      <c r="B40" s="111" t="s">
        <v>445</v>
      </c>
      <c r="C40" s="111" t="s">
        <v>450</v>
      </c>
    </row>
    <row r="41" spans="1:3" x14ac:dyDescent="0.2">
      <c r="A41" s="119" t="s">
        <v>444</v>
      </c>
      <c r="B41" s="111" t="s">
        <v>447</v>
      </c>
      <c r="C41" s="111" t="s">
        <v>451</v>
      </c>
    </row>
    <row r="42" spans="1:3" x14ac:dyDescent="0.2">
      <c r="A42" s="119" t="s">
        <v>442</v>
      </c>
      <c r="B42" s="111" t="s">
        <v>439</v>
      </c>
      <c r="C42" s="111" t="s">
        <v>449</v>
      </c>
    </row>
    <row r="43" spans="1:3" x14ac:dyDescent="0.2">
      <c r="A43" s="119" t="s">
        <v>442</v>
      </c>
      <c r="B43" s="111" t="s">
        <v>441</v>
      </c>
      <c r="C43" s="111" t="s">
        <v>443</v>
      </c>
    </row>
    <row r="44" spans="1:3" x14ac:dyDescent="0.2">
      <c r="A44" s="119" t="s">
        <v>442</v>
      </c>
      <c r="B44" s="111" t="s">
        <v>443</v>
      </c>
      <c r="C44" s="111" t="s">
        <v>450</v>
      </c>
    </row>
    <row r="45" spans="1:3" x14ac:dyDescent="0.2">
      <c r="A45" s="119" t="s">
        <v>442</v>
      </c>
      <c r="B45" s="111" t="s">
        <v>445</v>
      </c>
      <c r="C45" s="111" t="s">
        <v>451</v>
      </c>
    </row>
    <row r="46" spans="1:3" x14ac:dyDescent="0.2">
      <c r="A46" s="119" t="s">
        <v>442</v>
      </c>
      <c r="B46" s="111" t="s">
        <v>447</v>
      </c>
      <c r="C46" s="111" t="s">
        <v>451</v>
      </c>
    </row>
    <row r="47" spans="1:3" x14ac:dyDescent="0.2">
      <c r="A47" s="118" t="s">
        <v>440</v>
      </c>
      <c r="B47" s="111" t="s">
        <v>439</v>
      </c>
      <c r="C47" s="111" t="s">
        <v>443</v>
      </c>
    </row>
    <row r="48" spans="1:3" x14ac:dyDescent="0.2">
      <c r="A48" s="118" t="s">
        <v>440</v>
      </c>
      <c r="B48" s="111" t="s">
        <v>441</v>
      </c>
      <c r="C48" s="111" t="s">
        <v>450</v>
      </c>
    </row>
    <row r="49" spans="1:3" x14ac:dyDescent="0.2">
      <c r="A49" s="118" t="s">
        <v>440</v>
      </c>
      <c r="B49" s="111" t="s">
        <v>443</v>
      </c>
      <c r="C49" s="111" t="s">
        <v>450</v>
      </c>
    </row>
    <row r="50" spans="1:3" x14ac:dyDescent="0.2">
      <c r="A50" s="118" t="s">
        <v>440</v>
      </c>
      <c r="B50" s="111" t="s">
        <v>445</v>
      </c>
      <c r="C50" s="111" t="s">
        <v>451</v>
      </c>
    </row>
    <row r="51" spans="1:3" x14ac:dyDescent="0.2">
      <c r="A51" s="118" t="s">
        <v>440</v>
      </c>
      <c r="B51" s="111" t="s">
        <v>447</v>
      </c>
      <c r="C51" s="111" t="s">
        <v>451</v>
      </c>
    </row>
    <row r="52" spans="1:3" x14ac:dyDescent="0.2">
      <c r="A52" s="117" t="s">
        <v>438</v>
      </c>
      <c r="B52" s="111" t="s">
        <v>439</v>
      </c>
      <c r="C52" s="111" t="s">
        <v>450</v>
      </c>
    </row>
    <row r="53" spans="1:3" x14ac:dyDescent="0.2">
      <c r="A53" s="117" t="s">
        <v>438</v>
      </c>
      <c r="B53" s="111" t="s">
        <v>441</v>
      </c>
      <c r="C53" s="111" t="s">
        <v>450</v>
      </c>
    </row>
    <row r="54" spans="1:3" x14ac:dyDescent="0.2">
      <c r="A54" s="117" t="s">
        <v>438</v>
      </c>
      <c r="B54" s="111" t="s">
        <v>443</v>
      </c>
      <c r="C54" s="111" t="s">
        <v>451</v>
      </c>
    </row>
    <row r="55" spans="1:3" x14ac:dyDescent="0.2">
      <c r="A55" s="117" t="s">
        <v>438</v>
      </c>
      <c r="B55" s="111" t="s">
        <v>445</v>
      </c>
      <c r="C55" s="111" t="s">
        <v>451</v>
      </c>
    </row>
    <row r="56" spans="1:3" x14ac:dyDescent="0.2">
      <c r="A56" s="117" t="s">
        <v>438</v>
      </c>
      <c r="B56" s="111" t="s">
        <v>447</v>
      </c>
      <c r="C56" s="111" t="s">
        <v>451</v>
      </c>
    </row>
    <row r="59" spans="1:3" x14ac:dyDescent="0.2">
      <c r="A59" s="116" t="s">
        <v>452</v>
      </c>
    </row>
    <row r="60" spans="1:3" x14ac:dyDescent="0.2">
      <c r="A60" s="115" t="s">
        <v>453</v>
      </c>
    </row>
    <row r="61" spans="1:3" x14ac:dyDescent="0.2">
      <c r="A61" s="115" t="s">
        <v>454</v>
      </c>
    </row>
    <row r="64" spans="1:3" x14ac:dyDescent="0.2">
      <c r="A64" s="330" t="s">
        <v>455</v>
      </c>
      <c r="B64" s="330"/>
    </row>
    <row r="65" spans="1:2" x14ac:dyDescent="0.2">
      <c r="A65" s="329" t="s">
        <v>456</v>
      </c>
      <c r="B65" s="111">
        <v>0</v>
      </c>
    </row>
    <row r="66" spans="1:2" x14ac:dyDescent="0.2">
      <c r="A66" s="329"/>
      <c r="B66" s="111">
        <v>15</v>
      </c>
    </row>
    <row r="67" spans="1:2" x14ac:dyDescent="0.2">
      <c r="A67" s="329" t="s">
        <v>457</v>
      </c>
      <c r="B67" s="111">
        <v>0</v>
      </c>
    </row>
    <row r="68" spans="1:2" x14ac:dyDescent="0.2">
      <c r="A68" s="329"/>
      <c r="B68" s="111">
        <v>15</v>
      </c>
    </row>
    <row r="69" spans="1:2" x14ac:dyDescent="0.2">
      <c r="A69" s="329" t="s">
        <v>458</v>
      </c>
      <c r="B69" s="111">
        <v>0</v>
      </c>
    </row>
    <row r="70" spans="1:2" x14ac:dyDescent="0.2">
      <c r="A70" s="329"/>
      <c r="B70" s="111">
        <v>10</v>
      </c>
    </row>
    <row r="71" spans="1:2" x14ac:dyDescent="0.2">
      <c r="A71" s="329"/>
      <c r="B71" s="111">
        <v>15</v>
      </c>
    </row>
    <row r="72" spans="1:2" x14ac:dyDescent="0.2">
      <c r="A72" s="327" t="s">
        <v>459</v>
      </c>
      <c r="B72" s="111">
        <v>0</v>
      </c>
    </row>
    <row r="73" spans="1:2" x14ac:dyDescent="0.2">
      <c r="A73" s="327"/>
      <c r="B73" s="111">
        <v>15</v>
      </c>
    </row>
    <row r="74" spans="1:2" x14ac:dyDescent="0.2">
      <c r="A74" s="328" t="s">
        <v>460</v>
      </c>
      <c r="B74" s="111">
        <v>0</v>
      </c>
    </row>
    <row r="75" spans="1:2" x14ac:dyDescent="0.2">
      <c r="A75" s="328"/>
      <c r="B75" s="111">
        <v>15</v>
      </c>
    </row>
    <row r="76" spans="1:2" x14ac:dyDescent="0.2">
      <c r="A76" s="328" t="s">
        <v>461</v>
      </c>
      <c r="B76" s="111">
        <v>0</v>
      </c>
    </row>
    <row r="77" spans="1:2" x14ac:dyDescent="0.2">
      <c r="A77" s="328"/>
      <c r="B77" s="111">
        <v>5</v>
      </c>
    </row>
    <row r="78" spans="1:2" x14ac:dyDescent="0.2">
      <c r="A78" s="328"/>
      <c r="B78" s="111">
        <v>10</v>
      </c>
    </row>
    <row r="82" spans="1:3" x14ac:dyDescent="0.2">
      <c r="A82" s="331" t="s">
        <v>462</v>
      </c>
      <c r="B82" s="111" t="s">
        <v>463</v>
      </c>
    </row>
    <row r="83" spans="1:3" x14ac:dyDescent="0.2">
      <c r="A83" s="331"/>
      <c r="B83" s="111" t="s">
        <v>443</v>
      </c>
    </row>
    <row r="84" spans="1:3" x14ac:dyDescent="0.2">
      <c r="A84" s="331"/>
      <c r="B84" s="104" t="s">
        <v>464</v>
      </c>
    </row>
    <row r="86" spans="1:3" x14ac:dyDescent="0.2">
      <c r="A86" s="330" t="s">
        <v>465</v>
      </c>
      <c r="B86" s="330"/>
      <c r="C86" s="330"/>
    </row>
    <row r="87" spans="1:3" x14ac:dyDescent="0.2">
      <c r="A87" s="113" t="s">
        <v>466</v>
      </c>
      <c r="B87" s="113" t="s">
        <v>467</v>
      </c>
      <c r="C87" s="113" t="s">
        <v>468</v>
      </c>
    </row>
    <row r="88" spans="1:3" x14ac:dyDescent="0.2">
      <c r="A88" s="111" t="s">
        <v>463</v>
      </c>
      <c r="B88" s="111" t="s">
        <v>463</v>
      </c>
      <c r="C88" s="111" t="s">
        <v>463</v>
      </c>
    </row>
    <row r="89" spans="1:3" x14ac:dyDescent="0.2">
      <c r="A89" s="111" t="s">
        <v>463</v>
      </c>
      <c r="B89" s="111" t="s">
        <v>443</v>
      </c>
      <c r="C89" s="111" t="s">
        <v>443</v>
      </c>
    </row>
    <row r="90" spans="1:3" x14ac:dyDescent="0.2">
      <c r="A90" s="111" t="s">
        <v>463</v>
      </c>
      <c r="B90" s="111" t="s">
        <v>464</v>
      </c>
      <c r="C90" s="111" t="s">
        <v>464</v>
      </c>
    </row>
    <row r="91" spans="1:3" x14ac:dyDescent="0.2">
      <c r="A91" s="111" t="s">
        <v>443</v>
      </c>
      <c r="B91" s="111" t="s">
        <v>463</v>
      </c>
      <c r="C91" s="111" t="s">
        <v>443</v>
      </c>
    </row>
    <row r="92" spans="1:3" x14ac:dyDescent="0.2">
      <c r="A92" s="111" t="s">
        <v>443</v>
      </c>
      <c r="B92" s="111" t="s">
        <v>443</v>
      </c>
      <c r="C92" s="111" t="s">
        <v>443</v>
      </c>
    </row>
    <row r="93" spans="1:3" x14ac:dyDescent="0.2">
      <c r="A93" s="111" t="s">
        <v>443</v>
      </c>
      <c r="B93" s="111" t="s">
        <v>464</v>
      </c>
      <c r="C93" s="111" t="s">
        <v>464</v>
      </c>
    </row>
    <row r="94" spans="1:3" x14ac:dyDescent="0.2">
      <c r="A94" s="111" t="s">
        <v>464</v>
      </c>
      <c r="B94" s="111" t="s">
        <v>463</v>
      </c>
      <c r="C94" s="111" t="s">
        <v>464</v>
      </c>
    </row>
    <row r="95" spans="1:3" x14ac:dyDescent="0.2">
      <c r="A95" s="111" t="s">
        <v>464</v>
      </c>
      <c r="B95" s="111" t="s">
        <v>443</v>
      </c>
      <c r="C95" s="111" t="s">
        <v>464</v>
      </c>
    </row>
    <row r="96" spans="1:3" x14ac:dyDescent="0.2">
      <c r="A96" s="111" t="s">
        <v>464</v>
      </c>
      <c r="B96" s="111" t="s">
        <v>464</v>
      </c>
      <c r="C96" s="111" t="s">
        <v>464</v>
      </c>
    </row>
    <row r="99" spans="1:3" ht="15" customHeight="1" x14ac:dyDescent="0.2">
      <c r="A99" s="327" t="s">
        <v>469</v>
      </c>
      <c r="B99" s="327"/>
      <c r="C99" s="97"/>
    </row>
    <row r="100" spans="1:3" x14ac:dyDescent="0.2">
      <c r="A100" s="111">
        <v>1</v>
      </c>
      <c r="B100" s="111" t="s">
        <v>464</v>
      </c>
    </row>
    <row r="101" spans="1:3" x14ac:dyDescent="0.2">
      <c r="A101" s="111">
        <v>2</v>
      </c>
      <c r="B101" s="111" t="s">
        <v>464</v>
      </c>
    </row>
    <row r="102" spans="1:3" x14ac:dyDescent="0.2">
      <c r="A102" s="111">
        <v>3</v>
      </c>
      <c r="B102" s="111" t="s">
        <v>464</v>
      </c>
    </row>
    <row r="103" spans="1:3" x14ac:dyDescent="0.2">
      <c r="A103" s="111">
        <v>4</v>
      </c>
      <c r="B103" s="111" t="s">
        <v>464</v>
      </c>
    </row>
    <row r="104" spans="1:3" x14ac:dyDescent="0.2">
      <c r="A104" s="111">
        <v>5</v>
      </c>
      <c r="B104" s="111" t="s">
        <v>464</v>
      </c>
    </row>
    <row r="105" spans="1:3" x14ac:dyDescent="0.2">
      <c r="A105" s="111">
        <v>6</v>
      </c>
      <c r="B105" s="111" t="s">
        <v>464</v>
      </c>
    </row>
    <row r="106" spans="1:3" x14ac:dyDescent="0.2">
      <c r="A106" s="111">
        <v>7</v>
      </c>
      <c r="B106" s="111" t="s">
        <v>464</v>
      </c>
    </row>
    <row r="107" spans="1:3" x14ac:dyDescent="0.2">
      <c r="A107" s="111">
        <v>8</v>
      </c>
      <c r="B107" s="111" t="s">
        <v>464</v>
      </c>
    </row>
    <row r="108" spans="1:3" x14ac:dyDescent="0.2">
      <c r="A108" s="111">
        <v>9</v>
      </c>
      <c r="B108" s="111" t="s">
        <v>464</v>
      </c>
    </row>
    <row r="109" spans="1:3" x14ac:dyDescent="0.2">
      <c r="A109" s="111">
        <v>10</v>
      </c>
      <c r="B109" s="111" t="s">
        <v>464</v>
      </c>
    </row>
    <row r="110" spans="1:3" x14ac:dyDescent="0.2">
      <c r="A110" s="111">
        <v>11</v>
      </c>
      <c r="B110" s="111" t="s">
        <v>464</v>
      </c>
    </row>
    <row r="111" spans="1:3" x14ac:dyDescent="0.2">
      <c r="A111" s="111">
        <v>12</v>
      </c>
      <c r="B111" s="111" t="s">
        <v>464</v>
      </c>
    </row>
    <row r="112" spans="1:3" x14ac:dyDescent="0.2">
      <c r="A112" s="111">
        <v>13</v>
      </c>
      <c r="B112" s="111" t="s">
        <v>464</v>
      </c>
    </row>
    <row r="113" spans="1:2" x14ac:dyDescent="0.2">
      <c r="A113" s="111">
        <v>14</v>
      </c>
      <c r="B113" s="111" t="s">
        <v>464</v>
      </c>
    </row>
    <row r="114" spans="1:2" x14ac:dyDescent="0.2">
      <c r="A114" s="111">
        <v>15</v>
      </c>
      <c r="B114" s="111" t="s">
        <v>464</v>
      </c>
    </row>
    <row r="115" spans="1:2" x14ac:dyDescent="0.2">
      <c r="A115" s="111">
        <v>16</v>
      </c>
      <c r="B115" s="111" t="s">
        <v>464</v>
      </c>
    </row>
    <row r="116" spans="1:2" x14ac:dyDescent="0.2">
      <c r="A116" s="111">
        <v>17</v>
      </c>
      <c r="B116" s="111" t="s">
        <v>464</v>
      </c>
    </row>
    <row r="117" spans="1:2" x14ac:dyDescent="0.2">
      <c r="A117" s="111">
        <v>18</v>
      </c>
      <c r="B117" s="111" t="s">
        <v>464</v>
      </c>
    </row>
    <row r="118" spans="1:2" x14ac:dyDescent="0.2">
      <c r="A118" s="111">
        <v>19</v>
      </c>
      <c r="B118" s="111" t="s">
        <v>464</v>
      </c>
    </row>
    <row r="119" spans="1:2" x14ac:dyDescent="0.2">
      <c r="A119" s="111">
        <v>20</v>
      </c>
      <c r="B119" s="111" t="s">
        <v>464</v>
      </c>
    </row>
    <row r="120" spans="1:2" x14ac:dyDescent="0.2">
      <c r="A120" s="111">
        <v>21</v>
      </c>
      <c r="B120" s="111" t="s">
        <v>464</v>
      </c>
    </row>
    <row r="121" spans="1:2" x14ac:dyDescent="0.2">
      <c r="A121" s="111">
        <v>22</v>
      </c>
      <c r="B121" s="111" t="s">
        <v>464</v>
      </c>
    </row>
    <row r="122" spans="1:2" x14ac:dyDescent="0.2">
      <c r="A122" s="111">
        <v>23</v>
      </c>
      <c r="B122" s="111" t="s">
        <v>464</v>
      </c>
    </row>
    <row r="123" spans="1:2" x14ac:dyDescent="0.2">
      <c r="A123" s="111">
        <v>24</v>
      </c>
      <c r="B123" s="111" t="s">
        <v>464</v>
      </c>
    </row>
    <row r="124" spans="1:2" x14ac:dyDescent="0.2">
      <c r="A124" s="111">
        <v>25</v>
      </c>
      <c r="B124" s="111" t="s">
        <v>464</v>
      </c>
    </row>
    <row r="125" spans="1:2" x14ac:dyDescent="0.2">
      <c r="A125" s="111">
        <v>26</v>
      </c>
      <c r="B125" s="111" t="s">
        <v>464</v>
      </c>
    </row>
    <row r="126" spans="1:2" x14ac:dyDescent="0.2">
      <c r="A126" s="111">
        <v>27</v>
      </c>
      <c r="B126" s="111" t="s">
        <v>464</v>
      </c>
    </row>
    <row r="127" spans="1:2" x14ac:dyDescent="0.2">
      <c r="A127" s="111">
        <v>28</v>
      </c>
      <c r="B127" s="111" t="s">
        <v>464</v>
      </c>
    </row>
    <row r="128" spans="1:2" x14ac:dyDescent="0.2">
      <c r="A128" s="111">
        <v>29</v>
      </c>
      <c r="B128" s="111" t="s">
        <v>464</v>
      </c>
    </row>
    <row r="129" spans="1:2" x14ac:dyDescent="0.2">
      <c r="A129" s="111">
        <v>30</v>
      </c>
      <c r="B129" s="111" t="s">
        <v>464</v>
      </c>
    </row>
    <row r="130" spans="1:2" x14ac:dyDescent="0.2">
      <c r="A130" s="111">
        <v>31</v>
      </c>
      <c r="B130" s="111" t="s">
        <v>464</v>
      </c>
    </row>
    <row r="131" spans="1:2" x14ac:dyDescent="0.2">
      <c r="A131" s="111">
        <v>32</v>
      </c>
      <c r="B131" s="111" t="s">
        <v>464</v>
      </c>
    </row>
    <row r="132" spans="1:2" x14ac:dyDescent="0.2">
      <c r="A132" s="111">
        <v>33</v>
      </c>
      <c r="B132" s="111" t="s">
        <v>464</v>
      </c>
    </row>
    <row r="133" spans="1:2" x14ac:dyDescent="0.2">
      <c r="A133" s="111">
        <v>34</v>
      </c>
      <c r="B133" s="111" t="s">
        <v>464</v>
      </c>
    </row>
    <row r="134" spans="1:2" x14ac:dyDescent="0.2">
      <c r="A134" s="111">
        <v>35</v>
      </c>
      <c r="B134" s="111" t="s">
        <v>464</v>
      </c>
    </row>
    <row r="135" spans="1:2" x14ac:dyDescent="0.2">
      <c r="A135" s="111">
        <v>36</v>
      </c>
      <c r="B135" s="111" t="s">
        <v>464</v>
      </c>
    </row>
    <row r="136" spans="1:2" x14ac:dyDescent="0.2">
      <c r="A136" s="111">
        <v>37</v>
      </c>
      <c r="B136" s="111" t="s">
        <v>464</v>
      </c>
    </row>
    <row r="137" spans="1:2" x14ac:dyDescent="0.2">
      <c r="A137" s="111">
        <v>38</v>
      </c>
      <c r="B137" s="111" t="s">
        <v>464</v>
      </c>
    </row>
    <row r="138" spans="1:2" x14ac:dyDescent="0.2">
      <c r="A138" s="111">
        <v>39</v>
      </c>
      <c r="B138" s="111" t="s">
        <v>464</v>
      </c>
    </row>
    <row r="139" spans="1:2" x14ac:dyDescent="0.2">
      <c r="A139" s="111">
        <v>40</v>
      </c>
      <c r="B139" s="111" t="s">
        <v>464</v>
      </c>
    </row>
    <row r="140" spans="1:2" x14ac:dyDescent="0.2">
      <c r="A140" s="111">
        <v>41</v>
      </c>
      <c r="B140" s="111" t="s">
        <v>464</v>
      </c>
    </row>
    <row r="141" spans="1:2" x14ac:dyDescent="0.2">
      <c r="A141" s="111">
        <v>42</v>
      </c>
      <c r="B141" s="111" t="s">
        <v>464</v>
      </c>
    </row>
    <row r="142" spans="1:2" x14ac:dyDescent="0.2">
      <c r="A142" s="111">
        <v>43</v>
      </c>
      <c r="B142" s="111" t="s">
        <v>464</v>
      </c>
    </row>
    <row r="143" spans="1:2" x14ac:dyDescent="0.2">
      <c r="A143" s="111">
        <v>44</v>
      </c>
      <c r="B143" s="111" t="s">
        <v>464</v>
      </c>
    </row>
    <row r="144" spans="1:2" x14ac:dyDescent="0.2">
      <c r="A144" s="111">
        <v>45</v>
      </c>
      <c r="B144" s="111" t="s">
        <v>464</v>
      </c>
    </row>
    <row r="145" spans="1:2" x14ac:dyDescent="0.2">
      <c r="A145" s="111">
        <v>46</v>
      </c>
      <c r="B145" s="111" t="s">
        <v>464</v>
      </c>
    </row>
    <row r="146" spans="1:2" x14ac:dyDescent="0.2">
      <c r="A146" s="111">
        <v>47</v>
      </c>
      <c r="B146" s="111" t="s">
        <v>464</v>
      </c>
    </row>
    <row r="147" spans="1:2" x14ac:dyDescent="0.2">
      <c r="A147" s="111">
        <v>48</v>
      </c>
      <c r="B147" s="111" t="s">
        <v>464</v>
      </c>
    </row>
    <row r="148" spans="1:2" x14ac:dyDescent="0.2">
      <c r="A148" s="111">
        <v>49</v>
      </c>
      <c r="B148" s="111" t="s">
        <v>464</v>
      </c>
    </row>
    <row r="149" spans="1:2" x14ac:dyDescent="0.2">
      <c r="A149" s="111">
        <v>50</v>
      </c>
      <c r="B149" s="111" t="s">
        <v>443</v>
      </c>
    </row>
    <row r="150" spans="1:2" x14ac:dyDescent="0.2">
      <c r="A150" s="111">
        <v>51</v>
      </c>
      <c r="B150" s="111" t="s">
        <v>443</v>
      </c>
    </row>
    <row r="151" spans="1:2" x14ac:dyDescent="0.2">
      <c r="A151" s="111">
        <v>52</v>
      </c>
      <c r="B151" s="111" t="s">
        <v>443</v>
      </c>
    </row>
    <row r="152" spans="1:2" x14ac:dyDescent="0.2">
      <c r="A152" s="111">
        <v>53</v>
      </c>
      <c r="B152" s="111" t="s">
        <v>443</v>
      </c>
    </row>
    <row r="153" spans="1:2" x14ac:dyDescent="0.2">
      <c r="A153" s="111">
        <v>54</v>
      </c>
      <c r="B153" s="111" t="s">
        <v>443</v>
      </c>
    </row>
    <row r="154" spans="1:2" x14ac:dyDescent="0.2">
      <c r="A154" s="111">
        <v>55</v>
      </c>
      <c r="B154" s="111" t="s">
        <v>443</v>
      </c>
    </row>
    <row r="155" spans="1:2" x14ac:dyDescent="0.2">
      <c r="A155" s="111">
        <v>56</v>
      </c>
      <c r="B155" s="111" t="s">
        <v>443</v>
      </c>
    </row>
    <row r="156" spans="1:2" x14ac:dyDescent="0.2">
      <c r="A156" s="111">
        <v>57</v>
      </c>
      <c r="B156" s="111" t="s">
        <v>443</v>
      </c>
    </row>
    <row r="157" spans="1:2" x14ac:dyDescent="0.2">
      <c r="A157" s="111">
        <v>58</v>
      </c>
      <c r="B157" s="111" t="s">
        <v>443</v>
      </c>
    </row>
    <row r="158" spans="1:2" x14ac:dyDescent="0.2">
      <c r="A158" s="111">
        <v>59</v>
      </c>
      <c r="B158" s="111" t="s">
        <v>443</v>
      </c>
    </row>
    <row r="159" spans="1:2" x14ac:dyDescent="0.2">
      <c r="A159" s="111">
        <v>60</v>
      </c>
      <c r="B159" s="111" t="s">
        <v>443</v>
      </c>
    </row>
    <row r="160" spans="1:2" x14ac:dyDescent="0.2">
      <c r="A160" s="111">
        <v>61</v>
      </c>
      <c r="B160" s="111" t="s">
        <v>443</v>
      </c>
    </row>
    <row r="161" spans="1:2" x14ac:dyDescent="0.2">
      <c r="A161" s="111">
        <v>62</v>
      </c>
      <c r="B161" s="111" t="s">
        <v>443</v>
      </c>
    </row>
    <row r="162" spans="1:2" x14ac:dyDescent="0.2">
      <c r="A162" s="111">
        <v>63</v>
      </c>
      <c r="B162" s="111" t="s">
        <v>443</v>
      </c>
    </row>
    <row r="163" spans="1:2" x14ac:dyDescent="0.2">
      <c r="A163" s="111">
        <v>64</v>
      </c>
      <c r="B163" s="111" t="s">
        <v>443</v>
      </c>
    </row>
    <row r="164" spans="1:2" x14ac:dyDescent="0.2">
      <c r="A164" s="111">
        <v>65</v>
      </c>
      <c r="B164" s="111" t="s">
        <v>443</v>
      </c>
    </row>
    <row r="165" spans="1:2" x14ac:dyDescent="0.2">
      <c r="A165" s="111">
        <v>66</v>
      </c>
      <c r="B165" s="111" t="s">
        <v>443</v>
      </c>
    </row>
    <row r="166" spans="1:2" x14ac:dyDescent="0.2">
      <c r="A166" s="111">
        <v>67</v>
      </c>
      <c r="B166" s="111" t="s">
        <v>443</v>
      </c>
    </row>
    <row r="167" spans="1:2" x14ac:dyDescent="0.2">
      <c r="A167" s="111">
        <v>68</v>
      </c>
      <c r="B167" s="111" t="s">
        <v>443</v>
      </c>
    </row>
    <row r="168" spans="1:2" x14ac:dyDescent="0.2">
      <c r="A168" s="111">
        <v>69</v>
      </c>
      <c r="B168" s="111" t="s">
        <v>443</v>
      </c>
    </row>
    <row r="169" spans="1:2" x14ac:dyDescent="0.2">
      <c r="A169" s="111">
        <v>70</v>
      </c>
      <c r="B169" s="111" t="s">
        <v>443</v>
      </c>
    </row>
    <row r="170" spans="1:2" x14ac:dyDescent="0.2">
      <c r="A170" s="111">
        <v>71</v>
      </c>
      <c r="B170" s="111" t="s">
        <v>443</v>
      </c>
    </row>
    <row r="171" spans="1:2" x14ac:dyDescent="0.2">
      <c r="A171" s="111">
        <v>72</v>
      </c>
      <c r="B171" s="111" t="s">
        <v>443</v>
      </c>
    </row>
    <row r="172" spans="1:2" x14ac:dyDescent="0.2">
      <c r="A172" s="111">
        <v>73</v>
      </c>
      <c r="B172" s="111" t="s">
        <v>443</v>
      </c>
    </row>
    <row r="173" spans="1:2" x14ac:dyDescent="0.2">
      <c r="A173" s="111">
        <v>74</v>
      </c>
      <c r="B173" s="111" t="s">
        <v>443</v>
      </c>
    </row>
    <row r="174" spans="1:2" x14ac:dyDescent="0.2">
      <c r="A174" s="111">
        <v>75</v>
      </c>
      <c r="B174" s="111" t="s">
        <v>443</v>
      </c>
    </row>
    <row r="175" spans="1:2" x14ac:dyDescent="0.2">
      <c r="A175" s="111">
        <v>76</v>
      </c>
      <c r="B175" s="111" t="s">
        <v>443</v>
      </c>
    </row>
    <row r="176" spans="1:2" x14ac:dyDescent="0.2">
      <c r="A176" s="111">
        <v>77</v>
      </c>
      <c r="B176" s="111" t="s">
        <v>443</v>
      </c>
    </row>
    <row r="177" spans="1:2" x14ac:dyDescent="0.2">
      <c r="A177" s="111">
        <v>78</v>
      </c>
      <c r="B177" s="111" t="s">
        <v>443</v>
      </c>
    </row>
    <row r="178" spans="1:2" x14ac:dyDescent="0.2">
      <c r="A178" s="111">
        <v>79</v>
      </c>
      <c r="B178" s="111" t="s">
        <v>443</v>
      </c>
    </row>
    <row r="179" spans="1:2" x14ac:dyDescent="0.2">
      <c r="A179" s="111">
        <v>80</v>
      </c>
      <c r="B179" s="111" t="s">
        <v>443</v>
      </c>
    </row>
    <row r="180" spans="1:2" x14ac:dyDescent="0.2">
      <c r="A180" s="111">
        <v>81</v>
      </c>
      <c r="B180" s="111" t="s">
        <v>443</v>
      </c>
    </row>
    <row r="181" spans="1:2" x14ac:dyDescent="0.2">
      <c r="A181" s="111">
        <v>82</v>
      </c>
      <c r="B181" s="111" t="s">
        <v>443</v>
      </c>
    </row>
    <row r="182" spans="1:2" x14ac:dyDescent="0.2">
      <c r="A182" s="111">
        <v>83</v>
      </c>
      <c r="B182" s="111" t="s">
        <v>443</v>
      </c>
    </row>
    <row r="183" spans="1:2" x14ac:dyDescent="0.2">
      <c r="A183" s="111">
        <v>84</v>
      </c>
      <c r="B183" s="111" t="s">
        <v>443</v>
      </c>
    </row>
    <row r="184" spans="1:2" x14ac:dyDescent="0.2">
      <c r="A184" s="111">
        <v>85</v>
      </c>
      <c r="B184" s="111" t="s">
        <v>443</v>
      </c>
    </row>
    <row r="185" spans="1:2" x14ac:dyDescent="0.2">
      <c r="A185" s="111">
        <v>86</v>
      </c>
      <c r="B185" s="111" t="s">
        <v>443</v>
      </c>
    </row>
    <row r="186" spans="1:2" x14ac:dyDescent="0.2">
      <c r="A186" s="111">
        <v>87</v>
      </c>
      <c r="B186" s="111" t="s">
        <v>443</v>
      </c>
    </row>
    <row r="187" spans="1:2" x14ac:dyDescent="0.2">
      <c r="A187" s="111">
        <v>88</v>
      </c>
      <c r="B187" s="111" t="s">
        <v>443</v>
      </c>
    </row>
    <row r="188" spans="1:2" x14ac:dyDescent="0.2">
      <c r="A188" s="111">
        <v>89</v>
      </c>
      <c r="B188" s="111" t="s">
        <v>443</v>
      </c>
    </row>
    <row r="189" spans="1:2" x14ac:dyDescent="0.2">
      <c r="A189" s="111">
        <v>90</v>
      </c>
      <c r="B189" s="111" t="s">
        <v>443</v>
      </c>
    </row>
    <row r="190" spans="1:2" x14ac:dyDescent="0.2">
      <c r="A190" s="111">
        <v>91</v>
      </c>
      <c r="B190" s="111" t="s">
        <v>443</v>
      </c>
    </row>
    <row r="191" spans="1:2" x14ac:dyDescent="0.2">
      <c r="A191" s="111">
        <v>92</v>
      </c>
      <c r="B191" s="111" t="s">
        <v>443</v>
      </c>
    </row>
    <row r="192" spans="1:2" x14ac:dyDescent="0.2">
      <c r="A192" s="111">
        <v>93</v>
      </c>
      <c r="B192" s="111" t="s">
        <v>443</v>
      </c>
    </row>
    <row r="193" spans="1:2" x14ac:dyDescent="0.2">
      <c r="A193" s="111">
        <v>94</v>
      </c>
      <c r="B193" s="111" t="s">
        <v>443</v>
      </c>
    </row>
    <row r="194" spans="1:2" x14ac:dyDescent="0.2">
      <c r="A194" s="111">
        <v>95</v>
      </c>
      <c r="B194" s="111" t="s">
        <v>443</v>
      </c>
    </row>
    <row r="195" spans="1:2" x14ac:dyDescent="0.2">
      <c r="A195" s="111">
        <v>96</v>
      </c>
      <c r="B195" s="111" t="s">
        <v>443</v>
      </c>
    </row>
    <row r="196" spans="1:2" x14ac:dyDescent="0.2">
      <c r="A196" s="111">
        <v>97</v>
      </c>
      <c r="B196" s="111" t="s">
        <v>443</v>
      </c>
    </row>
    <row r="197" spans="1:2" x14ac:dyDescent="0.2">
      <c r="A197" s="111">
        <v>98</v>
      </c>
      <c r="B197" s="111" t="s">
        <v>443</v>
      </c>
    </row>
    <row r="198" spans="1:2" x14ac:dyDescent="0.2">
      <c r="A198" s="111">
        <v>99</v>
      </c>
      <c r="B198" s="111" t="s">
        <v>443</v>
      </c>
    </row>
    <row r="199" spans="1:2" x14ac:dyDescent="0.2">
      <c r="A199" s="111">
        <v>100</v>
      </c>
      <c r="B199" s="111" t="s">
        <v>463</v>
      </c>
    </row>
    <row r="201" spans="1:2" ht="69.75" customHeight="1" x14ac:dyDescent="0.2">
      <c r="A201" s="328" t="s">
        <v>470</v>
      </c>
      <c r="B201" s="328" t="s">
        <v>471</v>
      </c>
    </row>
    <row r="202" spans="1:2" x14ac:dyDescent="0.2">
      <c r="A202" s="329"/>
      <c r="B202" s="329"/>
    </row>
    <row r="203" spans="1:2" x14ac:dyDescent="0.2">
      <c r="A203" s="111" t="s">
        <v>472</v>
      </c>
      <c r="B203" s="111" t="s">
        <v>472</v>
      </c>
    </row>
    <row r="204" spans="1:2" x14ac:dyDescent="0.2">
      <c r="A204" s="111" t="s">
        <v>473</v>
      </c>
      <c r="B204" s="111" t="s">
        <v>474</v>
      </c>
    </row>
    <row r="205" spans="1:2" x14ac:dyDescent="0.2">
      <c r="A205" s="111"/>
      <c r="B205" s="111" t="s">
        <v>473</v>
      </c>
    </row>
    <row r="207" spans="1:2" ht="15" customHeight="1" x14ac:dyDescent="0.2">
      <c r="A207" s="327" t="s">
        <v>475</v>
      </c>
      <c r="B207" s="327"/>
    </row>
    <row r="208" spans="1:2" x14ac:dyDescent="0.2">
      <c r="A208" s="113" t="s">
        <v>472</v>
      </c>
      <c r="B208" s="111">
        <v>2</v>
      </c>
    </row>
    <row r="209" spans="1:3" x14ac:dyDescent="0.2">
      <c r="A209" s="113" t="s">
        <v>474</v>
      </c>
      <c r="B209" s="111">
        <v>1</v>
      </c>
    </row>
    <row r="210" spans="1:3" x14ac:dyDescent="0.2">
      <c r="A210" s="113" t="s">
        <v>473</v>
      </c>
      <c r="B210" s="111">
        <v>0</v>
      </c>
    </row>
    <row r="214" spans="1:3" x14ac:dyDescent="0.2">
      <c r="A214" s="113" t="s">
        <v>476</v>
      </c>
      <c r="B214" s="113" t="s">
        <v>477</v>
      </c>
      <c r="C214" s="113" t="s">
        <v>478</v>
      </c>
    </row>
    <row r="215" spans="1:3" x14ac:dyDescent="0.2">
      <c r="A215" s="111" t="s">
        <v>463</v>
      </c>
      <c r="B215" s="111" t="s">
        <v>472</v>
      </c>
      <c r="C215" s="111">
        <v>2</v>
      </c>
    </row>
    <row r="216" spans="1:3" x14ac:dyDescent="0.2">
      <c r="A216" s="111" t="s">
        <v>463</v>
      </c>
      <c r="B216" s="111" t="s">
        <v>473</v>
      </c>
      <c r="C216" s="111">
        <v>0</v>
      </c>
    </row>
    <row r="217" spans="1:3" x14ac:dyDescent="0.2">
      <c r="A217" s="111" t="s">
        <v>443</v>
      </c>
      <c r="B217" s="111" t="s">
        <v>472</v>
      </c>
      <c r="C217" s="111">
        <v>1</v>
      </c>
    </row>
    <row r="218" spans="1:3" x14ac:dyDescent="0.2">
      <c r="A218" s="111" t="s">
        <v>443</v>
      </c>
      <c r="B218" s="111" t="s">
        <v>473</v>
      </c>
      <c r="C218" s="111">
        <v>0</v>
      </c>
    </row>
    <row r="219" spans="1:3" x14ac:dyDescent="0.2">
      <c r="A219" s="111" t="s">
        <v>464</v>
      </c>
      <c r="B219" s="111" t="s">
        <v>472</v>
      </c>
      <c r="C219" s="111">
        <v>0</v>
      </c>
    </row>
    <row r="220" spans="1:3" x14ac:dyDescent="0.2">
      <c r="A220" s="111" t="s">
        <v>464</v>
      </c>
      <c r="B220" s="111" t="s">
        <v>473</v>
      </c>
      <c r="C220" s="111">
        <v>0</v>
      </c>
    </row>
    <row r="222" spans="1:3" x14ac:dyDescent="0.2">
      <c r="A222" s="113" t="s">
        <v>479</v>
      </c>
      <c r="B222" s="113" t="s">
        <v>480</v>
      </c>
      <c r="C222" s="113" t="s">
        <v>481</v>
      </c>
    </row>
    <row r="223" spans="1:3" x14ac:dyDescent="0.2">
      <c r="A223" s="111" t="s">
        <v>463</v>
      </c>
      <c r="B223" s="111" t="s">
        <v>472</v>
      </c>
      <c r="C223" s="111">
        <v>2</v>
      </c>
    </row>
    <row r="224" spans="1:3" x14ac:dyDescent="0.2">
      <c r="A224" s="111" t="s">
        <v>463</v>
      </c>
      <c r="B224" s="111" t="s">
        <v>474</v>
      </c>
      <c r="C224" s="111">
        <v>1</v>
      </c>
    </row>
    <row r="225" spans="1:5" x14ac:dyDescent="0.2">
      <c r="A225" s="111" t="s">
        <v>463</v>
      </c>
      <c r="B225" s="111" t="s">
        <v>473</v>
      </c>
      <c r="C225" s="111">
        <v>0</v>
      </c>
    </row>
    <row r="226" spans="1:5" x14ac:dyDescent="0.2">
      <c r="A226" s="111" t="s">
        <v>443</v>
      </c>
      <c r="B226" s="111" t="s">
        <v>472</v>
      </c>
      <c r="C226" s="111">
        <v>1</v>
      </c>
    </row>
    <row r="227" spans="1:5" x14ac:dyDescent="0.2">
      <c r="A227" s="111" t="s">
        <v>443</v>
      </c>
      <c r="B227" s="111" t="s">
        <v>474</v>
      </c>
      <c r="C227" s="111">
        <v>0</v>
      </c>
      <c r="E227" s="104"/>
    </row>
    <row r="228" spans="1:5" x14ac:dyDescent="0.2">
      <c r="A228" s="111" t="s">
        <v>443</v>
      </c>
      <c r="B228" s="111" t="s">
        <v>473</v>
      </c>
      <c r="C228" s="111">
        <v>0</v>
      </c>
    </row>
    <row r="229" spans="1:5" x14ac:dyDescent="0.2">
      <c r="A229" s="111" t="s">
        <v>464</v>
      </c>
      <c r="B229" s="111" t="s">
        <v>472</v>
      </c>
      <c r="C229" s="111">
        <v>0</v>
      </c>
    </row>
    <row r="230" spans="1:5" x14ac:dyDescent="0.2">
      <c r="A230" s="111" t="s">
        <v>464</v>
      </c>
      <c r="B230" s="111" t="s">
        <v>474</v>
      </c>
      <c r="C230" s="111">
        <v>0</v>
      </c>
      <c r="E230" s="104"/>
    </row>
    <row r="231" spans="1:5" x14ac:dyDescent="0.2">
      <c r="A231" s="111" t="s">
        <v>464</v>
      </c>
      <c r="B231" s="111" t="s">
        <v>473</v>
      </c>
      <c r="C231" s="111">
        <v>0</v>
      </c>
    </row>
    <row r="233" spans="1:5" x14ac:dyDescent="0.2">
      <c r="A233" s="114" t="s">
        <v>482</v>
      </c>
      <c r="B233" s="113" t="s">
        <v>436</v>
      </c>
      <c r="C233" s="113" t="s">
        <v>437</v>
      </c>
      <c r="E233" s="104"/>
    </row>
    <row r="234" spans="1:5" x14ac:dyDescent="0.2">
      <c r="A234" s="114">
        <v>1</v>
      </c>
      <c r="B234" s="111" t="s">
        <v>446</v>
      </c>
      <c r="C234" s="111" t="s">
        <v>439</v>
      </c>
    </row>
    <row r="235" spans="1:5" x14ac:dyDescent="0.2">
      <c r="A235" s="114">
        <v>2</v>
      </c>
      <c r="B235" s="111" t="s">
        <v>444</v>
      </c>
      <c r="C235" s="111" t="s">
        <v>441</v>
      </c>
    </row>
    <row r="236" spans="1:5" x14ac:dyDescent="0.2">
      <c r="A236" s="114">
        <v>3</v>
      </c>
      <c r="B236" s="111" t="s">
        <v>483</v>
      </c>
      <c r="C236" s="111" t="s">
        <v>443</v>
      </c>
    </row>
    <row r="237" spans="1:5" x14ac:dyDescent="0.2">
      <c r="A237" s="114">
        <v>4</v>
      </c>
      <c r="B237" s="111" t="s">
        <v>440</v>
      </c>
      <c r="C237" s="111" t="s">
        <v>445</v>
      </c>
    </row>
    <row r="238" spans="1:5" x14ac:dyDescent="0.2">
      <c r="A238" s="114">
        <v>5</v>
      </c>
      <c r="B238" s="111" t="s">
        <v>438</v>
      </c>
      <c r="C238" s="111" t="s">
        <v>447</v>
      </c>
    </row>
    <row r="240" spans="1:5" x14ac:dyDescent="0.2">
      <c r="A240" s="113" t="s">
        <v>484</v>
      </c>
    </row>
    <row r="241" spans="1:1" x14ac:dyDescent="0.2">
      <c r="A241" s="111" t="s">
        <v>485</v>
      </c>
    </row>
    <row r="242" spans="1:1" x14ac:dyDescent="0.2">
      <c r="A242" s="111" t="s">
        <v>486</v>
      </c>
    </row>
    <row r="243" spans="1:1" x14ac:dyDescent="0.2">
      <c r="A243" s="111" t="s">
        <v>487</v>
      </c>
    </row>
    <row r="244" spans="1:1" x14ac:dyDescent="0.2">
      <c r="A244" s="111" t="s">
        <v>488</v>
      </c>
    </row>
    <row r="246" spans="1:1" x14ac:dyDescent="0.2">
      <c r="A246" s="113" t="s">
        <v>489</v>
      </c>
    </row>
    <row r="247" spans="1:1" x14ac:dyDescent="0.2">
      <c r="A247" s="111" t="s">
        <v>454</v>
      </c>
    </row>
    <row r="248" spans="1:1" x14ac:dyDescent="0.2">
      <c r="A248" s="111" t="s">
        <v>453</v>
      </c>
    </row>
    <row r="250" spans="1:1" ht="28.5" customHeight="1" x14ac:dyDescent="0.2">
      <c r="A250" s="112" t="s">
        <v>490</v>
      </c>
    </row>
    <row r="251" spans="1:1" x14ac:dyDescent="0.2">
      <c r="A251" s="111" t="s">
        <v>491</v>
      </c>
    </row>
    <row r="252" spans="1:1" x14ac:dyDescent="0.2">
      <c r="A252" s="111" t="s">
        <v>492</v>
      </c>
    </row>
    <row r="253" spans="1:1" x14ac:dyDescent="0.2">
      <c r="A253" s="111" t="s">
        <v>493</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274" priority="5" operator="equal">
      <formula>"CATASTROFICO"</formula>
    </cfRule>
    <cfRule type="cellIs" dxfId="273" priority="6" operator="equal">
      <formula>"MAYOR"</formula>
    </cfRule>
    <cfRule type="cellIs" dxfId="272" priority="7" operator="equal">
      <formula>"MODERADO"</formula>
    </cfRule>
    <cfRule type="cellIs" dxfId="271" priority="8" operator="equal">
      <formula>"MENOR"</formula>
    </cfRule>
    <cfRule type="cellIs" dxfId="270" priority="9" operator="equal">
      <formula>"INSIGNIFICANTE"</formula>
    </cfRule>
  </conditionalFormatting>
  <conditionalFormatting sqref="C32:C56">
    <cfRule type="cellIs" dxfId="269" priority="1" operator="equal">
      <formula>"EXTREMO"</formula>
    </cfRule>
    <cfRule type="cellIs" dxfId="268" priority="2" operator="equal">
      <formula>"ALTO"</formula>
    </cfRule>
    <cfRule type="cellIs" dxfId="267" priority="3" operator="equal">
      <formula>"MODERADO"</formula>
    </cfRule>
    <cfRule type="cellIs" dxfId="266" priority="4"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FEF0-C18B-4FC0-B533-B07671205995}">
  <dimension ref="A1:W40"/>
  <sheetViews>
    <sheetView topLeftCell="I1" workbookViewId="0">
      <selection activeCell="N4" sqref="N4"/>
    </sheetView>
  </sheetViews>
  <sheetFormatPr baseColWidth="10" defaultColWidth="11.5" defaultRowHeight="15" x14ac:dyDescent="0.2"/>
  <cols>
    <col min="1" max="1" width="68.6640625" style="97" customWidth="1"/>
    <col min="2" max="2" width="1.5" customWidth="1"/>
    <col min="3" max="3" width="27.5" customWidth="1"/>
    <col min="4" max="4" width="1.5" customWidth="1"/>
    <col min="5" max="6" width="28.1640625" customWidth="1"/>
    <col min="7" max="7" width="1.5" customWidth="1"/>
    <col min="13" max="13" width="1" customWidth="1"/>
    <col min="14" max="14" width="34.33203125" customWidth="1"/>
    <col min="15" max="15" width="1.5" customWidth="1"/>
    <col min="17" max="17" width="2.33203125" customWidth="1"/>
    <col min="19" max="19" width="2" customWidth="1"/>
    <col min="22" max="23" width="8.6640625" customWidth="1"/>
    <col min="24" max="24" width="15.5" customWidth="1"/>
  </cols>
  <sheetData>
    <row r="1" spans="1:23" ht="45" customHeight="1" x14ac:dyDescent="0.2">
      <c r="A1" s="85" t="s">
        <v>494</v>
      </c>
      <c r="C1" s="85" t="s">
        <v>495</v>
      </c>
      <c r="E1" s="332" t="s">
        <v>496</v>
      </c>
      <c r="F1" s="332"/>
      <c r="H1" s="333" t="s">
        <v>497</v>
      </c>
      <c r="I1" s="333"/>
      <c r="J1" s="333"/>
      <c r="K1" s="333"/>
      <c r="L1" s="333"/>
      <c r="N1" s="86" t="s">
        <v>498</v>
      </c>
      <c r="P1" s="87" t="s">
        <v>499</v>
      </c>
      <c r="R1" s="87" t="s">
        <v>500</v>
      </c>
      <c r="T1" s="88" t="s">
        <v>501</v>
      </c>
    </row>
    <row r="2" spans="1:23" ht="49.5" customHeight="1" x14ac:dyDescent="0.2">
      <c r="A2" s="89" t="s">
        <v>502</v>
      </c>
      <c r="C2" s="90" t="s">
        <v>503</v>
      </c>
      <c r="E2" s="91" t="s">
        <v>504</v>
      </c>
      <c r="F2" s="91" t="s">
        <v>505</v>
      </c>
      <c r="H2" s="92" t="s">
        <v>506</v>
      </c>
      <c r="I2" s="92" t="s">
        <v>507</v>
      </c>
      <c r="J2" s="92" t="s">
        <v>508</v>
      </c>
      <c r="K2" s="92" t="s">
        <v>509</v>
      </c>
      <c r="L2" s="92" t="s">
        <v>510</v>
      </c>
      <c r="N2" s="93" t="s">
        <v>511</v>
      </c>
      <c r="P2" s="94" t="s">
        <v>512</v>
      </c>
      <c r="R2" s="92" t="s">
        <v>513</v>
      </c>
      <c r="T2" s="51" t="s">
        <v>514</v>
      </c>
    </row>
    <row r="3" spans="1:23" ht="49.5" customHeight="1" x14ac:dyDescent="0.2">
      <c r="A3" s="89" t="s">
        <v>515</v>
      </c>
      <c r="C3" s="90" t="s">
        <v>516</v>
      </c>
      <c r="E3" s="95" t="s">
        <v>517</v>
      </c>
      <c r="F3" s="95" t="s">
        <v>518</v>
      </c>
      <c r="H3" s="92" t="s">
        <v>519</v>
      </c>
      <c r="I3" s="92" t="s">
        <v>520</v>
      </c>
      <c r="J3" s="92" t="s">
        <v>521</v>
      </c>
      <c r="K3" s="92" t="s">
        <v>522</v>
      </c>
      <c r="L3" s="92" t="s">
        <v>523</v>
      </c>
      <c r="N3" s="124" t="s">
        <v>524</v>
      </c>
      <c r="P3" s="96" t="s">
        <v>525</v>
      </c>
      <c r="R3" s="92" t="s">
        <v>526</v>
      </c>
      <c r="T3" s="51" t="s">
        <v>527</v>
      </c>
    </row>
    <row r="4" spans="1:23" ht="96" customHeight="1" x14ac:dyDescent="0.2">
      <c r="A4" s="89" t="s">
        <v>528</v>
      </c>
      <c r="C4" s="90" t="s">
        <v>529</v>
      </c>
      <c r="E4" s="95" t="s">
        <v>530</v>
      </c>
      <c r="F4" s="95" t="s">
        <v>531</v>
      </c>
      <c r="H4" s="92" t="s">
        <v>532</v>
      </c>
      <c r="I4" s="97"/>
      <c r="J4" s="97"/>
      <c r="K4" s="97"/>
      <c r="L4" s="97"/>
      <c r="N4" s="93" t="s">
        <v>533</v>
      </c>
      <c r="P4" s="94" t="s">
        <v>534</v>
      </c>
    </row>
    <row r="5" spans="1:23" ht="49.5" customHeight="1" x14ac:dyDescent="0.2">
      <c r="A5" s="89" t="s">
        <v>535</v>
      </c>
      <c r="C5" s="90" t="s">
        <v>536</v>
      </c>
      <c r="E5" s="95" t="s">
        <v>537</v>
      </c>
      <c r="F5" s="95" t="s">
        <v>538</v>
      </c>
      <c r="N5" s="93" t="s">
        <v>539</v>
      </c>
    </row>
    <row r="6" spans="1:23" ht="49.5" customHeight="1" x14ac:dyDescent="0.2">
      <c r="A6" s="89" t="s">
        <v>540</v>
      </c>
      <c r="C6" s="98" t="s">
        <v>541</v>
      </c>
      <c r="E6" s="95" t="s">
        <v>542</v>
      </c>
      <c r="F6" s="95" t="s">
        <v>543</v>
      </c>
      <c r="N6" s="99"/>
    </row>
    <row r="7" spans="1:23" ht="49.5" customHeight="1" x14ac:dyDescent="0.2">
      <c r="A7" s="89" t="s">
        <v>544</v>
      </c>
      <c r="E7" s="95" t="s">
        <v>545</v>
      </c>
      <c r="F7" s="95" t="s">
        <v>546</v>
      </c>
    </row>
    <row r="8" spans="1:23" ht="49.5" customHeight="1" x14ac:dyDescent="0.2">
      <c r="A8" s="89" t="s">
        <v>547</v>
      </c>
      <c r="C8" s="85" t="s">
        <v>548</v>
      </c>
      <c r="E8" s="100"/>
      <c r="F8" s="100"/>
    </row>
    <row r="9" spans="1:23" ht="77.25" customHeight="1" x14ac:dyDescent="0.2">
      <c r="A9" s="89" t="s">
        <v>549</v>
      </c>
      <c r="C9" s="92" t="s">
        <v>550</v>
      </c>
    </row>
    <row r="10" spans="1:23" ht="77.25" customHeight="1" x14ac:dyDescent="0.2">
      <c r="A10" s="89" t="s">
        <v>551</v>
      </c>
      <c r="C10" s="92" t="s">
        <v>552</v>
      </c>
      <c r="E10" s="100"/>
      <c r="F10" s="100"/>
    </row>
    <row r="11" spans="1:23" ht="77.25" customHeight="1" x14ac:dyDescent="0.2">
      <c r="A11" s="89" t="s">
        <v>553</v>
      </c>
      <c r="C11" s="92" t="s">
        <v>554</v>
      </c>
    </row>
    <row r="12" spans="1:23" ht="77.25" customHeight="1" x14ac:dyDescent="0.2">
      <c r="C12" s="92" t="s">
        <v>555</v>
      </c>
    </row>
    <row r="13" spans="1:23" ht="77.25" customHeight="1" x14ac:dyDescent="0.2">
      <c r="C13" s="92" t="s">
        <v>556</v>
      </c>
    </row>
    <row r="14" spans="1:23" ht="40.5" customHeight="1" x14ac:dyDescent="0.2"/>
    <row r="15" spans="1:23" ht="40.5" customHeight="1" x14ac:dyDescent="0.2">
      <c r="V15" s="101"/>
    </row>
    <row r="16" spans="1:23" x14ac:dyDescent="0.2">
      <c r="V16" s="102"/>
      <c r="W16" s="102"/>
    </row>
    <row r="17" spans="22:23" x14ac:dyDescent="0.2">
      <c r="V17" s="102"/>
      <c r="W17" s="102"/>
    </row>
    <row r="18" spans="22:23" x14ac:dyDescent="0.2">
      <c r="V18" s="102"/>
      <c r="W18" s="102"/>
    </row>
    <row r="19" spans="22:23" x14ac:dyDescent="0.2">
      <c r="V19" s="102"/>
      <c r="W19" s="102"/>
    </row>
    <row r="20" spans="22:23" x14ac:dyDescent="0.2">
      <c r="V20" s="102"/>
      <c r="W20" s="102"/>
    </row>
    <row r="21" spans="22:23" x14ac:dyDescent="0.2">
      <c r="V21" s="102"/>
      <c r="W21" s="102"/>
    </row>
    <row r="22" spans="22:23" x14ac:dyDescent="0.2">
      <c r="V22" s="102"/>
      <c r="W22" s="102"/>
    </row>
    <row r="23" spans="22:23" x14ac:dyDescent="0.2">
      <c r="V23" s="102"/>
      <c r="W23" s="102"/>
    </row>
    <row r="24" spans="22:23" x14ac:dyDescent="0.2">
      <c r="V24" s="102"/>
      <c r="W24" s="102"/>
    </row>
    <row r="25" spans="22:23" x14ac:dyDescent="0.2">
      <c r="V25" s="102"/>
      <c r="W25" s="102"/>
    </row>
    <row r="26" spans="22:23" x14ac:dyDescent="0.2">
      <c r="V26" s="102"/>
      <c r="W26" s="102"/>
    </row>
    <row r="27" spans="22:23" x14ac:dyDescent="0.2">
      <c r="V27" s="102"/>
      <c r="W27" s="102"/>
    </row>
    <row r="28" spans="22:23" x14ac:dyDescent="0.2">
      <c r="V28" s="102"/>
      <c r="W28" s="102"/>
    </row>
    <row r="29" spans="22:23" x14ac:dyDescent="0.2">
      <c r="V29" s="102"/>
      <c r="W29" s="102"/>
    </row>
    <row r="30" spans="22:23" x14ac:dyDescent="0.2">
      <c r="V30" s="102"/>
      <c r="W30" s="102"/>
    </row>
    <row r="31" spans="22:23" x14ac:dyDescent="0.2">
      <c r="V31" s="102"/>
      <c r="W31" s="102"/>
    </row>
    <row r="32" spans="22:23" x14ac:dyDescent="0.2">
      <c r="V32" s="102"/>
      <c r="W32" s="102"/>
    </row>
    <row r="33" spans="22:23" x14ac:dyDescent="0.2">
      <c r="V33" s="102"/>
      <c r="W33" s="102"/>
    </row>
    <row r="34" spans="22:23" x14ac:dyDescent="0.2">
      <c r="V34" s="102"/>
      <c r="W34" s="102"/>
    </row>
    <row r="35" spans="22:23" x14ac:dyDescent="0.2">
      <c r="V35" s="102"/>
      <c r="W35" s="102"/>
    </row>
    <row r="36" spans="22:23" x14ac:dyDescent="0.2">
      <c r="V36" s="102"/>
      <c r="W36" s="102"/>
    </row>
    <row r="37" spans="22:23" x14ac:dyDescent="0.2">
      <c r="V37" s="102"/>
      <c r="W37" s="102"/>
    </row>
    <row r="38" spans="22:23" x14ac:dyDescent="0.2">
      <c r="V38" s="102"/>
      <c r="W38" s="102"/>
    </row>
    <row r="39" spans="22:23" x14ac:dyDescent="0.2">
      <c r="V39" s="102"/>
      <c r="W39" s="102"/>
    </row>
    <row r="40" spans="22:23" x14ac:dyDescent="0.2">
      <c r="V40" s="102"/>
      <c r="W40" s="102"/>
    </row>
  </sheetData>
  <mergeCells count="2">
    <mergeCell ref="E1:F1"/>
    <mergeCell ref="H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4E6D-155A-425E-B16A-159F80E65C84}">
  <dimension ref="A1:AA28"/>
  <sheetViews>
    <sheetView topLeftCell="A19" workbookViewId="0">
      <selection activeCell="D34" sqref="D34"/>
    </sheetView>
  </sheetViews>
  <sheetFormatPr baseColWidth="10" defaultColWidth="11.5" defaultRowHeight="15" x14ac:dyDescent="0.2"/>
  <cols>
    <col min="2" max="4" width="10.5" style="104" customWidth="1"/>
    <col min="5" max="8" width="10.5" customWidth="1"/>
    <col min="9" max="19" width="5.5" customWidth="1"/>
    <col min="20" max="20" width="65.5" customWidth="1"/>
    <col min="21" max="27" width="5.5" customWidth="1"/>
    <col min="28" max="30" width="5.6640625" customWidth="1"/>
  </cols>
  <sheetData>
    <row r="1" spans="1:27" s="103" customFormat="1" ht="48.75" customHeight="1" x14ac:dyDescent="0.2">
      <c r="B1" s="334" t="s">
        <v>557</v>
      </c>
      <c r="C1" s="334"/>
      <c r="D1" s="334"/>
      <c r="E1" s="334"/>
      <c r="F1" s="334"/>
      <c r="G1" s="334"/>
      <c r="H1" s="334"/>
      <c r="I1" s="334"/>
      <c r="J1" s="334"/>
      <c r="K1" s="334"/>
    </row>
    <row r="2" spans="1:27" x14ac:dyDescent="0.2">
      <c r="C2" s="105" t="s">
        <v>558</v>
      </c>
      <c r="D2" s="106"/>
    </row>
    <row r="3" spans="1:27" x14ac:dyDescent="0.2">
      <c r="C3" s="107">
        <v>0.2</v>
      </c>
      <c r="D3" s="107">
        <v>0.4</v>
      </c>
      <c r="E3" s="107">
        <v>0.6</v>
      </c>
      <c r="F3" s="107">
        <v>0.8</v>
      </c>
      <c r="G3" s="107">
        <v>1</v>
      </c>
      <c r="H3" s="107"/>
      <c r="I3" s="107"/>
      <c r="J3" s="107"/>
      <c r="K3" s="107"/>
      <c r="L3" s="107"/>
      <c r="M3" s="107"/>
      <c r="N3" s="107"/>
      <c r="O3" s="107"/>
      <c r="P3" s="107"/>
      <c r="Q3" s="107"/>
      <c r="R3" s="107"/>
      <c r="S3" s="107"/>
      <c r="T3" s="107"/>
      <c r="U3" s="107"/>
      <c r="V3" s="107"/>
      <c r="W3" s="107"/>
      <c r="X3" s="107"/>
      <c r="Y3" s="107"/>
      <c r="Z3" s="107"/>
      <c r="AA3" s="107"/>
    </row>
    <row r="4" spans="1:27" x14ac:dyDescent="0.2">
      <c r="A4" s="106" t="s">
        <v>559</v>
      </c>
      <c r="B4" s="107">
        <v>0.2</v>
      </c>
      <c r="C4" s="108" t="s">
        <v>560</v>
      </c>
      <c r="D4" s="108" t="s">
        <v>560</v>
      </c>
      <c r="E4" s="108" t="s">
        <v>561</v>
      </c>
      <c r="F4" s="108" t="s">
        <v>562</v>
      </c>
      <c r="G4" s="108" t="s">
        <v>563</v>
      </c>
    </row>
    <row r="5" spans="1:27" x14ac:dyDescent="0.2">
      <c r="B5" s="107">
        <v>0.4</v>
      </c>
      <c r="C5" s="108" t="s">
        <v>560</v>
      </c>
      <c r="D5" s="108" t="s">
        <v>561</v>
      </c>
      <c r="E5" s="108" t="s">
        <v>561</v>
      </c>
      <c r="F5" s="108" t="s">
        <v>562</v>
      </c>
      <c r="G5" s="108" t="s">
        <v>563</v>
      </c>
    </row>
    <row r="6" spans="1:27" x14ac:dyDescent="0.2">
      <c r="B6" s="107">
        <v>0.6</v>
      </c>
      <c r="C6" s="108" t="s">
        <v>561</v>
      </c>
      <c r="D6" s="108" t="s">
        <v>561</v>
      </c>
      <c r="E6" s="108" t="s">
        <v>561</v>
      </c>
      <c r="F6" s="108" t="s">
        <v>562</v>
      </c>
      <c r="G6" s="108" t="s">
        <v>563</v>
      </c>
    </row>
    <row r="7" spans="1:27" x14ac:dyDescent="0.2">
      <c r="B7" s="107">
        <v>0.8</v>
      </c>
      <c r="C7" s="108" t="s">
        <v>561</v>
      </c>
      <c r="D7" s="108" t="s">
        <v>561</v>
      </c>
      <c r="E7" s="108" t="s">
        <v>562</v>
      </c>
      <c r="F7" s="108" t="s">
        <v>562</v>
      </c>
      <c r="G7" s="108" t="s">
        <v>563</v>
      </c>
    </row>
    <row r="8" spans="1:27" x14ac:dyDescent="0.2">
      <c r="B8" s="107">
        <v>1</v>
      </c>
      <c r="C8" s="108" t="s">
        <v>562</v>
      </c>
      <c r="D8" s="108" t="s">
        <v>562</v>
      </c>
      <c r="E8" s="108" t="s">
        <v>562</v>
      </c>
      <c r="F8" s="108" t="s">
        <v>562</v>
      </c>
      <c r="G8" s="108" t="s">
        <v>563</v>
      </c>
    </row>
    <row r="9" spans="1:27" x14ac:dyDescent="0.2">
      <c r="B9" s="107"/>
    </row>
    <row r="10" spans="1:27" x14ac:dyDescent="0.2">
      <c r="B10" s="107"/>
    </row>
    <row r="20" spans="1:10" ht="29.25" customHeight="1" x14ac:dyDescent="0.2">
      <c r="A20" s="334" t="s">
        <v>564</v>
      </c>
      <c r="B20" s="334"/>
      <c r="C20" s="334"/>
      <c r="D20" s="334"/>
      <c r="E20" s="334"/>
      <c r="F20" s="334"/>
      <c r="G20" s="334"/>
      <c r="H20" s="334"/>
      <c r="I20" s="334"/>
      <c r="J20" s="334"/>
    </row>
    <row r="22" spans="1:10" x14ac:dyDescent="0.2">
      <c r="C22" s="105" t="s">
        <v>558</v>
      </c>
      <c r="D22" s="106"/>
    </row>
    <row r="23" spans="1:10" x14ac:dyDescent="0.2">
      <c r="B23" s="108"/>
      <c r="C23" s="109" t="s">
        <v>565</v>
      </c>
      <c r="D23" s="109" t="s">
        <v>566</v>
      </c>
      <c r="E23" s="109" t="s">
        <v>561</v>
      </c>
      <c r="F23" s="109" t="s">
        <v>567</v>
      </c>
      <c r="G23" s="109" t="s">
        <v>568</v>
      </c>
    </row>
    <row r="24" spans="1:10" x14ac:dyDescent="0.2">
      <c r="A24" s="106" t="s">
        <v>559</v>
      </c>
      <c r="B24" s="109" t="s">
        <v>569</v>
      </c>
      <c r="C24" s="108" t="s">
        <v>570</v>
      </c>
      <c r="D24" s="108" t="s">
        <v>570</v>
      </c>
      <c r="E24" s="108" t="s">
        <v>563</v>
      </c>
      <c r="F24" s="108" t="s">
        <v>563</v>
      </c>
      <c r="G24" s="108" t="s">
        <v>563</v>
      </c>
    </row>
    <row r="25" spans="1:10" x14ac:dyDescent="0.2">
      <c r="B25" s="109" t="s">
        <v>571</v>
      </c>
      <c r="C25" s="108" t="s">
        <v>570</v>
      </c>
      <c r="D25" s="108" t="s">
        <v>570</v>
      </c>
      <c r="E25" s="108" t="s">
        <v>562</v>
      </c>
      <c r="F25" s="108" t="s">
        <v>563</v>
      </c>
      <c r="G25" s="108" t="s">
        <v>563</v>
      </c>
    </row>
    <row r="26" spans="1:10" x14ac:dyDescent="0.2">
      <c r="B26" s="109" t="s">
        <v>572</v>
      </c>
      <c r="C26" s="108" t="s">
        <v>570</v>
      </c>
      <c r="D26" s="108" t="s">
        <v>570</v>
      </c>
      <c r="E26" s="108" t="s">
        <v>562</v>
      </c>
      <c r="F26" s="108" t="s">
        <v>563</v>
      </c>
      <c r="G26" s="108" t="s">
        <v>563</v>
      </c>
    </row>
    <row r="27" spans="1:10" x14ac:dyDescent="0.2">
      <c r="B27" s="109" t="s">
        <v>573</v>
      </c>
      <c r="C27" s="108" t="s">
        <v>570</v>
      </c>
      <c r="D27" s="108" t="s">
        <v>570</v>
      </c>
      <c r="E27" s="108" t="s">
        <v>561</v>
      </c>
      <c r="F27" s="108" t="s">
        <v>562</v>
      </c>
      <c r="G27" s="108" t="s">
        <v>563</v>
      </c>
    </row>
    <row r="28" spans="1:10" x14ac:dyDescent="0.2">
      <c r="B28" s="109" t="s">
        <v>574</v>
      </c>
      <c r="C28" s="108" t="s">
        <v>570</v>
      </c>
      <c r="D28" s="108" t="s">
        <v>570</v>
      </c>
      <c r="E28" s="108" t="s">
        <v>561</v>
      </c>
      <c r="F28" s="108" t="s">
        <v>562</v>
      </c>
      <c r="G28" s="108" t="s">
        <v>563</v>
      </c>
    </row>
  </sheetData>
  <mergeCells count="2">
    <mergeCell ref="B1:K1"/>
    <mergeCell ref="A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BM386"/>
  <sheetViews>
    <sheetView topLeftCell="A4" zoomScale="55" zoomScaleNormal="55" workbookViewId="0">
      <pane xSplit="2" ySplit="3" topLeftCell="AL7" activePane="bottomRight" state="frozen"/>
      <selection pane="topRight" activeCell="C4" sqref="C4"/>
      <selection pane="bottomLeft" activeCell="A7" sqref="A7"/>
      <selection pane="bottomRight" activeCell="AW7" sqref="AW7:AW26"/>
    </sheetView>
  </sheetViews>
  <sheetFormatPr baseColWidth="10" defaultColWidth="0" defaultRowHeight="15" customHeight="1" x14ac:dyDescent="0.2"/>
  <cols>
    <col min="1" max="2" width="10.6640625" style="22" customWidth="1"/>
    <col min="3" max="5" width="30.6640625" style="22" customWidth="1"/>
    <col min="6" max="6" width="34" style="121" customWidth="1"/>
    <col min="7" max="10" width="8.6640625" style="22" customWidth="1"/>
    <col min="11" max="13" width="19.5" style="22" customWidth="1"/>
    <col min="14" max="14" width="37" style="22" customWidth="1"/>
    <col min="15" max="15" width="11.83203125" style="22" customWidth="1"/>
    <col min="16" max="16" width="15.6640625" style="22" customWidth="1"/>
    <col min="17" max="17" width="8.5" style="27" customWidth="1"/>
    <col min="18" max="18" width="46.5" style="22" customWidth="1"/>
    <col min="19" max="20" width="5.83203125" style="22" customWidth="1"/>
    <col min="21" max="21" width="15.6640625" style="22" customWidth="1"/>
    <col min="22" max="22" width="8.33203125" style="27" customWidth="1"/>
    <col min="23" max="23" width="15.6640625" style="25" customWidth="1"/>
    <col min="24" max="24" width="22.6640625" style="121" customWidth="1"/>
    <col min="25" max="25" width="12.1640625" style="22" customWidth="1"/>
    <col min="26" max="26" width="7.1640625" style="22" customWidth="1"/>
    <col min="27" max="27" width="7.83203125" style="22" customWidth="1"/>
    <col min="28" max="28" width="7.1640625" style="22" customWidth="1"/>
    <col min="29" max="29" width="9.1640625" style="22" customWidth="1"/>
    <col min="30" max="30" width="7.1640625" style="26" customWidth="1"/>
    <col min="31" max="33" width="7.1640625" style="22" customWidth="1"/>
    <col min="34" max="34" width="15.5" style="26" customWidth="1"/>
    <col min="35" max="35" width="19.6640625" style="26" customWidth="1"/>
    <col min="36" max="36" width="6.6640625" style="26" customWidth="1"/>
    <col min="37" max="37" width="6.6640625" style="26" hidden="1" customWidth="1"/>
    <col min="38" max="38" width="19.6640625" style="22" customWidth="1"/>
    <col min="39" max="39" width="10.33203125" style="22" customWidth="1"/>
    <col min="40" max="40" width="19.6640625" style="25" customWidth="1"/>
    <col min="41" max="41" width="19.6640625" style="121" customWidth="1"/>
    <col min="42" max="43" width="19.6640625" style="22" customWidth="1"/>
    <col min="44" max="45" width="19.6640625" style="24" customWidth="1"/>
    <col min="46" max="47" width="19.6640625" style="22" customWidth="1"/>
    <col min="48" max="48" width="35.5" style="22" customWidth="1"/>
    <col min="49" max="50" width="15.5" style="22" customWidth="1"/>
    <col min="51" max="52" width="28.1640625" style="22" customWidth="1"/>
    <col min="53" max="53" width="9.5" style="23" customWidth="1"/>
    <col min="54" max="54" width="28.1640625" style="22" customWidth="1"/>
    <col min="55" max="56" width="15.5" style="22" customWidth="1"/>
    <col min="57" max="58" width="28.1640625" style="22" customWidth="1"/>
    <col min="59" max="59" width="9.5" style="23" customWidth="1"/>
    <col min="60" max="60" width="28.1640625" style="22" customWidth="1"/>
    <col min="61" max="62" width="15.5" style="22" customWidth="1"/>
    <col min="63" max="64" width="28.1640625" style="22" customWidth="1"/>
    <col min="65" max="65" width="9.5" style="23" customWidth="1"/>
    <col min="66" max="114" width="0" style="22" hidden="1" customWidth="1"/>
    <col min="115" max="16382" width="11.5" style="22" customWidth="1"/>
    <col min="16383" max="16384" width="9.1640625" style="22" customWidth="1"/>
  </cols>
  <sheetData>
    <row r="1" spans="1:65" ht="23.25" customHeight="1" x14ac:dyDescent="0.2">
      <c r="A1" s="359"/>
      <c r="B1" s="360"/>
      <c r="C1" s="365" t="s">
        <v>575</v>
      </c>
      <c r="D1" s="366"/>
      <c r="E1" s="366"/>
      <c r="F1" s="366"/>
      <c r="G1" s="366"/>
      <c r="H1" s="366"/>
      <c r="I1" s="366"/>
      <c r="J1" s="366"/>
      <c r="K1" s="366"/>
      <c r="L1" s="366"/>
      <c r="M1" s="367"/>
      <c r="N1" s="368"/>
      <c r="O1" s="368"/>
      <c r="P1" s="368"/>
      <c r="Q1" s="72"/>
      <c r="R1" s="54"/>
      <c r="S1" s="54"/>
      <c r="T1" s="54"/>
      <c r="U1" s="54"/>
      <c r="V1" s="73"/>
      <c r="W1" s="71"/>
      <c r="X1" s="123"/>
      <c r="AD1" s="69"/>
      <c r="AH1" s="69"/>
      <c r="AI1" s="69"/>
      <c r="AJ1" s="69"/>
      <c r="AK1" s="69"/>
      <c r="BA1" s="68"/>
      <c r="BG1" s="68"/>
      <c r="BM1" s="68"/>
    </row>
    <row r="2" spans="1:65" ht="23.25" customHeight="1" x14ac:dyDescent="0.2">
      <c r="A2" s="361"/>
      <c r="B2" s="362"/>
      <c r="C2" s="365" t="s">
        <v>576</v>
      </c>
      <c r="D2" s="366"/>
      <c r="E2" s="366"/>
      <c r="F2" s="366"/>
      <c r="G2" s="366"/>
      <c r="H2" s="366"/>
      <c r="I2" s="366"/>
      <c r="J2" s="366"/>
      <c r="K2" s="366"/>
      <c r="L2" s="366"/>
      <c r="M2" s="367"/>
      <c r="N2" s="368"/>
      <c r="O2" s="368"/>
      <c r="P2" s="368"/>
      <c r="Q2" s="72"/>
      <c r="R2" s="54"/>
      <c r="S2" s="54"/>
      <c r="T2" s="54"/>
      <c r="U2" s="54"/>
      <c r="V2" s="73"/>
      <c r="W2" s="71"/>
      <c r="X2" s="123"/>
      <c r="AD2" s="69"/>
      <c r="AH2" s="69"/>
      <c r="AI2" s="69"/>
      <c r="AJ2" s="69"/>
      <c r="AK2" s="69"/>
      <c r="BA2" s="68"/>
      <c r="BG2" s="68"/>
      <c r="BM2" s="68"/>
    </row>
    <row r="3" spans="1:65" ht="23.25" customHeight="1" x14ac:dyDescent="0.2">
      <c r="A3" s="363"/>
      <c r="B3" s="364"/>
      <c r="C3" s="365" t="s">
        <v>577</v>
      </c>
      <c r="D3" s="366"/>
      <c r="E3" s="366"/>
      <c r="F3" s="366"/>
      <c r="G3" s="366" t="s">
        <v>578</v>
      </c>
      <c r="H3" s="366"/>
      <c r="I3" s="366"/>
      <c r="J3" s="366"/>
      <c r="K3" s="366"/>
      <c r="L3" s="366"/>
      <c r="M3" s="367"/>
      <c r="N3" s="368"/>
      <c r="O3" s="368"/>
      <c r="P3" s="368"/>
      <c r="Q3" s="72"/>
      <c r="R3" s="70"/>
      <c r="S3" s="70"/>
      <c r="T3" s="70"/>
      <c r="U3" s="70"/>
      <c r="V3" s="72"/>
      <c r="W3" s="71"/>
      <c r="X3" s="123"/>
      <c r="AD3" s="69"/>
      <c r="AH3" s="69"/>
      <c r="AI3" s="69"/>
      <c r="AJ3" s="69"/>
      <c r="AK3" s="69"/>
      <c r="BA3" s="68"/>
      <c r="BG3" s="68"/>
      <c r="BM3" s="68"/>
    </row>
    <row r="4" spans="1:65" s="54" customFormat="1" ht="23.25" customHeight="1" x14ac:dyDescent="0.2">
      <c r="A4" s="369" t="s">
        <v>579</v>
      </c>
      <c r="B4" s="370"/>
      <c r="C4" s="368" t="s">
        <v>580</v>
      </c>
      <c r="D4" s="368" t="s">
        <v>581</v>
      </c>
      <c r="E4" s="368" t="s">
        <v>582</v>
      </c>
      <c r="F4" s="374" t="s">
        <v>583</v>
      </c>
      <c r="G4" s="375"/>
      <c r="H4" s="375"/>
      <c r="I4" s="375"/>
      <c r="J4" s="376"/>
      <c r="K4" s="380" t="s">
        <v>584</v>
      </c>
      <c r="L4" s="380"/>
      <c r="M4" s="380"/>
      <c r="N4" s="380"/>
      <c r="O4" s="380"/>
      <c r="P4" s="380"/>
      <c r="Q4" s="380"/>
      <c r="R4" s="380"/>
      <c r="S4" s="380"/>
      <c r="T4" s="380"/>
      <c r="U4" s="380"/>
      <c r="V4" s="380"/>
      <c r="W4" s="380"/>
      <c r="X4" s="335" t="s">
        <v>585</v>
      </c>
      <c r="Y4" s="335"/>
      <c r="Z4" s="335"/>
      <c r="AA4" s="335"/>
      <c r="AB4" s="335"/>
      <c r="AC4" s="335"/>
      <c r="AD4" s="335"/>
      <c r="AE4" s="335"/>
      <c r="AF4" s="335"/>
      <c r="AG4" s="335"/>
      <c r="AH4" s="335"/>
      <c r="AI4" s="335"/>
      <c r="AJ4" s="335"/>
      <c r="AK4" s="335"/>
      <c r="AL4" s="335"/>
      <c r="AM4" s="335"/>
      <c r="AN4" s="335"/>
      <c r="AO4" s="335"/>
      <c r="AP4" s="336" t="s">
        <v>586</v>
      </c>
      <c r="AQ4" s="337"/>
      <c r="AR4" s="337"/>
      <c r="AS4" s="337"/>
      <c r="AT4" s="337"/>
      <c r="AU4" s="338"/>
      <c r="AV4" s="342" t="s">
        <v>587</v>
      </c>
      <c r="AW4" s="342"/>
      <c r="AX4" s="342"/>
      <c r="AY4" s="342"/>
      <c r="AZ4" s="342"/>
      <c r="BA4" s="342"/>
      <c r="BB4" s="342" t="s">
        <v>588</v>
      </c>
      <c r="BC4" s="342"/>
      <c r="BD4" s="342"/>
      <c r="BE4" s="342"/>
      <c r="BF4" s="342"/>
      <c r="BG4" s="342"/>
      <c r="BH4" s="342" t="s">
        <v>589</v>
      </c>
      <c r="BI4" s="342"/>
      <c r="BJ4" s="342"/>
      <c r="BK4" s="342"/>
      <c r="BL4" s="342"/>
      <c r="BM4" s="342"/>
    </row>
    <row r="5" spans="1:65" s="54" customFormat="1" ht="21.75" customHeight="1" x14ac:dyDescent="0.2">
      <c r="A5" s="371"/>
      <c r="B5" s="372"/>
      <c r="C5" s="368"/>
      <c r="D5" s="368"/>
      <c r="E5" s="368"/>
      <c r="F5" s="377"/>
      <c r="G5" s="378"/>
      <c r="H5" s="378"/>
      <c r="I5" s="378"/>
      <c r="J5" s="379"/>
      <c r="K5" s="380"/>
      <c r="L5" s="380"/>
      <c r="M5" s="380"/>
      <c r="N5" s="380"/>
      <c r="O5" s="380"/>
      <c r="P5" s="380"/>
      <c r="Q5" s="380"/>
      <c r="R5" s="380"/>
      <c r="S5" s="380"/>
      <c r="T5" s="380"/>
      <c r="U5" s="380"/>
      <c r="V5" s="380"/>
      <c r="W5" s="380"/>
      <c r="X5" s="343" t="s">
        <v>590</v>
      </c>
      <c r="Y5" s="67" t="s">
        <v>591</v>
      </c>
      <c r="Z5" s="335" t="s">
        <v>497</v>
      </c>
      <c r="AA5" s="335"/>
      <c r="AB5" s="335"/>
      <c r="AC5" s="335"/>
      <c r="AD5" s="335"/>
      <c r="AE5" s="335"/>
      <c r="AF5" s="335"/>
      <c r="AG5" s="335"/>
      <c r="AH5" s="345" t="s">
        <v>592</v>
      </c>
      <c r="AI5" s="335" t="s">
        <v>593</v>
      </c>
      <c r="AJ5" s="346" t="s">
        <v>594</v>
      </c>
      <c r="AK5" s="66"/>
      <c r="AL5" s="335" t="s">
        <v>595</v>
      </c>
      <c r="AM5" s="335" t="s">
        <v>594</v>
      </c>
      <c r="AN5" s="349" t="s">
        <v>596</v>
      </c>
      <c r="AO5" s="335" t="s">
        <v>498</v>
      </c>
      <c r="AP5" s="339"/>
      <c r="AQ5" s="340"/>
      <c r="AR5" s="340"/>
      <c r="AS5" s="340"/>
      <c r="AT5" s="340"/>
      <c r="AU5" s="341"/>
      <c r="AV5" s="342"/>
      <c r="AW5" s="342"/>
      <c r="AX5" s="342"/>
      <c r="AY5" s="342"/>
      <c r="AZ5" s="342"/>
      <c r="BA5" s="342"/>
      <c r="BB5" s="342"/>
      <c r="BC5" s="342"/>
      <c r="BD5" s="342"/>
      <c r="BE5" s="342"/>
      <c r="BF5" s="342"/>
      <c r="BG5" s="342"/>
      <c r="BH5" s="342"/>
      <c r="BI5" s="342"/>
      <c r="BJ5" s="342"/>
      <c r="BK5" s="342"/>
      <c r="BL5" s="342"/>
      <c r="BM5" s="342"/>
    </row>
    <row r="6" spans="1:65" s="54" customFormat="1" ht="49.5" customHeight="1" x14ac:dyDescent="0.2">
      <c r="A6" s="371"/>
      <c r="B6" s="372"/>
      <c r="C6" s="373"/>
      <c r="D6" s="373"/>
      <c r="E6" s="373"/>
      <c r="F6" s="125" t="s">
        <v>597</v>
      </c>
      <c r="G6" s="65" t="s">
        <v>598</v>
      </c>
      <c r="H6" s="65" t="s">
        <v>599</v>
      </c>
      <c r="I6" s="65" t="s">
        <v>600</v>
      </c>
      <c r="J6" s="65" t="s">
        <v>601</v>
      </c>
      <c r="K6" s="63" t="s">
        <v>558</v>
      </c>
      <c r="L6" s="63" t="s">
        <v>602</v>
      </c>
      <c r="M6" s="63" t="s">
        <v>603</v>
      </c>
      <c r="N6" s="63" t="s">
        <v>494</v>
      </c>
      <c r="O6" s="63" t="s">
        <v>604</v>
      </c>
      <c r="P6" s="63" t="s">
        <v>605</v>
      </c>
      <c r="Q6" s="63" t="s">
        <v>594</v>
      </c>
      <c r="R6" s="64" t="s">
        <v>606</v>
      </c>
      <c r="S6" s="63" t="s">
        <v>607</v>
      </c>
      <c r="T6" s="63" t="s">
        <v>32</v>
      </c>
      <c r="U6" s="63" t="s">
        <v>496</v>
      </c>
      <c r="V6" s="63" t="s">
        <v>594</v>
      </c>
      <c r="W6" s="62" t="s">
        <v>608</v>
      </c>
      <c r="X6" s="344"/>
      <c r="Y6" s="60" t="s">
        <v>559</v>
      </c>
      <c r="Z6" s="60" t="s">
        <v>609</v>
      </c>
      <c r="AA6" s="60"/>
      <c r="AB6" s="60" t="s">
        <v>610</v>
      </c>
      <c r="AC6" s="60"/>
      <c r="AD6" s="61" t="s">
        <v>611</v>
      </c>
      <c r="AE6" s="60" t="s">
        <v>612</v>
      </c>
      <c r="AF6" s="60" t="s">
        <v>604</v>
      </c>
      <c r="AG6" s="60" t="s">
        <v>613</v>
      </c>
      <c r="AH6" s="346"/>
      <c r="AI6" s="347"/>
      <c r="AJ6" s="348"/>
      <c r="AK6" s="59"/>
      <c r="AL6" s="347"/>
      <c r="AM6" s="347"/>
      <c r="AN6" s="350"/>
      <c r="AO6" s="347"/>
      <c r="AP6" s="57" t="s">
        <v>614</v>
      </c>
      <c r="AQ6" s="57" t="s">
        <v>615</v>
      </c>
      <c r="AR6" s="58" t="s">
        <v>616</v>
      </c>
      <c r="AS6" s="58" t="s">
        <v>617</v>
      </c>
      <c r="AT6" s="57" t="s">
        <v>499</v>
      </c>
      <c r="AU6" s="57" t="s">
        <v>618</v>
      </c>
      <c r="AV6" s="56" t="s">
        <v>619</v>
      </c>
      <c r="AW6" s="56" t="s">
        <v>501</v>
      </c>
      <c r="AX6" s="56" t="s">
        <v>620</v>
      </c>
      <c r="AY6" s="56" t="s">
        <v>621</v>
      </c>
      <c r="AZ6" s="56" t="s">
        <v>52</v>
      </c>
      <c r="BA6" s="55" t="s">
        <v>622</v>
      </c>
      <c r="BB6" s="56" t="s">
        <v>619</v>
      </c>
      <c r="BC6" s="56" t="s">
        <v>501</v>
      </c>
      <c r="BD6" s="56" t="s">
        <v>620</v>
      </c>
      <c r="BE6" s="56" t="s">
        <v>621</v>
      </c>
      <c r="BF6" s="56" t="s">
        <v>52</v>
      </c>
      <c r="BG6" s="55" t="s">
        <v>622</v>
      </c>
      <c r="BH6" s="56" t="s">
        <v>619</v>
      </c>
      <c r="BI6" s="56" t="s">
        <v>501</v>
      </c>
      <c r="BJ6" s="56" t="s">
        <v>620</v>
      </c>
      <c r="BK6" s="56" t="s">
        <v>621</v>
      </c>
      <c r="BL6" s="56" t="s">
        <v>52</v>
      </c>
      <c r="BM6" s="55" t="s">
        <v>622</v>
      </c>
    </row>
    <row r="7" spans="1:65" s="28" customFormat="1" ht="44.25" customHeight="1" x14ac:dyDescent="0.2">
      <c r="A7" s="381">
        <v>3</v>
      </c>
      <c r="B7" s="381" t="s">
        <v>513</v>
      </c>
      <c r="C7" s="381" t="s">
        <v>623</v>
      </c>
      <c r="D7" s="381" t="s">
        <v>624</v>
      </c>
      <c r="E7" s="381" t="s">
        <v>625</v>
      </c>
      <c r="F7" s="382" t="s">
        <v>626</v>
      </c>
      <c r="G7" s="381" t="s">
        <v>627</v>
      </c>
      <c r="H7" s="381" t="s">
        <v>627</v>
      </c>
      <c r="I7" s="381" t="s">
        <v>627</v>
      </c>
      <c r="J7" s="381" t="s">
        <v>627</v>
      </c>
      <c r="K7" s="381" t="s">
        <v>628</v>
      </c>
      <c r="L7" s="381" t="s">
        <v>629</v>
      </c>
      <c r="M7" s="381" t="s">
        <v>630</v>
      </c>
      <c r="N7" s="381" t="s">
        <v>631</v>
      </c>
      <c r="O7" s="381" t="s">
        <v>632</v>
      </c>
      <c r="P7" s="42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425">
        <f>IF(P7="Casi seguro",100%,IF(P7="Probable",80%,IF(P7="Posible",60%,IF(P7="Improbable",40%,IF(P7="Rara vez",20%,0)))))</f>
        <v>0.2</v>
      </c>
      <c r="R7" s="38" t="s">
        <v>633</v>
      </c>
      <c r="S7" s="35" t="s">
        <v>627</v>
      </c>
      <c r="T7" s="35"/>
      <c r="U7" s="403" t="str">
        <f>IF(S26&lt;=5,"Moderado",IF(S26&lt;=11,"Mayor","Catastrofico"))</f>
        <v>Mayor</v>
      </c>
      <c r="V7" s="409">
        <f>IF(U7=0,0,IF(U7="Moderado",60%,IF(U7="Mayor",80%,100%)))</f>
        <v>0.8</v>
      </c>
      <c r="W7" s="403" t="str">
        <f>VLOOKUP(P7,Matriz!B23:G28,MATCH(U7,Matriz!B23:G23,0),FALSE)</f>
        <v>Alto</v>
      </c>
      <c r="X7" s="495" t="s">
        <v>634</v>
      </c>
      <c r="Y7" s="422" t="str">
        <f>IF(Z7="Preventivo","X",IF(Z7="Detectivo","X","X "))</f>
        <v>X</v>
      </c>
      <c r="Z7" s="406" t="s">
        <v>506</v>
      </c>
      <c r="AA7" s="406">
        <f>IF(Z7="","",IF(Z7="Preventivo",25%,15%))</f>
        <v>0.25</v>
      </c>
      <c r="AB7" s="406" t="s">
        <v>520</v>
      </c>
      <c r="AC7" s="406">
        <f>IF(AB7="Automatico",25%,15%)</f>
        <v>0.15</v>
      </c>
      <c r="AD7" s="425">
        <f>AA7+AC7</f>
        <v>0.4</v>
      </c>
      <c r="AE7" s="406" t="s">
        <v>508</v>
      </c>
      <c r="AF7" s="406" t="s">
        <v>509</v>
      </c>
      <c r="AG7" s="406" t="s">
        <v>510</v>
      </c>
      <c r="AH7" s="425">
        <f>Q7-(Q7*AD7)</f>
        <v>0.12</v>
      </c>
      <c r="AI7" s="411" t="str">
        <f>IF(AJ7=0,"Defina la frecuencia",IF(AJ7=20%,"Rara vez",IF(AJ7=40%,"Improbable",IF(AJ7=60%,"Posible",IF(AJ7=80%,"Probable","Casi seguro")))))</f>
        <v>Rara vez</v>
      </c>
      <c r="AJ7" s="411">
        <f>IF(AH7&lt;20%,20%,IF(AH7&lt;40%,40%,IF(AH7&lt;60%,60%,IF(AH7&lt;80%,80%,100%))))</f>
        <v>0.2</v>
      </c>
      <c r="AK7" s="528">
        <f>VALUE(AJ7)</f>
        <v>0.2</v>
      </c>
      <c r="AL7" s="403" t="str">
        <f>U7</f>
        <v>Mayor</v>
      </c>
      <c r="AM7" s="409">
        <f>V7</f>
        <v>0.8</v>
      </c>
      <c r="AN7" s="403" t="str">
        <f>VLOOKUP(AI7,Matriz!B23:G28,MATCH(AL7,Matriz!B23:G23,0),FALSE)</f>
        <v>Alto</v>
      </c>
      <c r="AO7" s="381" t="s">
        <v>635</v>
      </c>
      <c r="AP7" s="381" t="s">
        <v>636</v>
      </c>
      <c r="AQ7" s="381" t="s">
        <v>637</v>
      </c>
      <c r="AR7" s="420">
        <v>44803</v>
      </c>
      <c r="AS7" s="420" t="s">
        <v>638</v>
      </c>
      <c r="AT7" s="381" t="s">
        <v>525</v>
      </c>
      <c r="AU7" s="381" t="s">
        <v>639</v>
      </c>
      <c r="AV7" s="482"/>
      <c r="AW7" s="393"/>
      <c r="AX7" s="351"/>
      <c r="AY7" s="351" t="s">
        <v>640</v>
      </c>
      <c r="AZ7" s="351"/>
      <c r="BA7" s="384"/>
      <c r="BB7" s="491" t="s">
        <v>641</v>
      </c>
      <c r="BC7" s="500" t="s">
        <v>514</v>
      </c>
      <c r="BD7" s="492">
        <v>1</v>
      </c>
      <c r="BE7" s="416" t="s">
        <v>642</v>
      </c>
      <c r="BF7" s="381" t="s">
        <v>643</v>
      </c>
      <c r="BG7" s="419">
        <v>1</v>
      </c>
      <c r="BH7" s="433"/>
      <c r="BI7" s="416"/>
      <c r="BJ7" s="381"/>
      <c r="BK7" s="381"/>
      <c r="BL7" s="381"/>
      <c r="BM7" s="419"/>
    </row>
    <row r="8" spans="1:65" s="28" customFormat="1" ht="22.5" customHeight="1" x14ac:dyDescent="0.2">
      <c r="A8" s="381"/>
      <c r="B8" s="381"/>
      <c r="C8" s="381"/>
      <c r="D8" s="381"/>
      <c r="E8" s="381"/>
      <c r="F8" s="382"/>
      <c r="G8" s="381"/>
      <c r="H8" s="381"/>
      <c r="I8" s="381"/>
      <c r="J8" s="381"/>
      <c r="K8" s="381"/>
      <c r="L8" s="381"/>
      <c r="M8" s="381"/>
      <c r="N8" s="381"/>
      <c r="O8" s="381"/>
      <c r="P8" s="423"/>
      <c r="Q8" s="426"/>
      <c r="R8" s="38" t="s">
        <v>644</v>
      </c>
      <c r="S8" s="35" t="s">
        <v>627</v>
      </c>
      <c r="T8" s="35"/>
      <c r="U8" s="403"/>
      <c r="V8" s="409"/>
      <c r="W8" s="403"/>
      <c r="X8" s="496"/>
      <c r="Y8" s="423"/>
      <c r="Z8" s="407"/>
      <c r="AA8" s="407"/>
      <c r="AB8" s="407"/>
      <c r="AC8" s="407"/>
      <c r="AD8" s="426"/>
      <c r="AE8" s="407"/>
      <c r="AF8" s="407"/>
      <c r="AG8" s="407"/>
      <c r="AH8" s="426"/>
      <c r="AI8" s="412"/>
      <c r="AJ8" s="412"/>
      <c r="AK8" s="529"/>
      <c r="AL8" s="403"/>
      <c r="AM8" s="409"/>
      <c r="AN8" s="403"/>
      <c r="AO8" s="381"/>
      <c r="AP8" s="381"/>
      <c r="AQ8" s="382"/>
      <c r="AR8" s="382"/>
      <c r="AS8" s="382"/>
      <c r="AT8" s="382"/>
      <c r="AU8" s="381"/>
      <c r="AV8" s="482"/>
      <c r="AW8" s="394"/>
      <c r="AX8" s="351"/>
      <c r="AY8" s="483"/>
      <c r="AZ8" s="483"/>
      <c r="BA8" s="483"/>
      <c r="BB8" s="491"/>
      <c r="BC8" s="501"/>
      <c r="BD8" s="493"/>
      <c r="BE8" s="417"/>
      <c r="BF8" s="382"/>
      <c r="BG8" s="382"/>
      <c r="BH8" s="433"/>
      <c r="BI8" s="417"/>
      <c r="BJ8" s="381"/>
      <c r="BK8" s="382"/>
      <c r="BL8" s="382"/>
      <c r="BM8" s="382"/>
    </row>
    <row r="9" spans="1:65" s="28" customFormat="1" ht="22.5" customHeight="1" x14ac:dyDescent="0.2">
      <c r="A9" s="381"/>
      <c r="B9" s="381"/>
      <c r="C9" s="381"/>
      <c r="D9" s="381"/>
      <c r="E9" s="381"/>
      <c r="F9" s="382"/>
      <c r="G9" s="381"/>
      <c r="H9" s="381"/>
      <c r="I9" s="381"/>
      <c r="J9" s="381"/>
      <c r="K9" s="381"/>
      <c r="L9" s="381"/>
      <c r="M9" s="381"/>
      <c r="N9" s="381"/>
      <c r="O9" s="381"/>
      <c r="P9" s="423"/>
      <c r="Q9" s="426"/>
      <c r="R9" s="38" t="s">
        <v>645</v>
      </c>
      <c r="S9" s="35"/>
      <c r="T9" s="35" t="s">
        <v>627</v>
      </c>
      <c r="U9" s="403"/>
      <c r="V9" s="409"/>
      <c r="W9" s="403"/>
      <c r="X9" s="496"/>
      <c r="Y9" s="423"/>
      <c r="Z9" s="407"/>
      <c r="AA9" s="407"/>
      <c r="AB9" s="407"/>
      <c r="AC9" s="407"/>
      <c r="AD9" s="426"/>
      <c r="AE9" s="407"/>
      <c r="AF9" s="407"/>
      <c r="AG9" s="407"/>
      <c r="AH9" s="426"/>
      <c r="AI9" s="412"/>
      <c r="AJ9" s="412"/>
      <c r="AK9" s="529"/>
      <c r="AL9" s="403"/>
      <c r="AM9" s="409"/>
      <c r="AN9" s="403"/>
      <c r="AO9" s="381"/>
      <c r="AP9" s="381"/>
      <c r="AQ9" s="382"/>
      <c r="AR9" s="382"/>
      <c r="AS9" s="382"/>
      <c r="AT9" s="382"/>
      <c r="AU9" s="381"/>
      <c r="AV9" s="482"/>
      <c r="AW9" s="394"/>
      <c r="AX9" s="351"/>
      <c r="AY9" s="483"/>
      <c r="AZ9" s="483"/>
      <c r="BA9" s="483"/>
      <c r="BB9" s="491"/>
      <c r="BC9" s="501"/>
      <c r="BD9" s="493"/>
      <c r="BE9" s="417"/>
      <c r="BF9" s="382"/>
      <c r="BG9" s="382"/>
      <c r="BH9" s="433"/>
      <c r="BI9" s="417"/>
      <c r="BJ9" s="381"/>
      <c r="BK9" s="382"/>
      <c r="BL9" s="382"/>
      <c r="BM9" s="382"/>
    </row>
    <row r="10" spans="1:65" s="28" customFormat="1" ht="22.5" customHeight="1" x14ac:dyDescent="0.2">
      <c r="A10" s="381"/>
      <c r="B10" s="381"/>
      <c r="C10" s="381"/>
      <c r="D10" s="381"/>
      <c r="E10" s="381"/>
      <c r="F10" s="382"/>
      <c r="G10" s="381"/>
      <c r="H10" s="381"/>
      <c r="I10" s="381"/>
      <c r="J10" s="381"/>
      <c r="K10" s="381"/>
      <c r="L10" s="381"/>
      <c r="M10" s="381"/>
      <c r="N10" s="381"/>
      <c r="O10" s="381"/>
      <c r="P10" s="423"/>
      <c r="Q10" s="426"/>
      <c r="R10" s="38" t="s">
        <v>646</v>
      </c>
      <c r="S10" s="35"/>
      <c r="T10" s="35" t="s">
        <v>627</v>
      </c>
      <c r="U10" s="403"/>
      <c r="V10" s="409"/>
      <c r="W10" s="403"/>
      <c r="X10" s="496"/>
      <c r="Y10" s="423"/>
      <c r="Z10" s="407"/>
      <c r="AA10" s="407"/>
      <c r="AB10" s="407"/>
      <c r="AC10" s="407"/>
      <c r="AD10" s="426"/>
      <c r="AE10" s="407"/>
      <c r="AF10" s="407"/>
      <c r="AG10" s="407"/>
      <c r="AH10" s="426"/>
      <c r="AI10" s="412"/>
      <c r="AJ10" s="412"/>
      <c r="AK10" s="529"/>
      <c r="AL10" s="403"/>
      <c r="AM10" s="409"/>
      <c r="AN10" s="403"/>
      <c r="AO10" s="381"/>
      <c r="AP10" s="381"/>
      <c r="AQ10" s="382"/>
      <c r="AR10" s="382"/>
      <c r="AS10" s="382"/>
      <c r="AT10" s="382"/>
      <c r="AU10" s="381"/>
      <c r="AV10" s="482"/>
      <c r="AW10" s="394"/>
      <c r="AX10" s="351"/>
      <c r="AY10" s="483"/>
      <c r="AZ10" s="483"/>
      <c r="BA10" s="483"/>
      <c r="BB10" s="491"/>
      <c r="BC10" s="501"/>
      <c r="BD10" s="493"/>
      <c r="BE10" s="417"/>
      <c r="BF10" s="382"/>
      <c r="BG10" s="382"/>
      <c r="BH10" s="433"/>
      <c r="BI10" s="417"/>
      <c r="BJ10" s="381"/>
      <c r="BK10" s="382"/>
      <c r="BL10" s="382"/>
      <c r="BM10" s="382"/>
    </row>
    <row r="11" spans="1:65" s="28" customFormat="1" ht="22.5" customHeight="1" x14ac:dyDescent="0.2">
      <c r="A11" s="381"/>
      <c r="B11" s="381"/>
      <c r="C11" s="381"/>
      <c r="D11" s="381"/>
      <c r="E11" s="381"/>
      <c r="F11" s="382"/>
      <c r="G11" s="381"/>
      <c r="H11" s="381"/>
      <c r="I11" s="381"/>
      <c r="J11" s="381"/>
      <c r="K11" s="381"/>
      <c r="L11" s="381"/>
      <c r="M11" s="381"/>
      <c r="N11" s="381"/>
      <c r="O11" s="381"/>
      <c r="P11" s="423"/>
      <c r="Q11" s="426"/>
      <c r="R11" s="38" t="s">
        <v>647</v>
      </c>
      <c r="S11" s="35" t="s">
        <v>627</v>
      </c>
      <c r="T11" s="35"/>
      <c r="U11" s="403"/>
      <c r="V11" s="409"/>
      <c r="W11" s="403"/>
      <c r="X11" s="496"/>
      <c r="Y11" s="423"/>
      <c r="Z11" s="407"/>
      <c r="AA11" s="407"/>
      <c r="AB11" s="407"/>
      <c r="AC11" s="407"/>
      <c r="AD11" s="426"/>
      <c r="AE11" s="407"/>
      <c r="AF11" s="407"/>
      <c r="AG11" s="407"/>
      <c r="AH11" s="426"/>
      <c r="AI11" s="412"/>
      <c r="AJ11" s="412"/>
      <c r="AK11" s="529"/>
      <c r="AL11" s="403"/>
      <c r="AM11" s="409"/>
      <c r="AN11" s="403"/>
      <c r="AO11" s="381"/>
      <c r="AP11" s="381"/>
      <c r="AQ11" s="382"/>
      <c r="AR11" s="382"/>
      <c r="AS11" s="382"/>
      <c r="AT11" s="382"/>
      <c r="AU11" s="381"/>
      <c r="AV11" s="482"/>
      <c r="AW11" s="394"/>
      <c r="AX11" s="351"/>
      <c r="AY11" s="483"/>
      <c r="AZ11" s="483"/>
      <c r="BA11" s="483"/>
      <c r="BB11" s="491"/>
      <c r="BC11" s="501"/>
      <c r="BD11" s="493"/>
      <c r="BE11" s="417"/>
      <c r="BF11" s="382"/>
      <c r="BG11" s="382"/>
      <c r="BH11" s="433"/>
      <c r="BI11" s="417"/>
      <c r="BJ11" s="381"/>
      <c r="BK11" s="382"/>
      <c r="BL11" s="382"/>
      <c r="BM11" s="382"/>
    </row>
    <row r="12" spans="1:65" s="28" customFormat="1" ht="22.5" customHeight="1" x14ac:dyDescent="0.2">
      <c r="A12" s="381"/>
      <c r="B12" s="381"/>
      <c r="C12" s="381"/>
      <c r="D12" s="381"/>
      <c r="E12" s="381"/>
      <c r="F12" s="382"/>
      <c r="G12" s="381"/>
      <c r="H12" s="381"/>
      <c r="I12" s="381"/>
      <c r="J12" s="381"/>
      <c r="K12" s="381"/>
      <c r="L12" s="381"/>
      <c r="M12" s="381"/>
      <c r="N12" s="381"/>
      <c r="O12" s="381"/>
      <c r="P12" s="423"/>
      <c r="Q12" s="426"/>
      <c r="R12" s="38" t="s">
        <v>648</v>
      </c>
      <c r="S12" s="35"/>
      <c r="T12" s="35" t="s">
        <v>627</v>
      </c>
      <c r="U12" s="403"/>
      <c r="V12" s="409"/>
      <c r="W12" s="403"/>
      <c r="X12" s="496"/>
      <c r="Y12" s="423"/>
      <c r="Z12" s="407"/>
      <c r="AA12" s="407"/>
      <c r="AB12" s="407"/>
      <c r="AC12" s="407"/>
      <c r="AD12" s="426"/>
      <c r="AE12" s="407"/>
      <c r="AF12" s="407"/>
      <c r="AG12" s="407"/>
      <c r="AH12" s="426"/>
      <c r="AI12" s="412"/>
      <c r="AJ12" s="412"/>
      <c r="AK12" s="529"/>
      <c r="AL12" s="403"/>
      <c r="AM12" s="409"/>
      <c r="AN12" s="403"/>
      <c r="AO12" s="381"/>
      <c r="AP12" s="381"/>
      <c r="AQ12" s="382"/>
      <c r="AR12" s="382"/>
      <c r="AS12" s="382"/>
      <c r="AT12" s="382"/>
      <c r="AU12" s="381"/>
      <c r="AV12" s="482"/>
      <c r="AW12" s="394"/>
      <c r="AX12" s="351"/>
      <c r="AY12" s="483"/>
      <c r="AZ12" s="483"/>
      <c r="BA12" s="483"/>
      <c r="BB12" s="491"/>
      <c r="BC12" s="501"/>
      <c r="BD12" s="493"/>
      <c r="BE12" s="417"/>
      <c r="BF12" s="382"/>
      <c r="BG12" s="382"/>
      <c r="BH12" s="433"/>
      <c r="BI12" s="417"/>
      <c r="BJ12" s="381"/>
      <c r="BK12" s="382"/>
      <c r="BL12" s="382"/>
      <c r="BM12" s="382"/>
    </row>
    <row r="13" spans="1:65" s="28" customFormat="1" ht="22.5" customHeight="1" x14ac:dyDescent="0.2">
      <c r="A13" s="381"/>
      <c r="B13" s="381"/>
      <c r="C13" s="381"/>
      <c r="D13" s="381"/>
      <c r="E13" s="381"/>
      <c r="F13" s="382"/>
      <c r="G13" s="381"/>
      <c r="H13" s="381"/>
      <c r="I13" s="381"/>
      <c r="J13" s="381"/>
      <c r="K13" s="381"/>
      <c r="L13" s="381"/>
      <c r="M13" s="381"/>
      <c r="N13" s="381"/>
      <c r="O13" s="381"/>
      <c r="P13" s="423"/>
      <c r="Q13" s="426"/>
      <c r="R13" s="38" t="s">
        <v>649</v>
      </c>
      <c r="S13" s="35" t="s">
        <v>627</v>
      </c>
      <c r="T13" s="35"/>
      <c r="U13" s="403"/>
      <c r="V13" s="409"/>
      <c r="W13" s="403"/>
      <c r="X13" s="496"/>
      <c r="Y13" s="423"/>
      <c r="Z13" s="407"/>
      <c r="AA13" s="407"/>
      <c r="AB13" s="407"/>
      <c r="AC13" s="407"/>
      <c r="AD13" s="426"/>
      <c r="AE13" s="407"/>
      <c r="AF13" s="407"/>
      <c r="AG13" s="407"/>
      <c r="AH13" s="426"/>
      <c r="AI13" s="412"/>
      <c r="AJ13" s="412"/>
      <c r="AK13" s="529"/>
      <c r="AL13" s="403"/>
      <c r="AM13" s="409"/>
      <c r="AN13" s="403"/>
      <c r="AO13" s="381"/>
      <c r="AP13" s="381"/>
      <c r="AQ13" s="382"/>
      <c r="AR13" s="382"/>
      <c r="AS13" s="382"/>
      <c r="AT13" s="382"/>
      <c r="AU13" s="381"/>
      <c r="AV13" s="482"/>
      <c r="AW13" s="394"/>
      <c r="AX13" s="351"/>
      <c r="AY13" s="483"/>
      <c r="AZ13" s="483"/>
      <c r="BA13" s="483"/>
      <c r="BB13" s="491"/>
      <c r="BC13" s="502"/>
      <c r="BD13" s="494"/>
      <c r="BE13" s="418"/>
      <c r="BF13" s="382"/>
      <c r="BG13" s="382"/>
      <c r="BH13" s="433"/>
      <c r="BI13" s="417"/>
      <c r="BJ13" s="381"/>
      <c r="BK13" s="382"/>
      <c r="BL13" s="382"/>
      <c r="BM13" s="382"/>
    </row>
    <row r="14" spans="1:65" s="28" customFormat="1" ht="22.5" customHeight="1" x14ac:dyDescent="0.2">
      <c r="A14" s="381"/>
      <c r="B14" s="381"/>
      <c r="C14" s="381"/>
      <c r="D14" s="381"/>
      <c r="E14" s="381"/>
      <c r="F14" s="382"/>
      <c r="G14" s="381"/>
      <c r="H14" s="381"/>
      <c r="I14" s="381"/>
      <c r="J14" s="381"/>
      <c r="K14" s="381"/>
      <c r="L14" s="381"/>
      <c r="M14" s="381"/>
      <c r="N14" s="381"/>
      <c r="O14" s="381"/>
      <c r="P14" s="423"/>
      <c r="Q14" s="426"/>
      <c r="R14" s="38" t="s">
        <v>650</v>
      </c>
      <c r="S14" s="35"/>
      <c r="T14" s="35" t="s">
        <v>627</v>
      </c>
      <c r="U14" s="403"/>
      <c r="V14" s="409"/>
      <c r="W14" s="403"/>
      <c r="X14" s="496"/>
      <c r="Y14" s="423"/>
      <c r="Z14" s="407"/>
      <c r="AA14" s="407"/>
      <c r="AB14" s="407"/>
      <c r="AC14" s="407"/>
      <c r="AD14" s="426"/>
      <c r="AE14" s="407"/>
      <c r="AF14" s="407"/>
      <c r="AG14" s="407"/>
      <c r="AH14" s="426"/>
      <c r="AI14" s="412"/>
      <c r="AJ14" s="412"/>
      <c r="AK14" s="529"/>
      <c r="AL14" s="403"/>
      <c r="AM14" s="409"/>
      <c r="AN14" s="403"/>
      <c r="AO14" s="381"/>
      <c r="AP14" s="381" t="s">
        <v>651</v>
      </c>
      <c r="AQ14" s="381" t="s">
        <v>637</v>
      </c>
      <c r="AR14" s="420">
        <v>44926</v>
      </c>
      <c r="AS14" s="420" t="s">
        <v>638</v>
      </c>
      <c r="AT14" s="381" t="s">
        <v>512</v>
      </c>
      <c r="AU14" s="381" t="s">
        <v>652</v>
      </c>
      <c r="AV14" s="351"/>
      <c r="AW14" s="394"/>
      <c r="AX14" s="351"/>
      <c r="AY14" s="351" t="s">
        <v>640</v>
      </c>
      <c r="AZ14" s="351"/>
      <c r="BA14" s="384"/>
      <c r="BB14" s="498" t="s">
        <v>641</v>
      </c>
      <c r="BC14" s="500" t="s">
        <v>514</v>
      </c>
      <c r="BD14" s="492">
        <v>1</v>
      </c>
      <c r="BE14" s="416" t="s">
        <v>653</v>
      </c>
      <c r="BF14" s="381" t="s">
        <v>643</v>
      </c>
      <c r="BG14" s="419">
        <v>1</v>
      </c>
      <c r="BH14" s="381"/>
      <c r="BI14" s="417"/>
      <c r="BJ14" s="381"/>
      <c r="BK14" s="381"/>
      <c r="BL14" s="381"/>
      <c r="BM14" s="419"/>
    </row>
    <row r="15" spans="1:65" s="28" customFormat="1" ht="22.5" customHeight="1" x14ac:dyDescent="0.2">
      <c r="A15" s="381"/>
      <c r="B15" s="381"/>
      <c r="C15" s="381"/>
      <c r="D15" s="381"/>
      <c r="E15" s="381"/>
      <c r="F15" s="382"/>
      <c r="G15" s="381"/>
      <c r="H15" s="381"/>
      <c r="I15" s="381"/>
      <c r="J15" s="381"/>
      <c r="K15" s="381"/>
      <c r="L15" s="381"/>
      <c r="M15" s="381"/>
      <c r="N15" s="381"/>
      <c r="O15" s="381"/>
      <c r="P15" s="423"/>
      <c r="Q15" s="426"/>
      <c r="R15" s="38" t="s">
        <v>654</v>
      </c>
      <c r="S15" s="35" t="s">
        <v>627</v>
      </c>
      <c r="T15" s="35"/>
      <c r="U15" s="403"/>
      <c r="V15" s="409"/>
      <c r="W15" s="403"/>
      <c r="X15" s="496"/>
      <c r="Y15" s="423"/>
      <c r="Z15" s="407"/>
      <c r="AA15" s="407"/>
      <c r="AB15" s="407"/>
      <c r="AC15" s="407"/>
      <c r="AD15" s="426"/>
      <c r="AE15" s="407"/>
      <c r="AF15" s="407"/>
      <c r="AG15" s="407"/>
      <c r="AH15" s="426"/>
      <c r="AI15" s="412"/>
      <c r="AJ15" s="412"/>
      <c r="AK15" s="529"/>
      <c r="AL15" s="403"/>
      <c r="AM15" s="409"/>
      <c r="AN15" s="403"/>
      <c r="AO15" s="381"/>
      <c r="AP15" s="382"/>
      <c r="AQ15" s="382"/>
      <c r="AR15" s="382"/>
      <c r="AS15" s="382"/>
      <c r="AT15" s="382"/>
      <c r="AU15" s="381"/>
      <c r="AV15" s="483"/>
      <c r="AW15" s="394"/>
      <c r="AX15" s="483"/>
      <c r="AY15" s="483"/>
      <c r="AZ15" s="483"/>
      <c r="BA15" s="483"/>
      <c r="BB15" s="499"/>
      <c r="BC15" s="501"/>
      <c r="BD15" s="493"/>
      <c r="BE15" s="417"/>
      <c r="BF15" s="382"/>
      <c r="BG15" s="382"/>
      <c r="BH15" s="382"/>
      <c r="BI15" s="417"/>
      <c r="BJ15" s="382"/>
      <c r="BK15" s="382"/>
      <c r="BL15" s="382"/>
      <c r="BM15" s="382"/>
    </row>
    <row r="16" spans="1:65" s="28" customFormat="1" ht="22.5" customHeight="1" x14ac:dyDescent="0.2">
      <c r="A16" s="381"/>
      <c r="B16" s="381"/>
      <c r="C16" s="381"/>
      <c r="D16" s="381"/>
      <c r="E16" s="381"/>
      <c r="F16" s="382"/>
      <c r="G16" s="381"/>
      <c r="H16" s="381"/>
      <c r="I16" s="381"/>
      <c r="J16" s="381"/>
      <c r="K16" s="381"/>
      <c r="L16" s="381"/>
      <c r="M16" s="381"/>
      <c r="N16" s="381"/>
      <c r="O16" s="381"/>
      <c r="P16" s="423"/>
      <c r="Q16" s="426"/>
      <c r="R16" s="38" t="s">
        <v>655</v>
      </c>
      <c r="S16" s="35" t="s">
        <v>627</v>
      </c>
      <c r="T16" s="35"/>
      <c r="U16" s="403"/>
      <c r="V16" s="409"/>
      <c r="W16" s="403"/>
      <c r="X16" s="496"/>
      <c r="Y16" s="423"/>
      <c r="Z16" s="407"/>
      <c r="AA16" s="407"/>
      <c r="AB16" s="407"/>
      <c r="AC16" s="407"/>
      <c r="AD16" s="426"/>
      <c r="AE16" s="407"/>
      <c r="AF16" s="407"/>
      <c r="AG16" s="407"/>
      <c r="AH16" s="426"/>
      <c r="AI16" s="412"/>
      <c r="AJ16" s="412"/>
      <c r="AK16" s="529"/>
      <c r="AL16" s="403"/>
      <c r="AM16" s="409"/>
      <c r="AN16" s="403"/>
      <c r="AO16" s="381"/>
      <c r="AP16" s="382"/>
      <c r="AQ16" s="382"/>
      <c r="AR16" s="382"/>
      <c r="AS16" s="382"/>
      <c r="AT16" s="382"/>
      <c r="AU16" s="381"/>
      <c r="AV16" s="483"/>
      <c r="AW16" s="394"/>
      <c r="AX16" s="483"/>
      <c r="AY16" s="483"/>
      <c r="AZ16" s="483"/>
      <c r="BA16" s="483"/>
      <c r="BB16" s="499"/>
      <c r="BC16" s="501"/>
      <c r="BD16" s="493"/>
      <c r="BE16" s="417"/>
      <c r="BF16" s="382"/>
      <c r="BG16" s="382"/>
      <c r="BH16" s="382"/>
      <c r="BI16" s="417"/>
      <c r="BJ16" s="382"/>
      <c r="BK16" s="382"/>
      <c r="BL16" s="382"/>
      <c r="BM16" s="382"/>
    </row>
    <row r="17" spans="1:65" s="28" customFormat="1" ht="22.5" customHeight="1" x14ac:dyDescent="0.2">
      <c r="A17" s="381"/>
      <c r="B17" s="381"/>
      <c r="C17" s="381"/>
      <c r="D17" s="381"/>
      <c r="E17" s="381"/>
      <c r="F17" s="382"/>
      <c r="G17" s="381"/>
      <c r="H17" s="381"/>
      <c r="I17" s="381"/>
      <c r="J17" s="381"/>
      <c r="K17" s="381"/>
      <c r="L17" s="381"/>
      <c r="M17" s="381"/>
      <c r="N17" s="381"/>
      <c r="O17" s="381"/>
      <c r="P17" s="423"/>
      <c r="Q17" s="426"/>
      <c r="R17" s="38" t="s">
        <v>656</v>
      </c>
      <c r="S17" s="35" t="s">
        <v>627</v>
      </c>
      <c r="T17" s="35"/>
      <c r="U17" s="403"/>
      <c r="V17" s="409"/>
      <c r="W17" s="403"/>
      <c r="X17" s="496"/>
      <c r="Y17" s="423"/>
      <c r="Z17" s="407"/>
      <c r="AA17" s="407"/>
      <c r="AB17" s="407"/>
      <c r="AC17" s="407"/>
      <c r="AD17" s="426"/>
      <c r="AE17" s="407"/>
      <c r="AF17" s="407"/>
      <c r="AG17" s="407"/>
      <c r="AH17" s="426"/>
      <c r="AI17" s="412"/>
      <c r="AJ17" s="412"/>
      <c r="AK17" s="529"/>
      <c r="AL17" s="403"/>
      <c r="AM17" s="409"/>
      <c r="AN17" s="403"/>
      <c r="AO17" s="381"/>
      <c r="AP17" s="382"/>
      <c r="AQ17" s="382"/>
      <c r="AR17" s="382"/>
      <c r="AS17" s="382"/>
      <c r="AT17" s="382"/>
      <c r="AU17" s="381"/>
      <c r="AV17" s="483"/>
      <c r="AW17" s="394"/>
      <c r="AX17" s="483"/>
      <c r="AY17" s="483"/>
      <c r="AZ17" s="483"/>
      <c r="BA17" s="483"/>
      <c r="BB17" s="499"/>
      <c r="BC17" s="501"/>
      <c r="BD17" s="493"/>
      <c r="BE17" s="417"/>
      <c r="BF17" s="382"/>
      <c r="BG17" s="382"/>
      <c r="BH17" s="382"/>
      <c r="BI17" s="417"/>
      <c r="BJ17" s="382"/>
      <c r="BK17" s="382"/>
      <c r="BL17" s="382"/>
      <c r="BM17" s="382"/>
    </row>
    <row r="18" spans="1:65" s="28" customFormat="1" ht="22.5" customHeight="1" x14ac:dyDescent="0.2">
      <c r="A18" s="381"/>
      <c r="B18" s="381"/>
      <c r="C18" s="381"/>
      <c r="D18" s="381"/>
      <c r="E18" s="381"/>
      <c r="F18" s="382"/>
      <c r="G18" s="381"/>
      <c r="H18" s="381"/>
      <c r="I18" s="381"/>
      <c r="J18" s="381"/>
      <c r="K18" s="381"/>
      <c r="L18" s="381"/>
      <c r="M18" s="381"/>
      <c r="N18" s="381"/>
      <c r="O18" s="381"/>
      <c r="P18" s="423"/>
      <c r="Q18" s="426"/>
      <c r="R18" s="38" t="s">
        <v>657</v>
      </c>
      <c r="S18" s="35" t="s">
        <v>627</v>
      </c>
      <c r="T18" s="35"/>
      <c r="U18" s="403"/>
      <c r="V18" s="409"/>
      <c r="W18" s="403"/>
      <c r="X18" s="496"/>
      <c r="Y18" s="423"/>
      <c r="Z18" s="407"/>
      <c r="AA18" s="407"/>
      <c r="AB18" s="407"/>
      <c r="AC18" s="407"/>
      <c r="AD18" s="426"/>
      <c r="AE18" s="407"/>
      <c r="AF18" s="407"/>
      <c r="AG18" s="407"/>
      <c r="AH18" s="426"/>
      <c r="AI18" s="412"/>
      <c r="AJ18" s="412"/>
      <c r="AK18" s="529"/>
      <c r="AL18" s="403"/>
      <c r="AM18" s="409"/>
      <c r="AN18" s="403"/>
      <c r="AO18" s="381"/>
      <c r="AP18" s="382"/>
      <c r="AQ18" s="382"/>
      <c r="AR18" s="382"/>
      <c r="AS18" s="382"/>
      <c r="AT18" s="382"/>
      <c r="AU18" s="381"/>
      <c r="AV18" s="483"/>
      <c r="AW18" s="394"/>
      <c r="AX18" s="483"/>
      <c r="AY18" s="483"/>
      <c r="AZ18" s="483"/>
      <c r="BA18" s="483"/>
      <c r="BB18" s="499"/>
      <c r="BC18" s="501"/>
      <c r="BD18" s="493"/>
      <c r="BE18" s="417"/>
      <c r="BF18" s="382"/>
      <c r="BG18" s="382"/>
      <c r="BH18" s="382"/>
      <c r="BI18" s="417"/>
      <c r="BJ18" s="382"/>
      <c r="BK18" s="382"/>
      <c r="BL18" s="382"/>
      <c r="BM18" s="382"/>
    </row>
    <row r="19" spans="1:65" s="28" customFormat="1" ht="22.5" customHeight="1" x14ac:dyDescent="0.2">
      <c r="A19" s="381"/>
      <c r="B19" s="381"/>
      <c r="C19" s="381"/>
      <c r="D19" s="381"/>
      <c r="E19" s="381"/>
      <c r="F19" s="382"/>
      <c r="G19" s="381"/>
      <c r="H19" s="381"/>
      <c r="I19" s="381"/>
      <c r="J19" s="381"/>
      <c r="K19" s="381"/>
      <c r="L19" s="381"/>
      <c r="M19" s="381"/>
      <c r="N19" s="381"/>
      <c r="O19" s="381"/>
      <c r="P19" s="423"/>
      <c r="Q19" s="426"/>
      <c r="R19" s="38" t="s">
        <v>658</v>
      </c>
      <c r="S19" s="35" t="s">
        <v>627</v>
      </c>
      <c r="T19" s="35"/>
      <c r="U19" s="403"/>
      <c r="V19" s="409"/>
      <c r="W19" s="403"/>
      <c r="X19" s="496"/>
      <c r="Y19" s="423"/>
      <c r="Z19" s="407"/>
      <c r="AA19" s="407"/>
      <c r="AB19" s="407"/>
      <c r="AC19" s="407"/>
      <c r="AD19" s="426"/>
      <c r="AE19" s="407"/>
      <c r="AF19" s="407"/>
      <c r="AG19" s="407"/>
      <c r="AH19" s="426"/>
      <c r="AI19" s="412"/>
      <c r="AJ19" s="412"/>
      <c r="AK19" s="529"/>
      <c r="AL19" s="403"/>
      <c r="AM19" s="409"/>
      <c r="AN19" s="403"/>
      <c r="AO19" s="381"/>
      <c r="AP19" s="382"/>
      <c r="AQ19" s="382"/>
      <c r="AR19" s="382"/>
      <c r="AS19" s="382"/>
      <c r="AT19" s="382"/>
      <c r="AU19" s="381"/>
      <c r="AV19" s="483"/>
      <c r="AW19" s="394"/>
      <c r="AX19" s="483"/>
      <c r="AY19" s="483"/>
      <c r="AZ19" s="483"/>
      <c r="BA19" s="483"/>
      <c r="BB19" s="499"/>
      <c r="BC19" s="501"/>
      <c r="BD19" s="493"/>
      <c r="BE19" s="417"/>
      <c r="BF19" s="382"/>
      <c r="BG19" s="382"/>
      <c r="BH19" s="382"/>
      <c r="BI19" s="417"/>
      <c r="BJ19" s="382"/>
      <c r="BK19" s="382"/>
      <c r="BL19" s="382"/>
      <c r="BM19" s="382"/>
    </row>
    <row r="20" spans="1:65" s="28" customFormat="1" ht="22.5" customHeight="1" x14ac:dyDescent="0.2">
      <c r="A20" s="381"/>
      <c r="B20" s="381"/>
      <c r="C20" s="381"/>
      <c r="D20" s="381"/>
      <c r="E20" s="381"/>
      <c r="F20" s="382"/>
      <c r="G20" s="381"/>
      <c r="H20" s="381"/>
      <c r="I20" s="381"/>
      <c r="J20" s="381"/>
      <c r="K20" s="381"/>
      <c r="L20" s="381"/>
      <c r="M20" s="381"/>
      <c r="N20" s="381"/>
      <c r="O20" s="381"/>
      <c r="P20" s="423"/>
      <c r="Q20" s="426"/>
      <c r="R20" s="38" t="s">
        <v>659</v>
      </c>
      <c r="S20" s="35" t="s">
        <v>627</v>
      </c>
      <c r="T20" s="35"/>
      <c r="U20" s="403"/>
      <c r="V20" s="409"/>
      <c r="W20" s="403"/>
      <c r="X20" s="496"/>
      <c r="Y20" s="423"/>
      <c r="Z20" s="407"/>
      <c r="AA20" s="407"/>
      <c r="AB20" s="407"/>
      <c r="AC20" s="407"/>
      <c r="AD20" s="426"/>
      <c r="AE20" s="407"/>
      <c r="AF20" s="407"/>
      <c r="AG20" s="407"/>
      <c r="AH20" s="426"/>
      <c r="AI20" s="412"/>
      <c r="AJ20" s="412"/>
      <c r="AK20" s="529"/>
      <c r="AL20" s="403"/>
      <c r="AM20" s="409"/>
      <c r="AN20" s="403"/>
      <c r="AO20" s="381"/>
      <c r="AP20" s="382"/>
      <c r="AQ20" s="382"/>
      <c r="AR20" s="382"/>
      <c r="AS20" s="382"/>
      <c r="AT20" s="382"/>
      <c r="AU20" s="381"/>
      <c r="AV20" s="483"/>
      <c r="AW20" s="394"/>
      <c r="AX20" s="483"/>
      <c r="AY20" s="483"/>
      <c r="AZ20" s="483"/>
      <c r="BA20" s="483"/>
      <c r="BB20" s="499"/>
      <c r="BC20" s="501"/>
      <c r="BD20" s="493"/>
      <c r="BE20" s="417"/>
      <c r="BF20" s="382"/>
      <c r="BG20" s="382"/>
      <c r="BH20" s="382"/>
      <c r="BI20" s="417"/>
      <c r="BJ20" s="382"/>
      <c r="BK20" s="382"/>
      <c r="BL20" s="382"/>
      <c r="BM20" s="382"/>
    </row>
    <row r="21" spans="1:65" s="28" customFormat="1" ht="22.5" customHeight="1" x14ac:dyDescent="0.2">
      <c r="A21" s="381"/>
      <c r="B21" s="381"/>
      <c r="C21" s="381"/>
      <c r="D21" s="381"/>
      <c r="E21" s="381"/>
      <c r="F21" s="382"/>
      <c r="G21" s="381"/>
      <c r="H21" s="381"/>
      <c r="I21" s="381"/>
      <c r="J21" s="381"/>
      <c r="K21" s="381"/>
      <c r="L21" s="381"/>
      <c r="M21" s="381"/>
      <c r="N21" s="381"/>
      <c r="O21" s="381"/>
      <c r="P21" s="423"/>
      <c r="Q21" s="426"/>
      <c r="R21" s="38" t="s">
        <v>660</v>
      </c>
      <c r="S21" s="35"/>
      <c r="T21" s="35" t="s">
        <v>627</v>
      </c>
      <c r="U21" s="403"/>
      <c r="V21" s="409"/>
      <c r="W21" s="403"/>
      <c r="X21" s="496"/>
      <c r="Y21" s="423"/>
      <c r="Z21" s="407"/>
      <c r="AA21" s="407"/>
      <c r="AB21" s="407"/>
      <c r="AC21" s="407"/>
      <c r="AD21" s="426"/>
      <c r="AE21" s="407"/>
      <c r="AF21" s="407"/>
      <c r="AG21" s="407"/>
      <c r="AH21" s="426"/>
      <c r="AI21" s="412"/>
      <c r="AJ21" s="412"/>
      <c r="AK21" s="529"/>
      <c r="AL21" s="403"/>
      <c r="AM21" s="409"/>
      <c r="AN21" s="403"/>
      <c r="AO21" s="381"/>
      <c r="AP21" s="382"/>
      <c r="AQ21" s="382"/>
      <c r="AR21" s="382"/>
      <c r="AS21" s="382"/>
      <c r="AT21" s="382"/>
      <c r="AU21" s="381"/>
      <c r="AV21" s="483"/>
      <c r="AW21" s="394"/>
      <c r="AX21" s="483"/>
      <c r="AY21" s="483"/>
      <c r="AZ21" s="483"/>
      <c r="BA21" s="483"/>
      <c r="BB21" s="499"/>
      <c r="BC21" s="501"/>
      <c r="BD21" s="493"/>
      <c r="BE21" s="417"/>
      <c r="BF21" s="382"/>
      <c r="BG21" s="382"/>
      <c r="BH21" s="382"/>
      <c r="BI21" s="417"/>
      <c r="BJ21" s="382"/>
      <c r="BK21" s="382"/>
      <c r="BL21" s="382"/>
      <c r="BM21" s="382"/>
    </row>
    <row r="22" spans="1:65" s="28" customFormat="1" ht="22.5" customHeight="1" x14ac:dyDescent="0.2">
      <c r="A22" s="381"/>
      <c r="B22" s="381"/>
      <c r="C22" s="381"/>
      <c r="D22" s="381"/>
      <c r="E22" s="381"/>
      <c r="F22" s="382"/>
      <c r="G22" s="381"/>
      <c r="H22" s="381"/>
      <c r="I22" s="381"/>
      <c r="J22" s="381"/>
      <c r="K22" s="381"/>
      <c r="L22" s="381"/>
      <c r="M22" s="381"/>
      <c r="N22" s="381"/>
      <c r="O22" s="381"/>
      <c r="P22" s="423"/>
      <c r="Q22" s="426"/>
      <c r="R22" s="38" t="s">
        <v>661</v>
      </c>
      <c r="S22" s="35"/>
      <c r="T22" s="35" t="s">
        <v>627</v>
      </c>
      <c r="U22" s="403"/>
      <c r="V22" s="409"/>
      <c r="W22" s="403"/>
      <c r="X22" s="496"/>
      <c r="Y22" s="423"/>
      <c r="Z22" s="407"/>
      <c r="AA22" s="407"/>
      <c r="AB22" s="407"/>
      <c r="AC22" s="407"/>
      <c r="AD22" s="426"/>
      <c r="AE22" s="407"/>
      <c r="AF22" s="407"/>
      <c r="AG22" s="407"/>
      <c r="AH22" s="426"/>
      <c r="AI22" s="412"/>
      <c r="AJ22" s="412"/>
      <c r="AK22" s="529"/>
      <c r="AL22" s="403"/>
      <c r="AM22" s="409"/>
      <c r="AN22" s="403"/>
      <c r="AO22" s="381"/>
      <c r="AP22" s="382"/>
      <c r="AQ22" s="382"/>
      <c r="AR22" s="382"/>
      <c r="AS22" s="382"/>
      <c r="AT22" s="382"/>
      <c r="AU22" s="381"/>
      <c r="AV22" s="483"/>
      <c r="AW22" s="394"/>
      <c r="AX22" s="483"/>
      <c r="AY22" s="483"/>
      <c r="AZ22" s="483"/>
      <c r="BA22" s="483"/>
      <c r="BB22" s="499"/>
      <c r="BC22" s="501"/>
      <c r="BD22" s="493"/>
      <c r="BE22" s="417"/>
      <c r="BF22" s="382"/>
      <c r="BG22" s="382"/>
      <c r="BH22" s="382"/>
      <c r="BI22" s="417"/>
      <c r="BJ22" s="382"/>
      <c r="BK22" s="382"/>
      <c r="BL22" s="382"/>
      <c r="BM22" s="382"/>
    </row>
    <row r="23" spans="1:65" s="28" customFormat="1" ht="22.5" customHeight="1" x14ac:dyDescent="0.2">
      <c r="A23" s="381"/>
      <c r="B23" s="381"/>
      <c r="C23" s="381"/>
      <c r="D23" s="381"/>
      <c r="E23" s="381"/>
      <c r="F23" s="382"/>
      <c r="G23" s="381"/>
      <c r="H23" s="381"/>
      <c r="I23" s="381"/>
      <c r="J23" s="381"/>
      <c r="K23" s="381"/>
      <c r="L23" s="381"/>
      <c r="M23" s="381"/>
      <c r="N23" s="381"/>
      <c r="O23" s="381"/>
      <c r="P23" s="423"/>
      <c r="Q23" s="426"/>
      <c r="R23" s="38" t="s">
        <v>662</v>
      </c>
      <c r="S23" s="35"/>
      <c r="T23" s="35" t="s">
        <v>627</v>
      </c>
      <c r="U23" s="403"/>
      <c r="V23" s="409"/>
      <c r="W23" s="403"/>
      <c r="X23" s="496"/>
      <c r="Y23" s="423"/>
      <c r="Z23" s="407"/>
      <c r="AA23" s="407"/>
      <c r="AB23" s="407"/>
      <c r="AC23" s="407"/>
      <c r="AD23" s="426"/>
      <c r="AE23" s="407"/>
      <c r="AF23" s="407"/>
      <c r="AG23" s="407"/>
      <c r="AH23" s="426"/>
      <c r="AI23" s="412"/>
      <c r="AJ23" s="412"/>
      <c r="AK23" s="529"/>
      <c r="AL23" s="403"/>
      <c r="AM23" s="409"/>
      <c r="AN23" s="403"/>
      <c r="AO23" s="381"/>
      <c r="AP23" s="382"/>
      <c r="AQ23" s="382"/>
      <c r="AR23" s="382"/>
      <c r="AS23" s="382"/>
      <c r="AT23" s="382"/>
      <c r="AU23" s="381"/>
      <c r="AV23" s="483"/>
      <c r="AW23" s="394"/>
      <c r="AX23" s="483"/>
      <c r="AY23" s="483"/>
      <c r="AZ23" s="483"/>
      <c r="BA23" s="483"/>
      <c r="BB23" s="499"/>
      <c r="BC23" s="501"/>
      <c r="BD23" s="493"/>
      <c r="BE23" s="417"/>
      <c r="BF23" s="382"/>
      <c r="BG23" s="382"/>
      <c r="BH23" s="382"/>
      <c r="BI23" s="417"/>
      <c r="BJ23" s="382"/>
      <c r="BK23" s="382"/>
      <c r="BL23" s="382"/>
      <c r="BM23" s="382"/>
    </row>
    <row r="24" spans="1:65" s="28" customFormat="1" ht="22.5" customHeight="1" x14ac:dyDescent="0.2">
      <c r="A24" s="381"/>
      <c r="B24" s="381"/>
      <c r="C24" s="381"/>
      <c r="D24" s="381"/>
      <c r="E24" s="381"/>
      <c r="F24" s="382"/>
      <c r="G24" s="381"/>
      <c r="H24" s="381"/>
      <c r="I24" s="381"/>
      <c r="J24" s="381"/>
      <c r="K24" s="381"/>
      <c r="L24" s="381"/>
      <c r="M24" s="381"/>
      <c r="N24" s="381"/>
      <c r="O24" s="381"/>
      <c r="P24" s="423"/>
      <c r="Q24" s="426"/>
      <c r="R24" s="38" t="s">
        <v>663</v>
      </c>
      <c r="S24" s="35"/>
      <c r="T24" s="35" t="s">
        <v>627</v>
      </c>
      <c r="U24" s="403"/>
      <c r="V24" s="409"/>
      <c r="W24" s="403"/>
      <c r="X24" s="496"/>
      <c r="Y24" s="423"/>
      <c r="Z24" s="407"/>
      <c r="AA24" s="407"/>
      <c r="AB24" s="407"/>
      <c r="AC24" s="407"/>
      <c r="AD24" s="426"/>
      <c r="AE24" s="407"/>
      <c r="AF24" s="407"/>
      <c r="AG24" s="407"/>
      <c r="AH24" s="426"/>
      <c r="AI24" s="412"/>
      <c r="AJ24" s="412"/>
      <c r="AK24" s="529"/>
      <c r="AL24" s="403"/>
      <c r="AM24" s="409"/>
      <c r="AN24" s="403"/>
      <c r="AO24" s="381"/>
      <c r="AP24" s="382"/>
      <c r="AQ24" s="382"/>
      <c r="AR24" s="382"/>
      <c r="AS24" s="382"/>
      <c r="AT24" s="382"/>
      <c r="AU24" s="381"/>
      <c r="AV24" s="483"/>
      <c r="AW24" s="394"/>
      <c r="AX24" s="483"/>
      <c r="AY24" s="483"/>
      <c r="AZ24" s="483"/>
      <c r="BA24" s="483"/>
      <c r="BB24" s="499"/>
      <c r="BC24" s="501"/>
      <c r="BD24" s="493"/>
      <c r="BE24" s="417"/>
      <c r="BF24" s="382"/>
      <c r="BG24" s="382"/>
      <c r="BH24" s="382"/>
      <c r="BI24" s="417"/>
      <c r="BJ24" s="382"/>
      <c r="BK24" s="382"/>
      <c r="BL24" s="382"/>
      <c r="BM24" s="382"/>
    </row>
    <row r="25" spans="1:65" s="28" customFormat="1" ht="22.5" customHeight="1" x14ac:dyDescent="0.2">
      <c r="A25" s="381"/>
      <c r="B25" s="381"/>
      <c r="C25" s="381"/>
      <c r="D25" s="381"/>
      <c r="E25" s="381"/>
      <c r="F25" s="382"/>
      <c r="G25" s="381"/>
      <c r="H25" s="381"/>
      <c r="I25" s="381"/>
      <c r="J25" s="381"/>
      <c r="K25" s="381"/>
      <c r="L25" s="381"/>
      <c r="M25" s="381"/>
      <c r="N25" s="381"/>
      <c r="O25" s="381"/>
      <c r="P25" s="423"/>
      <c r="Q25" s="426"/>
      <c r="R25" s="38" t="s">
        <v>664</v>
      </c>
      <c r="S25" s="35"/>
      <c r="T25" s="35" t="s">
        <v>627</v>
      </c>
      <c r="U25" s="403"/>
      <c r="V25" s="409"/>
      <c r="W25" s="403"/>
      <c r="X25" s="496"/>
      <c r="Y25" s="423"/>
      <c r="Z25" s="407"/>
      <c r="AA25" s="407"/>
      <c r="AB25" s="407"/>
      <c r="AC25" s="407"/>
      <c r="AD25" s="426"/>
      <c r="AE25" s="407"/>
      <c r="AF25" s="407"/>
      <c r="AG25" s="407"/>
      <c r="AH25" s="426"/>
      <c r="AI25" s="412"/>
      <c r="AJ25" s="412"/>
      <c r="AK25" s="529"/>
      <c r="AL25" s="403"/>
      <c r="AM25" s="409"/>
      <c r="AN25" s="403"/>
      <c r="AO25" s="381"/>
      <c r="AP25" s="382"/>
      <c r="AQ25" s="382"/>
      <c r="AR25" s="382"/>
      <c r="AS25" s="382"/>
      <c r="AT25" s="382"/>
      <c r="AU25" s="381"/>
      <c r="AV25" s="483"/>
      <c r="AW25" s="394"/>
      <c r="AX25" s="483"/>
      <c r="AY25" s="483"/>
      <c r="AZ25" s="483"/>
      <c r="BA25" s="483"/>
      <c r="BB25" s="499"/>
      <c r="BC25" s="501"/>
      <c r="BD25" s="493"/>
      <c r="BE25" s="417"/>
      <c r="BF25" s="382"/>
      <c r="BG25" s="382"/>
      <c r="BH25" s="382"/>
      <c r="BI25" s="417"/>
      <c r="BJ25" s="382"/>
      <c r="BK25" s="382"/>
      <c r="BL25" s="382"/>
      <c r="BM25" s="382"/>
    </row>
    <row r="26" spans="1:65" s="28" customFormat="1" ht="22.5" customHeight="1" x14ac:dyDescent="0.2">
      <c r="A26" s="381"/>
      <c r="B26" s="381"/>
      <c r="C26" s="381"/>
      <c r="D26" s="381"/>
      <c r="E26" s="381"/>
      <c r="F26" s="382"/>
      <c r="G26" s="381"/>
      <c r="H26" s="381"/>
      <c r="I26" s="381"/>
      <c r="J26" s="381"/>
      <c r="K26" s="381"/>
      <c r="L26" s="381"/>
      <c r="M26" s="381"/>
      <c r="N26" s="381"/>
      <c r="O26" s="381"/>
      <c r="P26" s="424"/>
      <c r="Q26" s="427"/>
      <c r="R26" s="36" t="s">
        <v>665</v>
      </c>
      <c r="S26" s="35">
        <f>COUNTA(S7:S25)</f>
        <v>10</v>
      </c>
      <c r="T26" s="35">
        <f>COUNTA(T7:T25)</f>
        <v>9</v>
      </c>
      <c r="U26" s="403"/>
      <c r="V26" s="409"/>
      <c r="W26" s="403"/>
      <c r="X26" s="497"/>
      <c r="Y26" s="424"/>
      <c r="Z26" s="408"/>
      <c r="AA26" s="408"/>
      <c r="AB26" s="408"/>
      <c r="AC26" s="408"/>
      <c r="AD26" s="427"/>
      <c r="AE26" s="408"/>
      <c r="AF26" s="408"/>
      <c r="AG26" s="408"/>
      <c r="AH26" s="427"/>
      <c r="AI26" s="413"/>
      <c r="AJ26" s="413"/>
      <c r="AK26" s="524"/>
      <c r="AL26" s="403"/>
      <c r="AM26" s="409"/>
      <c r="AN26" s="403"/>
      <c r="AO26" s="381"/>
      <c r="AP26" s="382"/>
      <c r="AQ26" s="382"/>
      <c r="AR26" s="382"/>
      <c r="AS26" s="382"/>
      <c r="AT26" s="382"/>
      <c r="AU26" s="381"/>
      <c r="AV26" s="483"/>
      <c r="AW26" s="395"/>
      <c r="AX26" s="483"/>
      <c r="AY26" s="483"/>
      <c r="AZ26" s="483"/>
      <c r="BA26" s="483"/>
      <c r="BB26" s="499"/>
      <c r="BC26" s="502"/>
      <c r="BD26" s="494"/>
      <c r="BE26" s="418"/>
      <c r="BF26" s="382"/>
      <c r="BG26" s="382"/>
      <c r="BH26" s="382"/>
      <c r="BI26" s="418"/>
      <c r="BJ26" s="382"/>
      <c r="BK26" s="382"/>
      <c r="BL26" s="382"/>
      <c r="BM26" s="382"/>
    </row>
    <row r="27" spans="1:65" s="28" customFormat="1" ht="44.25" customHeight="1" x14ac:dyDescent="0.2">
      <c r="A27" s="381">
        <v>4</v>
      </c>
      <c r="B27" s="381" t="s">
        <v>513</v>
      </c>
      <c r="C27" s="381" t="s">
        <v>623</v>
      </c>
      <c r="D27" s="381" t="s">
        <v>624</v>
      </c>
      <c r="E27" s="381" t="s">
        <v>625</v>
      </c>
      <c r="F27" s="382" t="s">
        <v>666</v>
      </c>
      <c r="G27" s="381" t="s">
        <v>627</v>
      </c>
      <c r="H27" s="381" t="s">
        <v>627</v>
      </c>
      <c r="I27" s="381" t="s">
        <v>627</v>
      </c>
      <c r="J27" s="381" t="s">
        <v>627</v>
      </c>
      <c r="K27" s="381" t="s">
        <v>667</v>
      </c>
      <c r="L27" s="381" t="s">
        <v>668</v>
      </c>
      <c r="M27" s="381" t="s">
        <v>669</v>
      </c>
      <c r="N27" s="381" t="s">
        <v>631</v>
      </c>
      <c r="O27" s="381" t="s">
        <v>670</v>
      </c>
      <c r="P27" s="42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Improbable</v>
      </c>
      <c r="Q27" s="425">
        <f>IF(P27="Casi seguro",100%,IF(P27="Probable",80%,IF(P27="Posible",60%,IF(P27="Improbable",40%,IF(P27="Rara vez",20%,0)))))</f>
        <v>0.4</v>
      </c>
      <c r="R27" s="38" t="s">
        <v>633</v>
      </c>
      <c r="S27" s="35" t="s">
        <v>627</v>
      </c>
      <c r="T27" s="35"/>
      <c r="U27" s="403" t="str">
        <f>IF(S46&lt;=5,"Moderado",IF(S46&lt;=11,"Mayor","Catastrofico"))</f>
        <v>Mayor</v>
      </c>
      <c r="V27" s="409">
        <f>IF(U27=0,0,IF(U27="Moderado",60%,IF(U27="Mayor",80%,100%)))</f>
        <v>0.8</v>
      </c>
      <c r="W27" s="403" t="str">
        <f>VLOOKUP(P27,Matriz!B23:G28,MATCH(U27,Matriz!B23:G23,0),FALSE)</f>
        <v>Alto</v>
      </c>
      <c r="X27" s="495" t="s">
        <v>671</v>
      </c>
      <c r="Y27" s="422" t="str">
        <f>IF(Z27="Preventivo","X",IF(Z27="Detectivo","X","X "))</f>
        <v>X</v>
      </c>
      <c r="Z27" s="406" t="s">
        <v>506</v>
      </c>
      <c r="AA27" s="406">
        <f>IF(Z27="","",IF(Z27="Preventivo",25%,15%))</f>
        <v>0.25</v>
      </c>
      <c r="AB27" s="406" t="s">
        <v>520</v>
      </c>
      <c r="AC27" s="406">
        <f>IF(AB27="Automatico",25%,15%)</f>
        <v>0.15</v>
      </c>
      <c r="AD27" s="425">
        <f>AA27+AC27</f>
        <v>0.4</v>
      </c>
      <c r="AE27" s="406" t="s">
        <v>508</v>
      </c>
      <c r="AF27" s="406" t="s">
        <v>509</v>
      </c>
      <c r="AG27" s="406" t="s">
        <v>510</v>
      </c>
      <c r="AH27" s="425">
        <f>Q27-(Q27*AD27)</f>
        <v>0.24</v>
      </c>
      <c r="AI27" s="411" t="str">
        <f>IF(AJ27=0,"Defina la frecuencia",IF(AJ27=20%,"Rara vez",IF(AJ27=40%,"Improbable",IF(AJ27=60%,"Posible",IF(AJ27=80%,"Probable","Casi seguro")))))</f>
        <v>Improbable</v>
      </c>
      <c r="AJ27" s="411">
        <f>IF(AH27&lt;20%,20%,IF(AH27&lt;40%,40%,IF(AH27&lt;60%,60%,IF(AH27&lt;80%,80%,100%))))</f>
        <v>0.4</v>
      </c>
      <c r="AK27" s="528">
        <f>VALUE(AJ27)</f>
        <v>0.4</v>
      </c>
      <c r="AL27" s="403" t="str">
        <f>U27</f>
        <v>Mayor</v>
      </c>
      <c r="AM27" s="409">
        <f>V27</f>
        <v>0.8</v>
      </c>
      <c r="AN27" s="403" t="str">
        <f>VLOOKUP(AI27,Matriz!B23:G28,MATCH(AL27,Matriz!B23:G23,0),FALSE)</f>
        <v>Alto</v>
      </c>
      <c r="AO27" s="381" t="s">
        <v>635</v>
      </c>
      <c r="AP27" s="381" t="s">
        <v>671</v>
      </c>
      <c r="AQ27" s="381" t="s">
        <v>637</v>
      </c>
      <c r="AR27" s="420">
        <v>44562</v>
      </c>
      <c r="AS27" s="420">
        <v>44926</v>
      </c>
      <c r="AT27" s="381" t="s">
        <v>525</v>
      </c>
      <c r="AU27" s="381" t="s">
        <v>672</v>
      </c>
      <c r="AV27" s="482"/>
      <c r="AW27" s="351"/>
      <c r="AX27" s="351"/>
      <c r="AY27" s="351" t="s">
        <v>640</v>
      </c>
      <c r="AZ27" s="351"/>
      <c r="BA27" s="384"/>
      <c r="BB27" s="381" t="s">
        <v>673</v>
      </c>
      <c r="BC27" s="500" t="s">
        <v>514</v>
      </c>
      <c r="BD27" s="492">
        <v>1</v>
      </c>
      <c r="BE27" s="503" t="s">
        <v>674</v>
      </c>
      <c r="BF27" s="381" t="s">
        <v>675</v>
      </c>
      <c r="BG27" s="419">
        <v>1</v>
      </c>
      <c r="BH27" s="381"/>
      <c r="BI27" s="381"/>
      <c r="BJ27" s="381"/>
      <c r="BK27" s="381"/>
      <c r="BL27" s="381"/>
      <c r="BM27" s="419"/>
    </row>
    <row r="28" spans="1:65" s="28" customFormat="1" ht="22.5" customHeight="1" x14ac:dyDescent="0.2">
      <c r="A28" s="381"/>
      <c r="B28" s="381"/>
      <c r="C28" s="381"/>
      <c r="D28" s="381"/>
      <c r="E28" s="381"/>
      <c r="F28" s="382"/>
      <c r="G28" s="381"/>
      <c r="H28" s="381"/>
      <c r="I28" s="381"/>
      <c r="J28" s="381"/>
      <c r="K28" s="381"/>
      <c r="L28" s="381"/>
      <c r="M28" s="381"/>
      <c r="N28" s="381"/>
      <c r="O28" s="381"/>
      <c r="P28" s="423"/>
      <c r="Q28" s="426"/>
      <c r="R28" s="38" t="s">
        <v>644</v>
      </c>
      <c r="S28" s="35" t="s">
        <v>627</v>
      </c>
      <c r="T28" s="35"/>
      <c r="U28" s="403"/>
      <c r="V28" s="409"/>
      <c r="W28" s="403"/>
      <c r="X28" s="496"/>
      <c r="Y28" s="423"/>
      <c r="Z28" s="407"/>
      <c r="AA28" s="407"/>
      <c r="AB28" s="407"/>
      <c r="AC28" s="407"/>
      <c r="AD28" s="426"/>
      <c r="AE28" s="407"/>
      <c r="AF28" s="407"/>
      <c r="AG28" s="407"/>
      <c r="AH28" s="426"/>
      <c r="AI28" s="412"/>
      <c r="AJ28" s="412"/>
      <c r="AK28" s="529"/>
      <c r="AL28" s="403"/>
      <c r="AM28" s="409"/>
      <c r="AN28" s="403"/>
      <c r="AO28" s="381"/>
      <c r="AP28" s="381"/>
      <c r="AQ28" s="382"/>
      <c r="AR28" s="382"/>
      <c r="AS28" s="382"/>
      <c r="AT28" s="382"/>
      <c r="AU28" s="381"/>
      <c r="AV28" s="482"/>
      <c r="AW28" s="351"/>
      <c r="AX28" s="351"/>
      <c r="AY28" s="483"/>
      <c r="AZ28" s="483"/>
      <c r="BA28" s="483"/>
      <c r="BB28" s="381"/>
      <c r="BC28" s="501"/>
      <c r="BD28" s="493"/>
      <c r="BE28" s="504"/>
      <c r="BF28" s="382"/>
      <c r="BG28" s="382"/>
      <c r="BH28" s="381"/>
      <c r="BI28" s="381"/>
      <c r="BJ28" s="381"/>
      <c r="BK28" s="382"/>
      <c r="BL28" s="382"/>
      <c r="BM28" s="382"/>
    </row>
    <row r="29" spans="1:65" s="28" customFormat="1" ht="22.5" customHeight="1" x14ac:dyDescent="0.2">
      <c r="A29" s="381"/>
      <c r="B29" s="381"/>
      <c r="C29" s="381"/>
      <c r="D29" s="381"/>
      <c r="E29" s="381"/>
      <c r="F29" s="382"/>
      <c r="G29" s="381"/>
      <c r="H29" s="381"/>
      <c r="I29" s="381"/>
      <c r="J29" s="381"/>
      <c r="K29" s="381"/>
      <c r="L29" s="381"/>
      <c r="M29" s="381"/>
      <c r="N29" s="381"/>
      <c r="O29" s="381"/>
      <c r="P29" s="423"/>
      <c r="Q29" s="426"/>
      <c r="R29" s="38" t="s">
        <v>645</v>
      </c>
      <c r="S29" s="35"/>
      <c r="T29" s="35" t="s">
        <v>627</v>
      </c>
      <c r="U29" s="403"/>
      <c r="V29" s="409"/>
      <c r="W29" s="403"/>
      <c r="X29" s="496"/>
      <c r="Y29" s="423"/>
      <c r="Z29" s="407"/>
      <c r="AA29" s="407"/>
      <c r="AB29" s="407"/>
      <c r="AC29" s="407"/>
      <c r="AD29" s="426"/>
      <c r="AE29" s="407"/>
      <c r="AF29" s="407"/>
      <c r="AG29" s="407"/>
      <c r="AH29" s="426"/>
      <c r="AI29" s="412"/>
      <c r="AJ29" s="412"/>
      <c r="AK29" s="529"/>
      <c r="AL29" s="403"/>
      <c r="AM29" s="409"/>
      <c r="AN29" s="403"/>
      <c r="AO29" s="381"/>
      <c r="AP29" s="381"/>
      <c r="AQ29" s="382"/>
      <c r="AR29" s="382"/>
      <c r="AS29" s="382"/>
      <c r="AT29" s="382"/>
      <c r="AU29" s="381"/>
      <c r="AV29" s="482"/>
      <c r="AW29" s="351"/>
      <c r="AX29" s="351"/>
      <c r="AY29" s="483"/>
      <c r="AZ29" s="483"/>
      <c r="BA29" s="483"/>
      <c r="BB29" s="381"/>
      <c r="BC29" s="501"/>
      <c r="BD29" s="493"/>
      <c r="BE29" s="504"/>
      <c r="BF29" s="382"/>
      <c r="BG29" s="382"/>
      <c r="BH29" s="381"/>
      <c r="BI29" s="381"/>
      <c r="BJ29" s="381"/>
      <c r="BK29" s="382"/>
      <c r="BL29" s="382"/>
      <c r="BM29" s="382"/>
    </row>
    <row r="30" spans="1:65" s="28" customFormat="1" ht="22.5" customHeight="1" x14ac:dyDescent="0.2">
      <c r="A30" s="381"/>
      <c r="B30" s="381"/>
      <c r="C30" s="381"/>
      <c r="D30" s="381"/>
      <c r="E30" s="381"/>
      <c r="F30" s="382"/>
      <c r="G30" s="381"/>
      <c r="H30" s="381"/>
      <c r="I30" s="381"/>
      <c r="J30" s="381"/>
      <c r="K30" s="381"/>
      <c r="L30" s="381"/>
      <c r="M30" s="381"/>
      <c r="N30" s="381"/>
      <c r="O30" s="381"/>
      <c r="P30" s="423"/>
      <c r="Q30" s="426"/>
      <c r="R30" s="38" t="s">
        <v>646</v>
      </c>
      <c r="S30" s="35"/>
      <c r="T30" s="35" t="s">
        <v>627</v>
      </c>
      <c r="U30" s="403"/>
      <c r="V30" s="409"/>
      <c r="W30" s="403"/>
      <c r="X30" s="496"/>
      <c r="Y30" s="423"/>
      <c r="Z30" s="407"/>
      <c r="AA30" s="407"/>
      <c r="AB30" s="407"/>
      <c r="AC30" s="407"/>
      <c r="AD30" s="426"/>
      <c r="AE30" s="407"/>
      <c r="AF30" s="407"/>
      <c r="AG30" s="407"/>
      <c r="AH30" s="426"/>
      <c r="AI30" s="412"/>
      <c r="AJ30" s="412"/>
      <c r="AK30" s="529"/>
      <c r="AL30" s="403"/>
      <c r="AM30" s="409"/>
      <c r="AN30" s="403"/>
      <c r="AO30" s="381"/>
      <c r="AP30" s="381"/>
      <c r="AQ30" s="382"/>
      <c r="AR30" s="382"/>
      <c r="AS30" s="382"/>
      <c r="AT30" s="382"/>
      <c r="AU30" s="381"/>
      <c r="AV30" s="482"/>
      <c r="AW30" s="351"/>
      <c r="AX30" s="351"/>
      <c r="AY30" s="483"/>
      <c r="AZ30" s="483"/>
      <c r="BA30" s="483"/>
      <c r="BB30" s="381"/>
      <c r="BC30" s="501"/>
      <c r="BD30" s="493"/>
      <c r="BE30" s="504"/>
      <c r="BF30" s="382"/>
      <c r="BG30" s="382"/>
      <c r="BH30" s="381"/>
      <c r="BI30" s="381"/>
      <c r="BJ30" s="381"/>
      <c r="BK30" s="382"/>
      <c r="BL30" s="382"/>
      <c r="BM30" s="382"/>
    </row>
    <row r="31" spans="1:65" s="28" customFormat="1" ht="22.5" customHeight="1" x14ac:dyDescent="0.2">
      <c r="A31" s="381"/>
      <c r="B31" s="381"/>
      <c r="C31" s="381"/>
      <c r="D31" s="381"/>
      <c r="E31" s="381"/>
      <c r="F31" s="382"/>
      <c r="G31" s="381"/>
      <c r="H31" s="381"/>
      <c r="I31" s="381"/>
      <c r="J31" s="381"/>
      <c r="K31" s="381"/>
      <c r="L31" s="381"/>
      <c r="M31" s="381"/>
      <c r="N31" s="381"/>
      <c r="O31" s="381"/>
      <c r="P31" s="423"/>
      <c r="Q31" s="426"/>
      <c r="R31" s="38" t="s">
        <v>647</v>
      </c>
      <c r="S31" s="35" t="s">
        <v>627</v>
      </c>
      <c r="T31" s="35"/>
      <c r="U31" s="403"/>
      <c r="V31" s="409"/>
      <c r="W31" s="403"/>
      <c r="X31" s="496"/>
      <c r="Y31" s="423"/>
      <c r="Z31" s="407"/>
      <c r="AA31" s="407"/>
      <c r="AB31" s="407"/>
      <c r="AC31" s="407"/>
      <c r="AD31" s="426"/>
      <c r="AE31" s="407"/>
      <c r="AF31" s="407"/>
      <c r="AG31" s="407"/>
      <c r="AH31" s="426"/>
      <c r="AI31" s="412"/>
      <c r="AJ31" s="412"/>
      <c r="AK31" s="529"/>
      <c r="AL31" s="403"/>
      <c r="AM31" s="409"/>
      <c r="AN31" s="403"/>
      <c r="AO31" s="381"/>
      <c r="AP31" s="381"/>
      <c r="AQ31" s="382"/>
      <c r="AR31" s="382"/>
      <c r="AS31" s="382"/>
      <c r="AT31" s="382"/>
      <c r="AU31" s="381"/>
      <c r="AV31" s="482"/>
      <c r="AW31" s="351"/>
      <c r="AX31" s="351"/>
      <c r="AY31" s="483"/>
      <c r="AZ31" s="483"/>
      <c r="BA31" s="483"/>
      <c r="BB31" s="381"/>
      <c r="BC31" s="501"/>
      <c r="BD31" s="493"/>
      <c r="BE31" s="504"/>
      <c r="BF31" s="382"/>
      <c r="BG31" s="382"/>
      <c r="BH31" s="381"/>
      <c r="BI31" s="381"/>
      <c r="BJ31" s="381"/>
      <c r="BK31" s="382"/>
      <c r="BL31" s="382"/>
      <c r="BM31" s="382"/>
    </row>
    <row r="32" spans="1:65" s="28" customFormat="1" ht="22.5" customHeight="1" x14ac:dyDescent="0.2">
      <c r="A32" s="381"/>
      <c r="B32" s="381"/>
      <c r="C32" s="381"/>
      <c r="D32" s="381"/>
      <c r="E32" s="381"/>
      <c r="F32" s="382"/>
      <c r="G32" s="381"/>
      <c r="H32" s="381"/>
      <c r="I32" s="381"/>
      <c r="J32" s="381"/>
      <c r="K32" s="381"/>
      <c r="L32" s="381"/>
      <c r="M32" s="381"/>
      <c r="N32" s="381"/>
      <c r="O32" s="381"/>
      <c r="P32" s="423"/>
      <c r="Q32" s="426"/>
      <c r="R32" s="38" t="s">
        <v>648</v>
      </c>
      <c r="S32" s="35"/>
      <c r="T32" s="35" t="s">
        <v>627</v>
      </c>
      <c r="U32" s="403"/>
      <c r="V32" s="409"/>
      <c r="W32" s="403"/>
      <c r="X32" s="496"/>
      <c r="Y32" s="423"/>
      <c r="Z32" s="407"/>
      <c r="AA32" s="407"/>
      <c r="AB32" s="407"/>
      <c r="AC32" s="407"/>
      <c r="AD32" s="426"/>
      <c r="AE32" s="407"/>
      <c r="AF32" s="407"/>
      <c r="AG32" s="407"/>
      <c r="AH32" s="426"/>
      <c r="AI32" s="412"/>
      <c r="AJ32" s="412"/>
      <c r="AK32" s="529"/>
      <c r="AL32" s="403"/>
      <c r="AM32" s="409"/>
      <c r="AN32" s="403"/>
      <c r="AO32" s="381"/>
      <c r="AP32" s="381"/>
      <c r="AQ32" s="382"/>
      <c r="AR32" s="382"/>
      <c r="AS32" s="382"/>
      <c r="AT32" s="382"/>
      <c r="AU32" s="381"/>
      <c r="AV32" s="482"/>
      <c r="AW32" s="351"/>
      <c r="AX32" s="351"/>
      <c r="AY32" s="483"/>
      <c r="AZ32" s="483"/>
      <c r="BA32" s="483"/>
      <c r="BB32" s="381"/>
      <c r="BC32" s="501"/>
      <c r="BD32" s="493"/>
      <c r="BE32" s="504"/>
      <c r="BF32" s="382"/>
      <c r="BG32" s="382"/>
      <c r="BH32" s="381"/>
      <c r="BI32" s="381"/>
      <c r="BJ32" s="381"/>
      <c r="BK32" s="382"/>
      <c r="BL32" s="382"/>
      <c r="BM32" s="382"/>
    </row>
    <row r="33" spans="1:65" s="28" customFormat="1" ht="46.5" customHeight="1" x14ac:dyDescent="0.2">
      <c r="A33" s="381"/>
      <c r="B33" s="381"/>
      <c r="C33" s="381"/>
      <c r="D33" s="381"/>
      <c r="E33" s="381"/>
      <c r="F33" s="382"/>
      <c r="G33" s="381"/>
      <c r="H33" s="381"/>
      <c r="I33" s="381"/>
      <c r="J33" s="381"/>
      <c r="K33" s="381"/>
      <c r="L33" s="381"/>
      <c r="M33" s="381"/>
      <c r="N33" s="381"/>
      <c r="O33" s="381"/>
      <c r="P33" s="423"/>
      <c r="Q33" s="426"/>
      <c r="R33" s="38" t="s">
        <v>649</v>
      </c>
      <c r="S33" s="35" t="s">
        <v>627</v>
      </c>
      <c r="T33" s="35"/>
      <c r="U33" s="403"/>
      <c r="V33" s="409"/>
      <c r="W33" s="403"/>
      <c r="X33" s="496"/>
      <c r="Y33" s="423"/>
      <c r="Z33" s="407"/>
      <c r="AA33" s="407"/>
      <c r="AB33" s="407"/>
      <c r="AC33" s="407"/>
      <c r="AD33" s="426"/>
      <c r="AE33" s="407"/>
      <c r="AF33" s="407"/>
      <c r="AG33" s="407"/>
      <c r="AH33" s="426"/>
      <c r="AI33" s="412"/>
      <c r="AJ33" s="412"/>
      <c r="AK33" s="529"/>
      <c r="AL33" s="403"/>
      <c r="AM33" s="409"/>
      <c r="AN33" s="403"/>
      <c r="AO33" s="381"/>
      <c r="AP33" s="381"/>
      <c r="AQ33" s="382"/>
      <c r="AR33" s="382"/>
      <c r="AS33" s="382"/>
      <c r="AT33" s="382"/>
      <c r="AU33" s="381"/>
      <c r="AV33" s="482"/>
      <c r="AW33" s="351"/>
      <c r="AX33" s="351"/>
      <c r="AY33" s="483"/>
      <c r="AZ33" s="483"/>
      <c r="BA33" s="483"/>
      <c r="BB33" s="381"/>
      <c r="BC33" s="501"/>
      <c r="BD33" s="493"/>
      <c r="BE33" s="504"/>
      <c r="BF33" s="505"/>
      <c r="BG33" s="505"/>
      <c r="BH33" s="381"/>
      <c r="BI33" s="381"/>
      <c r="BJ33" s="381"/>
      <c r="BK33" s="382"/>
      <c r="BL33" s="382"/>
      <c r="BM33" s="382"/>
    </row>
    <row r="34" spans="1:65" s="28" customFormat="1" ht="22.5" customHeight="1" x14ac:dyDescent="0.2">
      <c r="A34" s="381"/>
      <c r="B34" s="381"/>
      <c r="C34" s="381"/>
      <c r="D34" s="381"/>
      <c r="E34" s="381"/>
      <c r="F34" s="382"/>
      <c r="G34" s="381"/>
      <c r="H34" s="381"/>
      <c r="I34" s="381"/>
      <c r="J34" s="381"/>
      <c r="K34" s="381"/>
      <c r="L34" s="381"/>
      <c r="M34" s="381"/>
      <c r="N34" s="381"/>
      <c r="O34" s="381"/>
      <c r="P34" s="423"/>
      <c r="Q34" s="426"/>
      <c r="R34" s="38" t="s">
        <v>650</v>
      </c>
      <c r="S34" s="35"/>
      <c r="T34" s="35" t="s">
        <v>627</v>
      </c>
      <c r="U34" s="403"/>
      <c r="V34" s="409"/>
      <c r="W34" s="403"/>
      <c r="X34" s="496"/>
      <c r="Y34" s="423"/>
      <c r="Z34" s="407"/>
      <c r="AA34" s="407"/>
      <c r="AB34" s="407"/>
      <c r="AC34" s="407"/>
      <c r="AD34" s="426"/>
      <c r="AE34" s="407"/>
      <c r="AF34" s="407"/>
      <c r="AG34" s="407"/>
      <c r="AH34" s="426"/>
      <c r="AI34" s="412"/>
      <c r="AJ34" s="412"/>
      <c r="AK34" s="529"/>
      <c r="AL34" s="403"/>
      <c r="AM34" s="409"/>
      <c r="AN34" s="403"/>
      <c r="AO34" s="381"/>
      <c r="AP34" s="381" t="s">
        <v>676</v>
      </c>
      <c r="AQ34" s="381" t="s">
        <v>637</v>
      </c>
      <c r="AR34" s="420">
        <v>44562</v>
      </c>
      <c r="AS34" s="420">
        <v>44926</v>
      </c>
      <c r="AT34" s="381" t="s">
        <v>525</v>
      </c>
      <c r="AU34" s="381" t="s">
        <v>672</v>
      </c>
      <c r="AV34" s="351"/>
      <c r="AW34" s="351"/>
      <c r="AX34" s="351"/>
      <c r="AY34" s="351" t="s">
        <v>640</v>
      </c>
      <c r="AZ34" s="351"/>
      <c r="BA34" s="384"/>
      <c r="BB34" s="498" t="s">
        <v>677</v>
      </c>
      <c r="BC34" s="474" t="s">
        <v>514</v>
      </c>
      <c r="BD34" s="526">
        <v>1</v>
      </c>
      <c r="BE34" s="471" t="s">
        <v>674</v>
      </c>
      <c r="BF34" s="474" t="s">
        <v>678</v>
      </c>
      <c r="BG34" s="527">
        <v>0.8</v>
      </c>
      <c r="BH34" s="506"/>
      <c r="BI34" s="381"/>
      <c r="BJ34" s="381"/>
      <c r="BK34" s="381"/>
      <c r="BL34" s="381"/>
      <c r="BM34" s="419"/>
    </row>
    <row r="35" spans="1:65" s="28" customFormat="1" ht="22.5" customHeight="1" x14ac:dyDescent="0.2">
      <c r="A35" s="381"/>
      <c r="B35" s="381"/>
      <c r="C35" s="381"/>
      <c r="D35" s="381"/>
      <c r="E35" s="381"/>
      <c r="F35" s="382"/>
      <c r="G35" s="381"/>
      <c r="H35" s="381"/>
      <c r="I35" s="381"/>
      <c r="J35" s="381"/>
      <c r="K35" s="381"/>
      <c r="L35" s="381"/>
      <c r="M35" s="381"/>
      <c r="N35" s="381"/>
      <c r="O35" s="381"/>
      <c r="P35" s="423"/>
      <c r="Q35" s="426"/>
      <c r="R35" s="38" t="s">
        <v>654</v>
      </c>
      <c r="S35" s="35"/>
      <c r="T35" s="35" t="s">
        <v>627</v>
      </c>
      <c r="U35" s="403"/>
      <c r="V35" s="409"/>
      <c r="W35" s="403"/>
      <c r="X35" s="496"/>
      <c r="Y35" s="423"/>
      <c r="Z35" s="407"/>
      <c r="AA35" s="407"/>
      <c r="AB35" s="407"/>
      <c r="AC35" s="407"/>
      <c r="AD35" s="426"/>
      <c r="AE35" s="407"/>
      <c r="AF35" s="407"/>
      <c r="AG35" s="407"/>
      <c r="AH35" s="426"/>
      <c r="AI35" s="412"/>
      <c r="AJ35" s="412"/>
      <c r="AK35" s="529"/>
      <c r="AL35" s="403"/>
      <c r="AM35" s="409"/>
      <c r="AN35" s="403"/>
      <c r="AO35" s="381"/>
      <c r="AP35" s="381"/>
      <c r="AQ35" s="382"/>
      <c r="AR35" s="382"/>
      <c r="AS35" s="382"/>
      <c r="AT35" s="382"/>
      <c r="AU35" s="381"/>
      <c r="AV35" s="483"/>
      <c r="AW35" s="483"/>
      <c r="AX35" s="483"/>
      <c r="AY35" s="483"/>
      <c r="AZ35" s="483"/>
      <c r="BA35" s="483"/>
      <c r="BB35" s="499"/>
      <c r="BC35" s="474"/>
      <c r="BD35" s="526"/>
      <c r="BE35" s="472"/>
      <c r="BF35" s="475"/>
      <c r="BG35" s="475"/>
      <c r="BH35" s="507"/>
      <c r="BI35" s="382"/>
      <c r="BJ35" s="382"/>
      <c r="BK35" s="382"/>
      <c r="BL35" s="382"/>
      <c r="BM35" s="382"/>
    </row>
    <row r="36" spans="1:65" s="28" customFormat="1" ht="22.5" customHeight="1" x14ac:dyDescent="0.2">
      <c r="A36" s="381"/>
      <c r="B36" s="381"/>
      <c r="C36" s="381"/>
      <c r="D36" s="381"/>
      <c r="E36" s="381"/>
      <c r="F36" s="382"/>
      <c r="G36" s="381"/>
      <c r="H36" s="381"/>
      <c r="I36" s="381"/>
      <c r="J36" s="381"/>
      <c r="K36" s="381"/>
      <c r="L36" s="381"/>
      <c r="M36" s="381"/>
      <c r="N36" s="381"/>
      <c r="O36" s="381"/>
      <c r="P36" s="423"/>
      <c r="Q36" s="426"/>
      <c r="R36" s="38" t="s">
        <v>655</v>
      </c>
      <c r="S36" s="35" t="s">
        <v>627</v>
      </c>
      <c r="T36" s="35"/>
      <c r="U36" s="403"/>
      <c r="V36" s="409"/>
      <c r="W36" s="403"/>
      <c r="X36" s="496"/>
      <c r="Y36" s="423"/>
      <c r="Z36" s="407"/>
      <c r="AA36" s="407"/>
      <c r="AB36" s="407"/>
      <c r="AC36" s="407"/>
      <c r="AD36" s="426"/>
      <c r="AE36" s="407"/>
      <c r="AF36" s="407"/>
      <c r="AG36" s="407"/>
      <c r="AH36" s="426"/>
      <c r="AI36" s="412"/>
      <c r="AJ36" s="412"/>
      <c r="AK36" s="529"/>
      <c r="AL36" s="403"/>
      <c r="AM36" s="409"/>
      <c r="AN36" s="403"/>
      <c r="AO36" s="381"/>
      <c r="AP36" s="381"/>
      <c r="AQ36" s="382"/>
      <c r="AR36" s="382"/>
      <c r="AS36" s="382"/>
      <c r="AT36" s="382"/>
      <c r="AU36" s="381"/>
      <c r="AV36" s="483"/>
      <c r="AW36" s="483"/>
      <c r="AX36" s="483"/>
      <c r="AY36" s="483"/>
      <c r="AZ36" s="483"/>
      <c r="BA36" s="483"/>
      <c r="BB36" s="499"/>
      <c r="BC36" s="474"/>
      <c r="BD36" s="526"/>
      <c r="BE36" s="472"/>
      <c r="BF36" s="475"/>
      <c r="BG36" s="475"/>
      <c r="BH36" s="507"/>
      <c r="BI36" s="382"/>
      <c r="BJ36" s="382"/>
      <c r="BK36" s="382"/>
      <c r="BL36" s="382"/>
      <c r="BM36" s="382"/>
    </row>
    <row r="37" spans="1:65" s="28" customFormat="1" ht="22.5" customHeight="1" x14ac:dyDescent="0.2">
      <c r="A37" s="381"/>
      <c r="B37" s="381"/>
      <c r="C37" s="381"/>
      <c r="D37" s="381"/>
      <c r="E37" s="381"/>
      <c r="F37" s="382"/>
      <c r="G37" s="381"/>
      <c r="H37" s="381"/>
      <c r="I37" s="381"/>
      <c r="J37" s="381"/>
      <c r="K37" s="381"/>
      <c r="L37" s="381"/>
      <c r="M37" s="381"/>
      <c r="N37" s="381"/>
      <c r="O37" s="381"/>
      <c r="P37" s="423"/>
      <c r="Q37" s="426"/>
      <c r="R37" s="38" t="s">
        <v>656</v>
      </c>
      <c r="S37" s="35" t="s">
        <v>627</v>
      </c>
      <c r="T37" s="35"/>
      <c r="U37" s="403"/>
      <c r="V37" s="409"/>
      <c r="W37" s="403"/>
      <c r="X37" s="496"/>
      <c r="Y37" s="423"/>
      <c r="Z37" s="407"/>
      <c r="AA37" s="407"/>
      <c r="AB37" s="407"/>
      <c r="AC37" s="407"/>
      <c r="AD37" s="426"/>
      <c r="AE37" s="407"/>
      <c r="AF37" s="407"/>
      <c r="AG37" s="407"/>
      <c r="AH37" s="426"/>
      <c r="AI37" s="412"/>
      <c r="AJ37" s="412"/>
      <c r="AK37" s="529"/>
      <c r="AL37" s="403"/>
      <c r="AM37" s="409"/>
      <c r="AN37" s="403"/>
      <c r="AO37" s="381"/>
      <c r="AP37" s="381"/>
      <c r="AQ37" s="382"/>
      <c r="AR37" s="382"/>
      <c r="AS37" s="382"/>
      <c r="AT37" s="382"/>
      <c r="AU37" s="381"/>
      <c r="AV37" s="483"/>
      <c r="AW37" s="483"/>
      <c r="AX37" s="483"/>
      <c r="AY37" s="483"/>
      <c r="AZ37" s="483"/>
      <c r="BA37" s="483"/>
      <c r="BB37" s="499"/>
      <c r="BC37" s="474"/>
      <c r="BD37" s="526"/>
      <c r="BE37" s="472"/>
      <c r="BF37" s="475"/>
      <c r="BG37" s="475"/>
      <c r="BH37" s="507"/>
      <c r="BI37" s="382"/>
      <c r="BJ37" s="382"/>
      <c r="BK37" s="382"/>
      <c r="BL37" s="382"/>
      <c r="BM37" s="382"/>
    </row>
    <row r="38" spans="1:65" s="28" customFormat="1" ht="22.5" customHeight="1" x14ac:dyDescent="0.2">
      <c r="A38" s="381"/>
      <c r="B38" s="381"/>
      <c r="C38" s="381"/>
      <c r="D38" s="381"/>
      <c r="E38" s="381"/>
      <c r="F38" s="382"/>
      <c r="G38" s="381"/>
      <c r="H38" s="381"/>
      <c r="I38" s="381"/>
      <c r="J38" s="381"/>
      <c r="K38" s="381"/>
      <c r="L38" s="381"/>
      <c r="M38" s="381"/>
      <c r="N38" s="381"/>
      <c r="O38" s="381"/>
      <c r="P38" s="423"/>
      <c r="Q38" s="426"/>
      <c r="R38" s="38" t="s">
        <v>657</v>
      </c>
      <c r="S38" s="35" t="s">
        <v>627</v>
      </c>
      <c r="T38" s="35"/>
      <c r="U38" s="403"/>
      <c r="V38" s="409"/>
      <c r="W38" s="403"/>
      <c r="X38" s="496"/>
      <c r="Y38" s="423"/>
      <c r="Z38" s="407"/>
      <c r="AA38" s="407"/>
      <c r="AB38" s="407"/>
      <c r="AC38" s="407"/>
      <c r="AD38" s="426"/>
      <c r="AE38" s="407"/>
      <c r="AF38" s="407"/>
      <c r="AG38" s="407"/>
      <c r="AH38" s="426"/>
      <c r="AI38" s="412"/>
      <c r="AJ38" s="412"/>
      <c r="AK38" s="529"/>
      <c r="AL38" s="403"/>
      <c r="AM38" s="409"/>
      <c r="AN38" s="403"/>
      <c r="AO38" s="381"/>
      <c r="AP38" s="381"/>
      <c r="AQ38" s="382"/>
      <c r="AR38" s="382"/>
      <c r="AS38" s="382"/>
      <c r="AT38" s="382"/>
      <c r="AU38" s="381"/>
      <c r="AV38" s="483"/>
      <c r="AW38" s="483"/>
      <c r="AX38" s="483"/>
      <c r="AY38" s="483"/>
      <c r="AZ38" s="483"/>
      <c r="BA38" s="483"/>
      <c r="BB38" s="499"/>
      <c r="BC38" s="474"/>
      <c r="BD38" s="526"/>
      <c r="BE38" s="472"/>
      <c r="BF38" s="475"/>
      <c r="BG38" s="475"/>
      <c r="BH38" s="507"/>
      <c r="BI38" s="382"/>
      <c r="BJ38" s="382"/>
      <c r="BK38" s="382"/>
      <c r="BL38" s="382"/>
      <c r="BM38" s="382"/>
    </row>
    <row r="39" spans="1:65" s="28" customFormat="1" ht="22.5" customHeight="1" x14ac:dyDescent="0.2">
      <c r="A39" s="381"/>
      <c r="B39" s="381"/>
      <c r="C39" s="381"/>
      <c r="D39" s="381"/>
      <c r="E39" s="381"/>
      <c r="F39" s="382"/>
      <c r="G39" s="381"/>
      <c r="H39" s="381"/>
      <c r="I39" s="381"/>
      <c r="J39" s="381"/>
      <c r="K39" s="381"/>
      <c r="L39" s="381"/>
      <c r="M39" s="381"/>
      <c r="N39" s="381"/>
      <c r="O39" s="381"/>
      <c r="P39" s="423"/>
      <c r="Q39" s="426"/>
      <c r="R39" s="38" t="s">
        <v>658</v>
      </c>
      <c r="S39" s="35" t="s">
        <v>627</v>
      </c>
      <c r="T39" s="35"/>
      <c r="U39" s="403"/>
      <c r="V39" s="409"/>
      <c r="W39" s="403"/>
      <c r="X39" s="496"/>
      <c r="Y39" s="423"/>
      <c r="Z39" s="407"/>
      <c r="AA39" s="407"/>
      <c r="AB39" s="407"/>
      <c r="AC39" s="407"/>
      <c r="AD39" s="426"/>
      <c r="AE39" s="407"/>
      <c r="AF39" s="407"/>
      <c r="AG39" s="407"/>
      <c r="AH39" s="426"/>
      <c r="AI39" s="412"/>
      <c r="AJ39" s="412"/>
      <c r="AK39" s="529"/>
      <c r="AL39" s="403"/>
      <c r="AM39" s="409"/>
      <c r="AN39" s="403"/>
      <c r="AO39" s="381"/>
      <c r="AP39" s="381"/>
      <c r="AQ39" s="382"/>
      <c r="AR39" s="382"/>
      <c r="AS39" s="382"/>
      <c r="AT39" s="382"/>
      <c r="AU39" s="381"/>
      <c r="AV39" s="483"/>
      <c r="AW39" s="483"/>
      <c r="AX39" s="483"/>
      <c r="AY39" s="483"/>
      <c r="AZ39" s="483"/>
      <c r="BA39" s="483"/>
      <c r="BB39" s="499"/>
      <c r="BC39" s="474"/>
      <c r="BD39" s="526"/>
      <c r="BE39" s="472"/>
      <c r="BF39" s="475"/>
      <c r="BG39" s="475"/>
      <c r="BH39" s="507"/>
      <c r="BI39" s="382"/>
      <c r="BJ39" s="382"/>
      <c r="BK39" s="382"/>
      <c r="BL39" s="382"/>
      <c r="BM39" s="382"/>
    </row>
    <row r="40" spans="1:65" s="28" customFormat="1" ht="22.5" customHeight="1" x14ac:dyDescent="0.2">
      <c r="A40" s="381"/>
      <c r="B40" s="381"/>
      <c r="C40" s="381"/>
      <c r="D40" s="381"/>
      <c r="E40" s="381"/>
      <c r="F40" s="382"/>
      <c r="G40" s="381"/>
      <c r="H40" s="381"/>
      <c r="I40" s="381"/>
      <c r="J40" s="381"/>
      <c r="K40" s="381"/>
      <c r="L40" s="381"/>
      <c r="M40" s="381"/>
      <c r="N40" s="381"/>
      <c r="O40" s="381"/>
      <c r="P40" s="423"/>
      <c r="Q40" s="426"/>
      <c r="R40" s="38" t="s">
        <v>659</v>
      </c>
      <c r="S40" s="35" t="s">
        <v>627</v>
      </c>
      <c r="T40" s="35"/>
      <c r="U40" s="403"/>
      <c r="V40" s="409"/>
      <c r="W40" s="403"/>
      <c r="X40" s="496"/>
      <c r="Y40" s="423"/>
      <c r="Z40" s="407"/>
      <c r="AA40" s="407"/>
      <c r="AB40" s="407"/>
      <c r="AC40" s="407"/>
      <c r="AD40" s="426"/>
      <c r="AE40" s="407"/>
      <c r="AF40" s="407"/>
      <c r="AG40" s="407"/>
      <c r="AH40" s="426"/>
      <c r="AI40" s="412"/>
      <c r="AJ40" s="412"/>
      <c r="AK40" s="529"/>
      <c r="AL40" s="403"/>
      <c r="AM40" s="409"/>
      <c r="AN40" s="403"/>
      <c r="AO40" s="381"/>
      <c r="AP40" s="381"/>
      <c r="AQ40" s="382"/>
      <c r="AR40" s="382"/>
      <c r="AS40" s="382"/>
      <c r="AT40" s="382"/>
      <c r="AU40" s="381"/>
      <c r="AV40" s="483"/>
      <c r="AW40" s="483"/>
      <c r="AX40" s="483"/>
      <c r="AY40" s="483"/>
      <c r="AZ40" s="483"/>
      <c r="BA40" s="483"/>
      <c r="BB40" s="499"/>
      <c r="BC40" s="474"/>
      <c r="BD40" s="526"/>
      <c r="BE40" s="472"/>
      <c r="BF40" s="475"/>
      <c r="BG40" s="475"/>
      <c r="BH40" s="507"/>
      <c r="BI40" s="382"/>
      <c r="BJ40" s="382"/>
      <c r="BK40" s="382"/>
      <c r="BL40" s="382"/>
      <c r="BM40" s="382"/>
    </row>
    <row r="41" spans="1:65" s="28" customFormat="1" ht="22.5" customHeight="1" x14ac:dyDescent="0.2">
      <c r="A41" s="381"/>
      <c r="B41" s="381"/>
      <c r="C41" s="381"/>
      <c r="D41" s="381"/>
      <c r="E41" s="381"/>
      <c r="F41" s="382"/>
      <c r="G41" s="381"/>
      <c r="H41" s="381"/>
      <c r="I41" s="381"/>
      <c r="J41" s="381"/>
      <c r="K41" s="381"/>
      <c r="L41" s="381"/>
      <c r="M41" s="381"/>
      <c r="N41" s="381"/>
      <c r="O41" s="381"/>
      <c r="P41" s="423"/>
      <c r="Q41" s="426"/>
      <c r="R41" s="38" t="s">
        <v>660</v>
      </c>
      <c r="S41" s="35"/>
      <c r="T41" s="35" t="s">
        <v>627</v>
      </c>
      <c r="U41" s="403"/>
      <c r="V41" s="409"/>
      <c r="W41" s="403"/>
      <c r="X41" s="496"/>
      <c r="Y41" s="423"/>
      <c r="Z41" s="407"/>
      <c r="AA41" s="407"/>
      <c r="AB41" s="407"/>
      <c r="AC41" s="407"/>
      <c r="AD41" s="426"/>
      <c r="AE41" s="407"/>
      <c r="AF41" s="407"/>
      <c r="AG41" s="407"/>
      <c r="AH41" s="426"/>
      <c r="AI41" s="412"/>
      <c r="AJ41" s="412"/>
      <c r="AK41" s="529"/>
      <c r="AL41" s="403"/>
      <c r="AM41" s="409"/>
      <c r="AN41" s="403"/>
      <c r="AO41" s="381"/>
      <c r="AP41" s="381"/>
      <c r="AQ41" s="382"/>
      <c r="AR41" s="382"/>
      <c r="AS41" s="382"/>
      <c r="AT41" s="382"/>
      <c r="AU41" s="381"/>
      <c r="AV41" s="483"/>
      <c r="AW41" s="483"/>
      <c r="AX41" s="483"/>
      <c r="AY41" s="483"/>
      <c r="AZ41" s="483"/>
      <c r="BA41" s="483"/>
      <c r="BB41" s="499"/>
      <c r="BC41" s="474"/>
      <c r="BD41" s="526"/>
      <c r="BE41" s="472"/>
      <c r="BF41" s="475"/>
      <c r="BG41" s="475"/>
      <c r="BH41" s="507"/>
      <c r="BI41" s="382"/>
      <c r="BJ41" s="382"/>
      <c r="BK41" s="382"/>
      <c r="BL41" s="382"/>
      <c r="BM41" s="382"/>
    </row>
    <row r="42" spans="1:65" s="28" customFormat="1" ht="22.5" customHeight="1" x14ac:dyDescent="0.2">
      <c r="A42" s="381"/>
      <c r="B42" s="381"/>
      <c r="C42" s="381"/>
      <c r="D42" s="381"/>
      <c r="E42" s="381"/>
      <c r="F42" s="382"/>
      <c r="G42" s="381"/>
      <c r="H42" s="381"/>
      <c r="I42" s="381"/>
      <c r="J42" s="381"/>
      <c r="K42" s="381"/>
      <c r="L42" s="381"/>
      <c r="M42" s="381"/>
      <c r="N42" s="381"/>
      <c r="O42" s="381"/>
      <c r="P42" s="423"/>
      <c r="Q42" s="426"/>
      <c r="R42" s="38" t="s">
        <v>661</v>
      </c>
      <c r="S42" s="35"/>
      <c r="T42" s="35" t="s">
        <v>627</v>
      </c>
      <c r="U42" s="403"/>
      <c r="V42" s="409"/>
      <c r="W42" s="403"/>
      <c r="X42" s="496"/>
      <c r="Y42" s="423"/>
      <c r="Z42" s="407"/>
      <c r="AA42" s="407"/>
      <c r="AB42" s="407"/>
      <c r="AC42" s="407"/>
      <c r="AD42" s="426"/>
      <c r="AE42" s="407"/>
      <c r="AF42" s="407"/>
      <c r="AG42" s="407"/>
      <c r="AH42" s="426"/>
      <c r="AI42" s="412"/>
      <c r="AJ42" s="412"/>
      <c r="AK42" s="529"/>
      <c r="AL42" s="403"/>
      <c r="AM42" s="409"/>
      <c r="AN42" s="403"/>
      <c r="AO42" s="381"/>
      <c r="AP42" s="381"/>
      <c r="AQ42" s="382"/>
      <c r="AR42" s="382"/>
      <c r="AS42" s="382"/>
      <c r="AT42" s="382"/>
      <c r="AU42" s="381"/>
      <c r="AV42" s="483"/>
      <c r="AW42" s="483"/>
      <c r="AX42" s="483"/>
      <c r="AY42" s="483"/>
      <c r="AZ42" s="483"/>
      <c r="BA42" s="483"/>
      <c r="BB42" s="499"/>
      <c r="BC42" s="474"/>
      <c r="BD42" s="526"/>
      <c r="BE42" s="472"/>
      <c r="BF42" s="475"/>
      <c r="BG42" s="475"/>
      <c r="BH42" s="507"/>
      <c r="BI42" s="382"/>
      <c r="BJ42" s="382"/>
      <c r="BK42" s="382"/>
      <c r="BL42" s="382"/>
      <c r="BM42" s="382"/>
    </row>
    <row r="43" spans="1:65" s="28" customFormat="1" ht="22.5" customHeight="1" x14ac:dyDescent="0.2">
      <c r="A43" s="381"/>
      <c r="B43" s="381"/>
      <c r="C43" s="381"/>
      <c r="D43" s="381"/>
      <c r="E43" s="381"/>
      <c r="F43" s="382"/>
      <c r="G43" s="381"/>
      <c r="H43" s="381"/>
      <c r="I43" s="381"/>
      <c r="J43" s="381"/>
      <c r="K43" s="381"/>
      <c r="L43" s="381"/>
      <c r="M43" s="381"/>
      <c r="N43" s="381"/>
      <c r="O43" s="381"/>
      <c r="P43" s="423"/>
      <c r="Q43" s="426"/>
      <c r="R43" s="38" t="s">
        <v>662</v>
      </c>
      <c r="S43" s="35"/>
      <c r="T43" s="35" t="s">
        <v>627</v>
      </c>
      <c r="U43" s="403"/>
      <c r="V43" s="409"/>
      <c r="W43" s="403"/>
      <c r="X43" s="496"/>
      <c r="Y43" s="423"/>
      <c r="Z43" s="407"/>
      <c r="AA43" s="407"/>
      <c r="AB43" s="407"/>
      <c r="AC43" s="407"/>
      <c r="AD43" s="426"/>
      <c r="AE43" s="407"/>
      <c r="AF43" s="407"/>
      <c r="AG43" s="407"/>
      <c r="AH43" s="426"/>
      <c r="AI43" s="412"/>
      <c r="AJ43" s="412"/>
      <c r="AK43" s="529"/>
      <c r="AL43" s="403"/>
      <c r="AM43" s="409"/>
      <c r="AN43" s="403"/>
      <c r="AO43" s="381"/>
      <c r="AP43" s="381"/>
      <c r="AQ43" s="382"/>
      <c r="AR43" s="382"/>
      <c r="AS43" s="382"/>
      <c r="AT43" s="382"/>
      <c r="AU43" s="381"/>
      <c r="AV43" s="483"/>
      <c r="AW43" s="483"/>
      <c r="AX43" s="483"/>
      <c r="AY43" s="483"/>
      <c r="AZ43" s="483"/>
      <c r="BA43" s="483"/>
      <c r="BB43" s="499"/>
      <c r="BC43" s="474"/>
      <c r="BD43" s="526"/>
      <c r="BE43" s="472"/>
      <c r="BF43" s="475"/>
      <c r="BG43" s="475"/>
      <c r="BH43" s="507"/>
      <c r="BI43" s="382"/>
      <c r="BJ43" s="382"/>
      <c r="BK43" s="382"/>
      <c r="BL43" s="382"/>
      <c r="BM43" s="382"/>
    </row>
    <row r="44" spans="1:65" s="28" customFormat="1" ht="22.5" customHeight="1" x14ac:dyDescent="0.2">
      <c r="A44" s="381"/>
      <c r="B44" s="381"/>
      <c r="C44" s="381"/>
      <c r="D44" s="381"/>
      <c r="E44" s="381"/>
      <c r="F44" s="382"/>
      <c r="G44" s="381"/>
      <c r="H44" s="381"/>
      <c r="I44" s="381"/>
      <c r="J44" s="381"/>
      <c r="K44" s="381"/>
      <c r="L44" s="381"/>
      <c r="M44" s="381"/>
      <c r="N44" s="381"/>
      <c r="O44" s="381"/>
      <c r="P44" s="423"/>
      <c r="Q44" s="426"/>
      <c r="R44" s="38" t="s">
        <v>663</v>
      </c>
      <c r="S44" s="35"/>
      <c r="T44" s="35" t="s">
        <v>627</v>
      </c>
      <c r="U44" s="403"/>
      <c r="V44" s="409"/>
      <c r="W44" s="403"/>
      <c r="X44" s="496"/>
      <c r="Y44" s="423"/>
      <c r="Z44" s="407"/>
      <c r="AA44" s="407"/>
      <c r="AB44" s="407"/>
      <c r="AC44" s="407"/>
      <c r="AD44" s="426"/>
      <c r="AE44" s="407"/>
      <c r="AF44" s="407"/>
      <c r="AG44" s="407"/>
      <c r="AH44" s="426"/>
      <c r="AI44" s="412"/>
      <c r="AJ44" s="412"/>
      <c r="AK44" s="529"/>
      <c r="AL44" s="403"/>
      <c r="AM44" s="409"/>
      <c r="AN44" s="403"/>
      <c r="AO44" s="381"/>
      <c r="AP44" s="381"/>
      <c r="AQ44" s="382"/>
      <c r="AR44" s="382"/>
      <c r="AS44" s="382"/>
      <c r="AT44" s="382"/>
      <c r="AU44" s="381"/>
      <c r="AV44" s="483"/>
      <c r="AW44" s="483"/>
      <c r="AX44" s="483"/>
      <c r="AY44" s="483"/>
      <c r="AZ44" s="483"/>
      <c r="BA44" s="483"/>
      <c r="BB44" s="499"/>
      <c r="BC44" s="474"/>
      <c r="BD44" s="526"/>
      <c r="BE44" s="472"/>
      <c r="BF44" s="475"/>
      <c r="BG44" s="475"/>
      <c r="BH44" s="507"/>
      <c r="BI44" s="382"/>
      <c r="BJ44" s="382"/>
      <c r="BK44" s="382"/>
      <c r="BL44" s="382"/>
      <c r="BM44" s="382"/>
    </row>
    <row r="45" spans="1:65" s="28" customFormat="1" ht="22.5" customHeight="1" x14ac:dyDescent="0.2">
      <c r="A45" s="381"/>
      <c r="B45" s="381"/>
      <c r="C45" s="381"/>
      <c r="D45" s="381"/>
      <c r="E45" s="381"/>
      <c r="F45" s="382"/>
      <c r="G45" s="381"/>
      <c r="H45" s="381"/>
      <c r="I45" s="381"/>
      <c r="J45" s="381"/>
      <c r="K45" s="381"/>
      <c r="L45" s="381"/>
      <c r="M45" s="381"/>
      <c r="N45" s="381"/>
      <c r="O45" s="381"/>
      <c r="P45" s="423"/>
      <c r="Q45" s="426"/>
      <c r="R45" s="38" t="s">
        <v>664</v>
      </c>
      <c r="S45" s="35"/>
      <c r="T45" s="35" t="s">
        <v>627</v>
      </c>
      <c r="U45" s="403"/>
      <c r="V45" s="409"/>
      <c r="W45" s="403"/>
      <c r="X45" s="496"/>
      <c r="Y45" s="423"/>
      <c r="Z45" s="407"/>
      <c r="AA45" s="407"/>
      <c r="AB45" s="407"/>
      <c r="AC45" s="407"/>
      <c r="AD45" s="426"/>
      <c r="AE45" s="407"/>
      <c r="AF45" s="407"/>
      <c r="AG45" s="407"/>
      <c r="AH45" s="426"/>
      <c r="AI45" s="412"/>
      <c r="AJ45" s="412"/>
      <c r="AK45" s="529"/>
      <c r="AL45" s="403"/>
      <c r="AM45" s="409"/>
      <c r="AN45" s="403"/>
      <c r="AO45" s="381"/>
      <c r="AP45" s="381"/>
      <c r="AQ45" s="382"/>
      <c r="AR45" s="382"/>
      <c r="AS45" s="382"/>
      <c r="AT45" s="382"/>
      <c r="AU45" s="381"/>
      <c r="AV45" s="483"/>
      <c r="AW45" s="483"/>
      <c r="AX45" s="483"/>
      <c r="AY45" s="483"/>
      <c r="AZ45" s="483"/>
      <c r="BA45" s="483"/>
      <c r="BB45" s="499"/>
      <c r="BC45" s="474"/>
      <c r="BD45" s="526"/>
      <c r="BE45" s="472"/>
      <c r="BF45" s="475"/>
      <c r="BG45" s="475"/>
      <c r="BH45" s="507"/>
      <c r="BI45" s="382"/>
      <c r="BJ45" s="382"/>
      <c r="BK45" s="382"/>
      <c r="BL45" s="382"/>
      <c r="BM45" s="382"/>
    </row>
    <row r="46" spans="1:65" s="28" customFormat="1" ht="22.5" customHeight="1" x14ac:dyDescent="0.2">
      <c r="A46" s="381"/>
      <c r="B46" s="381"/>
      <c r="C46" s="381"/>
      <c r="D46" s="381"/>
      <c r="E46" s="381"/>
      <c r="F46" s="382"/>
      <c r="G46" s="381"/>
      <c r="H46" s="381"/>
      <c r="I46" s="381"/>
      <c r="J46" s="381"/>
      <c r="K46" s="381"/>
      <c r="L46" s="381"/>
      <c r="M46" s="381"/>
      <c r="N46" s="381"/>
      <c r="O46" s="381"/>
      <c r="P46" s="424"/>
      <c r="Q46" s="427"/>
      <c r="R46" s="36" t="s">
        <v>665</v>
      </c>
      <c r="S46" s="35">
        <f>COUNTA(S27:S45)</f>
        <v>9</v>
      </c>
      <c r="T46" s="35">
        <f>COUNTA(T27:T45)</f>
        <v>10</v>
      </c>
      <c r="U46" s="403"/>
      <c r="V46" s="409"/>
      <c r="W46" s="403"/>
      <c r="X46" s="497"/>
      <c r="Y46" s="424"/>
      <c r="Z46" s="408"/>
      <c r="AA46" s="408"/>
      <c r="AB46" s="408"/>
      <c r="AC46" s="408"/>
      <c r="AD46" s="427"/>
      <c r="AE46" s="408"/>
      <c r="AF46" s="408"/>
      <c r="AG46" s="408"/>
      <c r="AH46" s="427"/>
      <c r="AI46" s="413"/>
      <c r="AJ46" s="413"/>
      <c r="AK46" s="524"/>
      <c r="AL46" s="403"/>
      <c r="AM46" s="409"/>
      <c r="AN46" s="403"/>
      <c r="AO46" s="381"/>
      <c r="AP46" s="381"/>
      <c r="AQ46" s="382"/>
      <c r="AR46" s="382"/>
      <c r="AS46" s="382"/>
      <c r="AT46" s="382"/>
      <c r="AU46" s="381"/>
      <c r="AV46" s="483"/>
      <c r="AW46" s="483"/>
      <c r="AX46" s="483"/>
      <c r="AY46" s="483"/>
      <c r="AZ46" s="483"/>
      <c r="BA46" s="483"/>
      <c r="BB46" s="523"/>
      <c r="BC46" s="474"/>
      <c r="BD46" s="526"/>
      <c r="BE46" s="473"/>
      <c r="BF46" s="475"/>
      <c r="BG46" s="475"/>
      <c r="BH46" s="507"/>
      <c r="BI46" s="382"/>
      <c r="BJ46" s="382"/>
      <c r="BK46" s="382"/>
      <c r="BL46" s="382"/>
      <c r="BM46" s="382"/>
    </row>
    <row r="47" spans="1:65" ht="22.5" customHeight="1" x14ac:dyDescent="0.2">
      <c r="A47" s="381">
        <v>16</v>
      </c>
      <c r="B47" s="381" t="s">
        <v>513</v>
      </c>
      <c r="C47" s="381" t="s">
        <v>679</v>
      </c>
      <c r="D47" s="381" t="s">
        <v>680</v>
      </c>
      <c r="E47" s="381" t="s">
        <v>681</v>
      </c>
      <c r="F47" s="382" t="s">
        <v>682</v>
      </c>
      <c r="G47" s="381" t="s">
        <v>627</v>
      </c>
      <c r="H47" s="381" t="s">
        <v>627</v>
      </c>
      <c r="I47" s="381" t="s">
        <v>627</v>
      </c>
      <c r="J47" s="381" t="s">
        <v>627</v>
      </c>
      <c r="K47" s="381" t="s">
        <v>683</v>
      </c>
      <c r="L47" s="381" t="s">
        <v>684</v>
      </c>
      <c r="M47" s="381" t="s">
        <v>685</v>
      </c>
      <c r="N47" s="532" t="s">
        <v>631</v>
      </c>
      <c r="O47" s="381" t="s">
        <v>686</v>
      </c>
      <c r="P47" s="422"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Posible</v>
      </c>
      <c r="Q47" s="425">
        <f>IF(P47="Casi seguro",100%,IF(P47="Probable",80%,IF(P47="Posible",60%,IF(P47="Improbable",40%,IF(P47="Rara vez",20%,0)))))</f>
        <v>0.6</v>
      </c>
      <c r="R47" s="53" t="s">
        <v>633</v>
      </c>
      <c r="S47" s="51" t="s">
        <v>627</v>
      </c>
      <c r="T47" s="51"/>
      <c r="U47" s="403" t="str">
        <f>IF(S66&lt;=5,"Moderado",IF(S66&lt;=11,"Mayor","Catastrofico"))</f>
        <v>Mayor</v>
      </c>
      <c r="V47" s="409">
        <f>IF(U47=0,0,IF(U47="Moderado",60%,IF(U47="Mayor",80%,100%)))</f>
        <v>0.8</v>
      </c>
      <c r="W47" s="414" t="str">
        <f>VLOOKUP(P47,Matriz!B23:G28,MATCH(U47,Matriz!B23:G23,0),FALSE)</f>
        <v>Extremo</v>
      </c>
      <c r="X47" s="533" t="s">
        <v>687</v>
      </c>
      <c r="Y47" s="422" t="str">
        <f>IF(Z47="Preventivo","X",IF(Z47="Detectivo","X","X "))</f>
        <v>X</v>
      </c>
      <c r="Z47" s="406" t="s">
        <v>506</v>
      </c>
      <c r="AA47" s="406">
        <f>IF(Z47="","",IF(Z47="Preventivo",25%,15%))</f>
        <v>0.25</v>
      </c>
      <c r="AB47" s="406" t="s">
        <v>520</v>
      </c>
      <c r="AC47" s="406">
        <f>IF(AB47="Automatico",25%,15%)</f>
        <v>0.15</v>
      </c>
      <c r="AD47" s="425">
        <f>AA47+AC47</f>
        <v>0.4</v>
      </c>
      <c r="AE47" s="406" t="s">
        <v>508</v>
      </c>
      <c r="AF47" s="406" t="s">
        <v>509</v>
      </c>
      <c r="AG47" s="406" t="s">
        <v>510</v>
      </c>
      <c r="AH47" s="425">
        <f>Q47-(Q47*AD47)</f>
        <v>0.36</v>
      </c>
      <c r="AI47" s="411" t="str">
        <f>IF(AJ47=0,"Defina la frecuencia",IF(AJ47=20%,"Rara vez",IF(AJ47=40%,"Improbable",IF(AJ47=60%,"Posible",IF(AJ47=80%,"Probable","Casi seguro")))))</f>
        <v>Improbable</v>
      </c>
      <c r="AJ47" s="411">
        <f>IF(AH47&lt;20%,20%,IF(AH47&lt;40%,40%,IF(AH47&lt;60%,60%,IF(AH47&lt;80%,80%,100%))))</f>
        <v>0.4</v>
      </c>
      <c r="AK47" s="528">
        <f>VALUE(AJ47)</f>
        <v>0.4</v>
      </c>
      <c r="AL47" s="403" t="str">
        <f>U47</f>
        <v>Mayor</v>
      </c>
      <c r="AM47" s="409">
        <f>V47</f>
        <v>0.8</v>
      </c>
      <c r="AN47" s="414" t="str">
        <f>VLOOKUP(AI47,Matriz!B23:G28,MATCH(AL47,Matriz!B23:G23,0),FALSE)</f>
        <v>Alto</v>
      </c>
      <c r="AO47" s="381" t="s">
        <v>635</v>
      </c>
      <c r="AP47" s="416" t="s">
        <v>688</v>
      </c>
      <c r="AQ47" s="416" t="s">
        <v>689</v>
      </c>
      <c r="AR47" s="487">
        <v>44926</v>
      </c>
      <c r="AS47" s="487" t="s">
        <v>638</v>
      </c>
      <c r="AT47" s="416" t="s">
        <v>525</v>
      </c>
      <c r="AU47" s="416" t="s">
        <v>690</v>
      </c>
      <c r="AV47" s="484" t="s">
        <v>691</v>
      </c>
      <c r="AW47" s="465" t="s">
        <v>692</v>
      </c>
      <c r="AX47" s="508">
        <v>1</v>
      </c>
      <c r="AY47" s="511" t="s">
        <v>693</v>
      </c>
      <c r="AZ47" s="514" t="s">
        <v>694</v>
      </c>
      <c r="BA47" s="517">
        <v>0.5</v>
      </c>
      <c r="BB47" s="520" t="s">
        <v>695</v>
      </c>
      <c r="BC47" s="521" t="s">
        <v>514</v>
      </c>
      <c r="BD47" s="530">
        <v>1</v>
      </c>
      <c r="BE47" s="531" t="s">
        <v>696</v>
      </c>
      <c r="BF47" s="474" t="s">
        <v>697</v>
      </c>
      <c r="BG47" s="527">
        <v>1</v>
      </c>
      <c r="BH47" s="360"/>
      <c r="BI47" s="416"/>
      <c r="BJ47" s="416"/>
      <c r="BK47" s="416"/>
      <c r="BL47" s="416"/>
      <c r="BM47" s="528"/>
    </row>
    <row r="48" spans="1:65" ht="22.5" customHeight="1" x14ac:dyDescent="0.2">
      <c r="A48" s="381"/>
      <c r="B48" s="381"/>
      <c r="C48" s="381"/>
      <c r="D48" s="381"/>
      <c r="E48" s="381"/>
      <c r="F48" s="382"/>
      <c r="G48" s="381"/>
      <c r="H48" s="381"/>
      <c r="I48" s="381"/>
      <c r="J48" s="381"/>
      <c r="K48" s="381"/>
      <c r="L48" s="381"/>
      <c r="M48" s="381"/>
      <c r="N48" s="532"/>
      <c r="O48" s="381"/>
      <c r="P48" s="423"/>
      <c r="Q48" s="426"/>
      <c r="R48" s="53" t="s">
        <v>644</v>
      </c>
      <c r="S48" s="51" t="s">
        <v>627</v>
      </c>
      <c r="T48" s="51"/>
      <c r="U48" s="403"/>
      <c r="V48" s="409"/>
      <c r="W48" s="414"/>
      <c r="X48" s="534"/>
      <c r="Y48" s="423"/>
      <c r="Z48" s="407"/>
      <c r="AA48" s="407"/>
      <c r="AB48" s="407"/>
      <c r="AC48" s="407"/>
      <c r="AD48" s="426"/>
      <c r="AE48" s="407"/>
      <c r="AF48" s="407"/>
      <c r="AG48" s="407"/>
      <c r="AH48" s="426"/>
      <c r="AI48" s="412"/>
      <c r="AJ48" s="412"/>
      <c r="AK48" s="529"/>
      <c r="AL48" s="403"/>
      <c r="AM48" s="409"/>
      <c r="AN48" s="414"/>
      <c r="AO48" s="381"/>
      <c r="AP48" s="417"/>
      <c r="AQ48" s="417"/>
      <c r="AR48" s="488"/>
      <c r="AS48" s="488"/>
      <c r="AT48" s="417"/>
      <c r="AU48" s="417"/>
      <c r="AV48" s="485"/>
      <c r="AW48" s="466"/>
      <c r="AX48" s="509"/>
      <c r="AY48" s="512"/>
      <c r="AZ48" s="515"/>
      <c r="BA48" s="518"/>
      <c r="BB48" s="520"/>
      <c r="BC48" s="522"/>
      <c r="BD48" s="522"/>
      <c r="BE48" s="531"/>
      <c r="BF48" s="474"/>
      <c r="BG48" s="527"/>
      <c r="BH48" s="362"/>
      <c r="BI48" s="417"/>
      <c r="BJ48" s="417"/>
      <c r="BK48" s="417"/>
      <c r="BL48" s="417"/>
      <c r="BM48" s="529"/>
    </row>
    <row r="49" spans="1:65" ht="22.5" customHeight="1" x14ac:dyDescent="0.2">
      <c r="A49" s="381"/>
      <c r="B49" s="381"/>
      <c r="C49" s="381"/>
      <c r="D49" s="381"/>
      <c r="E49" s="381"/>
      <c r="F49" s="382"/>
      <c r="G49" s="381"/>
      <c r="H49" s="381"/>
      <c r="I49" s="381"/>
      <c r="J49" s="381"/>
      <c r="K49" s="381"/>
      <c r="L49" s="381"/>
      <c r="M49" s="381"/>
      <c r="N49" s="532"/>
      <c r="O49" s="381"/>
      <c r="P49" s="423"/>
      <c r="Q49" s="426"/>
      <c r="R49" s="53" t="s">
        <v>645</v>
      </c>
      <c r="S49" s="51"/>
      <c r="T49" s="51" t="s">
        <v>627</v>
      </c>
      <c r="U49" s="403"/>
      <c r="V49" s="409"/>
      <c r="W49" s="414"/>
      <c r="X49" s="534"/>
      <c r="Y49" s="423"/>
      <c r="Z49" s="407"/>
      <c r="AA49" s="407"/>
      <c r="AB49" s="407"/>
      <c r="AC49" s="407"/>
      <c r="AD49" s="426"/>
      <c r="AE49" s="407"/>
      <c r="AF49" s="407"/>
      <c r="AG49" s="407"/>
      <c r="AH49" s="426"/>
      <c r="AI49" s="412"/>
      <c r="AJ49" s="412"/>
      <c r="AK49" s="529"/>
      <c r="AL49" s="403"/>
      <c r="AM49" s="409"/>
      <c r="AN49" s="414"/>
      <c r="AO49" s="381"/>
      <c r="AP49" s="417"/>
      <c r="AQ49" s="417"/>
      <c r="AR49" s="488"/>
      <c r="AS49" s="488"/>
      <c r="AT49" s="417"/>
      <c r="AU49" s="417"/>
      <c r="AV49" s="485"/>
      <c r="AW49" s="466"/>
      <c r="AX49" s="509"/>
      <c r="AY49" s="512"/>
      <c r="AZ49" s="515"/>
      <c r="BA49" s="518"/>
      <c r="BB49" s="520"/>
      <c r="BC49" s="522"/>
      <c r="BD49" s="522"/>
      <c r="BE49" s="531"/>
      <c r="BF49" s="474"/>
      <c r="BG49" s="527"/>
      <c r="BH49" s="362"/>
      <c r="BI49" s="417"/>
      <c r="BJ49" s="417"/>
      <c r="BK49" s="417"/>
      <c r="BL49" s="417"/>
      <c r="BM49" s="529"/>
    </row>
    <row r="50" spans="1:65" ht="22.5" customHeight="1" x14ac:dyDescent="0.2">
      <c r="A50" s="381"/>
      <c r="B50" s="381"/>
      <c r="C50" s="381"/>
      <c r="D50" s="381"/>
      <c r="E50" s="381"/>
      <c r="F50" s="382"/>
      <c r="G50" s="381"/>
      <c r="H50" s="381"/>
      <c r="I50" s="381"/>
      <c r="J50" s="381"/>
      <c r="K50" s="381"/>
      <c r="L50" s="381"/>
      <c r="M50" s="381"/>
      <c r="N50" s="532"/>
      <c r="O50" s="381"/>
      <c r="P50" s="423"/>
      <c r="Q50" s="426"/>
      <c r="R50" s="53" t="s">
        <v>646</v>
      </c>
      <c r="S50" s="51"/>
      <c r="T50" s="51" t="s">
        <v>627</v>
      </c>
      <c r="U50" s="403"/>
      <c r="V50" s="409"/>
      <c r="W50" s="414"/>
      <c r="X50" s="534"/>
      <c r="Y50" s="423"/>
      <c r="Z50" s="407"/>
      <c r="AA50" s="407"/>
      <c r="AB50" s="407"/>
      <c r="AC50" s="407"/>
      <c r="AD50" s="426"/>
      <c r="AE50" s="407"/>
      <c r="AF50" s="407"/>
      <c r="AG50" s="407"/>
      <c r="AH50" s="426"/>
      <c r="AI50" s="412"/>
      <c r="AJ50" s="412"/>
      <c r="AK50" s="529"/>
      <c r="AL50" s="403"/>
      <c r="AM50" s="409"/>
      <c r="AN50" s="414"/>
      <c r="AO50" s="381"/>
      <c r="AP50" s="417"/>
      <c r="AQ50" s="417"/>
      <c r="AR50" s="488"/>
      <c r="AS50" s="488"/>
      <c r="AT50" s="417"/>
      <c r="AU50" s="417"/>
      <c r="AV50" s="485"/>
      <c r="AW50" s="466"/>
      <c r="AX50" s="509"/>
      <c r="AY50" s="512"/>
      <c r="AZ50" s="515"/>
      <c r="BA50" s="518"/>
      <c r="BB50" s="520"/>
      <c r="BC50" s="522"/>
      <c r="BD50" s="522"/>
      <c r="BE50" s="531"/>
      <c r="BF50" s="474"/>
      <c r="BG50" s="527"/>
      <c r="BH50" s="362"/>
      <c r="BI50" s="417"/>
      <c r="BJ50" s="417"/>
      <c r="BK50" s="417"/>
      <c r="BL50" s="417"/>
      <c r="BM50" s="529"/>
    </row>
    <row r="51" spans="1:65" ht="22.5" customHeight="1" x14ac:dyDescent="0.2">
      <c r="A51" s="381"/>
      <c r="B51" s="381"/>
      <c r="C51" s="381"/>
      <c r="D51" s="381"/>
      <c r="E51" s="381"/>
      <c r="F51" s="382"/>
      <c r="G51" s="381"/>
      <c r="H51" s="381"/>
      <c r="I51" s="381"/>
      <c r="J51" s="381"/>
      <c r="K51" s="381"/>
      <c r="L51" s="381"/>
      <c r="M51" s="381"/>
      <c r="N51" s="532"/>
      <c r="O51" s="381"/>
      <c r="P51" s="423"/>
      <c r="Q51" s="426"/>
      <c r="R51" s="53" t="s">
        <v>647</v>
      </c>
      <c r="S51" s="51" t="s">
        <v>627</v>
      </c>
      <c r="T51" s="51"/>
      <c r="U51" s="403"/>
      <c r="V51" s="409"/>
      <c r="W51" s="414"/>
      <c r="X51" s="534"/>
      <c r="Y51" s="423"/>
      <c r="Z51" s="407"/>
      <c r="AA51" s="407"/>
      <c r="AB51" s="407"/>
      <c r="AC51" s="407"/>
      <c r="AD51" s="426"/>
      <c r="AE51" s="407"/>
      <c r="AF51" s="407"/>
      <c r="AG51" s="407"/>
      <c r="AH51" s="426"/>
      <c r="AI51" s="412"/>
      <c r="AJ51" s="412"/>
      <c r="AK51" s="529"/>
      <c r="AL51" s="403"/>
      <c r="AM51" s="409"/>
      <c r="AN51" s="414"/>
      <c r="AO51" s="381"/>
      <c r="AP51" s="417"/>
      <c r="AQ51" s="417"/>
      <c r="AR51" s="488"/>
      <c r="AS51" s="488"/>
      <c r="AT51" s="417"/>
      <c r="AU51" s="417"/>
      <c r="AV51" s="485"/>
      <c r="AW51" s="466"/>
      <c r="AX51" s="509"/>
      <c r="AY51" s="512"/>
      <c r="AZ51" s="515"/>
      <c r="BA51" s="518"/>
      <c r="BB51" s="520"/>
      <c r="BC51" s="522"/>
      <c r="BD51" s="522"/>
      <c r="BE51" s="531"/>
      <c r="BF51" s="474"/>
      <c r="BG51" s="527"/>
      <c r="BH51" s="362"/>
      <c r="BI51" s="417"/>
      <c r="BJ51" s="417"/>
      <c r="BK51" s="417"/>
      <c r="BL51" s="417"/>
      <c r="BM51" s="529"/>
    </row>
    <row r="52" spans="1:65" ht="22.5" customHeight="1" x14ac:dyDescent="0.2">
      <c r="A52" s="381"/>
      <c r="B52" s="381"/>
      <c r="C52" s="381"/>
      <c r="D52" s="381"/>
      <c r="E52" s="381"/>
      <c r="F52" s="382"/>
      <c r="G52" s="381"/>
      <c r="H52" s="381"/>
      <c r="I52" s="381"/>
      <c r="J52" s="381"/>
      <c r="K52" s="381"/>
      <c r="L52" s="381"/>
      <c r="M52" s="381"/>
      <c r="N52" s="532"/>
      <c r="O52" s="381"/>
      <c r="P52" s="423"/>
      <c r="Q52" s="426"/>
      <c r="R52" s="53" t="s">
        <v>648</v>
      </c>
      <c r="S52" s="51" t="s">
        <v>627</v>
      </c>
      <c r="T52" s="51"/>
      <c r="U52" s="403"/>
      <c r="V52" s="409"/>
      <c r="W52" s="414"/>
      <c r="X52" s="534"/>
      <c r="Y52" s="423"/>
      <c r="Z52" s="407"/>
      <c r="AA52" s="407"/>
      <c r="AB52" s="407"/>
      <c r="AC52" s="407"/>
      <c r="AD52" s="426"/>
      <c r="AE52" s="407"/>
      <c r="AF52" s="407"/>
      <c r="AG52" s="407"/>
      <c r="AH52" s="426"/>
      <c r="AI52" s="412"/>
      <c r="AJ52" s="412"/>
      <c r="AK52" s="529"/>
      <c r="AL52" s="403"/>
      <c r="AM52" s="409"/>
      <c r="AN52" s="414"/>
      <c r="AO52" s="381"/>
      <c r="AP52" s="417"/>
      <c r="AQ52" s="417"/>
      <c r="AR52" s="488"/>
      <c r="AS52" s="488"/>
      <c r="AT52" s="417"/>
      <c r="AU52" s="417"/>
      <c r="AV52" s="485"/>
      <c r="AW52" s="466"/>
      <c r="AX52" s="509"/>
      <c r="AY52" s="512"/>
      <c r="AZ52" s="515"/>
      <c r="BA52" s="518"/>
      <c r="BB52" s="520"/>
      <c r="BC52" s="522"/>
      <c r="BD52" s="522"/>
      <c r="BE52" s="531"/>
      <c r="BF52" s="474"/>
      <c r="BG52" s="527"/>
      <c r="BH52" s="362"/>
      <c r="BI52" s="417"/>
      <c r="BJ52" s="417"/>
      <c r="BK52" s="417"/>
      <c r="BL52" s="417"/>
      <c r="BM52" s="529"/>
    </row>
    <row r="53" spans="1:65" ht="22.5" customHeight="1" x14ac:dyDescent="0.2">
      <c r="A53" s="381"/>
      <c r="B53" s="381"/>
      <c r="C53" s="381"/>
      <c r="D53" s="381"/>
      <c r="E53" s="381"/>
      <c r="F53" s="382"/>
      <c r="G53" s="381"/>
      <c r="H53" s="381"/>
      <c r="I53" s="381"/>
      <c r="J53" s="381"/>
      <c r="K53" s="381"/>
      <c r="L53" s="381"/>
      <c r="M53" s="381"/>
      <c r="N53" s="532"/>
      <c r="O53" s="381"/>
      <c r="P53" s="423"/>
      <c r="Q53" s="426"/>
      <c r="R53" s="53" t="s">
        <v>649</v>
      </c>
      <c r="S53" s="51" t="s">
        <v>627</v>
      </c>
      <c r="T53" s="51"/>
      <c r="U53" s="403"/>
      <c r="V53" s="409"/>
      <c r="W53" s="414"/>
      <c r="X53" s="534"/>
      <c r="Y53" s="423"/>
      <c r="Z53" s="407"/>
      <c r="AA53" s="407"/>
      <c r="AB53" s="407"/>
      <c r="AC53" s="407"/>
      <c r="AD53" s="426"/>
      <c r="AE53" s="407"/>
      <c r="AF53" s="407"/>
      <c r="AG53" s="407"/>
      <c r="AH53" s="426"/>
      <c r="AI53" s="412"/>
      <c r="AJ53" s="412"/>
      <c r="AK53" s="529"/>
      <c r="AL53" s="403"/>
      <c r="AM53" s="409"/>
      <c r="AN53" s="414"/>
      <c r="AO53" s="381"/>
      <c r="AP53" s="417"/>
      <c r="AQ53" s="417"/>
      <c r="AR53" s="488"/>
      <c r="AS53" s="488"/>
      <c r="AT53" s="417"/>
      <c r="AU53" s="417"/>
      <c r="AV53" s="485"/>
      <c r="AW53" s="466"/>
      <c r="AX53" s="509"/>
      <c r="AY53" s="512"/>
      <c r="AZ53" s="515"/>
      <c r="BA53" s="518"/>
      <c r="BB53" s="520"/>
      <c r="BC53" s="522"/>
      <c r="BD53" s="522"/>
      <c r="BE53" s="531"/>
      <c r="BF53" s="474"/>
      <c r="BG53" s="527"/>
      <c r="BH53" s="362"/>
      <c r="BI53" s="417"/>
      <c r="BJ53" s="417"/>
      <c r="BK53" s="417"/>
      <c r="BL53" s="417"/>
      <c r="BM53" s="529"/>
    </row>
    <row r="54" spans="1:65" ht="22.5" customHeight="1" x14ac:dyDescent="0.2">
      <c r="A54" s="381"/>
      <c r="B54" s="381"/>
      <c r="C54" s="381"/>
      <c r="D54" s="381"/>
      <c r="E54" s="381"/>
      <c r="F54" s="382"/>
      <c r="G54" s="381"/>
      <c r="H54" s="381"/>
      <c r="I54" s="381"/>
      <c r="J54" s="381"/>
      <c r="K54" s="381"/>
      <c r="L54" s="381"/>
      <c r="M54" s="381"/>
      <c r="N54" s="532"/>
      <c r="O54" s="381"/>
      <c r="P54" s="423"/>
      <c r="Q54" s="426"/>
      <c r="R54" s="53" t="s">
        <v>650</v>
      </c>
      <c r="S54" s="51"/>
      <c r="T54" s="51" t="s">
        <v>627</v>
      </c>
      <c r="U54" s="403"/>
      <c r="V54" s="409"/>
      <c r="W54" s="414"/>
      <c r="X54" s="534"/>
      <c r="Y54" s="423"/>
      <c r="Z54" s="407"/>
      <c r="AA54" s="407"/>
      <c r="AB54" s="407"/>
      <c r="AC54" s="407"/>
      <c r="AD54" s="426"/>
      <c r="AE54" s="407"/>
      <c r="AF54" s="407"/>
      <c r="AG54" s="407"/>
      <c r="AH54" s="426"/>
      <c r="AI54" s="412"/>
      <c r="AJ54" s="412"/>
      <c r="AK54" s="529"/>
      <c r="AL54" s="403"/>
      <c r="AM54" s="409"/>
      <c r="AN54" s="414"/>
      <c r="AO54" s="381"/>
      <c r="AP54" s="417"/>
      <c r="AQ54" s="417"/>
      <c r="AR54" s="488"/>
      <c r="AS54" s="488"/>
      <c r="AT54" s="417"/>
      <c r="AU54" s="417"/>
      <c r="AV54" s="485"/>
      <c r="AW54" s="466"/>
      <c r="AX54" s="509"/>
      <c r="AY54" s="512"/>
      <c r="AZ54" s="515"/>
      <c r="BA54" s="518"/>
      <c r="BB54" s="520"/>
      <c r="BC54" s="522"/>
      <c r="BD54" s="522"/>
      <c r="BE54" s="531"/>
      <c r="BF54" s="474"/>
      <c r="BG54" s="527"/>
      <c r="BH54" s="362"/>
      <c r="BI54" s="417"/>
      <c r="BJ54" s="417"/>
      <c r="BK54" s="417"/>
      <c r="BL54" s="417"/>
      <c r="BM54" s="529"/>
    </row>
    <row r="55" spans="1:65" ht="22.5" customHeight="1" x14ac:dyDescent="0.2">
      <c r="A55" s="381"/>
      <c r="B55" s="381"/>
      <c r="C55" s="381"/>
      <c r="D55" s="381"/>
      <c r="E55" s="381"/>
      <c r="F55" s="382"/>
      <c r="G55" s="381"/>
      <c r="H55" s="381"/>
      <c r="I55" s="381"/>
      <c r="J55" s="381"/>
      <c r="K55" s="381"/>
      <c r="L55" s="381"/>
      <c r="M55" s="381"/>
      <c r="N55" s="532"/>
      <c r="O55" s="381"/>
      <c r="P55" s="423"/>
      <c r="Q55" s="426"/>
      <c r="R55" s="53" t="s">
        <v>654</v>
      </c>
      <c r="S55" s="51" t="s">
        <v>627</v>
      </c>
      <c r="T55" s="51"/>
      <c r="U55" s="403"/>
      <c r="V55" s="409"/>
      <c r="W55" s="414"/>
      <c r="X55" s="534"/>
      <c r="Y55" s="423"/>
      <c r="Z55" s="407"/>
      <c r="AA55" s="407"/>
      <c r="AB55" s="407"/>
      <c r="AC55" s="407"/>
      <c r="AD55" s="426"/>
      <c r="AE55" s="407"/>
      <c r="AF55" s="407"/>
      <c r="AG55" s="407"/>
      <c r="AH55" s="426"/>
      <c r="AI55" s="412"/>
      <c r="AJ55" s="412"/>
      <c r="AK55" s="529"/>
      <c r="AL55" s="403"/>
      <c r="AM55" s="409"/>
      <c r="AN55" s="414"/>
      <c r="AO55" s="381"/>
      <c r="AP55" s="417"/>
      <c r="AQ55" s="417"/>
      <c r="AR55" s="488"/>
      <c r="AS55" s="488"/>
      <c r="AT55" s="417"/>
      <c r="AU55" s="417"/>
      <c r="AV55" s="485"/>
      <c r="AW55" s="466"/>
      <c r="AX55" s="509"/>
      <c r="AY55" s="512"/>
      <c r="AZ55" s="515"/>
      <c r="BA55" s="518"/>
      <c r="BB55" s="520"/>
      <c r="BC55" s="522"/>
      <c r="BD55" s="522"/>
      <c r="BE55" s="531"/>
      <c r="BF55" s="474"/>
      <c r="BG55" s="527"/>
      <c r="BH55" s="362"/>
      <c r="BI55" s="417"/>
      <c r="BJ55" s="417"/>
      <c r="BK55" s="417"/>
      <c r="BL55" s="417"/>
      <c r="BM55" s="529"/>
    </row>
    <row r="56" spans="1:65" ht="22.5" customHeight="1" x14ac:dyDescent="0.2">
      <c r="A56" s="381"/>
      <c r="B56" s="381"/>
      <c r="C56" s="381"/>
      <c r="D56" s="381"/>
      <c r="E56" s="381"/>
      <c r="F56" s="382"/>
      <c r="G56" s="381"/>
      <c r="H56" s="381"/>
      <c r="I56" s="381"/>
      <c r="J56" s="381"/>
      <c r="K56" s="381"/>
      <c r="L56" s="381"/>
      <c r="M56" s="381"/>
      <c r="N56" s="532"/>
      <c r="O56" s="381"/>
      <c r="P56" s="423"/>
      <c r="Q56" s="426"/>
      <c r="R56" s="53" t="s">
        <v>655</v>
      </c>
      <c r="S56" s="51" t="s">
        <v>627</v>
      </c>
      <c r="T56" s="51"/>
      <c r="U56" s="403"/>
      <c r="V56" s="409"/>
      <c r="W56" s="414"/>
      <c r="X56" s="534"/>
      <c r="Y56" s="423"/>
      <c r="Z56" s="407"/>
      <c r="AA56" s="407"/>
      <c r="AB56" s="407"/>
      <c r="AC56" s="407"/>
      <c r="AD56" s="426"/>
      <c r="AE56" s="407"/>
      <c r="AF56" s="407"/>
      <c r="AG56" s="407"/>
      <c r="AH56" s="426"/>
      <c r="AI56" s="412"/>
      <c r="AJ56" s="412"/>
      <c r="AK56" s="529"/>
      <c r="AL56" s="403"/>
      <c r="AM56" s="409"/>
      <c r="AN56" s="414"/>
      <c r="AO56" s="381"/>
      <c r="AP56" s="417"/>
      <c r="AQ56" s="417"/>
      <c r="AR56" s="488"/>
      <c r="AS56" s="488"/>
      <c r="AT56" s="417"/>
      <c r="AU56" s="417"/>
      <c r="AV56" s="485"/>
      <c r="AW56" s="466"/>
      <c r="AX56" s="509"/>
      <c r="AY56" s="512"/>
      <c r="AZ56" s="515"/>
      <c r="BA56" s="518"/>
      <c r="BB56" s="520"/>
      <c r="BC56" s="522"/>
      <c r="BD56" s="522"/>
      <c r="BE56" s="531"/>
      <c r="BF56" s="474"/>
      <c r="BG56" s="527"/>
      <c r="BH56" s="362"/>
      <c r="BI56" s="417"/>
      <c r="BJ56" s="417"/>
      <c r="BK56" s="417"/>
      <c r="BL56" s="417"/>
      <c r="BM56" s="529"/>
    </row>
    <row r="57" spans="1:65" ht="22.5" customHeight="1" x14ac:dyDescent="0.2">
      <c r="A57" s="381"/>
      <c r="B57" s="381"/>
      <c r="C57" s="381"/>
      <c r="D57" s="381"/>
      <c r="E57" s="381"/>
      <c r="F57" s="382"/>
      <c r="G57" s="381"/>
      <c r="H57" s="381"/>
      <c r="I57" s="381"/>
      <c r="J57" s="381"/>
      <c r="K57" s="381"/>
      <c r="L57" s="381"/>
      <c r="M57" s="381"/>
      <c r="N57" s="532"/>
      <c r="O57" s="381"/>
      <c r="P57" s="423"/>
      <c r="Q57" s="426"/>
      <c r="R57" s="53" t="s">
        <v>656</v>
      </c>
      <c r="S57" s="51"/>
      <c r="T57" s="51" t="s">
        <v>627</v>
      </c>
      <c r="U57" s="403"/>
      <c r="V57" s="409"/>
      <c r="W57" s="414"/>
      <c r="X57" s="534"/>
      <c r="Y57" s="423"/>
      <c r="Z57" s="407"/>
      <c r="AA57" s="407"/>
      <c r="AB57" s="407"/>
      <c r="AC57" s="407"/>
      <c r="AD57" s="426"/>
      <c r="AE57" s="407"/>
      <c r="AF57" s="407"/>
      <c r="AG57" s="407"/>
      <c r="AH57" s="426"/>
      <c r="AI57" s="412"/>
      <c r="AJ57" s="412"/>
      <c r="AK57" s="529"/>
      <c r="AL57" s="403"/>
      <c r="AM57" s="409"/>
      <c r="AN57" s="414"/>
      <c r="AO57" s="381"/>
      <c r="AP57" s="417"/>
      <c r="AQ57" s="417"/>
      <c r="AR57" s="488"/>
      <c r="AS57" s="488"/>
      <c r="AT57" s="417"/>
      <c r="AU57" s="417"/>
      <c r="AV57" s="485" t="s">
        <v>698</v>
      </c>
      <c r="AW57" s="466"/>
      <c r="AX57" s="509"/>
      <c r="AY57" s="512"/>
      <c r="AZ57" s="515"/>
      <c r="BA57" s="518"/>
      <c r="BB57" s="520"/>
      <c r="BC57" s="522"/>
      <c r="BD57" s="522"/>
      <c r="BE57" s="531"/>
      <c r="BF57" s="474"/>
      <c r="BG57" s="527"/>
      <c r="BH57" s="362"/>
      <c r="BI57" s="417"/>
      <c r="BJ57" s="417"/>
      <c r="BK57" s="417"/>
      <c r="BL57" s="417"/>
      <c r="BM57" s="529"/>
    </row>
    <row r="58" spans="1:65" ht="22.5" customHeight="1" x14ac:dyDescent="0.2">
      <c r="A58" s="381"/>
      <c r="B58" s="381"/>
      <c r="C58" s="381"/>
      <c r="D58" s="381"/>
      <c r="E58" s="381"/>
      <c r="F58" s="382"/>
      <c r="G58" s="381"/>
      <c r="H58" s="381"/>
      <c r="I58" s="381"/>
      <c r="J58" s="381"/>
      <c r="K58" s="381"/>
      <c r="L58" s="381"/>
      <c r="M58" s="381"/>
      <c r="N58" s="532"/>
      <c r="O58" s="381"/>
      <c r="P58" s="423"/>
      <c r="Q58" s="426"/>
      <c r="R58" s="53" t="s">
        <v>657</v>
      </c>
      <c r="S58" s="51" t="s">
        <v>627</v>
      </c>
      <c r="T58" s="51"/>
      <c r="U58" s="403"/>
      <c r="V58" s="409"/>
      <c r="W58" s="414"/>
      <c r="X58" s="534"/>
      <c r="Y58" s="423"/>
      <c r="Z58" s="407"/>
      <c r="AA58" s="407"/>
      <c r="AB58" s="407"/>
      <c r="AC58" s="407"/>
      <c r="AD58" s="426"/>
      <c r="AE58" s="407"/>
      <c r="AF58" s="407"/>
      <c r="AG58" s="407"/>
      <c r="AH58" s="426"/>
      <c r="AI58" s="412"/>
      <c r="AJ58" s="412"/>
      <c r="AK58" s="529"/>
      <c r="AL58" s="403"/>
      <c r="AM58" s="409"/>
      <c r="AN58" s="414"/>
      <c r="AO58" s="381"/>
      <c r="AP58" s="417"/>
      <c r="AQ58" s="417"/>
      <c r="AR58" s="488"/>
      <c r="AS58" s="488"/>
      <c r="AT58" s="417"/>
      <c r="AU58" s="417"/>
      <c r="AV58" s="485"/>
      <c r="AW58" s="466"/>
      <c r="AX58" s="509"/>
      <c r="AY58" s="512"/>
      <c r="AZ58" s="515"/>
      <c r="BA58" s="518"/>
      <c r="BB58" s="520"/>
      <c r="BC58" s="522"/>
      <c r="BD58" s="522"/>
      <c r="BE58" s="531"/>
      <c r="BF58" s="474"/>
      <c r="BG58" s="527"/>
      <c r="BH58" s="362"/>
      <c r="BI58" s="417"/>
      <c r="BJ58" s="417"/>
      <c r="BK58" s="417"/>
      <c r="BL58" s="417"/>
      <c r="BM58" s="529"/>
    </row>
    <row r="59" spans="1:65" ht="22.5" customHeight="1" x14ac:dyDescent="0.2">
      <c r="A59" s="381"/>
      <c r="B59" s="381"/>
      <c r="C59" s="381"/>
      <c r="D59" s="381"/>
      <c r="E59" s="381"/>
      <c r="F59" s="382"/>
      <c r="G59" s="381"/>
      <c r="H59" s="381"/>
      <c r="I59" s="381"/>
      <c r="J59" s="381"/>
      <c r="K59" s="381"/>
      <c r="L59" s="381"/>
      <c r="M59" s="381"/>
      <c r="N59" s="532"/>
      <c r="O59" s="381"/>
      <c r="P59" s="423"/>
      <c r="Q59" s="426"/>
      <c r="R59" s="53" t="s">
        <v>658</v>
      </c>
      <c r="S59" s="51"/>
      <c r="T59" s="51" t="s">
        <v>627</v>
      </c>
      <c r="U59" s="403"/>
      <c r="V59" s="409"/>
      <c r="W59" s="414"/>
      <c r="X59" s="534"/>
      <c r="Y59" s="423"/>
      <c r="Z59" s="407"/>
      <c r="AA59" s="407"/>
      <c r="AB59" s="407"/>
      <c r="AC59" s="407"/>
      <c r="AD59" s="426"/>
      <c r="AE59" s="407"/>
      <c r="AF59" s="407"/>
      <c r="AG59" s="407"/>
      <c r="AH59" s="426"/>
      <c r="AI59" s="412"/>
      <c r="AJ59" s="412"/>
      <c r="AK59" s="529"/>
      <c r="AL59" s="403"/>
      <c r="AM59" s="409"/>
      <c r="AN59" s="414"/>
      <c r="AO59" s="381"/>
      <c r="AP59" s="417"/>
      <c r="AQ59" s="417"/>
      <c r="AR59" s="488"/>
      <c r="AS59" s="488"/>
      <c r="AT59" s="417"/>
      <c r="AU59" s="417"/>
      <c r="AV59" s="485"/>
      <c r="AW59" s="466"/>
      <c r="AX59" s="509"/>
      <c r="AY59" s="512"/>
      <c r="AZ59" s="515"/>
      <c r="BA59" s="518"/>
      <c r="BB59" s="520"/>
      <c r="BC59" s="522"/>
      <c r="BD59" s="522"/>
      <c r="BE59" s="531"/>
      <c r="BF59" s="474"/>
      <c r="BG59" s="527"/>
      <c r="BH59" s="362"/>
      <c r="BI59" s="417"/>
      <c r="BJ59" s="417"/>
      <c r="BK59" s="417"/>
      <c r="BL59" s="417"/>
      <c r="BM59" s="529"/>
    </row>
    <row r="60" spans="1:65" ht="22.5" customHeight="1" x14ac:dyDescent="0.2">
      <c r="A60" s="381"/>
      <c r="B60" s="381"/>
      <c r="C60" s="381"/>
      <c r="D60" s="381"/>
      <c r="E60" s="381"/>
      <c r="F60" s="382"/>
      <c r="G60" s="381"/>
      <c r="H60" s="381"/>
      <c r="I60" s="381"/>
      <c r="J60" s="381"/>
      <c r="K60" s="381"/>
      <c r="L60" s="381"/>
      <c r="M60" s="381"/>
      <c r="N60" s="532"/>
      <c r="O60" s="381"/>
      <c r="P60" s="423"/>
      <c r="Q60" s="426"/>
      <c r="R60" s="53" t="s">
        <v>659</v>
      </c>
      <c r="S60" s="51"/>
      <c r="T60" s="51" t="s">
        <v>627</v>
      </c>
      <c r="U60" s="403"/>
      <c r="V60" s="409"/>
      <c r="W60" s="414"/>
      <c r="X60" s="534"/>
      <c r="Y60" s="423"/>
      <c r="Z60" s="407"/>
      <c r="AA60" s="407"/>
      <c r="AB60" s="407"/>
      <c r="AC60" s="407"/>
      <c r="AD60" s="426"/>
      <c r="AE60" s="407"/>
      <c r="AF60" s="407"/>
      <c r="AG60" s="407"/>
      <c r="AH60" s="426"/>
      <c r="AI60" s="412"/>
      <c r="AJ60" s="412"/>
      <c r="AK60" s="529"/>
      <c r="AL60" s="403"/>
      <c r="AM60" s="409"/>
      <c r="AN60" s="414"/>
      <c r="AO60" s="381"/>
      <c r="AP60" s="417"/>
      <c r="AQ60" s="417"/>
      <c r="AR60" s="488"/>
      <c r="AS60" s="488"/>
      <c r="AT60" s="417"/>
      <c r="AU60" s="417"/>
      <c r="AV60" s="485"/>
      <c r="AW60" s="466"/>
      <c r="AX60" s="509"/>
      <c r="AY60" s="512"/>
      <c r="AZ60" s="515"/>
      <c r="BA60" s="518"/>
      <c r="BB60" s="520"/>
      <c r="BC60" s="522"/>
      <c r="BD60" s="522"/>
      <c r="BE60" s="531"/>
      <c r="BF60" s="474"/>
      <c r="BG60" s="527"/>
      <c r="BH60" s="362"/>
      <c r="BI60" s="417"/>
      <c r="BJ60" s="417"/>
      <c r="BK60" s="417"/>
      <c r="BL60" s="417"/>
      <c r="BM60" s="529"/>
    </row>
    <row r="61" spans="1:65" ht="22.5" customHeight="1" x14ac:dyDescent="0.2">
      <c r="A61" s="381"/>
      <c r="B61" s="381"/>
      <c r="C61" s="381"/>
      <c r="D61" s="381"/>
      <c r="E61" s="381"/>
      <c r="F61" s="382"/>
      <c r="G61" s="381"/>
      <c r="H61" s="381"/>
      <c r="I61" s="381"/>
      <c r="J61" s="381"/>
      <c r="K61" s="381"/>
      <c r="L61" s="381"/>
      <c r="M61" s="381"/>
      <c r="N61" s="532"/>
      <c r="O61" s="381"/>
      <c r="P61" s="423"/>
      <c r="Q61" s="426"/>
      <c r="R61" s="53" t="s">
        <v>660</v>
      </c>
      <c r="S61" s="51"/>
      <c r="T61" s="51" t="s">
        <v>627</v>
      </c>
      <c r="U61" s="403"/>
      <c r="V61" s="409"/>
      <c r="W61" s="414"/>
      <c r="X61" s="534"/>
      <c r="Y61" s="423"/>
      <c r="Z61" s="407"/>
      <c r="AA61" s="407"/>
      <c r="AB61" s="407"/>
      <c r="AC61" s="407"/>
      <c r="AD61" s="426"/>
      <c r="AE61" s="407"/>
      <c r="AF61" s="407"/>
      <c r="AG61" s="407"/>
      <c r="AH61" s="426"/>
      <c r="AI61" s="412"/>
      <c r="AJ61" s="412"/>
      <c r="AK61" s="529"/>
      <c r="AL61" s="403"/>
      <c r="AM61" s="409"/>
      <c r="AN61" s="414"/>
      <c r="AO61" s="381"/>
      <c r="AP61" s="417"/>
      <c r="AQ61" s="417"/>
      <c r="AR61" s="488"/>
      <c r="AS61" s="488"/>
      <c r="AT61" s="417"/>
      <c r="AU61" s="417"/>
      <c r="AV61" s="485"/>
      <c r="AW61" s="466"/>
      <c r="AX61" s="509"/>
      <c r="AY61" s="512"/>
      <c r="AZ61" s="515"/>
      <c r="BA61" s="518"/>
      <c r="BB61" s="520"/>
      <c r="BC61" s="522"/>
      <c r="BD61" s="522"/>
      <c r="BE61" s="531"/>
      <c r="BF61" s="474"/>
      <c r="BG61" s="527"/>
      <c r="BH61" s="362"/>
      <c r="BI61" s="417"/>
      <c r="BJ61" s="417"/>
      <c r="BK61" s="417"/>
      <c r="BL61" s="417"/>
      <c r="BM61" s="529"/>
    </row>
    <row r="62" spans="1:65" ht="22.5" customHeight="1" x14ac:dyDescent="0.2">
      <c r="A62" s="381"/>
      <c r="B62" s="381"/>
      <c r="C62" s="381"/>
      <c r="D62" s="381"/>
      <c r="E62" s="381"/>
      <c r="F62" s="382"/>
      <c r="G62" s="381"/>
      <c r="H62" s="381"/>
      <c r="I62" s="381"/>
      <c r="J62" s="381"/>
      <c r="K62" s="381"/>
      <c r="L62" s="381"/>
      <c r="M62" s="381"/>
      <c r="N62" s="532"/>
      <c r="O62" s="381"/>
      <c r="P62" s="423"/>
      <c r="Q62" s="426"/>
      <c r="R62" s="53" t="s">
        <v>661</v>
      </c>
      <c r="S62" s="51"/>
      <c r="T62" s="51" t="s">
        <v>627</v>
      </c>
      <c r="U62" s="403"/>
      <c r="V62" s="409"/>
      <c r="W62" s="414"/>
      <c r="X62" s="534"/>
      <c r="Y62" s="423"/>
      <c r="Z62" s="407"/>
      <c r="AA62" s="407"/>
      <c r="AB62" s="407"/>
      <c r="AC62" s="407"/>
      <c r="AD62" s="426"/>
      <c r="AE62" s="407"/>
      <c r="AF62" s="407"/>
      <c r="AG62" s="407"/>
      <c r="AH62" s="426"/>
      <c r="AI62" s="412"/>
      <c r="AJ62" s="412"/>
      <c r="AK62" s="529"/>
      <c r="AL62" s="403"/>
      <c r="AM62" s="409"/>
      <c r="AN62" s="414"/>
      <c r="AO62" s="381"/>
      <c r="AP62" s="417"/>
      <c r="AQ62" s="417"/>
      <c r="AR62" s="488"/>
      <c r="AS62" s="488"/>
      <c r="AT62" s="417"/>
      <c r="AU62" s="417"/>
      <c r="AV62" s="485"/>
      <c r="AW62" s="466"/>
      <c r="AX62" s="509"/>
      <c r="AY62" s="512"/>
      <c r="AZ62" s="515"/>
      <c r="BA62" s="518"/>
      <c r="BB62" s="520"/>
      <c r="BC62" s="522"/>
      <c r="BD62" s="522"/>
      <c r="BE62" s="531"/>
      <c r="BF62" s="474"/>
      <c r="BG62" s="527"/>
      <c r="BH62" s="362"/>
      <c r="BI62" s="417"/>
      <c r="BJ62" s="417"/>
      <c r="BK62" s="417"/>
      <c r="BL62" s="417"/>
      <c r="BM62" s="529"/>
    </row>
    <row r="63" spans="1:65" ht="22.5" customHeight="1" x14ac:dyDescent="0.2">
      <c r="A63" s="381"/>
      <c r="B63" s="381"/>
      <c r="C63" s="381"/>
      <c r="D63" s="381"/>
      <c r="E63" s="381"/>
      <c r="F63" s="382"/>
      <c r="G63" s="381"/>
      <c r="H63" s="381"/>
      <c r="I63" s="381"/>
      <c r="J63" s="381"/>
      <c r="K63" s="381"/>
      <c r="L63" s="381"/>
      <c r="M63" s="381"/>
      <c r="N63" s="532"/>
      <c r="O63" s="381"/>
      <c r="P63" s="423"/>
      <c r="Q63" s="426"/>
      <c r="R63" s="53" t="s">
        <v>662</v>
      </c>
      <c r="S63" s="51"/>
      <c r="T63" s="51" t="s">
        <v>627</v>
      </c>
      <c r="U63" s="403"/>
      <c r="V63" s="409"/>
      <c r="W63" s="414"/>
      <c r="X63" s="534"/>
      <c r="Y63" s="423"/>
      <c r="Z63" s="407"/>
      <c r="AA63" s="407"/>
      <c r="AB63" s="407"/>
      <c r="AC63" s="407"/>
      <c r="AD63" s="426"/>
      <c r="AE63" s="407"/>
      <c r="AF63" s="407"/>
      <c r="AG63" s="407"/>
      <c r="AH63" s="426"/>
      <c r="AI63" s="412"/>
      <c r="AJ63" s="412"/>
      <c r="AK63" s="529"/>
      <c r="AL63" s="403"/>
      <c r="AM63" s="409"/>
      <c r="AN63" s="414"/>
      <c r="AO63" s="381"/>
      <c r="AP63" s="417"/>
      <c r="AQ63" s="417"/>
      <c r="AR63" s="488"/>
      <c r="AS63" s="488"/>
      <c r="AT63" s="417"/>
      <c r="AU63" s="417"/>
      <c r="AV63" s="485"/>
      <c r="AW63" s="466"/>
      <c r="AX63" s="509"/>
      <c r="AY63" s="512"/>
      <c r="AZ63" s="515"/>
      <c r="BA63" s="518"/>
      <c r="BB63" s="520"/>
      <c r="BC63" s="522"/>
      <c r="BD63" s="522"/>
      <c r="BE63" s="531"/>
      <c r="BF63" s="474"/>
      <c r="BG63" s="527"/>
      <c r="BH63" s="362"/>
      <c r="BI63" s="417"/>
      <c r="BJ63" s="417"/>
      <c r="BK63" s="417"/>
      <c r="BL63" s="417"/>
      <c r="BM63" s="529"/>
    </row>
    <row r="64" spans="1:65" ht="22.5" customHeight="1" x14ac:dyDescent="0.2">
      <c r="A64" s="381"/>
      <c r="B64" s="381"/>
      <c r="C64" s="381"/>
      <c r="D64" s="381"/>
      <c r="E64" s="381"/>
      <c r="F64" s="382"/>
      <c r="G64" s="381"/>
      <c r="H64" s="381"/>
      <c r="I64" s="381"/>
      <c r="J64" s="381"/>
      <c r="K64" s="381"/>
      <c r="L64" s="381"/>
      <c r="M64" s="381"/>
      <c r="N64" s="532"/>
      <c r="O64" s="381"/>
      <c r="P64" s="423"/>
      <c r="Q64" s="426"/>
      <c r="R64" s="53" t="s">
        <v>663</v>
      </c>
      <c r="S64" s="51"/>
      <c r="T64" s="51" t="s">
        <v>627</v>
      </c>
      <c r="U64" s="403"/>
      <c r="V64" s="409"/>
      <c r="W64" s="414"/>
      <c r="X64" s="534"/>
      <c r="Y64" s="423"/>
      <c r="Z64" s="407"/>
      <c r="AA64" s="407"/>
      <c r="AB64" s="407"/>
      <c r="AC64" s="407"/>
      <c r="AD64" s="426"/>
      <c r="AE64" s="407"/>
      <c r="AF64" s="407"/>
      <c r="AG64" s="407"/>
      <c r="AH64" s="426"/>
      <c r="AI64" s="412"/>
      <c r="AJ64" s="412"/>
      <c r="AK64" s="529"/>
      <c r="AL64" s="403"/>
      <c r="AM64" s="409"/>
      <c r="AN64" s="414"/>
      <c r="AO64" s="381"/>
      <c r="AP64" s="417"/>
      <c r="AQ64" s="417"/>
      <c r="AR64" s="488"/>
      <c r="AS64" s="488"/>
      <c r="AT64" s="417"/>
      <c r="AU64" s="417"/>
      <c r="AV64" s="485"/>
      <c r="AW64" s="466"/>
      <c r="AX64" s="509"/>
      <c r="AY64" s="512"/>
      <c r="AZ64" s="515"/>
      <c r="BA64" s="518"/>
      <c r="BB64" s="520"/>
      <c r="BC64" s="522"/>
      <c r="BD64" s="522"/>
      <c r="BE64" s="531"/>
      <c r="BF64" s="474"/>
      <c r="BG64" s="527"/>
      <c r="BH64" s="362"/>
      <c r="BI64" s="417"/>
      <c r="BJ64" s="417"/>
      <c r="BK64" s="417"/>
      <c r="BL64" s="417"/>
      <c r="BM64" s="529"/>
    </row>
    <row r="65" spans="1:65" ht="22.5" customHeight="1" x14ac:dyDescent="0.2">
      <c r="A65" s="381"/>
      <c r="B65" s="381"/>
      <c r="C65" s="381"/>
      <c r="D65" s="381"/>
      <c r="E65" s="381"/>
      <c r="F65" s="382"/>
      <c r="G65" s="381"/>
      <c r="H65" s="381"/>
      <c r="I65" s="381"/>
      <c r="J65" s="381"/>
      <c r="K65" s="381"/>
      <c r="L65" s="381"/>
      <c r="M65" s="381"/>
      <c r="N65" s="532"/>
      <c r="O65" s="381"/>
      <c r="P65" s="423"/>
      <c r="Q65" s="426"/>
      <c r="R65" s="53" t="s">
        <v>664</v>
      </c>
      <c r="S65" s="51" t="s">
        <v>627</v>
      </c>
      <c r="T65" s="51"/>
      <c r="U65" s="403"/>
      <c r="V65" s="409"/>
      <c r="W65" s="414"/>
      <c r="X65" s="534"/>
      <c r="Y65" s="423"/>
      <c r="Z65" s="407"/>
      <c r="AA65" s="407"/>
      <c r="AB65" s="407"/>
      <c r="AC65" s="407"/>
      <c r="AD65" s="426"/>
      <c r="AE65" s="407"/>
      <c r="AF65" s="407"/>
      <c r="AG65" s="407"/>
      <c r="AH65" s="426"/>
      <c r="AI65" s="412"/>
      <c r="AJ65" s="412"/>
      <c r="AK65" s="529"/>
      <c r="AL65" s="403"/>
      <c r="AM65" s="409"/>
      <c r="AN65" s="414"/>
      <c r="AO65" s="381"/>
      <c r="AP65" s="417"/>
      <c r="AQ65" s="417"/>
      <c r="AR65" s="488"/>
      <c r="AS65" s="488"/>
      <c r="AT65" s="417"/>
      <c r="AU65" s="417"/>
      <c r="AV65" s="485"/>
      <c r="AW65" s="466"/>
      <c r="AX65" s="509"/>
      <c r="AY65" s="512"/>
      <c r="AZ65" s="515"/>
      <c r="BA65" s="518"/>
      <c r="BB65" s="520"/>
      <c r="BC65" s="522"/>
      <c r="BD65" s="522"/>
      <c r="BE65" s="531"/>
      <c r="BF65" s="474"/>
      <c r="BG65" s="527"/>
      <c r="BH65" s="362"/>
      <c r="BI65" s="417"/>
      <c r="BJ65" s="417"/>
      <c r="BK65" s="417"/>
      <c r="BL65" s="417"/>
      <c r="BM65" s="529"/>
    </row>
    <row r="66" spans="1:65" ht="22.5" customHeight="1" x14ac:dyDescent="0.2">
      <c r="A66" s="381"/>
      <c r="B66" s="381"/>
      <c r="C66" s="381"/>
      <c r="D66" s="381"/>
      <c r="E66" s="381"/>
      <c r="F66" s="382"/>
      <c r="G66" s="381"/>
      <c r="H66" s="381"/>
      <c r="I66" s="381"/>
      <c r="J66" s="381"/>
      <c r="K66" s="381"/>
      <c r="L66" s="381"/>
      <c r="M66" s="381"/>
      <c r="N66" s="532"/>
      <c r="O66" s="381"/>
      <c r="P66" s="424"/>
      <c r="Q66" s="427"/>
      <c r="R66" s="52" t="s">
        <v>665</v>
      </c>
      <c r="S66" s="51">
        <f>COUNTA(S47:S65)</f>
        <v>9</v>
      </c>
      <c r="T66" s="51">
        <f>COUNTA(T47:T65)</f>
        <v>10</v>
      </c>
      <c r="U66" s="403"/>
      <c r="V66" s="409"/>
      <c r="W66" s="414"/>
      <c r="X66" s="535"/>
      <c r="Y66" s="424"/>
      <c r="Z66" s="408"/>
      <c r="AA66" s="408"/>
      <c r="AB66" s="408"/>
      <c r="AC66" s="408"/>
      <c r="AD66" s="427"/>
      <c r="AE66" s="408"/>
      <c r="AF66" s="408"/>
      <c r="AG66" s="408"/>
      <c r="AH66" s="427"/>
      <c r="AI66" s="413"/>
      <c r="AJ66" s="413"/>
      <c r="AK66" s="524"/>
      <c r="AL66" s="403"/>
      <c r="AM66" s="409"/>
      <c r="AN66" s="414"/>
      <c r="AO66" s="381"/>
      <c r="AP66" s="418"/>
      <c r="AQ66" s="418"/>
      <c r="AR66" s="489"/>
      <c r="AS66" s="489"/>
      <c r="AT66" s="418"/>
      <c r="AU66" s="418"/>
      <c r="AV66" s="486"/>
      <c r="AW66" s="467"/>
      <c r="AX66" s="510"/>
      <c r="AY66" s="513"/>
      <c r="AZ66" s="516"/>
      <c r="BA66" s="519"/>
      <c r="BB66" s="520"/>
      <c r="BC66" s="522"/>
      <c r="BD66" s="522"/>
      <c r="BE66" s="531"/>
      <c r="BF66" s="474"/>
      <c r="BG66" s="527"/>
      <c r="BH66" s="364"/>
      <c r="BI66" s="418"/>
      <c r="BJ66" s="418"/>
      <c r="BK66" s="418"/>
      <c r="BL66" s="418"/>
      <c r="BM66" s="524"/>
    </row>
    <row r="67" spans="1:65" s="28" customFormat="1" ht="22.5" customHeight="1" x14ac:dyDescent="0.2">
      <c r="A67" s="381">
        <v>17</v>
      </c>
      <c r="B67" s="381" t="s">
        <v>513</v>
      </c>
      <c r="C67" s="381" t="s">
        <v>699</v>
      </c>
      <c r="D67" s="381" t="s">
        <v>700</v>
      </c>
      <c r="E67" s="381" t="s">
        <v>701</v>
      </c>
      <c r="F67" s="382" t="s">
        <v>702</v>
      </c>
      <c r="G67" s="381" t="s">
        <v>703</v>
      </c>
      <c r="H67" s="381" t="s">
        <v>703</v>
      </c>
      <c r="I67" s="381" t="s">
        <v>703</v>
      </c>
      <c r="J67" s="381" t="s">
        <v>703</v>
      </c>
      <c r="K67" s="381" t="s">
        <v>704</v>
      </c>
      <c r="L67" s="381" t="s">
        <v>705</v>
      </c>
      <c r="M67" s="381" t="s">
        <v>705</v>
      </c>
      <c r="N67" s="421" t="s">
        <v>631</v>
      </c>
      <c r="O67" s="381" t="s">
        <v>670</v>
      </c>
      <c r="P67" s="422"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Improbable</v>
      </c>
      <c r="Q67" s="425">
        <f>IF(P67="Casi seguro",100%,IF(P67="Probable",80%,IF(P67="Posible",60%,IF(P67="Improbable",40%,IF(P67="Rara vez",20%,0)))))</f>
        <v>0.4</v>
      </c>
      <c r="R67" s="38" t="s">
        <v>633</v>
      </c>
      <c r="S67" s="35">
        <v>111</v>
      </c>
      <c r="T67" s="35"/>
      <c r="U67" s="422" t="str">
        <f>IF(S86&lt;=5,"Moderado",IF(S86&lt;=11,"Mayor","Catastrofico"))</f>
        <v>Mayor</v>
      </c>
      <c r="V67" s="409">
        <f>IF(U67=0,0,IF(U67="Moderado",60%,IF(U67="Mayor",80%,100%)))</f>
        <v>0.8</v>
      </c>
      <c r="W67" s="414" t="str">
        <f>VLOOKUP(P67,Matriz!B23:G28,MATCH(U67,Matriz!B23:G23,0),FALSE)</f>
        <v>Alto</v>
      </c>
      <c r="X67" s="415" t="s">
        <v>706</v>
      </c>
      <c r="Y67" s="403" t="str">
        <f>IF(Z67="Preventivo","X",IF(Z67="Detectivo","X","X "))</f>
        <v>X</v>
      </c>
      <c r="Z67" s="404" t="s">
        <v>506</v>
      </c>
      <c r="AA67" s="406">
        <f>IF(Z67="","",IF(Z67="Preventivo",25%,15%))</f>
        <v>0.25</v>
      </c>
      <c r="AB67" s="404" t="s">
        <v>520</v>
      </c>
      <c r="AC67" s="406">
        <f>IF(AB67="Automatico",25%,15%)</f>
        <v>0.15</v>
      </c>
      <c r="AD67" s="409">
        <f>AA67+AC67</f>
        <v>0.4</v>
      </c>
      <c r="AE67" s="404" t="s">
        <v>508</v>
      </c>
      <c r="AF67" s="404" t="s">
        <v>509</v>
      </c>
      <c r="AG67" s="404" t="s">
        <v>510</v>
      </c>
      <c r="AH67" s="409">
        <f>Q67-(Q67*AD67)</f>
        <v>0.24</v>
      </c>
      <c r="AI67" s="411" t="str">
        <f>IF(AJ67=0,"Defina la frecuencia",IF(AJ67=20%,"Rara vez",IF(AJ67=40%,"Improbable",IF(AJ67=60%,"Posible",IF(AJ67=80%,"Probable","Casi seguro")))))</f>
        <v>Rara vez</v>
      </c>
      <c r="AJ67" s="411">
        <f>IF(AH74&lt;20%,20%,IF(AH74&lt;40%,40%,IF(AH74&lt;60%,60%,IF(AH74&lt;80%,80%,100%))))</f>
        <v>0.2</v>
      </c>
      <c r="AK67" s="528">
        <f>VALUE(AJ67)</f>
        <v>0.2</v>
      </c>
      <c r="AL67" s="403" t="str">
        <f>U67</f>
        <v>Mayor</v>
      </c>
      <c r="AM67" s="409">
        <f>V67</f>
        <v>0.8</v>
      </c>
      <c r="AN67" s="414" t="str">
        <f>VLOOKUP(AI67,Matriz!B23:G28,MATCH(AL67,Matriz!B23:G23,0),FALSE)</f>
        <v>Alto</v>
      </c>
      <c r="AO67" s="381" t="s">
        <v>635</v>
      </c>
      <c r="AP67" s="381" t="s">
        <v>706</v>
      </c>
      <c r="AQ67" s="381" t="s">
        <v>707</v>
      </c>
      <c r="AR67" s="420">
        <v>44926</v>
      </c>
      <c r="AS67" s="420" t="s">
        <v>638</v>
      </c>
      <c r="AT67" s="381" t="s">
        <v>525</v>
      </c>
      <c r="AU67" s="381" t="s">
        <v>708</v>
      </c>
      <c r="AV67" s="381" t="s">
        <v>709</v>
      </c>
      <c r="AW67" s="416" t="s">
        <v>514</v>
      </c>
      <c r="AX67" s="381" t="s">
        <v>708</v>
      </c>
      <c r="AY67" s="503" t="s">
        <v>693</v>
      </c>
      <c r="AZ67" s="381" t="s">
        <v>710</v>
      </c>
      <c r="BA67" s="419">
        <v>1</v>
      </c>
      <c r="BB67" s="490" t="s">
        <v>711</v>
      </c>
      <c r="BC67" s="418" t="s">
        <v>514</v>
      </c>
      <c r="BD67" s="435">
        <v>1</v>
      </c>
      <c r="BE67" s="417" t="s">
        <v>712</v>
      </c>
      <c r="BF67" s="418" t="s">
        <v>713</v>
      </c>
      <c r="BG67" s="524">
        <v>1</v>
      </c>
      <c r="BH67" s="381"/>
      <c r="BI67" s="381"/>
      <c r="BJ67" s="381"/>
      <c r="BK67" s="381"/>
      <c r="BL67" s="381"/>
      <c r="BM67" s="419"/>
    </row>
    <row r="68" spans="1:65" s="28" customFormat="1" ht="22.5" customHeight="1" x14ac:dyDescent="0.2">
      <c r="A68" s="381"/>
      <c r="B68" s="381"/>
      <c r="C68" s="381"/>
      <c r="D68" s="381"/>
      <c r="E68" s="381"/>
      <c r="F68" s="382"/>
      <c r="G68" s="381"/>
      <c r="H68" s="381"/>
      <c r="I68" s="381"/>
      <c r="J68" s="381"/>
      <c r="K68" s="381"/>
      <c r="L68" s="381"/>
      <c r="M68" s="381"/>
      <c r="N68" s="421"/>
      <c r="O68" s="381"/>
      <c r="P68" s="423"/>
      <c r="Q68" s="426"/>
      <c r="R68" s="38" t="s">
        <v>644</v>
      </c>
      <c r="S68" s="35" t="s">
        <v>703</v>
      </c>
      <c r="T68" s="35"/>
      <c r="U68" s="423"/>
      <c r="V68" s="409"/>
      <c r="W68" s="414"/>
      <c r="X68" s="415"/>
      <c r="Y68" s="403"/>
      <c r="Z68" s="405"/>
      <c r="AA68" s="407"/>
      <c r="AB68" s="405"/>
      <c r="AC68" s="407"/>
      <c r="AD68" s="410"/>
      <c r="AE68" s="405"/>
      <c r="AF68" s="405"/>
      <c r="AG68" s="405"/>
      <c r="AH68" s="409"/>
      <c r="AI68" s="412"/>
      <c r="AJ68" s="412"/>
      <c r="AK68" s="529"/>
      <c r="AL68" s="403"/>
      <c r="AM68" s="409"/>
      <c r="AN68" s="414"/>
      <c r="AO68" s="381"/>
      <c r="AP68" s="381"/>
      <c r="AQ68" s="402"/>
      <c r="AR68" s="402"/>
      <c r="AS68" s="402"/>
      <c r="AT68" s="402"/>
      <c r="AU68" s="381"/>
      <c r="AV68" s="381"/>
      <c r="AW68" s="417"/>
      <c r="AX68" s="381"/>
      <c r="AY68" s="525"/>
      <c r="AZ68" s="402"/>
      <c r="BA68" s="402"/>
      <c r="BB68" s="433"/>
      <c r="BC68" s="381"/>
      <c r="BD68" s="381"/>
      <c r="BE68" s="417"/>
      <c r="BF68" s="402"/>
      <c r="BG68" s="402"/>
      <c r="BH68" s="381"/>
      <c r="BI68" s="381"/>
      <c r="BJ68" s="381"/>
      <c r="BK68" s="402"/>
      <c r="BL68" s="402"/>
      <c r="BM68" s="402"/>
    </row>
    <row r="69" spans="1:65" s="28" customFormat="1" ht="22.5" customHeight="1" x14ac:dyDescent="0.2">
      <c r="A69" s="381"/>
      <c r="B69" s="381"/>
      <c r="C69" s="381"/>
      <c r="D69" s="381"/>
      <c r="E69" s="381"/>
      <c r="F69" s="382"/>
      <c r="G69" s="381"/>
      <c r="H69" s="381"/>
      <c r="I69" s="381"/>
      <c r="J69" s="381"/>
      <c r="K69" s="381"/>
      <c r="L69" s="381"/>
      <c r="M69" s="381"/>
      <c r="N69" s="421"/>
      <c r="O69" s="381"/>
      <c r="P69" s="423"/>
      <c r="Q69" s="426"/>
      <c r="R69" s="38" t="s">
        <v>645</v>
      </c>
      <c r="S69" s="35" t="s">
        <v>703</v>
      </c>
      <c r="T69" s="35"/>
      <c r="U69" s="423"/>
      <c r="V69" s="409"/>
      <c r="W69" s="414"/>
      <c r="X69" s="415"/>
      <c r="Y69" s="403"/>
      <c r="Z69" s="405"/>
      <c r="AA69" s="407"/>
      <c r="AB69" s="405"/>
      <c r="AC69" s="407"/>
      <c r="AD69" s="410"/>
      <c r="AE69" s="405"/>
      <c r="AF69" s="405"/>
      <c r="AG69" s="405"/>
      <c r="AH69" s="409"/>
      <c r="AI69" s="412"/>
      <c r="AJ69" s="412"/>
      <c r="AK69" s="529"/>
      <c r="AL69" s="403"/>
      <c r="AM69" s="409"/>
      <c r="AN69" s="414"/>
      <c r="AO69" s="381"/>
      <c r="AP69" s="381"/>
      <c r="AQ69" s="402"/>
      <c r="AR69" s="402"/>
      <c r="AS69" s="402"/>
      <c r="AT69" s="402"/>
      <c r="AU69" s="381"/>
      <c r="AV69" s="381"/>
      <c r="AW69" s="417"/>
      <c r="AX69" s="381"/>
      <c r="AY69" s="525"/>
      <c r="AZ69" s="402"/>
      <c r="BA69" s="402"/>
      <c r="BB69" s="433"/>
      <c r="BC69" s="381"/>
      <c r="BD69" s="381"/>
      <c r="BE69" s="417"/>
      <c r="BF69" s="402"/>
      <c r="BG69" s="402"/>
      <c r="BH69" s="381"/>
      <c r="BI69" s="381"/>
      <c r="BJ69" s="381"/>
      <c r="BK69" s="402"/>
      <c r="BL69" s="402"/>
      <c r="BM69" s="402"/>
    </row>
    <row r="70" spans="1:65" s="28" customFormat="1" ht="22.5" customHeight="1" x14ac:dyDescent="0.2">
      <c r="A70" s="381"/>
      <c r="B70" s="381"/>
      <c r="C70" s="381"/>
      <c r="D70" s="381"/>
      <c r="E70" s="381"/>
      <c r="F70" s="382"/>
      <c r="G70" s="381"/>
      <c r="H70" s="381"/>
      <c r="I70" s="381"/>
      <c r="J70" s="381"/>
      <c r="K70" s="381"/>
      <c r="L70" s="381"/>
      <c r="M70" s="381"/>
      <c r="N70" s="421"/>
      <c r="O70" s="381"/>
      <c r="P70" s="423"/>
      <c r="Q70" s="426"/>
      <c r="R70" s="38" t="s">
        <v>646</v>
      </c>
      <c r="S70" s="35"/>
      <c r="T70" s="35" t="s">
        <v>703</v>
      </c>
      <c r="U70" s="423"/>
      <c r="V70" s="409"/>
      <c r="W70" s="414"/>
      <c r="X70" s="415"/>
      <c r="Y70" s="403"/>
      <c r="Z70" s="405"/>
      <c r="AA70" s="407"/>
      <c r="AB70" s="405"/>
      <c r="AC70" s="407"/>
      <c r="AD70" s="410"/>
      <c r="AE70" s="405"/>
      <c r="AF70" s="405"/>
      <c r="AG70" s="405"/>
      <c r="AH70" s="409"/>
      <c r="AI70" s="412"/>
      <c r="AJ70" s="412"/>
      <c r="AK70" s="529"/>
      <c r="AL70" s="403"/>
      <c r="AM70" s="409"/>
      <c r="AN70" s="414"/>
      <c r="AO70" s="381"/>
      <c r="AP70" s="381"/>
      <c r="AQ70" s="402"/>
      <c r="AR70" s="402"/>
      <c r="AS70" s="402"/>
      <c r="AT70" s="402"/>
      <c r="AU70" s="381"/>
      <c r="AV70" s="381"/>
      <c r="AW70" s="417"/>
      <c r="AX70" s="381"/>
      <c r="AY70" s="525"/>
      <c r="AZ70" s="402"/>
      <c r="BA70" s="402"/>
      <c r="BB70" s="433"/>
      <c r="BC70" s="381"/>
      <c r="BD70" s="381"/>
      <c r="BE70" s="417"/>
      <c r="BF70" s="402"/>
      <c r="BG70" s="402"/>
      <c r="BH70" s="381"/>
      <c r="BI70" s="381"/>
      <c r="BJ70" s="381"/>
      <c r="BK70" s="402"/>
      <c r="BL70" s="402"/>
      <c r="BM70" s="402"/>
    </row>
    <row r="71" spans="1:65" s="28" customFormat="1" ht="22.5" customHeight="1" x14ac:dyDescent="0.2">
      <c r="A71" s="381"/>
      <c r="B71" s="381"/>
      <c r="C71" s="381"/>
      <c r="D71" s="381"/>
      <c r="E71" s="381"/>
      <c r="F71" s="382"/>
      <c r="G71" s="381"/>
      <c r="H71" s="381"/>
      <c r="I71" s="381"/>
      <c r="J71" s="381"/>
      <c r="K71" s="381"/>
      <c r="L71" s="381"/>
      <c r="M71" s="381"/>
      <c r="N71" s="421"/>
      <c r="O71" s="381"/>
      <c r="P71" s="423"/>
      <c r="Q71" s="426"/>
      <c r="R71" s="38" t="s">
        <v>647</v>
      </c>
      <c r="S71" s="35" t="s">
        <v>703</v>
      </c>
      <c r="T71" s="35"/>
      <c r="U71" s="423"/>
      <c r="V71" s="409"/>
      <c r="W71" s="414"/>
      <c r="X71" s="415"/>
      <c r="Y71" s="403"/>
      <c r="Z71" s="405"/>
      <c r="AA71" s="407"/>
      <c r="AB71" s="405"/>
      <c r="AC71" s="407"/>
      <c r="AD71" s="410"/>
      <c r="AE71" s="405"/>
      <c r="AF71" s="405"/>
      <c r="AG71" s="405"/>
      <c r="AH71" s="409"/>
      <c r="AI71" s="412"/>
      <c r="AJ71" s="412"/>
      <c r="AK71" s="529"/>
      <c r="AL71" s="403"/>
      <c r="AM71" s="409"/>
      <c r="AN71" s="414"/>
      <c r="AO71" s="381"/>
      <c r="AP71" s="381"/>
      <c r="AQ71" s="402"/>
      <c r="AR71" s="402"/>
      <c r="AS71" s="402"/>
      <c r="AT71" s="402"/>
      <c r="AU71" s="381"/>
      <c r="AV71" s="381"/>
      <c r="AW71" s="417"/>
      <c r="AX71" s="381"/>
      <c r="AY71" s="525"/>
      <c r="AZ71" s="402"/>
      <c r="BA71" s="402"/>
      <c r="BB71" s="433"/>
      <c r="BC71" s="381"/>
      <c r="BD71" s="381"/>
      <c r="BE71" s="417"/>
      <c r="BF71" s="402"/>
      <c r="BG71" s="402"/>
      <c r="BH71" s="381"/>
      <c r="BI71" s="381"/>
      <c r="BJ71" s="381"/>
      <c r="BK71" s="402"/>
      <c r="BL71" s="402"/>
      <c r="BM71" s="402"/>
    </row>
    <row r="72" spans="1:65" s="28" customFormat="1" ht="22.5" customHeight="1" x14ac:dyDescent="0.2">
      <c r="A72" s="381"/>
      <c r="B72" s="381"/>
      <c r="C72" s="381"/>
      <c r="D72" s="381"/>
      <c r="E72" s="381"/>
      <c r="F72" s="382"/>
      <c r="G72" s="381"/>
      <c r="H72" s="381"/>
      <c r="I72" s="381"/>
      <c r="J72" s="381"/>
      <c r="K72" s="381"/>
      <c r="L72" s="381"/>
      <c r="M72" s="381"/>
      <c r="N72" s="421"/>
      <c r="O72" s="381"/>
      <c r="P72" s="423"/>
      <c r="Q72" s="426"/>
      <c r="R72" s="38" t="s">
        <v>648</v>
      </c>
      <c r="S72" s="35"/>
      <c r="T72" s="35" t="s">
        <v>703</v>
      </c>
      <c r="U72" s="423"/>
      <c r="V72" s="409"/>
      <c r="W72" s="414"/>
      <c r="X72" s="415"/>
      <c r="Y72" s="403"/>
      <c r="Z72" s="405"/>
      <c r="AA72" s="407"/>
      <c r="AB72" s="405"/>
      <c r="AC72" s="407"/>
      <c r="AD72" s="410"/>
      <c r="AE72" s="405"/>
      <c r="AF72" s="405"/>
      <c r="AG72" s="405"/>
      <c r="AH72" s="409"/>
      <c r="AI72" s="412"/>
      <c r="AJ72" s="412"/>
      <c r="AK72" s="529"/>
      <c r="AL72" s="403"/>
      <c r="AM72" s="409"/>
      <c r="AN72" s="414"/>
      <c r="AO72" s="381"/>
      <c r="AP72" s="381"/>
      <c r="AQ72" s="402"/>
      <c r="AR72" s="402"/>
      <c r="AS72" s="402"/>
      <c r="AT72" s="402"/>
      <c r="AU72" s="381"/>
      <c r="AV72" s="381"/>
      <c r="AW72" s="417"/>
      <c r="AX72" s="381"/>
      <c r="AY72" s="525"/>
      <c r="AZ72" s="402"/>
      <c r="BA72" s="402"/>
      <c r="BB72" s="433"/>
      <c r="BC72" s="381"/>
      <c r="BD72" s="381"/>
      <c r="BE72" s="417"/>
      <c r="BF72" s="402"/>
      <c r="BG72" s="402"/>
      <c r="BH72" s="381"/>
      <c r="BI72" s="381"/>
      <c r="BJ72" s="381"/>
      <c r="BK72" s="402"/>
      <c r="BL72" s="402"/>
      <c r="BM72" s="402"/>
    </row>
    <row r="73" spans="1:65" s="28" customFormat="1" ht="22.5" customHeight="1" x14ac:dyDescent="0.2">
      <c r="A73" s="381"/>
      <c r="B73" s="381"/>
      <c r="C73" s="381"/>
      <c r="D73" s="381"/>
      <c r="E73" s="381"/>
      <c r="F73" s="382"/>
      <c r="G73" s="381"/>
      <c r="H73" s="381"/>
      <c r="I73" s="381"/>
      <c r="J73" s="381"/>
      <c r="K73" s="381"/>
      <c r="L73" s="381"/>
      <c r="M73" s="381"/>
      <c r="N73" s="421"/>
      <c r="O73" s="381"/>
      <c r="P73" s="423"/>
      <c r="Q73" s="426"/>
      <c r="R73" s="38" t="s">
        <v>649</v>
      </c>
      <c r="S73" s="35" t="s">
        <v>703</v>
      </c>
      <c r="T73" s="35"/>
      <c r="U73" s="423"/>
      <c r="V73" s="409"/>
      <c r="W73" s="414"/>
      <c r="X73" s="415"/>
      <c r="Y73" s="403"/>
      <c r="Z73" s="405"/>
      <c r="AA73" s="408"/>
      <c r="AB73" s="405"/>
      <c r="AC73" s="408"/>
      <c r="AD73" s="410"/>
      <c r="AE73" s="405"/>
      <c r="AF73" s="405"/>
      <c r="AG73" s="405"/>
      <c r="AH73" s="409"/>
      <c r="AI73" s="412"/>
      <c r="AJ73" s="412"/>
      <c r="AK73" s="529"/>
      <c r="AL73" s="403"/>
      <c r="AM73" s="409"/>
      <c r="AN73" s="414"/>
      <c r="AO73" s="381"/>
      <c r="AP73" s="381"/>
      <c r="AQ73" s="402"/>
      <c r="AR73" s="402"/>
      <c r="AS73" s="402"/>
      <c r="AT73" s="402"/>
      <c r="AU73" s="381"/>
      <c r="AV73" s="381"/>
      <c r="AW73" s="417"/>
      <c r="AX73" s="381"/>
      <c r="AY73" s="525"/>
      <c r="AZ73" s="402"/>
      <c r="BA73" s="402"/>
      <c r="BB73" s="433"/>
      <c r="BC73" s="381"/>
      <c r="BD73" s="381"/>
      <c r="BE73" s="418"/>
      <c r="BF73" s="402"/>
      <c r="BG73" s="402"/>
      <c r="BH73" s="381"/>
      <c r="BI73" s="381"/>
      <c r="BJ73" s="381"/>
      <c r="BK73" s="402"/>
      <c r="BL73" s="402"/>
      <c r="BM73" s="402"/>
    </row>
    <row r="74" spans="1:65" s="28" customFormat="1" ht="22.5" customHeight="1" x14ac:dyDescent="0.2">
      <c r="A74" s="381"/>
      <c r="B74" s="381"/>
      <c r="C74" s="381"/>
      <c r="D74" s="381"/>
      <c r="E74" s="381"/>
      <c r="F74" s="382"/>
      <c r="G74" s="381"/>
      <c r="H74" s="381"/>
      <c r="I74" s="381"/>
      <c r="J74" s="381"/>
      <c r="K74" s="381"/>
      <c r="L74" s="381"/>
      <c r="M74" s="381"/>
      <c r="N74" s="421"/>
      <c r="O74" s="381"/>
      <c r="P74" s="423"/>
      <c r="Q74" s="426"/>
      <c r="R74" s="38" t="s">
        <v>650</v>
      </c>
      <c r="S74" s="35"/>
      <c r="T74" s="35" t="s">
        <v>703</v>
      </c>
      <c r="U74" s="423"/>
      <c r="V74" s="409"/>
      <c r="W74" s="414"/>
      <c r="X74" s="415" t="s">
        <v>714</v>
      </c>
      <c r="Y74" s="403" t="str">
        <f>IF(Z74="Preventivo","X",IF(Z67="Detectivo","X","X "))</f>
        <v xml:space="preserve">X </v>
      </c>
      <c r="Z74" s="404" t="s">
        <v>519</v>
      </c>
      <c r="AA74" s="406">
        <f>IF(Z74="","",IF(Z74="Preventivo",25%,15%))</f>
        <v>0.15</v>
      </c>
      <c r="AB74" s="404" t="s">
        <v>520</v>
      </c>
      <c r="AC74" s="416">
        <f>IF(AB74="Automatico",25%,15%)</f>
        <v>0.15</v>
      </c>
      <c r="AD74" s="409">
        <f>AA74+AC74</f>
        <v>0.3</v>
      </c>
      <c r="AE74" s="404" t="s">
        <v>508</v>
      </c>
      <c r="AF74" s="404" t="s">
        <v>509</v>
      </c>
      <c r="AG74" s="404" t="s">
        <v>510</v>
      </c>
      <c r="AH74" s="409">
        <f>AH67-(AH67*AD74)</f>
        <v>0.16799999999999998</v>
      </c>
      <c r="AI74" s="412"/>
      <c r="AJ74" s="412"/>
      <c r="AK74" s="529"/>
      <c r="AL74" s="403"/>
      <c r="AM74" s="409"/>
      <c r="AN74" s="414"/>
      <c r="AO74" s="381"/>
      <c r="AP74" s="381" t="s">
        <v>715</v>
      </c>
      <c r="AQ74" s="381" t="s">
        <v>707</v>
      </c>
      <c r="AR74" s="420">
        <v>44926</v>
      </c>
      <c r="AS74" s="420" t="s">
        <v>638</v>
      </c>
      <c r="AT74" s="381" t="s">
        <v>525</v>
      </c>
      <c r="AU74" s="381" t="s">
        <v>716</v>
      </c>
      <c r="AV74" s="381" t="s">
        <v>717</v>
      </c>
      <c r="AW74" s="417"/>
      <c r="AX74" s="381" t="s">
        <v>716</v>
      </c>
      <c r="AY74" s="381" t="s">
        <v>693</v>
      </c>
      <c r="AZ74" s="381" t="s">
        <v>718</v>
      </c>
      <c r="BA74" s="419">
        <v>0.4</v>
      </c>
      <c r="BB74" s="433" t="s">
        <v>719</v>
      </c>
      <c r="BC74" s="381" t="s">
        <v>514</v>
      </c>
      <c r="BD74" s="461">
        <v>1</v>
      </c>
      <c r="BE74" s="416" t="s">
        <v>712</v>
      </c>
      <c r="BF74" s="381" t="s">
        <v>720</v>
      </c>
      <c r="BG74" s="419"/>
      <c r="BH74" s="381"/>
      <c r="BI74" s="381"/>
      <c r="BJ74" s="381"/>
      <c r="BK74" s="381"/>
      <c r="BL74" s="381"/>
      <c r="BM74" s="419"/>
    </row>
    <row r="75" spans="1:65" s="28" customFormat="1" ht="22.5" customHeight="1" x14ac:dyDescent="0.2">
      <c r="A75" s="381"/>
      <c r="B75" s="381"/>
      <c r="C75" s="381"/>
      <c r="D75" s="381"/>
      <c r="E75" s="381"/>
      <c r="F75" s="382"/>
      <c r="G75" s="381"/>
      <c r="H75" s="381"/>
      <c r="I75" s="381"/>
      <c r="J75" s="381"/>
      <c r="K75" s="381"/>
      <c r="L75" s="381"/>
      <c r="M75" s="381"/>
      <c r="N75" s="421"/>
      <c r="O75" s="381"/>
      <c r="P75" s="423"/>
      <c r="Q75" s="426"/>
      <c r="R75" s="38" t="s">
        <v>654</v>
      </c>
      <c r="S75" s="35"/>
      <c r="T75" s="35" t="s">
        <v>703</v>
      </c>
      <c r="U75" s="423"/>
      <c r="V75" s="409"/>
      <c r="W75" s="414"/>
      <c r="X75" s="415"/>
      <c r="Y75" s="410"/>
      <c r="Z75" s="405"/>
      <c r="AA75" s="407"/>
      <c r="AB75" s="405"/>
      <c r="AC75" s="417"/>
      <c r="AD75" s="410"/>
      <c r="AE75" s="404"/>
      <c r="AF75" s="405"/>
      <c r="AG75" s="405"/>
      <c r="AH75" s="409"/>
      <c r="AI75" s="412"/>
      <c r="AJ75" s="412"/>
      <c r="AK75" s="529"/>
      <c r="AL75" s="403"/>
      <c r="AM75" s="409"/>
      <c r="AN75" s="414"/>
      <c r="AO75" s="381"/>
      <c r="AP75" s="381"/>
      <c r="AQ75" s="402"/>
      <c r="AR75" s="402"/>
      <c r="AS75" s="402"/>
      <c r="AT75" s="402"/>
      <c r="AU75" s="381"/>
      <c r="AV75" s="402"/>
      <c r="AW75" s="417"/>
      <c r="AX75" s="381"/>
      <c r="AY75" s="402"/>
      <c r="AZ75" s="402"/>
      <c r="BA75" s="402"/>
      <c r="BB75" s="434"/>
      <c r="BC75" s="402"/>
      <c r="BD75" s="402"/>
      <c r="BE75" s="417"/>
      <c r="BF75" s="402"/>
      <c r="BG75" s="402"/>
      <c r="BH75" s="402"/>
      <c r="BI75" s="402"/>
      <c r="BJ75" s="402"/>
      <c r="BK75" s="402"/>
      <c r="BL75" s="402"/>
      <c r="BM75" s="402"/>
    </row>
    <row r="76" spans="1:65" s="28" customFormat="1" ht="22.5" customHeight="1" x14ac:dyDescent="0.2">
      <c r="A76" s="381"/>
      <c r="B76" s="381"/>
      <c r="C76" s="381"/>
      <c r="D76" s="381"/>
      <c r="E76" s="381"/>
      <c r="F76" s="382"/>
      <c r="G76" s="381"/>
      <c r="H76" s="381"/>
      <c r="I76" s="381"/>
      <c r="J76" s="381"/>
      <c r="K76" s="381"/>
      <c r="L76" s="381"/>
      <c r="M76" s="381"/>
      <c r="N76" s="421"/>
      <c r="O76" s="381"/>
      <c r="P76" s="423"/>
      <c r="Q76" s="426"/>
      <c r="R76" s="38" t="s">
        <v>655</v>
      </c>
      <c r="S76" s="35" t="s">
        <v>703</v>
      </c>
      <c r="T76" s="35"/>
      <c r="U76" s="423"/>
      <c r="V76" s="409"/>
      <c r="W76" s="414"/>
      <c r="X76" s="415"/>
      <c r="Y76" s="410"/>
      <c r="Z76" s="405"/>
      <c r="AA76" s="407"/>
      <c r="AB76" s="405"/>
      <c r="AC76" s="417"/>
      <c r="AD76" s="410"/>
      <c r="AE76" s="404"/>
      <c r="AF76" s="405"/>
      <c r="AG76" s="405"/>
      <c r="AH76" s="409"/>
      <c r="AI76" s="412"/>
      <c r="AJ76" s="412"/>
      <c r="AK76" s="529"/>
      <c r="AL76" s="403"/>
      <c r="AM76" s="409"/>
      <c r="AN76" s="414"/>
      <c r="AO76" s="381"/>
      <c r="AP76" s="381"/>
      <c r="AQ76" s="402"/>
      <c r="AR76" s="402"/>
      <c r="AS76" s="402"/>
      <c r="AT76" s="402"/>
      <c r="AU76" s="381"/>
      <c r="AV76" s="402"/>
      <c r="AW76" s="417"/>
      <c r="AX76" s="381"/>
      <c r="AY76" s="402"/>
      <c r="AZ76" s="402"/>
      <c r="BA76" s="402"/>
      <c r="BB76" s="434"/>
      <c r="BC76" s="402"/>
      <c r="BD76" s="402"/>
      <c r="BE76" s="417"/>
      <c r="BF76" s="402"/>
      <c r="BG76" s="402"/>
      <c r="BH76" s="402"/>
      <c r="BI76" s="402"/>
      <c r="BJ76" s="402"/>
      <c r="BK76" s="402"/>
      <c r="BL76" s="402"/>
      <c r="BM76" s="402"/>
    </row>
    <row r="77" spans="1:65" s="28" customFormat="1" ht="22.5" customHeight="1" x14ac:dyDescent="0.2">
      <c r="A77" s="381"/>
      <c r="B77" s="381"/>
      <c r="C77" s="381"/>
      <c r="D77" s="381"/>
      <c r="E77" s="381"/>
      <c r="F77" s="382"/>
      <c r="G77" s="381"/>
      <c r="H77" s="381"/>
      <c r="I77" s="381"/>
      <c r="J77" s="381"/>
      <c r="K77" s="381"/>
      <c r="L77" s="381"/>
      <c r="M77" s="381"/>
      <c r="N77" s="421"/>
      <c r="O77" s="381"/>
      <c r="P77" s="423"/>
      <c r="Q77" s="426"/>
      <c r="R77" s="38" t="s">
        <v>656</v>
      </c>
      <c r="S77" s="35" t="s">
        <v>703</v>
      </c>
      <c r="T77" s="35"/>
      <c r="U77" s="423"/>
      <c r="V77" s="409"/>
      <c r="W77" s="414"/>
      <c r="X77" s="415"/>
      <c r="Y77" s="410"/>
      <c r="Z77" s="405"/>
      <c r="AA77" s="407"/>
      <c r="AB77" s="405"/>
      <c r="AC77" s="417"/>
      <c r="AD77" s="410"/>
      <c r="AE77" s="404"/>
      <c r="AF77" s="405"/>
      <c r="AG77" s="405"/>
      <c r="AH77" s="409"/>
      <c r="AI77" s="412"/>
      <c r="AJ77" s="412"/>
      <c r="AK77" s="529"/>
      <c r="AL77" s="403"/>
      <c r="AM77" s="409"/>
      <c r="AN77" s="414"/>
      <c r="AO77" s="381"/>
      <c r="AP77" s="381"/>
      <c r="AQ77" s="402"/>
      <c r="AR77" s="402"/>
      <c r="AS77" s="402"/>
      <c r="AT77" s="402"/>
      <c r="AU77" s="381"/>
      <c r="AV77" s="402"/>
      <c r="AW77" s="417"/>
      <c r="AX77" s="381"/>
      <c r="AY77" s="402"/>
      <c r="AZ77" s="402"/>
      <c r="BA77" s="402"/>
      <c r="BB77" s="434"/>
      <c r="BC77" s="402"/>
      <c r="BD77" s="402"/>
      <c r="BE77" s="417"/>
      <c r="BF77" s="402"/>
      <c r="BG77" s="402"/>
      <c r="BH77" s="402"/>
      <c r="BI77" s="402"/>
      <c r="BJ77" s="402"/>
      <c r="BK77" s="402"/>
      <c r="BL77" s="402"/>
      <c r="BM77" s="402"/>
    </row>
    <row r="78" spans="1:65" s="28" customFormat="1" ht="22.5" customHeight="1" x14ac:dyDescent="0.2">
      <c r="A78" s="381"/>
      <c r="B78" s="381"/>
      <c r="C78" s="381"/>
      <c r="D78" s="381"/>
      <c r="E78" s="381"/>
      <c r="F78" s="382"/>
      <c r="G78" s="381"/>
      <c r="H78" s="381"/>
      <c r="I78" s="381"/>
      <c r="J78" s="381"/>
      <c r="K78" s="381"/>
      <c r="L78" s="381"/>
      <c r="M78" s="381"/>
      <c r="N78" s="421"/>
      <c r="O78" s="381"/>
      <c r="P78" s="423"/>
      <c r="Q78" s="426"/>
      <c r="R78" s="38" t="s">
        <v>657</v>
      </c>
      <c r="S78" s="35" t="s">
        <v>703</v>
      </c>
      <c r="T78" s="35"/>
      <c r="U78" s="423"/>
      <c r="V78" s="409"/>
      <c r="W78" s="414"/>
      <c r="X78" s="415"/>
      <c r="Y78" s="410"/>
      <c r="Z78" s="405"/>
      <c r="AA78" s="407"/>
      <c r="AB78" s="405"/>
      <c r="AC78" s="417"/>
      <c r="AD78" s="410"/>
      <c r="AE78" s="404"/>
      <c r="AF78" s="405"/>
      <c r="AG78" s="405"/>
      <c r="AH78" s="409"/>
      <c r="AI78" s="412"/>
      <c r="AJ78" s="412"/>
      <c r="AK78" s="529"/>
      <c r="AL78" s="403"/>
      <c r="AM78" s="409"/>
      <c r="AN78" s="414"/>
      <c r="AO78" s="381"/>
      <c r="AP78" s="381"/>
      <c r="AQ78" s="402"/>
      <c r="AR78" s="402"/>
      <c r="AS78" s="402"/>
      <c r="AT78" s="402"/>
      <c r="AU78" s="381"/>
      <c r="AV78" s="402"/>
      <c r="AW78" s="417"/>
      <c r="AX78" s="381"/>
      <c r="AY78" s="402"/>
      <c r="AZ78" s="402"/>
      <c r="BA78" s="402"/>
      <c r="BB78" s="434"/>
      <c r="BC78" s="402"/>
      <c r="BD78" s="402"/>
      <c r="BE78" s="417"/>
      <c r="BF78" s="402"/>
      <c r="BG78" s="402"/>
      <c r="BH78" s="402"/>
      <c r="BI78" s="402"/>
      <c r="BJ78" s="402"/>
      <c r="BK78" s="402"/>
      <c r="BL78" s="402"/>
      <c r="BM78" s="402"/>
    </row>
    <row r="79" spans="1:65" s="28" customFormat="1" ht="22.5" customHeight="1" x14ac:dyDescent="0.2">
      <c r="A79" s="381"/>
      <c r="B79" s="381"/>
      <c r="C79" s="381"/>
      <c r="D79" s="381"/>
      <c r="E79" s="381"/>
      <c r="F79" s="382"/>
      <c r="G79" s="381"/>
      <c r="H79" s="381"/>
      <c r="I79" s="381"/>
      <c r="J79" s="381"/>
      <c r="K79" s="381"/>
      <c r="L79" s="381"/>
      <c r="M79" s="381"/>
      <c r="N79" s="421"/>
      <c r="O79" s="381"/>
      <c r="P79" s="423"/>
      <c r="Q79" s="426"/>
      <c r="R79" s="38" t="s">
        <v>658</v>
      </c>
      <c r="S79" s="35" t="s">
        <v>703</v>
      </c>
      <c r="T79" s="35"/>
      <c r="U79" s="423"/>
      <c r="V79" s="409"/>
      <c r="W79" s="414"/>
      <c r="X79" s="415"/>
      <c r="Y79" s="410"/>
      <c r="Z79" s="405"/>
      <c r="AA79" s="407"/>
      <c r="AB79" s="405"/>
      <c r="AC79" s="417"/>
      <c r="AD79" s="410"/>
      <c r="AE79" s="404"/>
      <c r="AF79" s="405"/>
      <c r="AG79" s="405"/>
      <c r="AH79" s="409"/>
      <c r="AI79" s="412"/>
      <c r="AJ79" s="412"/>
      <c r="AK79" s="529"/>
      <c r="AL79" s="403"/>
      <c r="AM79" s="409"/>
      <c r="AN79" s="414"/>
      <c r="AO79" s="381"/>
      <c r="AP79" s="381"/>
      <c r="AQ79" s="402"/>
      <c r="AR79" s="402"/>
      <c r="AS79" s="402"/>
      <c r="AT79" s="402"/>
      <c r="AU79" s="381"/>
      <c r="AV79" s="402"/>
      <c r="AW79" s="417"/>
      <c r="AX79" s="381"/>
      <c r="AY79" s="402"/>
      <c r="AZ79" s="402"/>
      <c r="BA79" s="402"/>
      <c r="BB79" s="434"/>
      <c r="BC79" s="402"/>
      <c r="BD79" s="402"/>
      <c r="BE79" s="417"/>
      <c r="BF79" s="402"/>
      <c r="BG79" s="402"/>
      <c r="BH79" s="402"/>
      <c r="BI79" s="402"/>
      <c r="BJ79" s="402"/>
      <c r="BK79" s="402"/>
      <c r="BL79" s="402"/>
      <c r="BM79" s="402"/>
    </row>
    <row r="80" spans="1:65" s="28" customFormat="1" ht="22.5" customHeight="1" x14ac:dyDescent="0.2">
      <c r="A80" s="381"/>
      <c r="B80" s="381"/>
      <c r="C80" s="381"/>
      <c r="D80" s="381"/>
      <c r="E80" s="381"/>
      <c r="F80" s="382"/>
      <c r="G80" s="381"/>
      <c r="H80" s="381"/>
      <c r="I80" s="381"/>
      <c r="J80" s="381"/>
      <c r="K80" s="381"/>
      <c r="L80" s="381"/>
      <c r="M80" s="381"/>
      <c r="N80" s="421"/>
      <c r="O80" s="381"/>
      <c r="P80" s="423"/>
      <c r="Q80" s="426"/>
      <c r="R80" s="38" t="s">
        <v>659</v>
      </c>
      <c r="S80" s="35"/>
      <c r="T80" s="35" t="s">
        <v>703</v>
      </c>
      <c r="U80" s="423"/>
      <c r="V80" s="409"/>
      <c r="W80" s="414"/>
      <c r="X80" s="415"/>
      <c r="Y80" s="410"/>
      <c r="Z80" s="405"/>
      <c r="AA80" s="407"/>
      <c r="AB80" s="405"/>
      <c r="AC80" s="417"/>
      <c r="AD80" s="410"/>
      <c r="AE80" s="404"/>
      <c r="AF80" s="405"/>
      <c r="AG80" s="405"/>
      <c r="AH80" s="409"/>
      <c r="AI80" s="412"/>
      <c r="AJ80" s="412"/>
      <c r="AK80" s="529"/>
      <c r="AL80" s="403"/>
      <c r="AM80" s="409"/>
      <c r="AN80" s="414"/>
      <c r="AO80" s="381"/>
      <c r="AP80" s="381"/>
      <c r="AQ80" s="402"/>
      <c r="AR80" s="402"/>
      <c r="AS80" s="402"/>
      <c r="AT80" s="402"/>
      <c r="AU80" s="381"/>
      <c r="AV80" s="402"/>
      <c r="AW80" s="417"/>
      <c r="AX80" s="381"/>
      <c r="AY80" s="402"/>
      <c r="AZ80" s="402"/>
      <c r="BA80" s="402"/>
      <c r="BB80" s="434"/>
      <c r="BC80" s="402"/>
      <c r="BD80" s="402"/>
      <c r="BE80" s="417"/>
      <c r="BF80" s="402"/>
      <c r="BG80" s="402"/>
      <c r="BH80" s="402"/>
      <c r="BI80" s="402"/>
      <c r="BJ80" s="402"/>
      <c r="BK80" s="402"/>
      <c r="BL80" s="402"/>
      <c r="BM80" s="402"/>
    </row>
    <row r="81" spans="1:65" s="28" customFormat="1" ht="22.5" customHeight="1" x14ac:dyDescent="0.2">
      <c r="A81" s="381"/>
      <c r="B81" s="381"/>
      <c r="C81" s="381"/>
      <c r="D81" s="381"/>
      <c r="E81" s="381"/>
      <c r="F81" s="382"/>
      <c r="G81" s="381"/>
      <c r="H81" s="381"/>
      <c r="I81" s="381"/>
      <c r="J81" s="381"/>
      <c r="K81" s="381"/>
      <c r="L81" s="381"/>
      <c r="M81" s="381"/>
      <c r="N81" s="421"/>
      <c r="O81" s="381"/>
      <c r="P81" s="423"/>
      <c r="Q81" s="426"/>
      <c r="R81" s="38" t="s">
        <v>660</v>
      </c>
      <c r="S81" s="35" t="s">
        <v>703</v>
      </c>
      <c r="T81" s="35"/>
      <c r="U81" s="423"/>
      <c r="V81" s="409"/>
      <c r="W81" s="414"/>
      <c r="X81" s="415"/>
      <c r="Y81" s="410"/>
      <c r="Z81" s="405"/>
      <c r="AA81" s="407"/>
      <c r="AB81" s="405"/>
      <c r="AC81" s="417"/>
      <c r="AD81" s="410"/>
      <c r="AE81" s="404"/>
      <c r="AF81" s="405"/>
      <c r="AG81" s="405"/>
      <c r="AH81" s="409"/>
      <c r="AI81" s="412"/>
      <c r="AJ81" s="412"/>
      <c r="AK81" s="529"/>
      <c r="AL81" s="403"/>
      <c r="AM81" s="409"/>
      <c r="AN81" s="414"/>
      <c r="AO81" s="381"/>
      <c r="AP81" s="381"/>
      <c r="AQ81" s="402"/>
      <c r="AR81" s="402"/>
      <c r="AS81" s="402"/>
      <c r="AT81" s="402"/>
      <c r="AU81" s="381"/>
      <c r="AV81" s="402"/>
      <c r="AW81" s="417"/>
      <c r="AX81" s="381"/>
      <c r="AY81" s="402"/>
      <c r="AZ81" s="402"/>
      <c r="BA81" s="402"/>
      <c r="BB81" s="434"/>
      <c r="BC81" s="402"/>
      <c r="BD81" s="402"/>
      <c r="BE81" s="417"/>
      <c r="BF81" s="402"/>
      <c r="BG81" s="402"/>
      <c r="BH81" s="402"/>
      <c r="BI81" s="402"/>
      <c r="BJ81" s="402"/>
      <c r="BK81" s="402"/>
      <c r="BL81" s="402"/>
      <c r="BM81" s="402"/>
    </row>
    <row r="82" spans="1:65" s="28" customFormat="1" ht="22.5" customHeight="1" x14ac:dyDescent="0.2">
      <c r="A82" s="381"/>
      <c r="B82" s="381"/>
      <c r="C82" s="381"/>
      <c r="D82" s="381"/>
      <c r="E82" s="381"/>
      <c r="F82" s="382"/>
      <c r="G82" s="381"/>
      <c r="H82" s="381"/>
      <c r="I82" s="381"/>
      <c r="J82" s="381"/>
      <c r="K82" s="381"/>
      <c r="L82" s="381"/>
      <c r="M82" s="381"/>
      <c r="N82" s="421"/>
      <c r="O82" s="381"/>
      <c r="P82" s="423"/>
      <c r="Q82" s="426"/>
      <c r="R82" s="38" t="s">
        <v>661</v>
      </c>
      <c r="S82" s="35"/>
      <c r="T82" s="35" t="s">
        <v>703</v>
      </c>
      <c r="U82" s="423"/>
      <c r="V82" s="409"/>
      <c r="W82" s="414"/>
      <c r="X82" s="415"/>
      <c r="Y82" s="410"/>
      <c r="Z82" s="405"/>
      <c r="AA82" s="407"/>
      <c r="AB82" s="405"/>
      <c r="AC82" s="417"/>
      <c r="AD82" s="410"/>
      <c r="AE82" s="404"/>
      <c r="AF82" s="405"/>
      <c r="AG82" s="405"/>
      <c r="AH82" s="409"/>
      <c r="AI82" s="412"/>
      <c r="AJ82" s="412"/>
      <c r="AK82" s="529"/>
      <c r="AL82" s="403"/>
      <c r="AM82" s="409"/>
      <c r="AN82" s="414"/>
      <c r="AO82" s="381"/>
      <c r="AP82" s="381"/>
      <c r="AQ82" s="402"/>
      <c r="AR82" s="402"/>
      <c r="AS82" s="402"/>
      <c r="AT82" s="402"/>
      <c r="AU82" s="381"/>
      <c r="AV82" s="402"/>
      <c r="AW82" s="417"/>
      <c r="AX82" s="381"/>
      <c r="AY82" s="402"/>
      <c r="AZ82" s="402"/>
      <c r="BA82" s="402"/>
      <c r="BB82" s="434"/>
      <c r="BC82" s="402"/>
      <c r="BD82" s="402"/>
      <c r="BE82" s="417"/>
      <c r="BF82" s="402"/>
      <c r="BG82" s="402"/>
      <c r="BH82" s="402"/>
      <c r="BI82" s="402"/>
      <c r="BJ82" s="402"/>
      <c r="BK82" s="402"/>
      <c r="BL82" s="402"/>
      <c r="BM82" s="402"/>
    </row>
    <row r="83" spans="1:65" s="28" customFormat="1" ht="22.5" customHeight="1" x14ac:dyDescent="0.2">
      <c r="A83" s="381"/>
      <c r="B83" s="381"/>
      <c r="C83" s="381"/>
      <c r="D83" s="381"/>
      <c r="E83" s="381"/>
      <c r="F83" s="382"/>
      <c r="G83" s="381"/>
      <c r="H83" s="381"/>
      <c r="I83" s="381"/>
      <c r="J83" s="381"/>
      <c r="K83" s="381"/>
      <c r="L83" s="381"/>
      <c r="M83" s="381"/>
      <c r="N83" s="421"/>
      <c r="O83" s="381"/>
      <c r="P83" s="423"/>
      <c r="Q83" s="426"/>
      <c r="R83" s="38" t="s">
        <v>662</v>
      </c>
      <c r="S83" s="35"/>
      <c r="T83" s="35" t="s">
        <v>703</v>
      </c>
      <c r="U83" s="423"/>
      <c r="V83" s="409"/>
      <c r="W83" s="414"/>
      <c r="X83" s="415"/>
      <c r="Y83" s="410"/>
      <c r="Z83" s="405"/>
      <c r="AA83" s="407"/>
      <c r="AB83" s="405"/>
      <c r="AC83" s="417"/>
      <c r="AD83" s="410"/>
      <c r="AE83" s="404"/>
      <c r="AF83" s="405"/>
      <c r="AG83" s="405"/>
      <c r="AH83" s="409"/>
      <c r="AI83" s="412"/>
      <c r="AJ83" s="412"/>
      <c r="AK83" s="529"/>
      <c r="AL83" s="403"/>
      <c r="AM83" s="409"/>
      <c r="AN83" s="414"/>
      <c r="AO83" s="381"/>
      <c r="AP83" s="381"/>
      <c r="AQ83" s="402"/>
      <c r="AR83" s="402"/>
      <c r="AS83" s="402"/>
      <c r="AT83" s="402"/>
      <c r="AU83" s="381"/>
      <c r="AV83" s="402"/>
      <c r="AW83" s="417"/>
      <c r="AX83" s="381"/>
      <c r="AY83" s="402"/>
      <c r="AZ83" s="402"/>
      <c r="BA83" s="402"/>
      <c r="BB83" s="434"/>
      <c r="BC83" s="402"/>
      <c r="BD83" s="402"/>
      <c r="BE83" s="417"/>
      <c r="BF83" s="402"/>
      <c r="BG83" s="402"/>
      <c r="BH83" s="402"/>
      <c r="BI83" s="402"/>
      <c r="BJ83" s="402"/>
      <c r="BK83" s="402"/>
      <c r="BL83" s="402"/>
      <c r="BM83" s="402"/>
    </row>
    <row r="84" spans="1:65" s="28" customFormat="1" ht="22.5" customHeight="1" x14ac:dyDescent="0.2">
      <c r="A84" s="381"/>
      <c r="B84" s="381"/>
      <c r="C84" s="381"/>
      <c r="D84" s="381"/>
      <c r="E84" s="381"/>
      <c r="F84" s="382"/>
      <c r="G84" s="381"/>
      <c r="H84" s="381"/>
      <c r="I84" s="381"/>
      <c r="J84" s="381"/>
      <c r="K84" s="381"/>
      <c r="L84" s="381"/>
      <c r="M84" s="381"/>
      <c r="N84" s="421"/>
      <c r="O84" s="381"/>
      <c r="P84" s="423"/>
      <c r="Q84" s="426"/>
      <c r="R84" s="38" t="s">
        <v>663</v>
      </c>
      <c r="S84" s="35"/>
      <c r="T84" s="35" t="s">
        <v>703</v>
      </c>
      <c r="U84" s="423"/>
      <c r="V84" s="409"/>
      <c r="W84" s="414"/>
      <c r="X84" s="415"/>
      <c r="Y84" s="410"/>
      <c r="Z84" s="405"/>
      <c r="AA84" s="407"/>
      <c r="AB84" s="405"/>
      <c r="AC84" s="417"/>
      <c r="AD84" s="410"/>
      <c r="AE84" s="404"/>
      <c r="AF84" s="405"/>
      <c r="AG84" s="405"/>
      <c r="AH84" s="409"/>
      <c r="AI84" s="412"/>
      <c r="AJ84" s="412"/>
      <c r="AK84" s="529"/>
      <c r="AL84" s="403"/>
      <c r="AM84" s="409"/>
      <c r="AN84" s="414"/>
      <c r="AO84" s="381"/>
      <c r="AP84" s="381"/>
      <c r="AQ84" s="402"/>
      <c r="AR84" s="402"/>
      <c r="AS84" s="402"/>
      <c r="AT84" s="402"/>
      <c r="AU84" s="381"/>
      <c r="AV84" s="402"/>
      <c r="AW84" s="417"/>
      <c r="AX84" s="381"/>
      <c r="AY84" s="402"/>
      <c r="AZ84" s="402"/>
      <c r="BA84" s="402"/>
      <c r="BB84" s="434"/>
      <c r="BC84" s="402"/>
      <c r="BD84" s="402"/>
      <c r="BE84" s="417"/>
      <c r="BF84" s="402"/>
      <c r="BG84" s="402"/>
      <c r="BH84" s="402"/>
      <c r="BI84" s="402"/>
      <c r="BJ84" s="402"/>
      <c r="BK84" s="402"/>
      <c r="BL84" s="402"/>
      <c r="BM84" s="402"/>
    </row>
    <row r="85" spans="1:65" s="28" customFormat="1" ht="22.5" customHeight="1" x14ac:dyDescent="0.2">
      <c r="A85" s="381"/>
      <c r="B85" s="381"/>
      <c r="C85" s="381"/>
      <c r="D85" s="381"/>
      <c r="E85" s="381"/>
      <c r="F85" s="382"/>
      <c r="G85" s="381"/>
      <c r="H85" s="381"/>
      <c r="I85" s="381"/>
      <c r="J85" s="381"/>
      <c r="K85" s="381"/>
      <c r="L85" s="381"/>
      <c r="M85" s="381"/>
      <c r="N85" s="421"/>
      <c r="O85" s="381"/>
      <c r="P85" s="423"/>
      <c r="Q85" s="426"/>
      <c r="R85" s="38" t="s">
        <v>664</v>
      </c>
      <c r="S85" s="35"/>
      <c r="T85" s="35" t="s">
        <v>703</v>
      </c>
      <c r="U85" s="423"/>
      <c r="V85" s="409"/>
      <c r="W85" s="414"/>
      <c r="X85" s="415"/>
      <c r="Y85" s="410"/>
      <c r="Z85" s="405"/>
      <c r="AA85" s="407"/>
      <c r="AB85" s="405"/>
      <c r="AC85" s="417"/>
      <c r="AD85" s="410"/>
      <c r="AE85" s="404"/>
      <c r="AF85" s="405"/>
      <c r="AG85" s="405"/>
      <c r="AH85" s="409"/>
      <c r="AI85" s="412"/>
      <c r="AJ85" s="412"/>
      <c r="AK85" s="529"/>
      <c r="AL85" s="403"/>
      <c r="AM85" s="409"/>
      <c r="AN85" s="414"/>
      <c r="AO85" s="381"/>
      <c r="AP85" s="381"/>
      <c r="AQ85" s="402"/>
      <c r="AR85" s="402"/>
      <c r="AS85" s="402"/>
      <c r="AT85" s="402"/>
      <c r="AU85" s="381"/>
      <c r="AV85" s="402"/>
      <c r="AW85" s="417"/>
      <c r="AX85" s="381"/>
      <c r="AY85" s="402"/>
      <c r="AZ85" s="402"/>
      <c r="BA85" s="402"/>
      <c r="BB85" s="434"/>
      <c r="BC85" s="402"/>
      <c r="BD85" s="402"/>
      <c r="BE85" s="417"/>
      <c r="BF85" s="402"/>
      <c r="BG85" s="402"/>
      <c r="BH85" s="402"/>
      <c r="BI85" s="402"/>
      <c r="BJ85" s="402"/>
      <c r="BK85" s="402"/>
      <c r="BL85" s="402"/>
      <c r="BM85" s="402"/>
    </row>
    <row r="86" spans="1:65" s="28" customFormat="1" ht="22.5" customHeight="1" x14ac:dyDescent="0.2">
      <c r="A86" s="381"/>
      <c r="B86" s="381"/>
      <c r="C86" s="381"/>
      <c r="D86" s="381"/>
      <c r="E86" s="381"/>
      <c r="F86" s="382"/>
      <c r="G86" s="381"/>
      <c r="H86" s="381"/>
      <c r="I86" s="381"/>
      <c r="J86" s="381"/>
      <c r="K86" s="381"/>
      <c r="L86" s="381"/>
      <c r="M86" s="381"/>
      <c r="N86" s="421"/>
      <c r="O86" s="381"/>
      <c r="P86" s="424"/>
      <c r="Q86" s="427"/>
      <c r="R86" s="36" t="s">
        <v>665</v>
      </c>
      <c r="S86" s="35">
        <f>COUNTA(S67:S85)</f>
        <v>10</v>
      </c>
      <c r="T86" s="35">
        <f>COUNTA(T67:T85)</f>
        <v>9</v>
      </c>
      <c r="U86" s="424"/>
      <c r="V86" s="409"/>
      <c r="W86" s="414"/>
      <c r="X86" s="415"/>
      <c r="Y86" s="410"/>
      <c r="Z86" s="405"/>
      <c r="AA86" s="408"/>
      <c r="AB86" s="405"/>
      <c r="AC86" s="418"/>
      <c r="AD86" s="410"/>
      <c r="AE86" s="404"/>
      <c r="AF86" s="405"/>
      <c r="AG86" s="405"/>
      <c r="AH86" s="409"/>
      <c r="AI86" s="413"/>
      <c r="AJ86" s="413"/>
      <c r="AK86" s="524"/>
      <c r="AL86" s="403"/>
      <c r="AM86" s="409"/>
      <c r="AN86" s="414"/>
      <c r="AO86" s="381"/>
      <c r="AP86" s="381"/>
      <c r="AQ86" s="402"/>
      <c r="AR86" s="402"/>
      <c r="AS86" s="402"/>
      <c r="AT86" s="402"/>
      <c r="AU86" s="381"/>
      <c r="AV86" s="402"/>
      <c r="AW86" s="418"/>
      <c r="AX86" s="381"/>
      <c r="AY86" s="402"/>
      <c r="AZ86" s="402"/>
      <c r="BA86" s="402"/>
      <c r="BB86" s="434"/>
      <c r="BC86" s="402"/>
      <c r="BD86" s="402"/>
      <c r="BE86" s="418"/>
      <c r="BF86" s="402"/>
      <c r="BG86" s="402"/>
      <c r="BH86" s="402"/>
      <c r="BI86" s="402"/>
      <c r="BJ86" s="402"/>
      <c r="BK86" s="402"/>
      <c r="BL86" s="402"/>
      <c r="BM86" s="402"/>
    </row>
    <row r="87" spans="1:65" s="77" customFormat="1" ht="9" customHeight="1" x14ac:dyDescent="0.2">
      <c r="A87" s="436">
        <v>1</v>
      </c>
      <c r="B87" s="436" t="s">
        <v>526</v>
      </c>
      <c r="C87" s="468" t="s">
        <v>623</v>
      </c>
      <c r="D87" s="468"/>
      <c r="E87" s="468"/>
      <c r="F87" s="436" t="s">
        <v>721</v>
      </c>
      <c r="G87" s="438" t="s">
        <v>627</v>
      </c>
      <c r="H87" s="438"/>
      <c r="I87" s="438"/>
      <c r="J87" s="438" t="s">
        <v>627</v>
      </c>
      <c r="K87" s="438" t="s">
        <v>722</v>
      </c>
      <c r="L87" s="438" t="s">
        <v>723</v>
      </c>
      <c r="M87" s="438" t="s">
        <v>724</v>
      </c>
      <c r="N87" s="438" t="s">
        <v>631</v>
      </c>
      <c r="O87" s="436" t="s">
        <v>670</v>
      </c>
      <c r="P87" s="476"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479">
        <f>IF(P87="Casi seguro",100%,IF(P87="Probable",80%,IF(P87="Posible",60%,IF(P87="Improbable",40%,IF(P87="Rara vez",20%,0)))))</f>
        <v>0.4</v>
      </c>
      <c r="R87" s="74" t="s">
        <v>633</v>
      </c>
      <c r="S87" s="75" t="s">
        <v>627</v>
      </c>
      <c r="T87" s="75"/>
      <c r="U87" s="452" t="str">
        <f>IF(S106&lt;=5,"Moderado",IF(S106&lt;=11,"Mayor","Catastrofico"))</f>
        <v>Mayor</v>
      </c>
      <c r="V87" s="459">
        <f>IF(U87=0,0,IF(U87="Moderado",60%,IF(U87="Mayor",80%,100%)))</f>
        <v>0.8</v>
      </c>
      <c r="W87" s="452" t="e">
        <f>VLOOKUP(P87,#REF!,MATCH(U87,#REF!,0),FALSE)</f>
        <v>#REF!</v>
      </c>
      <c r="X87" s="464" t="s">
        <v>725</v>
      </c>
      <c r="Y87" s="442" t="str">
        <f>IF(Z87="Preventivo","X",IF(Z87="Detectivo","X","X "))</f>
        <v>X</v>
      </c>
      <c r="Z87" s="431" t="s">
        <v>506</v>
      </c>
      <c r="AA87" s="443">
        <f>IF(Z87="","",IF(Z87="Preventivo",25%,15%))</f>
        <v>0.25</v>
      </c>
      <c r="AB87" s="431" t="s">
        <v>520</v>
      </c>
      <c r="AC87" s="443">
        <f>IF(AB87="Automatico",25%,15%)</f>
        <v>0.15</v>
      </c>
      <c r="AD87" s="460">
        <f>AA87+AC87</f>
        <v>0.4</v>
      </c>
      <c r="AE87" s="431" t="s">
        <v>508</v>
      </c>
      <c r="AF87" s="431" t="s">
        <v>509</v>
      </c>
      <c r="AG87" s="431" t="s">
        <v>510</v>
      </c>
      <c r="AH87" s="460">
        <f>Q87-(Q87*AD87)</f>
        <v>0.24</v>
      </c>
      <c r="AI87" s="536" t="str">
        <f>IF(AJ87=0,"Defina la frecuencia",IF(AJ87=20%,"Rara vez",IF(AJ87=40%,"Improbable",IF(AJ87=60%,"Posible",IF(AJ87=80%,"Probable","Casi seguro")))))</f>
        <v>Rara vez</v>
      </c>
      <c r="AJ87" s="536">
        <f>IF(AH94&lt;20%,20%,IF(AH94&lt;40%,40%,IF(AH94&lt;60%,60%,IF(AH94&lt;80%,80%,100%))))</f>
        <v>0.2</v>
      </c>
      <c r="AK87" s="76">
        <f>VALUE(AJ87)</f>
        <v>0.2</v>
      </c>
      <c r="AL87" s="452" t="str">
        <f>U87</f>
        <v>Mayor</v>
      </c>
      <c r="AM87" s="459">
        <f>V87</f>
        <v>0.8</v>
      </c>
      <c r="AN87" s="452" t="e">
        <f>VLOOKUP(AI87,#REF!,MATCH(AL87,#REF!,0),FALSE)</f>
        <v>#REF!</v>
      </c>
      <c r="AO87" s="446"/>
      <c r="AP87" s="436" t="s">
        <v>726</v>
      </c>
      <c r="AQ87" s="436" t="s">
        <v>637</v>
      </c>
      <c r="AR87" s="440">
        <v>44562</v>
      </c>
      <c r="AS87" s="440">
        <v>44926</v>
      </c>
      <c r="AT87" s="436"/>
      <c r="AU87" s="436" t="s">
        <v>727</v>
      </c>
      <c r="AV87" s="463" t="s">
        <v>728</v>
      </c>
      <c r="AW87" s="436"/>
      <c r="AX87" s="436"/>
      <c r="AY87" s="436"/>
      <c r="AZ87" s="436"/>
      <c r="BA87" s="449"/>
      <c r="BB87" s="436"/>
      <c r="BC87" s="436"/>
      <c r="BD87" s="436"/>
      <c r="BE87" s="468"/>
      <c r="BF87" s="436"/>
      <c r="BG87" s="449"/>
      <c r="BH87" s="436"/>
      <c r="BI87" s="436"/>
      <c r="BJ87" s="436"/>
      <c r="BK87" s="436"/>
      <c r="BL87" s="436"/>
      <c r="BM87" s="449"/>
    </row>
    <row r="88" spans="1:65" s="77" customFormat="1" ht="9" customHeight="1" x14ac:dyDescent="0.2">
      <c r="A88" s="436"/>
      <c r="B88" s="436"/>
      <c r="C88" s="469"/>
      <c r="D88" s="469"/>
      <c r="E88" s="469"/>
      <c r="F88" s="436"/>
      <c r="G88" s="438"/>
      <c r="H88" s="438"/>
      <c r="I88" s="438"/>
      <c r="J88" s="438"/>
      <c r="K88" s="438"/>
      <c r="L88" s="438"/>
      <c r="M88" s="438"/>
      <c r="N88" s="438"/>
      <c r="O88" s="436"/>
      <c r="P88" s="477"/>
      <c r="Q88" s="480"/>
      <c r="R88" s="74" t="s">
        <v>644</v>
      </c>
      <c r="S88" s="75" t="s">
        <v>627</v>
      </c>
      <c r="T88" s="75"/>
      <c r="U88" s="452"/>
      <c r="V88" s="459"/>
      <c r="W88" s="452"/>
      <c r="X88" s="464"/>
      <c r="Y88" s="442"/>
      <c r="Z88" s="432"/>
      <c r="AA88" s="444"/>
      <c r="AB88" s="432"/>
      <c r="AC88" s="444"/>
      <c r="AD88" s="462"/>
      <c r="AE88" s="432"/>
      <c r="AF88" s="432"/>
      <c r="AG88" s="432"/>
      <c r="AH88" s="460"/>
      <c r="AI88" s="537"/>
      <c r="AJ88" s="537"/>
      <c r="AK88" s="78"/>
      <c r="AL88" s="452"/>
      <c r="AM88" s="459"/>
      <c r="AN88" s="452"/>
      <c r="AO88" s="447"/>
      <c r="AP88" s="436"/>
      <c r="AQ88" s="437"/>
      <c r="AR88" s="437"/>
      <c r="AS88" s="437"/>
      <c r="AT88" s="437"/>
      <c r="AU88" s="436"/>
      <c r="AV88" s="463"/>
      <c r="AW88" s="436"/>
      <c r="AX88" s="436"/>
      <c r="AY88" s="437"/>
      <c r="AZ88" s="437"/>
      <c r="BA88" s="437"/>
      <c r="BB88" s="436"/>
      <c r="BC88" s="436"/>
      <c r="BD88" s="436"/>
      <c r="BE88" s="469"/>
      <c r="BF88" s="437"/>
      <c r="BG88" s="437"/>
      <c r="BH88" s="436"/>
      <c r="BI88" s="436"/>
      <c r="BJ88" s="436"/>
      <c r="BK88" s="437"/>
      <c r="BL88" s="437"/>
      <c r="BM88" s="437"/>
    </row>
    <row r="89" spans="1:65" s="77" customFormat="1" ht="9" customHeight="1" x14ac:dyDescent="0.2">
      <c r="A89" s="436"/>
      <c r="B89" s="436"/>
      <c r="C89" s="469"/>
      <c r="D89" s="469"/>
      <c r="E89" s="469"/>
      <c r="F89" s="436"/>
      <c r="G89" s="438"/>
      <c r="H89" s="438"/>
      <c r="I89" s="438"/>
      <c r="J89" s="438"/>
      <c r="K89" s="438"/>
      <c r="L89" s="438"/>
      <c r="M89" s="438"/>
      <c r="N89" s="438"/>
      <c r="O89" s="436"/>
      <c r="P89" s="477"/>
      <c r="Q89" s="480"/>
      <c r="R89" s="74" t="s">
        <v>645</v>
      </c>
      <c r="S89" s="75"/>
      <c r="T89" s="75" t="s">
        <v>627</v>
      </c>
      <c r="U89" s="452"/>
      <c r="V89" s="459"/>
      <c r="W89" s="452"/>
      <c r="X89" s="464"/>
      <c r="Y89" s="442"/>
      <c r="Z89" s="432"/>
      <c r="AA89" s="444"/>
      <c r="AB89" s="432"/>
      <c r="AC89" s="444"/>
      <c r="AD89" s="462"/>
      <c r="AE89" s="432"/>
      <c r="AF89" s="432"/>
      <c r="AG89" s="432"/>
      <c r="AH89" s="460"/>
      <c r="AI89" s="537"/>
      <c r="AJ89" s="537"/>
      <c r="AK89" s="78"/>
      <c r="AL89" s="452"/>
      <c r="AM89" s="459"/>
      <c r="AN89" s="452"/>
      <c r="AO89" s="447"/>
      <c r="AP89" s="436"/>
      <c r="AQ89" s="437"/>
      <c r="AR89" s="437"/>
      <c r="AS89" s="437"/>
      <c r="AT89" s="437"/>
      <c r="AU89" s="436"/>
      <c r="AV89" s="463"/>
      <c r="AW89" s="436"/>
      <c r="AX89" s="436"/>
      <c r="AY89" s="437"/>
      <c r="AZ89" s="437"/>
      <c r="BA89" s="437"/>
      <c r="BB89" s="436"/>
      <c r="BC89" s="436"/>
      <c r="BD89" s="436"/>
      <c r="BE89" s="469"/>
      <c r="BF89" s="437"/>
      <c r="BG89" s="437"/>
      <c r="BH89" s="436"/>
      <c r="BI89" s="436"/>
      <c r="BJ89" s="436"/>
      <c r="BK89" s="437"/>
      <c r="BL89" s="437"/>
      <c r="BM89" s="437"/>
    </row>
    <row r="90" spans="1:65" s="77" customFormat="1" ht="9" customHeight="1" x14ac:dyDescent="0.2">
      <c r="A90" s="436"/>
      <c r="B90" s="436"/>
      <c r="C90" s="469"/>
      <c r="D90" s="469"/>
      <c r="E90" s="469"/>
      <c r="F90" s="436"/>
      <c r="G90" s="438"/>
      <c r="H90" s="438"/>
      <c r="I90" s="438"/>
      <c r="J90" s="438"/>
      <c r="K90" s="438"/>
      <c r="L90" s="438"/>
      <c r="M90" s="438"/>
      <c r="N90" s="438"/>
      <c r="O90" s="436"/>
      <c r="P90" s="477"/>
      <c r="Q90" s="480"/>
      <c r="R90" s="74" t="s">
        <v>646</v>
      </c>
      <c r="S90" s="75"/>
      <c r="T90" s="75" t="s">
        <v>627</v>
      </c>
      <c r="U90" s="452"/>
      <c r="V90" s="459"/>
      <c r="W90" s="452"/>
      <c r="X90" s="464"/>
      <c r="Y90" s="442"/>
      <c r="Z90" s="432"/>
      <c r="AA90" s="444"/>
      <c r="AB90" s="432"/>
      <c r="AC90" s="444"/>
      <c r="AD90" s="462"/>
      <c r="AE90" s="432"/>
      <c r="AF90" s="432"/>
      <c r="AG90" s="432"/>
      <c r="AH90" s="460"/>
      <c r="AI90" s="537"/>
      <c r="AJ90" s="537"/>
      <c r="AK90" s="78"/>
      <c r="AL90" s="452"/>
      <c r="AM90" s="459"/>
      <c r="AN90" s="452"/>
      <c r="AO90" s="447"/>
      <c r="AP90" s="436"/>
      <c r="AQ90" s="437"/>
      <c r="AR90" s="437"/>
      <c r="AS90" s="437"/>
      <c r="AT90" s="437"/>
      <c r="AU90" s="436"/>
      <c r="AV90" s="463"/>
      <c r="AW90" s="436"/>
      <c r="AX90" s="436"/>
      <c r="AY90" s="437"/>
      <c r="AZ90" s="437"/>
      <c r="BA90" s="437"/>
      <c r="BB90" s="436"/>
      <c r="BC90" s="436"/>
      <c r="BD90" s="436"/>
      <c r="BE90" s="469"/>
      <c r="BF90" s="437"/>
      <c r="BG90" s="437"/>
      <c r="BH90" s="436"/>
      <c r="BI90" s="436"/>
      <c r="BJ90" s="436"/>
      <c r="BK90" s="437"/>
      <c r="BL90" s="437"/>
      <c r="BM90" s="437"/>
    </row>
    <row r="91" spans="1:65" s="77" customFormat="1" ht="9" customHeight="1" x14ac:dyDescent="0.2">
      <c r="A91" s="436"/>
      <c r="B91" s="436"/>
      <c r="C91" s="469"/>
      <c r="D91" s="469"/>
      <c r="E91" s="469"/>
      <c r="F91" s="436"/>
      <c r="G91" s="438"/>
      <c r="H91" s="438"/>
      <c r="I91" s="438"/>
      <c r="J91" s="438"/>
      <c r="K91" s="438"/>
      <c r="L91" s="438"/>
      <c r="M91" s="438"/>
      <c r="N91" s="438"/>
      <c r="O91" s="436"/>
      <c r="P91" s="477"/>
      <c r="Q91" s="480"/>
      <c r="R91" s="74" t="s">
        <v>647</v>
      </c>
      <c r="S91" s="75" t="s">
        <v>627</v>
      </c>
      <c r="T91" s="75"/>
      <c r="U91" s="452"/>
      <c r="V91" s="459"/>
      <c r="W91" s="452"/>
      <c r="X91" s="464"/>
      <c r="Y91" s="442"/>
      <c r="Z91" s="432"/>
      <c r="AA91" s="444"/>
      <c r="AB91" s="432"/>
      <c r="AC91" s="444"/>
      <c r="AD91" s="462"/>
      <c r="AE91" s="432"/>
      <c r="AF91" s="432"/>
      <c r="AG91" s="432"/>
      <c r="AH91" s="460"/>
      <c r="AI91" s="537"/>
      <c r="AJ91" s="537"/>
      <c r="AK91" s="78"/>
      <c r="AL91" s="452"/>
      <c r="AM91" s="459"/>
      <c r="AN91" s="452"/>
      <c r="AO91" s="447"/>
      <c r="AP91" s="436"/>
      <c r="AQ91" s="437"/>
      <c r="AR91" s="437"/>
      <c r="AS91" s="437"/>
      <c r="AT91" s="437"/>
      <c r="AU91" s="436"/>
      <c r="AV91" s="463"/>
      <c r="AW91" s="436"/>
      <c r="AX91" s="436"/>
      <c r="AY91" s="437"/>
      <c r="AZ91" s="437"/>
      <c r="BA91" s="437"/>
      <c r="BB91" s="436"/>
      <c r="BC91" s="436"/>
      <c r="BD91" s="436"/>
      <c r="BE91" s="469"/>
      <c r="BF91" s="437"/>
      <c r="BG91" s="437"/>
      <c r="BH91" s="436"/>
      <c r="BI91" s="436"/>
      <c r="BJ91" s="436"/>
      <c r="BK91" s="437"/>
      <c r="BL91" s="437"/>
      <c r="BM91" s="437"/>
    </row>
    <row r="92" spans="1:65" s="77" customFormat="1" ht="9" customHeight="1" x14ac:dyDescent="0.2">
      <c r="A92" s="436"/>
      <c r="B92" s="436"/>
      <c r="C92" s="469"/>
      <c r="D92" s="469"/>
      <c r="E92" s="469"/>
      <c r="F92" s="436"/>
      <c r="G92" s="438"/>
      <c r="H92" s="438"/>
      <c r="I92" s="438"/>
      <c r="J92" s="438"/>
      <c r="K92" s="438"/>
      <c r="L92" s="438"/>
      <c r="M92" s="438"/>
      <c r="N92" s="438"/>
      <c r="O92" s="436"/>
      <c r="P92" s="477"/>
      <c r="Q92" s="480"/>
      <c r="R92" s="74" t="s">
        <v>648</v>
      </c>
      <c r="S92" s="75"/>
      <c r="T92" s="75" t="s">
        <v>627</v>
      </c>
      <c r="U92" s="452"/>
      <c r="V92" s="459"/>
      <c r="W92" s="452"/>
      <c r="X92" s="464"/>
      <c r="Y92" s="442"/>
      <c r="Z92" s="432"/>
      <c r="AA92" s="444"/>
      <c r="AB92" s="432"/>
      <c r="AC92" s="444"/>
      <c r="AD92" s="462"/>
      <c r="AE92" s="432"/>
      <c r="AF92" s="432"/>
      <c r="AG92" s="432"/>
      <c r="AH92" s="460"/>
      <c r="AI92" s="537"/>
      <c r="AJ92" s="537"/>
      <c r="AK92" s="78"/>
      <c r="AL92" s="452"/>
      <c r="AM92" s="459"/>
      <c r="AN92" s="452"/>
      <c r="AO92" s="447"/>
      <c r="AP92" s="436"/>
      <c r="AQ92" s="437"/>
      <c r="AR92" s="437"/>
      <c r="AS92" s="437"/>
      <c r="AT92" s="437"/>
      <c r="AU92" s="436"/>
      <c r="AV92" s="463"/>
      <c r="AW92" s="436"/>
      <c r="AX92" s="436"/>
      <c r="AY92" s="437"/>
      <c r="AZ92" s="437"/>
      <c r="BA92" s="437"/>
      <c r="BB92" s="436"/>
      <c r="BC92" s="436"/>
      <c r="BD92" s="436"/>
      <c r="BE92" s="469"/>
      <c r="BF92" s="437"/>
      <c r="BG92" s="437"/>
      <c r="BH92" s="436"/>
      <c r="BI92" s="436"/>
      <c r="BJ92" s="436"/>
      <c r="BK92" s="437"/>
      <c r="BL92" s="437"/>
      <c r="BM92" s="437"/>
    </row>
    <row r="93" spans="1:65" s="77" customFormat="1" ht="9" customHeight="1" x14ac:dyDescent="0.2">
      <c r="A93" s="436"/>
      <c r="B93" s="436"/>
      <c r="C93" s="469"/>
      <c r="D93" s="469"/>
      <c r="E93" s="469"/>
      <c r="F93" s="436"/>
      <c r="G93" s="438"/>
      <c r="H93" s="438"/>
      <c r="I93" s="438"/>
      <c r="J93" s="438"/>
      <c r="K93" s="438"/>
      <c r="L93" s="438"/>
      <c r="M93" s="438"/>
      <c r="N93" s="438"/>
      <c r="O93" s="436"/>
      <c r="P93" s="477"/>
      <c r="Q93" s="480"/>
      <c r="R93" s="74" t="s">
        <v>649</v>
      </c>
      <c r="S93" s="75" t="s">
        <v>627</v>
      </c>
      <c r="T93" s="75"/>
      <c r="U93" s="452"/>
      <c r="V93" s="459"/>
      <c r="W93" s="452"/>
      <c r="X93" s="464"/>
      <c r="Y93" s="442"/>
      <c r="Z93" s="432"/>
      <c r="AA93" s="445"/>
      <c r="AB93" s="432"/>
      <c r="AC93" s="445"/>
      <c r="AD93" s="462"/>
      <c r="AE93" s="432"/>
      <c r="AF93" s="432"/>
      <c r="AG93" s="432"/>
      <c r="AH93" s="460"/>
      <c r="AI93" s="537"/>
      <c r="AJ93" s="537"/>
      <c r="AK93" s="78"/>
      <c r="AL93" s="452"/>
      <c r="AM93" s="459"/>
      <c r="AN93" s="452"/>
      <c r="AO93" s="447"/>
      <c r="AP93" s="436"/>
      <c r="AQ93" s="437"/>
      <c r="AR93" s="437"/>
      <c r="AS93" s="437"/>
      <c r="AT93" s="437"/>
      <c r="AU93" s="436"/>
      <c r="AV93" s="463"/>
      <c r="AW93" s="436"/>
      <c r="AX93" s="436"/>
      <c r="AY93" s="437"/>
      <c r="AZ93" s="437"/>
      <c r="BA93" s="437"/>
      <c r="BB93" s="436"/>
      <c r="BC93" s="436"/>
      <c r="BD93" s="436"/>
      <c r="BE93" s="470"/>
      <c r="BF93" s="437"/>
      <c r="BG93" s="437"/>
      <c r="BH93" s="436"/>
      <c r="BI93" s="436"/>
      <c r="BJ93" s="436"/>
      <c r="BK93" s="437"/>
      <c r="BL93" s="437"/>
      <c r="BM93" s="437"/>
    </row>
    <row r="94" spans="1:65" s="77" customFormat="1" ht="9" customHeight="1" x14ac:dyDescent="0.2">
      <c r="A94" s="436"/>
      <c r="B94" s="436"/>
      <c r="C94" s="469"/>
      <c r="D94" s="469"/>
      <c r="E94" s="469"/>
      <c r="F94" s="436"/>
      <c r="G94" s="438"/>
      <c r="H94" s="438"/>
      <c r="I94" s="438"/>
      <c r="J94" s="438"/>
      <c r="K94" s="438"/>
      <c r="L94" s="438"/>
      <c r="M94" s="438"/>
      <c r="N94" s="438"/>
      <c r="O94" s="436"/>
      <c r="P94" s="477"/>
      <c r="Q94" s="480"/>
      <c r="R94" s="74" t="s">
        <v>650</v>
      </c>
      <c r="S94" s="75"/>
      <c r="T94" s="75" t="s">
        <v>627</v>
      </c>
      <c r="U94" s="452"/>
      <c r="V94" s="459"/>
      <c r="W94" s="452"/>
      <c r="X94" s="451"/>
      <c r="Y94" s="452" t="str">
        <f>IF(Z94="Preventivo","X",IF(Z87="Detectivo","X","X "))</f>
        <v xml:space="preserve">X </v>
      </c>
      <c r="Z94" s="454" t="s">
        <v>519</v>
      </c>
      <c r="AA94" s="456">
        <f>IF(Z94="","",IF(Z94="Preventivo",25%,15%))</f>
        <v>0.15</v>
      </c>
      <c r="AB94" s="454" t="s">
        <v>520</v>
      </c>
      <c r="AC94" s="446">
        <f>IF(AB94="Automatico",25%,15%)</f>
        <v>0.15</v>
      </c>
      <c r="AD94" s="459">
        <f>AA94+AC94</f>
        <v>0.3</v>
      </c>
      <c r="AE94" s="454"/>
      <c r="AF94" s="454"/>
      <c r="AG94" s="454"/>
      <c r="AH94" s="459">
        <f>AH87-(AH87*AD94)</f>
        <v>0.16799999999999998</v>
      </c>
      <c r="AI94" s="537"/>
      <c r="AJ94" s="537"/>
      <c r="AK94" s="78"/>
      <c r="AL94" s="452"/>
      <c r="AM94" s="459"/>
      <c r="AN94" s="452"/>
      <c r="AO94" s="447"/>
      <c r="AP94" s="438"/>
      <c r="AQ94" s="438"/>
      <c r="AR94" s="441"/>
      <c r="AS94" s="441"/>
      <c r="AT94" s="438"/>
      <c r="AU94" s="438"/>
      <c r="AV94" s="438"/>
      <c r="AW94" s="438"/>
      <c r="AX94" s="438"/>
      <c r="AY94" s="438"/>
      <c r="AZ94" s="438"/>
      <c r="BA94" s="450"/>
      <c r="BB94" s="438"/>
      <c r="BC94" s="438"/>
      <c r="BD94" s="438"/>
      <c r="BE94" s="446"/>
      <c r="BF94" s="438"/>
      <c r="BG94" s="450"/>
      <c r="BH94" s="438"/>
      <c r="BI94" s="438"/>
      <c r="BJ94" s="438"/>
      <c r="BK94" s="438"/>
      <c r="BL94" s="438"/>
      <c r="BM94" s="450"/>
    </row>
    <row r="95" spans="1:65" s="77" customFormat="1" ht="9" customHeight="1" x14ac:dyDescent="0.2">
      <c r="A95" s="436"/>
      <c r="B95" s="436"/>
      <c r="C95" s="469"/>
      <c r="D95" s="469"/>
      <c r="E95" s="469"/>
      <c r="F95" s="436"/>
      <c r="G95" s="438"/>
      <c r="H95" s="438"/>
      <c r="I95" s="438"/>
      <c r="J95" s="438"/>
      <c r="K95" s="438"/>
      <c r="L95" s="438"/>
      <c r="M95" s="438"/>
      <c r="N95" s="438"/>
      <c r="O95" s="436"/>
      <c r="P95" s="477"/>
      <c r="Q95" s="480"/>
      <c r="R95" s="74" t="s">
        <v>654</v>
      </c>
      <c r="S95" s="75" t="s">
        <v>627</v>
      </c>
      <c r="T95" s="75"/>
      <c r="U95" s="452"/>
      <c r="V95" s="459"/>
      <c r="W95" s="452"/>
      <c r="X95" s="451"/>
      <c r="Y95" s="453"/>
      <c r="Z95" s="455"/>
      <c r="AA95" s="457"/>
      <c r="AB95" s="455"/>
      <c r="AC95" s="447"/>
      <c r="AD95" s="453"/>
      <c r="AE95" s="454"/>
      <c r="AF95" s="455"/>
      <c r="AG95" s="455"/>
      <c r="AH95" s="459"/>
      <c r="AI95" s="537"/>
      <c r="AJ95" s="537"/>
      <c r="AK95" s="78"/>
      <c r="AL95" s="452"/>
      <c r="AM95" s="459"/>
      <c r="AN95" s="452"/>
      <c r="AO95" s="447"/>
      <c r="AP95" s="439"/>
      <c r="AQ95" s="439"/>
      <c r="AR95" s="439"/>
      <c r="AS95" s="439"/>
      <c r="AT95" s="439"/>
      <c r="AU95" s="438"/>
      <c r="AV95" s="439"/>
      <c r="AW95" s="439"/>
      <c r="AX95" s="439"/>
      <c r="AY95" s="439"/>
      <c r="AZ95" s="439"/>
      <c r="BA95" s="439"/>
      <c r="BB95" s="439"/>
      <c r="BC95" s="439"/>
      <c r="BD95" s="439"/>
      <c r="BE95" s="447"/>
      <c r="BF95" s="439"/>
      <c r="BG95" s="439"/>
      <c r="BH95" s="439"/>
      <c r="BI95" s="439"/>
      <c r="BJ95" s="439"/>
      <c r="BK95" s="439"/>
      <c r="BL95" s="439"/>
      <c r="BM95" s="439"/>
    </row>
    <row r="96" spans="1:65" s="77" customFormat="1" ht="9" customHeight="1" x14ac:dyDescent="0.2">
      <c r="A96" s="436"/>
      <c r="B96" s="436"/>
      <c r="C96" s="469"/>
      <c r="D96" s="469"/>
      <c r="E96" s="469"/>
      <c r="F96" s="436"/>
      <c r="G96" s="438"/>
      <c r="H96" s="438"/>
      <c r="I96" s="438"/>
      <c r="J96" s="438"/>
      <c r="K96" s="438"/>
      <c r="L96" s="438"/>
      <c r="M96" s="438"/>
      <c r="N96" s="438"/>
      <c r="O96" s="436"/>
      <c r="P96" s="477"/>
      <c r="Q96" s="480"/>
      <c r="R96" s="74" t="s">
        <v>655</v>
      </c>
      <c r="S96" s="75" t="s">
        <v>627</v>
      </c>
      <c r="T96" s="75"/>
      <c r="U96" s="452"/>
      <c r="V96" s="459"/>
      <c r="W96" s="452"/>
      <c r="X96" s="451"/>
      <c r="Y96" s="453"/>
      <c r="Z96" s="455"/>
      <c r="AA96" s="457"/>
      <c r="AB96" s="455"/>
      <c r="AC96" s="447"/>
      <c r="AD96" s="453"/>
      <c r="AE96" s="454"/>
      <c r="AF96" s="455"/>
      <c r="AG96" s="455"/>
      <c r="AH96" s="459"/>
      <c r="AI96" s="537"/>
      <c r="AJ96" s="537"/>
      <c r="AK96" s="78"/>
      <c r="AL96" s="452"/>
      <c r="AM96" s="459"/>
      <c r="AN96" s="452"/>
      <c r="AO96" s="447"/>
      <c r="AP96" s="439"/>
      <c r="AQ96" s="439"/>
      <c r="AR96" s="439"/>
      <c r="AS96" s="439"/>
      <c r="AT96" s="439"/>
      <c r="AU96" s="438"/>
      <c r="AV96" s="439"/>
      <c r="AW96" s="439"/>
      <c r="AX96" s="439"/>
      <c r="AY96" s="439"/>
      <c r="AZ96" s="439"/>
      <c r="BA96" s="439"/>
      <c r="BB96" s="439"/>
      <c r="BC96" s="439"/>
      <c r="BD96" s="439"/>
      <c r="BE96" s="447"/>
      <c r="BF96" s="439"/>
      <c r="BG96" s="439"/>
      <c r="BH96" s="439"/>
      <c r="BI96" s="439"/>
      <c r="BJ96" s="439"/>
      <c r="BK96" s="439"/>
      <c r="BL96" s="439"/>
      <c r="BM96" s="439"/>
    </row>
    <row r="97" spans="1:65" s="77" customFormat="1" ht="9" customHeight="1" x14ac:dyDescent="0.2">
      <c r="A97" s="436"/>
      <c r="B97" s="436"/>
      <c r="C97" s="469"/>
      <c r="D97" s="469"/>
      <c r="E97" s="469"/>
      <c r="F97" s="436"/>
      <c r="G97" s="438"/>
      <c r="H97" s="438"/>
      <c r="I97" s="438"/>
      <c r="J97" s="438"/>
      <c r="K97" s="438"/>
      <c r="L97" s="438"/>
      <c r="M97" s="438"/>
      <c r="N97" s="438"/>
      <c r="O97" s="436"/>
      <c r="P97" s="477"/>
      <c r="Q97" s="480"/>
      <c r="R97" s="74" t="s">
        <v>656</v>
      </c>
      <c r="S97" s="75" t="s">
        <v>627</v>
      </c>
      <c r="T97" s="75"/>
      <c r="U97" s="452"/>
      <c r="V97" s="459"/>
      <c r="W97" s="452"/>
      <c r="X97" s="451"/>
      <c r="Y97" s="453"/>
      <c r="Z97" s="455"/>
      <c r="AA97" s="457"/>
      <c r="AB97" s="455"/>
      <c r="AC97" s="447"/>
      <c r="AD97" s="453"/>
      <c r="AE97" s="454"/>
      <c r="AF97" s="455"/>
      <c r="AG97" s="455"/>
      <c r="AH97" s="459"/>
      <c r="AI97" s="537"/>
      <c r="AJ97" s="537"/>
      <c r="AK97" s="78"/>
      <c r="AL97" s="452"/>
      <c r="AM97" s="459"/>
      <c r="AN97" s="452"/>
      <c r="AO97" s="447"/>
      <c r="AP97" s="439"/>
      <c r="AQ97" s="439"/>
      <c r="AR97" s="439"/>
      <c r="AS97" s="439"/>
      <c r="AT97" s="439"/>
      <c r="AU97" s="438"/>
      <c r="AV97" s="439"/>
      <c r="AW97" s="439"/>
      <c r="AX97" s="439"/>
      <c r="AY97" s="439"/>
      <c r="AZ97" s="439"/>
      <c r="BA97" s="439"/>
      <c r="BB97" s="439"/>
      <c r="BC97" s="439"/>
      <c r="BD97" s="439"/>
      <c r="BE97" s="447"/>
      <c r="BF97" s="439"/>
      <c r="BG97" s="439"/>
      <c r="BH97" s="439"/>
      <c r="BI97" s="439"/>
      <c r="BJ97" s="439"/>
      <c r="BK97" s="439"/>
      <c r="BL97" s="439"/>
      <c r="BM97" s="439"/>
    </row>
    <row r="98" spans="1:65" s="77" customFormat="1" ht="9" customHeight="1" x14ac:dyDescent="0.2">
      <c r="A98" s="436"/>
      <c r="B98" s="436"/>
      <c r="C98" s="469"/>
      <c r="D98" s="469"/>
      <c r="E98" s="469"/>
      <c r="F98" s="436"/>
      <c r="G98" s="438"/>
      <c r="H98" s="438"/>
      <c r="I98" s="438"/>
      <c r="J98" s="438"/>
      <c r="K98" s="438"/>
      <c r="L98" s="438"/>
      <c r="M98" s="438"/>
      <c r="N98" s="438"/>
      <c r="O98" s="436"/>
      <c r="P98" s="477"/>
      <c r="Q98" s="480"/>
      <c r="R98" s="74" t="s">
        <v>657</v>
      </c>
      <c r="S98" s="75" t="s">
        <v>627</v>
      </c>
      <c r="T98" s="75"/>
      <c r="U98" s="452"/>
      <c r="V98" s="459"/>
      <c r="W98" s="452"/>
      <c r="X98" s="451"/>
      <c r="Y98" s="453"/>
      <c r="Z98" s="455"/>
      <c r="AA98" s="457"/>
      <c r="AB98" s="455"/>
      <c r="AC98" s="447"/>
      <c r="AD98" s="453"/>
      <c r="AE98" s="454"/>
      <c r="AF98" s="455"/>
      <c r="AG98" s="455"/>
      <c r="AH98" s="459"/>
      <c r="AI98" s="537"/>
      <c r="AJ98" s="537"/>
      <c r="AK98" s="78"/>
      <c r="AL98" s="452"/>
      <c r="AM98" s="459"/>
      <c r="AN98" s="452"/>
      <c r="AO98" s="447"/>
      <c r="AP98" s="439"/>
      <c r="AQ98" s="439"/>
      <c r="AR98" s="439"/>
      <c r="AS98" s="439"/>
      <c r="AT98" s="439"/>
      <c r="AU98" s="438"/>
      <c r="AV98" s="439"/>
      <c r="AW98" s="439"/>
      <c r="AX98" s="439"/>
      <c r="AY98" s="439"/>
      <c r="AZ98" s="439"/>
      <c r="BA98" s="439"/>
      <c r="BB98" s="439"/>
      <c r="BC98" s="439"/>
      <c r="BD98" s="439"/>
      <c r="BE98" s="447"/>
      <c r="BF98" s="439"/>
      <c r="BG98" s="439"/>
      <c r="BH98" s="439"/>
      <c r="BI98" s="439"/>
      <c r="BJ98" s="439"/>
      <c r="BK98" s="439"/>
      <c r="BL98" s="439"/>
      <c r="BM98" s="439"/>
    </row>
    <row r="99" spans="1:65" s="77" customFormat="1" ht="9" customHeight="1" x14ac:dyDescent="0.2">
      <c r="A99" s="436"/>
      <c r="B99" s="436"/>
      <c r="C99" s="469"/>
      <c r="D99" s="469"/>
      <c r="E99" s="469"/>
      <c r="F99" s="436"/>
      <c r="G99" s="438"/>
      <c r="H99" s="438"/>
      <c r="I99" s="438"/>
      <c r="J99" s="438"/>
      <c r="K99" s="438"/>
      <c r="L99" s="438"/>
      <c r="M99" s="438"/>
      <c r="N99" s="438"/>
      <c r="O99" s="436"/>
      <c r="P99" s="477"/>
      <c r="Q99" s="480"/>
      <c r="R99" s="74" t="s">
        <v>658</v>
      </c>
      <c r="S99" s="75" t="s">
        <v>627</v>
      </c>
      <c r="T99" s="75"/>
      <c r="U99" s="452"/>
      <c r="V99" s="459"/>
      <c r="W99" s="452"/>
      <c r="X99" s="451"/>
      <c r="Y99" s="453"/>
      <c r="Z99" s="455"/>
      <c r="AA99" s="457"/>
      <c r="AB99" s="455"/>
      <c r="AC99" s="447"/>
      <c r="AD99" s="453"/>
      <c r="AE99" s="454"/>
      <c r="AF99" s="455"/>
      <c r="AG99" s="455"/>
      <c r="AH99" s="459"/>
      <c r="AI99" s="537"/>
      <c r="AJ99" s="537"/>
      <c r="AK99" s="78"/>
      <c r="AL99" s="452"/>
      <c r="AM99" s="459"/>
      <c r="AN99" s="452"/>
      <c r="AO99" s="447"/>
      <c r="AP99" s="439"/>
      <c r="AQ99" s="439"/>
      <c r="AR99" s="439"/>
      <c r="AS99" s="439"/>
      <c r="AT99" s="439"/>
      <c r="AU99" s="438"/>
      <c r="AV99" s="439"/>
      <c r="AW99" s="439"/>
      <c r="AX99" s="439"/>
      <c r="AY99" s="439"/>
      <c r="AZ99" s="439"/>
      <c r="BA99" s="439"/>
      <c r="BB99" s="439"/>
      <c r="BC99" s="439"/>
      <c r="BD99" s="439"/>
      <c r="BE99" s="447"/>
      <c r="BF99" s="439"/>
      <c r="BG99" s="439"/>
      <c r="BH99" s="439"/>
      <c r="BI99" s="439"/>
      <c r="BJ99" s="439"/>
      <c r="BK99" s="439"/>
      <c r="BL99" s="439"/>
      <c r="BM99" s="439"/>
    </row>
    <row r="100" spans="1:65" s="77" customFormat="1" ht="9" customHeight="1" x14ac:dyDescent="0.2">
      <c r="A100" s="436"/>
      <c r="B100" s="436"/>
      <c r="C100" s="469"/>
      <c r="D100" s="469"/>
      <c r="E100" s="469"/>
      <c r="F100" s="436"/>
      <c r="G100" s="438"/>
      <c r="H100" s="438"/>
      <c r="I100" s="438"/>
      <c r="J100" s="438"/>
      <c r="K100" s="438"/>
      <c r="L100" s="438"/>
      <c r="M100" s="438"/>
      <c r="N100" s="438"/>
      <c r="O100" s="436"/>
      <c r="P100" s="477"/>
      <c r="Q100" s="480"/>
      <c r="R100" s="74" t="s">
        <v>659</v>
      </c>
      <c r="S100" s="75" t="s">
        <v>627</v>
      </c>
      <c r="T100" s="75"/>
      <c r="U100" s="452"/>
      <c r="V100" s="459"/>
      <c r="W100" s="452"/>
      <c r="X100" s="451"/>
      <c r="Y100" s="453"/>
      <c r="Z100" s="455"/>
      <c r="AA100" s="457"/>
      <c r="AB100" s="455"/>
      <c r="AC100" s="447"/>
      <c r="AD100" s="453"/>
      <c r="AE100" s="454"/>
      <c r="AF100" s="455"/>
      <c r="AG100" s="455"/>
      <c r="AH100" s="459"/>
      <c r="AI100" s="537"/>
      <c r="AJ100" s="537"/>
      <c r="AK100" s="78"/>
      <c r="AL100" s="452"/>
      <c r="AM100" s="459"/>
      <c r="AN100" s="452"/>
      <c r="AO100" s="447"/>
      <c r="AP100" s="439"/>
      <c r="AQ100" s="439"/>
      <c r="AR100" s="439"/>
      <c r="AS100" s="439"/>
      <c r="AT100" s="439"/>
      <c r="AU100" s="438"/>
      <c r="AV100" s="439"/>
      <c r="AW100" s="439"/>
      <c r="AX100" s="439"/>
      <c r="AY100" s="439"/>
      <c r="AZ100" s="439"/>
      <c r="BA100" s="439"/>
      <c r="BB100" s="439"/>
      <c r="BC100" s="439"/>
      <c r="BD100" s="439"/>
      <c r="BE100" s="447"/>
      <c r="BF100" s="439"/>
      <c r="BG100" s="439"/>
      <c r="BH100" s="439"/>
      <c r="BI100" s="439"/>
      <c r="BJ100" s="439"/>
      <c r="BK100" s="439"/>
      <c r="BL100" s="439"/>
      <c r="BM100" s="439"/>
    </row>
    <row r="101" spans="1:65" s="77" customFormat="1" ht="9" customHeight="1" x14ac:dyDescent="0.2">
      <c r="A101" s="436"/>
      <c r="B101" s="436"/>
      <c r="C101" s="469"/>
      <c r="D101" s="469"/>
      <c r="E101" s="469"/>
      <c r="F101" s="436"/>
      <c r="G101" s="438"/>
      <c r="H101" s="438"/>
      <c r="I101" s="438"/>
      <c r="J101" s="438"/>
      <c r="K101" s="438"/>
      <c r="L101" s="438"/>
      <c r="M101" s="438"/>
      <c r="N101" s="438"/>
      <c r="O101" s="436"/>
      <c r="P101" s="477"/>
      <c r="Q101" s="480"/>
      <c r="R101" s="74" t="s">
        <v>660</v>
      </c>
      <c r="S101" s="75"/>
      <c r="T101" s="75" t="s">
        <v>627</v>
      </c>
      <c r="U101" s="452"/>
      <c r="V101" s="459"/>
      <c r="W101" s="452"/>
      <c r="X101" s="451"/>
      <c r="Y101" s="453"/>
      <c r="Z101" s="455"/>
      <c r="AA101" s="457"/>
      <c r="AB101" s="455"/>
      <c r="AC101" s="447"/>
      <c r="AD101" s="453"/>
      <c r="AE101" s="454"/>
      <c r="AF101" s="455"/>
      <c r="AG101" s="455"/>
      <c r="AH101" s="459"/>
      <c r="AI101" s="537"/>
      <c r="AJ101" s="537"/>
      <c r="AK101" s="78"/>
      <c r="AL101" s="452"/>
      <c r="AM101" s="459"/>
      <c r="AN101" s="452"/>
      <c r="AO101" s="447"/>
      <c r="AP101" s="439"/>
      <c r="AQ101" s="439"/>
      <c r="AR101" s="439"/>
      <c r="AS101" s="439"/>
      <c r="AT101" s="439"/>
      <c r="AU101" s="438"/>
      <c r="AV101" s="439"/>
      <c r="AW101" s="439"/>
      <c r="AX101" s="439"/>
      <c r="AY101" s="439"/>
      <c r="AZ101" s="439"/>
      <c r="BA101" s="439"/>
      <c r="BB101" s="439"/>
      <c r="BC101" s="439"/>
      <c r="BD101" s="439"/>
      <c r="BE101" s="447"/>
      <c r="BF101" s="439"/>
      <c r="BG101" s="439"/>
      <c r="BH101" s="439"/>
      <c r="BI101" s="439"/>
      <c r="BJ101" s="439"/>
      <c r="BK101" s="439"/>
      <c r="BL101" s="439"/>
      <c r="BM101" s="439"/>
    </row>
    <row r="102" spans="1:65" s="81" customFormat="1" ht="9" customHeight="1" x14ac:dyDescent="0.2">
      <c r="A102" s="436"/>
      <c r="B102" s="436"/>
      <c r="C102" s="469"/>
      <c r="D102" s="469"/>
      <c r="E102" s="469"/>
      <c r="F102" s="436"/>
      <c r="G102" s="438"/>
      <c r="H102" s="438"/>
      <c r="I102" s="438"/>
      <c r="J102" s="438"/>
      <c r="K102" s="438"/>
      <c r="L102" s="438"/>
      <c r="M102" s="438"/>
      <c r="N102" s="438"/>
      <c r="O102" s="436"/>
      <c r="P102" s="477"/>
      <c r="Q102" s="480"/>
      <c r="R102" s="79" t="s">
        <v>661</v>
      </c>
      <c r="S102" s="82"/>
      <c r="T102" s="82" t="s">
        <v>627</v>
      </c>
      <c r="U102" s="452"/>
      <c r="V102" s="459"/>
      <c r="W102" s="452"/>
      <c r="X102" s="451"/>
      <c r="Y102" s="453"/>
      <c r="Z102" s="455"/>
      <c r="AA102" s="457"/>
      <c r="AB102" s="455"/>
      <c r="AC102" s="447"/>
      <c r="AD102" s="453"/>
      <c r="AE102" s="454"/>
      <c r="AF102" s="455"/>
      <c r="AG102" s="455"/>
      <c r="AH102" s="459"/>
      <c r="AI102" s="537"/>
      <c r="AJ102" s="537"/>
      <c r="AK102" s="80"/>
      <c r="AL102" s="452"/>
      <c r="AM102" s="459"/>
      <c r="AN102" s="452"/>
      <c r="AO102" s="447"/>
      <c r="AP102" s="439"/>
      <c r="AQ102" s="439"/>
      <c r="AR102" s="439"/>
      <c r="AS102" s="439"/>
      <c r="AT102" s="439"/>
      <c r="AU102" s="438"/>
      <c r="AV102" s="439"/>
      <c r="AW102" s="439"/>
      <c r="AX102" s="439"/>
      <c r="AY102" s="439"/>
      <c r="AZ102" s="439"/>
      <c r="BA102" s="439"/>
      <c r="BB102" s="439"/>
      <c r="BC102" s="439"/>
      <c r="BD102" s="439"/>
      <c r="BE102" s="447"/>
      <c r="BF102" s="439"/>
      <c r="BG102" s="439"/>
      <c r="BH102" s="439"/>
      <c r="BI102" s="439"/>
      <c r="BJ102" s="439"/>
      <c r="BK102" s="439"/>
      <c r="BL102" s="439"/>
      <c r="BM102" s="439"/>
    </row>
    <row r="103" spans="1:65" s="81" customFormat="1" ht="9" customHeight="1" x14ac:dyDescent="0.2">
      <c r="A103" s="436"/>
      <c r="B103" s="436"/>
      <c r="C103" s="469"/>
      <c r="D103" s="469"/>
      <c r="E103" s="469"/>
      <c r="F103" s="436"/>
      <c r="G103" s="438"/>
      <c r="H103" s="438"/>
      <c r="I103" s="438"/>
      <c r="J103" s="438"/>
      <c r="K103" s="438"/>
      <c r="L103" s="438"/>
      <c r="M103" s="438"/>
      <c r="N103" s="438"/>
      <c r="O103" s="436"/>
      <c r="P103" s="477"/>
      <c r="Q103" s="480"/>
      <c r="R103" s="79" t="s">
        <v>662</v>
      </c>
      <c r="S103" s="82"/>
      <c r="T103" s="82" t="s">
        <v>627</v>
      </c>
      <c r="U103" s="452"/>
      <c r="V103" s="459"/>
      <c r="W103" s="452"/>
      <c r="X103" s="451"/>
      <c r="Y103" s="453"/>
      <c r="Z103" s="455"/>
      <c r="AA103" s="457"/>
      <c r="AB103" s="455"/>
      <c r="AC103" s="447"/>
      <c r="AD103" s="453"/>
      <c r="AE103" s="454"/>
      <c r="AF103" s="455"/>
      <c r="AG103" s="455"/>
      <c r="AH103" s="459"/>
      <c r="AI103" s="537"/>
      <c r="AJ103" s="537"/>
      <c r="AK103" s="80"/>
      <c r="AL103" s="452"/>
      <c r="AM103" s="459"/>
      <c r="AN103" s="452"/>
      <c r="AO103" s="447"/>
      <c r="AP103" s="439"/>
      <c r="AQ103" s="439"/>
      <c r="AR103" s="439"/>
      <c r="AS103" s="439"/>
      <c r="AT103" s="439"/>
      <c r="AU103" s="438"/>
      <c r="AV103" s="439"/>
      <c r="AW103" s="439"/>
      <c r="AX103" s="439"/>
      <c r="AY103" s="439"/>
      <c r="AZ103" s="439"/>
      <c r="BA103" s="439"/>
      <c r="BB103" s="439"/>
      <c r="BC103" s="439"/>
      <c r="BD103" s="439"/>
      <c r="BE103" s="447"/>
      <c r="BF103" s="439"/>
      <c r="BG103" s="439"/>
      <c r="BH103" s="439"/>
      <c r="BI103" s="439"/>
      <c r="BJ103" s="439"/>
      <c r="BK103" s="439"/>
      <c r="BL103" s="439"/>
      <c r="BM103" s="439"/>
    </row>
    <row r="104" spans="1:65" s="81" customFormat="1" ht="9" customHeight="1" x14ac:dyDescent="0.2">
      <c r="A104" s="436"/>
      <c r="B104" s="436"/>
      <c r="C104" s="469"/>
      <c r="D104" s="469"/>
      <c r="E104" s="469"/>
      <c r="F104" s="436"/>
      <c r="G104" s="438"/>
      <c r="H104" s="438"/>
      <c r="I104" s="438"/>
      <c r="J104" s="438"/>
      <c r="K104" s="438"/>
      <c r="L104" s="438"/>
      <c r="M104" s="438"/>
      <c r="N104" s="438"/>
      <c r="O104" s="436"/>
      <c r="P104" s="477"/>
      <c r="Q104" s="480"/>
      <c r="R104" s="79" t="s">
        <v>663</v>
      </c>
      <c r="S104" s="82"/>
      <c r="T104" s="82" t="s">
        <v>627</v>
      </c>
      <c r="U104" s="452"/>
      <c r="V104" s="459"/>
      <c r="W104" s="452"/>
      <c r="X104" s="451"/>
      <c r="Y104" s="453"/>
      <c r="Z104" s="455"/>
      <c r="AA104" s="457"/>
      <c r="AB104" s="455"/>
      <c r="AC104" s="447"/>
      <c r="AD104" s="453"/>
      <c r="AE104" s="454"/>
      <c r="AF104" s="455"/>
      <c r="AG104" s="455"/>
      <c r="AH104" s="459"/>
      <c r="AI104" s="537"/>
      <c r="AJ104" s="537"/>
      <c r="AK104" s="80"/>
      <c r="AL104" s="452"/>
      <c r="AM104" s="459"/>
      <c r="AN104" s="452"/>
      <c r="AO104" s="447"/>
      <c r="AP104" s="439"/>
      <c r="AQ104" s="439"/>
      <c r="AR104" s="439"/>
      <c r="AS104" s="439"/>
      <c r="AT104" s="439"/>
      <c r="AU104" s="438"/>
      <c r="AV104" s="439"/>
      <c r="AW104" s="439"/>
      <c r="AX104" s="439"/>
      <c r="AY104" s="439"/>
      <c r="AZ104" s="439"/>
      <c r="BA104" s="439"/>
      <c r="BB104" s="439"/>
      <c r="BC104" s="439"/>
      <c r="BD104" s="439"/>
      <c r="BE104" s="447"/>
      <c r="BF104" s="439"/>
      <c r="BG104" s="439"/>
      <c r="BH104" s="439"/>
      <c r="BI104" s="439"/>
      <c r="BJ104" s="439"/>
      <c r="BK104" s="439"/>
      <c r="BL104" s="439"/>
      <c r="BM104" s="439"/>
    </row>
    <row r="105" spans="1:65" s="81" customFormat="1" ht="9" customHeight="1" x14ac:dyDescent="0.2">
      <c r="A105" s="436"/>
      <c r="B105" s="436"/>
      <c r="C105" s="469"/>
      <c r="D105" s="469"/>
      <c r="E105" s="469"/>
      <c r="F105" s="436"/>
      <c r="G105" s="438"/>
      <c r="H105" s="438"/>
      <c r="I105" s="438"/>
      <c r="J105" s="438"/>
      <c r="K105" s="438"/>
      <c r="L105" s="438"/>
      <c r="M105" s="438"/>
      <c r="N105" s="438"/>
      <c r="O105" s="436"/>
      <c r="P105" s="477"/>
      <c r="Q105" s="480"/>
      <c r="R105" s="79" t="s">
        <v>664</v>
      </c>
      <c r="S105" s="82"/>
      <c r="T105" s="82" t="s">
        <v>627</v>
      </c>
      <c r="U105" s="452"/>
      <c r="V105" s="459"/>
      <c r="W105" s="452"/>
      <c r="X105" s="451"/>
      <c r="Y105" s="453"/>
      <c r="Z105" s="455"/>
      <c r="AA105" s="457"/>
      <c r="AB105" s="455"/>
      <c r="AC105" s="447"/>
      <c r="AD105" s="453"/>
      <c r="AE105" s="454"/>
      <c r="AF105" s="455"/>
      <c r="AG105" s="455"/>
      <c r="AH105" s="459"/>
      <c r="AI105" s="537"/>
      <c r="AJ105" s="537"/>
      <c r="AK105" s="80"/>
      <c r="AL105" s="452"/>
      <c r="AM105" s="459"/>
      <c r="AN105" s="452"/>
      <c r="AO105" s="447"/>
      <c r="AP105" s="439"/>
      <c r="AQ105" s="439"/>
      <c r="AR105" s="439"/>
      <c r="AS105" s="439"/>
      <c r="AT105" s="439"/>
      <c r="AU105" s="438"/>
      <c r="AV105" s="439"/>
      <c r="AW105" s="439"/>
      <c r="AX105" s="439"/>
      <c r="AY105" s="439"/>
      <c r="AZ105" s="439"/>
      <c r="BA105" s="439"/>
      <c r="BB105" s="439"/>
      <c r="BC105" s="439"/>
      <c r="BD105" s="439"/>
      <c r="BE105" s="447"/>
      <c r="BF105" s="439"/>
      <c r="BG105" s="439"/>
      <c r="BH105" s="439"/>
      <c r="BI105" s="439"/>
      <c r="BJ105" s="439"/>
      <c r="BK105" s="439"/>
      <c r="BL105" s="439"/>
      <c r="BM105" s="439"/>
    </row>
    <row r="106" spans="1:65" s="81" customFormat="1" ht="9" customHeight="1" x14ac:dyDescent="0.2">
      <c r="A106" s="436"/>
      <c r="B106" s="436"/>
      <c r="C106" s="470"/>
      <c r="D106" s="470"/>
      <c r="E106" s="470"/>
      <c r="F106" s="436"/>
      <c r="G106" s="438"/>
      <c r="H106" s="438"/>
      <c r="I106" s="438"/>
      <c r="J106" s="438"/>
      <c r="K106" s="438"/>
      <c r="L106" s="438"/>
      <c r="M106" s="438"/>
      <c r="N106" s="438"/>
      <c r="O106" s="436"/>
      <c r="P106" s="478"/>
      <c r="Q106" s="481"/>
      <c r="R106" s="83" t="s">
        <v>665</v>
      </c>
      <c r="S106" s="82">
        <f>COUNTA(S87:S105)</f>
        <v>10</v>
      </c>
      <c r="T106" s="82">
        <f>COUNTA(T87:T105)</f>
        <v>9</v>
      </c>
      <c r="U106" s="452"/>
      <c r="V106" s="459"/>
      <c r="W106" s="452"/>
      <c r="X106" s="451"/>
      <c r="Y106" s="453"/>
      <c r="Z106" s="455"/>
      <c r="AA106" s="458"/>
      <c r="AB106" s="455"/>
      <c r="AC106" s="448"/>
      <c r="AD106" s="453"/>
      <c r="AE106" s="454"/>
      <c r="AF106" s="455"/>
      <c r="AG106" s="455"/>
      <c r="AH106" s="459"/>
      <c r="AI106" s="538"/>
      <c r="AJ106" s="538"/>
      <c r="AK106" s="84"/>
      <c r="AL106" s="452"/>
      <c r="AM106" s="459"/>
      <c r="AN106" s="452"/>
      <c r="AO106" s="448"/>
      <c r="AP106" s="439"/>
      <c r="AQ106" s="439"/>
      <c r="AR106" s="439"/>
      <c r="AS106" s="439"/>
      <c r="AT106" s="439"/>
      <c r="AU106" s="438"/>
      <c r="AV106" s="439"/>
      <c r="AW106" s="439"/>
      <c r="AX106" s="439"/>
      <c r="AY106" s="439"/>
      <c r="AZ106" s="439"/>
      <c r="BA106" s="439"/>
      <c r="BB106" s="439"/>
      <c r="BC106" s="439"/>
      <c r="BD106" s="439"/>
      <c r="BE106" s="448"/>
      <c r="BF106" s="439"/>
      <c r="BG106" s="439"/>
      <c r="BH106" s="439"/>
      <c r="BI106" s="439"/>
      <c r="BJ106" s="439"/>
      <c r="BK106" s="439"/>
      <c r="BL106" s="439"/>
      <c r="BM106" s="439"/>
    </row>
    <row r="107" spans="1:65" s="77" customFormat="1" ht="5.25" customHeight="1" x14ac:dyDescent="0.2">
      <c r="A107" s="351">
        <v>2</v>
      </c>
      <c r="B107" s="351" t="s">
        <v>526</v>
      </c>
      <c r="C107" s="351" t="s">
        <v>623</v>
      </c>
      <c r="D107" s="351"/>
      <c r="E107" s="351"/>
      <c r="F107" s="351" t="s">
        <v>729</v>
      </c>
      <c r="G107" s="351"/>
      <c r="H107" s="351"/>
      <c r="I107" s="351"/>
      <c r="J107" s="351"/>
      <c r="K107" s="351"/>
      <c r="L107" s="351"/>
      <c r="M107" s="351"/>
      <c r="N107" s="351"/>
      <c r="O107" s="351"/>
      <c r="P107" s="353"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356">
        <f>IF(P107="Casi seguro",100%,IF(P107="Probable",80%,IF(P107="Posible",60%,IF(P107="Improbable",40%,IF(P107="Rara vez",20%,0)))))</f>
        <v>0</v>
      </c>
      <c r="R107" s="74" t="s">
        <v>633</v>
      </c>
      <c r="S107" s="75"/>
      <c r="T107" s="75"/>
      <c r="U107" s="386" t="str">
        <f>IF(S126&lt;=5,"Moderado",IF(S126&lt;=11,"Mayor","Catastrofico"))</f>
        <v>Moderado</v>
      </c>
      <c r="V107" s="396">
        <f>IF(U107=0,0,IF(U107="Moderado",60%,IF(U107="Mayor",80%,100%)))</f>
        <v>0.6</v>
      </c>
      <c r="W107" s="386" t="e">
        <f>VLOOKUP(P107,#REF!,MATCH(U107,#REF!,0),FALSE)</f>
        <v>#REF!</v>
      </c>
      <c r="X107" s="464"/>
      <c r="Y107" s="442" t="str">
        <f>IF(Z107="Preventivo","X",IF(Z107="Detectivo","X","X "))</f>
        <v xml:space="preserve">X </v>
      </c>
      <c r="Z107" s="431"/>
      <c r="AA107" s="443" t="str">
        <f>IF(Z107="","",IF(Z107="Preventivo",25%,15%))</f>
        <v/>
      </c>
      <c r="AB107" s="431"/>
      <c r="AC107" s="443">
        <f>IF(AB107="Automatico",25%,15%)</f>
        <v>0.15</v>
      </c>
      <c r="AD107" s="460" t="e">
        <f>AA107+AC107</f>
        <v>#VALUE!</v>
      </c>
      <c r="AE107" s="431"/>
      <c r="AF107" s="431"/>
      <c r="AG107" s="431"/>
      <c r="AH107" s="460" t="e">
        <f>Q107-(Q107*AD107)</f>
        <v>#VALUE!</v>
      </c>
      <c r="AI107" s="398" t="e">
        <f>IF(AJ107=0,"Defina la frecuencia",IF(AJ107=20%,"Rara vez",IF(AJ107=40%,"Improbable",IF(AJ107=60%,"Posible",IF(AJ107=80%,"Probable","Casi seguro")))))</f>
        <v>#VALUE!</v>
      </c>
      <c r="AJ107" s="398" t="e">
        <f>IF(AH114&lt;20%,20%,IF(AH114&lt;40%,40%,IF(AH114&lt;60%,60%,IF(AH114&lt;80%,80%,100%))))</f>
        <v>#VALUE!</v>
      </c>
      <c r="AK107" s="76" t="e">
        <f>VALUE(AJ107)</f>
        <v>#VALUE!</v>
      </c>
      <c r="AL107" s="386" t="str">
        <f>U107</f>
        <v>Moderado</v>
      </c>
      <c r="AM107" s="396">
        <f>V107</f>
        <v>0.6</v>
      </c>
      <c r="AN107" s="386" t="e">
        <f>VLOOKUP(AI107,#REF!,MATCH(AL107,#REF!,0),FALSE)</f>
        <v>#VALUE!</v>
      </c>
      <c r="AO107" s="393"/>
      <c r="AP107" s="436"/>
      <c r="AQ107" s="436"/>
      <c r="AR107" s="440"/>
      <c r="AS107" s="440"/>
      <c r="AT107" s="436"/>
      <c r="AU107" s="436"/>
      <c r="AV107" s="436"/>
      <c r="AW107" s="436"/>
      <c r="AX107" s="436"/>
      <c r="AY107" s="436"/>
      <c r="AZ107" s="436"/>
      <c r="BA107" s="449"/>
      <c r="BB107" s="436"/>
      <c r="BC107" s="436"/>
      <c r="BD107" s="436"/>
      <c r="BE107" s="436"/>
      <c r="BF107" s="436"/>
      <c r="BG107" s="449"/>
      <c r="BH107" s="436"/>
      <c r="BI107" s="436"/>
      <c r="BJ107" s="436"/>
      <c r="BK107" s="436"/>
      <c r="BL107" s="436"/>
      <c r="BM107" s="449"/>
    </row>
    <row r="108" spans="1:65" s="77" customFormat="1" ht="5.25" customHeight="1" x14ac:dyDescent="0.2">
      <c r="A108" s="351"/>
      <c r="B108" s="351"/>
      <c r="C108" s="351"/>
      <c r="D108" s="351"/>
      <c r="E108" s="351"/>
      <c r="F108" s="351"/>
      <c r="G108" s="351"/>
      <c r="H108" s="351"/>
      <c r="I108" s="351"/>
      <c r="J108" s="351"/>
      <c r="K108" s="351"/>
      <c r="L108" s="351"/>
      <c r="M108" s="351"/>
      <c r="N108" s="351"/>
      <c r="O108" s="351"/>
      <c r="P108" s="354"/>
      <c r="Q108" s="357"/>
      <c r="R108" s="74" t="s">
        <v>644</v>
      </c>
      <c r="S108" s="75"/>
      <c r="T108" s="75"/>
      <c r="U108" s="386"/>
      <c r="V108" s="396"/>
      <c r="W108" s="386"/>
      <c r="X108" s="464"/>
      <c r="Y108" s="442"/>
      <c r="Z108" s="432"/>
      <c r="AA108" s="444"/>
      <c r="AB108" s="432"/>
      <c r="AC108" s="444"/>
      <c r="AD108" s="462"/>
      <c r="AE108" s="432"/>
      <c r="AF108" s="432"/>
      <c r="AG108" s="432"/>
      <c r="AH108" s="460"/>
      <c r="AI108" s="399"/>
      <c r="AJ108" s="399"/>
      <c r="AK108" s="78"/>
      <c r="AL108" s="386"/>
      <c r="AM108" s="396"/>
      <c r="AN108" s="386"/>
      <c r="AO108" s="394"/>
      <c r="AP108" s="436"/>
      <c r="AQ108" s="437"/>
      <c r="AR108" s="437"/>
      <c r="AS108" s="437"/>
      <c r="AT108" s="437"/>
      <c r="AU108" s="436"/>
      <c r="AV108" s="436"/>
      <c r="AW108" s="436"/>
      <c r="AX108" s="436"/>
      <c r="AY108" s="437"/>
      <c r="AZ108" s="437"/>
      <c r="BA108" s="437"/>
      <c r="BB108" s="436"/>
      <c r="BC108" s="436"/>
      <c r="BD108" s="436"/>
      <c r="BE108" s="437"/>
      <c r="BF108" s="437"/>
      <c r="BG108" s="437"/>
      <c r="BH108" s="436"/>
      <c r="BI108" s="436"/>
      <c r="BJ108" s="436"/>
      <c r="BK108" s="437"/>
      <c r="BL108" s="437"/>
      <c r="BM108" s="437"/>
    </row>
    <row r="109" spans="1:65" s="77" customFormat="1" ht="5.25" customHeight="1" x14ac:dyDescent="0.2">
      <c r="A109" s="351"/>
      <c r="B109" s="351"/>
      <c r="C109" s="351"/>
      <c r="D109" s="351"/>
      <c r="E109" s="351"/>
      <c r="F109" s="351"/>
      <c r="G109" s="351"/>
      <c r="H109" s="351"/>
      <c r="I109" s="351"/>
      <c r="J109" s="351"/>
      <c r="K109" s="351"/>
      <c r="L109" s="351"/>
      <c r="M109" s="351"/>
      <c r="N109" s="351"/>
      <c r="O109" s="351"/>
      <c r="P109" s="354"/>
      <c r="Q109" s="357"/>
      <c r="R109" s="74" t="s">
        <v>645</v>
      </c>
      <c r="S109" s="75"/>
      <c r="T109" s="75"/>
      <c r="U109" s="386"/>
      <c r="V109" s="396"/>
      <c r="W109" s="386"/>
      <c r="X109" s="464"/>
      <c r="Y109" s="442"/>
      <c r="Z109" s="432"/>
      <c r="AA109" s="444"/>
      <c r="AB109" s="432"/>
      <c r="AC109" s="444"/>
      <c r="AD109" s="462"/>
      <c r="AE109" s="432"/>
      <c r="AF109" s="432"/>
      <c r="AG109" s="432"/>
      <c r="AH109" s="460"/>
      <c r="AI109" s="399"/>
      <c r="AJ109" s="399"/>
      <c r="AK109" s="78"/>
      <c r="AL109" s="386"/>
      <c r="AM109" s="396"/>
      <c r="AN109" s="386"/>
      <c r="AO109" s="394"/>
      <c r="AP109" s="436"/>
      <c r="AQ109" s="437"/>
      <c r="AR109" s="437"/>
      <c r="AS109" s="437"/>
      <c r="AT109" s="437"/>
      <c r="AU109" s="436"/>
      <c r="AV109" s="436"/>
      <c r="AW109" s="436"/>
      <c r="AX109" s="436"/>
      <c r="AY109" s="437"/>
      <c r="AZ109" s="437"/>
      <c r="BA109" s="437"/>
      <c r="BB109" s="436"/>
      <c r="BC109" s="436"/>
      <c r="BD109" s="436"/>
      <c r="BE109" s="437"/>
      <c r="BF109" s="437"/>
      <c r="BG109" s="437"/>
      <c r="BH109" s="436"/>
      <c r="BI109" s="436"/>
      <c r="BJ109" s="436"/>
      <c r="BK109" s="437"/>
      <c r="BL109" s="437"/>
      <c r="BM109" s="437"/>
    </row>
    <row r="110" spans="1:65" s="77" customFormat="1" ht="5.25" customHeight="1" x14ac:dyDescent="0.2">
      <c r="A110" s="351"/>
      <c r="B110" s="351"/>
      <c r="C110" s="351"/>
      <c r="D110" s="351"/>
      <c r="E110" s="351"/>
      <c r="F110" s="351"/>
      <c r="G110" s="351"/>
      <c r="H110" s="351"/>
      <c r="I110" s="351"/>
      <c r="J110" s="351"/>
      <c r="K110" s="351"/>
      <c r="L110" s="351"/>
      <c r="M110" s="351"/>
      <c r="N110" s="351"/>
      <c r="O110" s="351"/>
      <c r="P110" s="354"/>
      <c r="Q110" s="357"/>
      <c r="R110" s="74" t="s">
        <v>646</v>
      </c>
      <c r="S110" s="75"/>
      <c r="T110" s="75"/>
      <c r="U110" s="386"/>
      <c r="V110" s="396"/>
      <c r="W110" s="386"/>
      <c r="X110" s="464"/>
      <c r="Y110" s="442"/>
      <c r="Z110" s="432"/>
      <c r="AA110" s="444"/>
      <c r="AB110" s="432"/>
      <c r="AC110" s="444"/>
      <c r="AD110" s="462"/>
      <c r="AE110" s="432"/>
      <c r="AF110" s="432"/>
      <c r="AG110" s="432"/>
      <c r="AH110" s="460"/>
      <c r="AI110" s="399"/>
      <c r="AJ110" s="399"/>
      <c r="AK110" s="78"/>
      <c r="AL110" s="386"/>
      <c r="AM110" s="396"/>
      <c r="AN110" s="386"/>
      <c r="AO110" s="394"/>
      <c r="AP110" s="436"/>
      <c r="AQ110" s="437"/>
      <c r="AR110" s="437"/>
      <c r="AS110" s="437"/>
      <c r="AT110" s="437"/>
      <c r="AU110" s="436"/>
      <c r="AV110" s="436"/>
      <c r="AW110" s="436"/>
      <c r="AX110" s="436"/>
      <c r="AY110" s="437"/>
      <c r="AZ110" s="437"/>
      <c r="BA110" s="437"/>
      <c r="BB110" s="436"/>
      <c r="BC110" s="436"/>
      <c r="BD110" s="436"/>
      <c r="BE110" s="437"/>
      <c r="BF110" s="437"/>
      <c r="BG110" s="437"/>
      <c r="BH110" s="436"/>
      <c r="BI110" s="436"/>
      <c r="BJ110" s="436"/>
      <c r="BK110" s="437"/>
      <c r="BL110" s="437"/>
      <c r="BM110" s="437"/>
    </row>
    <row r="111" spans="1:65" s="77" customFormat="1" ht="5.25" customHeight="1" x14ac:dyDescent="0.2">
      <c r="A111" s="351"/>
      <c r="B111" s="351"/>
      <c r="C111" s="351"/>
      <c r="D111" s="351"/>
      <c r="E111" s="351"/>
      <c r="F111" s="351"/>
      <c r="G111" s="351"/>
      <c r="H111" s="351"/>
      <c r="I111" s="351"/>
      <c r="J111" s="351"/>
      <c r="K111" s="351"/>
      <c r="L111" s="351"/>
      <c r="M111" s="351"/>
      <c r="N111" s="351"/>
      <c r="O111" s="351"/>
      <c r="P111" s="354"/>
      <c r="Q111" s="357"/>
      <c r="R111" s="74" t="s">
        <v>647</v>
      </c>
      <c r="S111" s="75"/>
      <c r="T111" s="75"/>
      <c r="U111" s="386"/>
      <c r="V111" s="396"/>
      <c r="W111" s="386"/>
      <c r="X111" s="464"/>
      <c r="Y111" s="442"/>
      <c r="Z111" s="432"/>
      <c r="AA111" s="444"/>
      <c r="AB111" s="432"/>
      <c r="AC111" s="444"/>
      <c r="AD111" s="462"/>
      <c r="AE111" s="432"/>
      <c r="AF111" s="432"/>
      <c r="AG111" s="432"/>
      <c r="AH111" s="460"/>
      <c r="AI111" s="399"/>
      <c r="AJ111" s="399"/>
      <c r="AK111" s="78"/>
      <c r="AL111" s="386"/>
      <c r="AM111" s="396"/>
      <c r="AN111" s="386"/>
      <c r="AO111" s="394"/>
      <c r="AP111" s="436"/>
      <c r="AQ111" s="437"/>
      <c r="AR111" s="437"/>
      <c r="AS111" s="437"/>
      <c r="AT111" s="437"/>
      <c r="AU111" s="436"/>
      <c r="AV111" s="436"/>
      <c r="AW111" s="436"/>
      <c r="AX111" s="436"/>
      <c r="AY111" s="437"/>
      <c r="AZ111" s="437"/>
      <c r="BA111" s="437"/>
      <c r="BB111" s="436"/>
      <c r="BC111" s="436"/>
      <c r="BD111" s="436"/>
      <c r="BE111" s="437"/>
      <c r="BF111" s="437"/>
      <c r="BG111" s="437"/>
      <c r="BH111" s="436"/>
      <c r="BI111" s="436"/>
      <c r="BJ111" s="436"/>
      <c r="BK111" s="437"/>
      <c r="BL111" s="437"/>
      <c r="BM111" s="437"/>
    </row>
    <row r="112" spans="1:65" s="77" customFormat="1" ht="5.25" customHeight="1" x14ac:dyDescent="0.2">
      <c r="A112" s="351"/>
      <c r="B112" s="351"/>
      <c r="C112" s="351"/>
      <c r="D112" s="351"/>
      <c r="E112" s="351"/>
      <c r="F112" s="351"/>
      <c r="G112" s="351"/>
      <c r="H112" s="351"/>
      <c r="I112" s="351"/>
      <c r="J112" s="351"/>
      <c r="K112" s="351"/>
      <c r="L112" s="351"/>
      <c r="M112" s="351"/>
      <c r="N112" s="351"/>
      <c r="O112" s="351"/>
      <c r="P112" s="354"/>
      <c r="Q112" s="357"/>
      <c r="R112" s="74" t="s">
        <v>648</v>
      </c>
      <c r="S112" s="75"/>
      <c r="T112" s="75"/>
      <c r="U112" s="386"/>
      <c r="V112" s="396"/>
      <c r="W112" s="386"/>
      <c r="X112" s="464"/>
      <c r="Y112" s="442"/>
      <c r="Z112" s="432"/>
      <c r="AA112" s="444"/>
      <c r="AB112" s="432"/>
      <c r="AC112" s="444"/>
      <c r="AD112" s="462"/>
      <c r="AE112" s="432"/>
      <c r="AF112" s="432"/>
      <c r="AG112" s="432"/>
      <c r="AH112" s="460"/>
      <c r="AI112" s="399"/>
      <c r="AJ112" s="399"/>
      <c r="AK112" s="78"/>
      <c r="AL112" s="386"/>
      <c r="AM112" s="396"/>
      <c r="AN112" s="386"/>
      <c r="AO112" s="394"/>
      <c r="AP112" s="436"/>
      <c r="AQ112" s="437"/>
      <c r="AR112" s="437"/>
      <c r="AS112" s="437"/>
      <c r="AT112" s="437"/>
      <c r="AU112" s="436"/>
      <c r="AV112" s="436"/>
      <c r="AW112" s="436"/>
      <c r="AX112" s="436"/>
      <c r="AY112" s="437"/>
      <c r="AZ112" s="437"/>
      <c r="BA112" s="437"/>
      <c r="BB112" s="436"/>
      <c r="BC112" s="436"/>
      <c r="BD112" s="436"/>
      <c r="BE112" s="437"/>
      <c r="BF112" s="437"/>
      <c r="BG112" s="437"/>
      <c r="BH112" s="436"/>
      <c r="BI112" s="436"/>
      <c r="BJ112" s="436"/>
      <c r="BK112" s="437"/>
      <c r="BL112" s="437"/>
      <c r="BM112" s="437"/>
    </row>
    <row r="113" spans="1:65" s="77" customFormat="1" ht="5.25" customHeight="1" x14ac:dyDescent="0.2">
      <c r="A113" s="351"/>
      <c r="B113" s="351"/>
      <c r="C113" s="351"/>
      <c r="D113" s="351"/>
      <c r="E113" s="351"/>
      <c r="F113" s="351"/>
      <c r="G113" s="351"/>
      <c r="H113" s="351"/>
      <c r="I113" s="351"/>
      <c r="J113" s="351"/>
      <c r="K113" s="351"/>
      <c r="L113" s="351"/>
      <c r="M113" s="351"/>
      <c r="N113" s="351"/>
      <c r="O113" s="351"/>
      <c r="P113" s="354"/>
      <c r="Q113" s="357"/>
      <c r="R113" s="74" t="s">
        <v>649</v>
      </c>
      <c r="S113" s="75"/>
      <c r="T113" s="75"/>
      <c r="U113" s="386"/>
      <c r="V113" s="396"/>
      <c r="W113" s="386"/>
      <c r="X113" s="464"/>
      <c r="Y113" s="442"/>
      <c r="Z113" s="432"/>
      <c r="AA113" s="445"/>
      <c r="AB113" s="432"/>
      <c r="AC113" s="445"/>
      <c r="AD113" s="462"/>
      <c r="AE113" s="432"/>
      <c r="AF113" s="432"/>
      <c r="AG113" s="432"/>
      <c r="AH113" s="460"/>
      <c r="AI113" s="399"/>
      <c r="AJ113" s="399"/>
      <c r="AK113" s="78"/>
      <c r="AL113" s="386"/>
      <c r="AM113" s="396"/>
      <c r="AN113" s="386"/>
      <c r="AO113" s="394"/>
      <c r="AP113" s="436"/>
      <c r="AQ113" s="437"/>
      <c r="AR113" s="437"/>
      <c r="AS113" s="437"/>
      <c r="AT113" s="437"/>
      <c r="AU113" s="436"/>
      <c r="AV113" s="436"/>
      <c r="AW113" s="436"/>
      <c r="AX113" s="436"/>
      <c r="AY113" s="437"/>
      <c r="AZ113" s="437"/>
      <c r="BA113" s="437"/>
      <c r="BB113" s="436"/>
      <c r="BC113" s="436"/>
      <c r="BD113" s="436"/>
      <c r="BE113" s="437"/>
      <c r="BF113" s="437"/>
      <c r="BG113" s="437"/>
      <c r="BH113" s="436"/>
      <c r="BI113" s="436"/>
      <c r="BJ113" s="436"/>
      <c r="BK113" s="437"/>
      <c r="BL113" s="437"/>
      <c r="BM113" s="437"/>
    </row>
    <row r="114" spans="1:65" s="47" customFormat="1" ht="5.25" customHeight="1" x14ac:dyDescent="0.2">
      <c r="A114" s="351"/>
      <c r="B114" s="351"/>
      <c r="C114" s="351"/>
      <c r="D114" s="351"/>
      <c r="E114" s="351"/>
      <c r="F114" s="351"/>
      <c r="G114" s="351"/>
      <c r="H114" s="351"/>
      <c r="I114" s="351"/>
      <c r="J114" s="351"/>
      <c r="K114" s="351"/>
      <c r="L114" s="351"/>
      <c r="M114" s="351"/>
      <c r="N114" s="351"/>
      <c r="O114" s="351"/>
      <c r="P114" s="354"/>
      <c r="Q114" s="357"/>
      <c r="R114" s="50" t="s">
        <v>650</v>
      </c>
      <c r="S114" s="48"/>
      <c r="T114" s="48"/>
      <c r="U114" s="386"/>
      <c r="V114" s="396"/>
      <c r="W114" s="386"/>
      <c r="X114" s="428"/>
      <c r="Y114" s="386" t="str">
        <f>IF(Z114="Preventivo","X",IF(Z107="Detectivo","X","X "))</f>
        <v xml:space="preserve">X </v>
      </c>
      <c r="Z114" s="388" t="s">
        <v>519</v>
      </c>
      <c r="AA114" s="390">
        <f>IF(Z114="","",IF(Z114="Preventivo",25%,15%))</f>
        <v>0.15</v>
      </c>
      <c r="AB114" s="388" t="s">
        <v>520</v>
      </c>
      <c r="AC114" s="393">
        <f>IF(AB114="Automatico",25%,15%)</f>
        <v>0.15</v>
      </c>
      <c r="AD114" s="396">
        <f>AA114+AC114</f>
        <v>0.3</v>
      </c>
      <c r="AE114" s="388"/>
      <c r="AF114" s="388"/>
      <c r="AG114" s="388"/>
      <c r="AH114" s="396" t="e">
        <f>AH107-(AH107*AD114)</f>
        <v>#VALUE!</v>
      </c>
      <c r="AI114" s="399"/>
      <c r="AJ114" s="399"/>
      <c r="AK114" s="44"/>
      <c r="AL114" s="386"/>
      <c r="AM114" s="396"/>
      <c r="AN114" s="386"/>
      <c r="AO114" s="394"/>
      <c r="AP114" s="351"/>
      <c r="AQ114" s="351"/>
      <c r="AR114" s="397"/>
      <c r="AS114" s="397"/>
      <c r="AT114" s="351"/>
      <c r="AU114" s="351"/>
      <c r="AV114" s="351"/>
      <c r="AW114" s="351"/>
      <c r="AX114" s="351"/>
      <c r="AY114" s="351"/>
      <c r="AZ114" s="351"/>
      <c r="BA114" s="384"/>
      <c r="BB114" s="351"/>
      <c r="BC114" s="351"/>
      <c r="BD114" s="351"/>
      <c r="BE114" s="351"/>
      <c r="BF114" s="351"/>
      <c r="BG114" s="384"/>
      <c r="BH114" s="351"/>
      <c r="BI114" s="351"/>
      <c r="BJ114" s="351"/>
      <c r="BK114" s="351"/>
      <c r="BL114" s="351"/>
      <c r="BM114" s="384"/>
    </row>
    <row r="115" spans="1:65" s="47" customFormat="1" ht="5.25" customHeight="1" x14ac:dyDescent="0.2">
      <c r="A115" s="351"/>
      <c r="B115" s="351"/>
      <c r="C115" s="351"/>
      <c r="D115" s="351"/>
      <c r="E115" s="351"/>
      <c r="F115" s="351"/>
      <c r="G115" s="351"/>
      <c r="H115" s="351"/>
      <c r="I115" s="351"/>
      <c r="J115" s="351"/>
      <c r="K115" s="351"/>
      <c r="L115" s="351"/>
      <c r="M115" s="351"/>
      <c r="N115" s="351"/>
      <c r="O115" s="351"/>
      <c r="P115" s="354"/>
      <c r="Q115" s="357"/>
      <c r="R115" s="50" t="s">
        <v>654</v>
      </c>
      <c r="S115" s="48"/>
      <c r="T115" s="48"/>
      <c r="U115" s="386"/>
      <c r="V115" s="396"/>
      <c r="W115" s="386"/>
      <c r="X115" s="428"/>
      <c r="Y115" s="429"/>
      <c r="Z115" s="430"/>
      <c r="AA115" s="391"/>
      <c r="AB115" s="430"/>
      <c r="AC115" s="394"/>
      <c r="AD115" s="429"/>
      <c r="AE115" s="388"/>
      <c r="AF115" s="430"/>
      <c r="AG115" s="430"/>
      <c r="AH115" s="396"/>
      <c r="AI115" s="399"/>
      <c r="AJ115" s="399"/>
      <c r="AK115" s="44"/>
      <c r="AL115" s="386"/>
      <c r="AM115" s="396"/>
      <c r="AN115" s="386"/>
      <c r="AO115" s="394"/>
      <c r="AP115" s="483"/>
      <c r="AQ115" s="483"/>
      <c r="AR115" s="483"/>
      <c r="AS115" s="483"/>
      <c r="AT115" s="483"/>
      <c r="AU115" s="351"/>
      <c r="AV115" s="483"/>
      <c r="AW115" s="483"/>
      <c r="AX115" s="483"/>
      <c r="AY115" s="483"/>
      <c r="AZ115" s="483"/>
      <c r="BA115" s="483"/>
      <c r="BB115" s="483"/>
      <c r="BC115" s="483"/>
      <c r="BD115" s="483"/>
      <c r="BE115" s="483"/>
      <c r="BF115" s="483"/>
      <c r="BG115" s="483"/>
      <c r="BH115" s="483"/>
      <c r="BI115" s="483"/>
      <c r="BJ115" s="483"/>
      <c r="BK115" s="483"/>
      <c r="BL115" s="483"/>
      <c r="BM115" s="483"/>
    </row>
    <row r="116" spans="1:65" s="47" customFormat="1" ht="5.25" customHeight="1" x14ac:dyDescent="0.2">
      <c r="A116" s="351"/>
      <c r="B116" s="351"/>
      <c r="C116" s="351"/>
      <c r="D116" s="351"/>
      <c r="E116" s="351"/>
      <c r="F116" s="351"/>
      <c r="G116" s="351"/>
      <c r="H116" s="351"/>
      <c r="I116" s="351"/>
      <c r="J116" s="351"/>
      <c r="K116" s="351"/>
      <c r="L116" s="351"/>
      <c r="M116" s="351"/>
      <c r="N116" s="351"/>
      <c r="O116" s="351"/>
      <c r="P116" s="354"/>
      <c r="Q116" s="357"/>
      <c r="R116" s="50" t="s">
        <v>655</v>
      </c>
      <c r="S116" s="48"/>
      <c r="T116" s="48"/>
      <c r="U116" s="386"/>
      <c r="V116" s="396"/>
      <c r="W116" s="386"/>
      <c r="X116" s="428"/>
      <c r="Y116" s="429"/>
      <c r="Z116" s="430"/>
      <c r="AA116" s="391"/>
      <c r="AB116" s="430"/>
      <c r="AC116" s="394"/>
      <c r="AD116" s="429"/>
      <c r="AE116" s="388"/>
      <c r="AF116" s="430"/>
      <c r="AG116" s="430"/>
      <c r="AH116" s="396"/>
      <c r="AI116" s="399"/>
      <c r="AJ116" s="399"/>
      <c r="AK116" s="44"/>
      <c r="AL116" s="386"/>
      <c r="AM116" s="396"/>
      <c r="AN116" s="386"/>
      <c r="AO116" s="394"/>
      <c r="AP116" s="483"/>
      <c r="AQ116" s="483"/>
      <c r="AR116" s="483"/>
      <c r="AS116" s="483"/>
      <c r="AT116" s="483"/>
      <c r="AU116" s="351"/>
      <c r="AV116" s="483"/>
      <c r="AW116" s="483"/>
      <c r="AX116" s="483"/>
      <c r="AY116" s="483"/>
      <c r="AZ116" s="483"/>
      <c r="BA116" s="483"/>
      <c r="BB116" s="483"/>
      <c r="BC116" s="483"/>
      <c r="BD116" s="483"/>
      <c r="BE116" s="483"/>
      <c r="BF116" s="483"/>
      <c r="BG116" s="483"/>
      <c r="BH116" s="483"/>
      <c r="BI116" s="483"/>
      <c r="BJ116" s="483"/>
      <c r="BK116" s="483"/>
      <c r="BL116" s="483"/>
      <c r="BM116" s="483"/>
    </row>
    <row r="117" spans="1:65" s="47" customFormat="1" ht="5.25" customHeight="1" x14ac:dyDescent="0.2">
      <c r="A117" s="351"/>
      <c r="B117" s="351"/>
      <c r="C117" s="351"/>
      <c r="D117" s="351"/>
      <c r="E117" s="351"/>
      <c r="F117" s="351"/>
      <c r="G117" s="351"/>
      <c r="H117" s="351"/>
      <c r="I117" s="351"/>
      <c r="J117" s="351"/>
      <c r="K117" s="351"/>
      <c r="L117" s="351"/>
      <c r="M117" s="351"/>
      <c r="N117" s="351"/>
      <c r="O117" s="351"/>
      <c r="P117" s="354"/>
      <c r="Q117" s="357"/>
      <c r="R117" s="50" t="s">
        <v>656</v>
      </c>
      <c r="S117" s="48"/>
      <c r="T117" s="48"/>
      <c r="U117" s="386"/>
      <c r="V117" s="396"/>
      <c r="W117" s="386"/>
      <c r="X117" s="428"/>
      <c r="Y117" s="429"/>
      <c r="Z117" s="430"/>
      <c r="AA117" s="391"/>
      <c r="AB117" s="430"/>
      <c r="AC117" s="394"/>
      <c r="AD117" s="429"/>
      <c r="AE117" s="388"/>
      <c r="AF117" s="430"/>
      <c r="AG117" s="430"/>
      <c r="AH117" s="396"/>
      <c r="AI117" s="399"/>
      <c r="AJ117" s="399"/>
      <c r="AK117" s="44"/>
      <c r="AL117" s="386"/>
      <c r="AM117" s="396"/>
      <c r="AN117" s="386"/>
      <c r="AO117" s="394"/>
      <c r="AP117" s="483"/>
      <c r="AQ117" s="483"/>
      <c r="AR117" s="483"/>
      <c r="AS117" s="483"/>
      <c r="AT117" s="483"/>
      <c r="AU117" s="351"/>
      <c r="AV117" s="483"/>
      <c r="AW117" s="483"/>
      <c r="AX117" s="483"/>
      <c r="AY117" s="483"/>
      <c r="AZ117" s="483"/>
      <c r="BA117" s="483"/>
      <c r="BB117" s="483"/>
      <c r="BC117" s="483"/>
      <c r="BD117" s="483"/>
      <c r="BE117" s="483"/>
      <c r="BF117" s="483"/>
      <c r="BG117" s="483"/>
      <c r="BH117" s="483"/>
      <c r="BI117" s="483"/>
      <c r="BJ117" s="483"/>
      <c r="BK117" s="483"/>
      <c r="BL117" s="483"/>
      <c r="BM117" s="483"/>
    </row>
    <row r="118" spans="1:65" s="47" customFormat="1" ht="5.25" customHeight="1" x14ac:dyDescent="0.2">
      <c r="A118" s="351"/>
      <c r="B118" s="351"/>
      <c r="C118" s="351"/>
      <c r="D118" s="351"/>
      <c r="E118" s="351"/>
      <c r="F118" s="351"/>
      <c r="G118" s="351"/>
      <c r="H118" s="351"/>
      <c r="I118" s="351"/>
      <c r="J118" s="351"/>
      <c r="K118" s="351"/>
      <c r="L118" s="351"/>
      <c r="M118" s="351"/>
      <c r="N118" s="351"/>
      <c r="O118" s="351"/>
      <c r="P118" s="354"/>
      <c r="Q118" s="357"/>
      <c r="R118" s="50" t="s">
        <v>657</v>
      </c>
      <c r="S118" s="48"/>
      <c r="T118" s="48"/>
      <c r="U118" s="386"/>
      <c r="V118" s="396"/>
      <c r="W118" s="386"/>
      <c r="X118" s="428"/>
      <c r="Y118" s="429"/>
      <c r="Z118" s="430"/>
      <c r="AA118" s="391"/>
      <c r="AB118" s="430"/>
      <c r="AC118" s="394"/>
      <c r="AD118" s="429"/>
      <c r="AE118" s="388"/>
      <c r="AF118" s="430"/>
      <c r="AG118" s="430"/>
      <c r="AH118" s="396"/>
      <c r="AI118" s="399"/>
      <c r="AJ118" s="399"/>
      <c r="AK118" s="44"/>
      <c r="AL118" s="386"/>
      <c r="AM118" s="396"/>
      <c r="AN118" s="386"/>
      <c r="AO118" s="394"/>
      <c r="AP118" s="483"/>
      <c r="AQ118" s="483"/>
      <c r="AR118" s="483"/>
      <c r="AS118" s="483"/>
      <c r="AT118" s="483"/>
      <c r="AU118" s="351"/>
      <c r="AV118" s="483"/>
      <c r="AW118" s="483"/>
      <c r="AX118" s="483"/>
      <c r="AY118" s="483"/>
      <c r="AZ118" s="483"/>
      <c r="BA118" s="483"/>
      <c r="BB118" s="483"/>
      <c r="BC118" s="483"/>
      <c r="BD118" s="483"/>
      <c r="BE118" s="483"/>
      <c r="BF118" s="483"/>
      <c r="BG118" s="483"/>
      <c r="BH118" s="483"/>
      <c r="BI118" s="483"/>
      <c r="BJ118" s="483"/>
      <c r="BK118" s="483"/>
      <c r="BL118" s="483"/>
      <c r="BM118" s="483"/>
    </row>
    <row r="119" spans="1:65" s="47" customFormat="1" ht="5.25" customHeight="1" x14ac:dyDescent="0.2">
      <c r="A119" s="351"/>
      <c r="B119" s="351"/>
      <c r="C119" s="351"/>
      <c r="D119" s="351"/>
      <c r="E119" s="351"/>
      <c r="F119" s="351"/>
      <c r="G119" s="351"/>
      <c r="H119" s="351"/>
      <c r="I119" s="351"/>
      <c r="J119" s="351"/>
      <c r="K119" s="351"/>
      <c r="L119" s="351"/>
      <c r="M119" s="351"/>
      <c r="N119" s="351"/>
      <c r="O119" s="351"/>
      <c r="P119" s="354"/>
      <c r="Q119" s="357"/>
      <c r="R119" s="50" t="s">
        <v>658</v>
      </c>
      <c r="S119" s="48"/>
      <c r="T119" s="48"/>
      <c r="U119" s="386"/>
      <c r="V119" s="396"/>
      <c r="W119" s="386"/>
      <c r="X119" s="428"/>
      <c r="Y119" s="429"/>
      <c r="Z119" s="430"/>
      <c r="AA119" s="391"/>
      <c r="AB119" s="430"/>
      <c r="AC119" s="394"/>
      <c r="AD119" s="429"/>
      <c r="AE119" s="388"/>
      <c r="AF119" s="430"/>
      <c r="AG119" s="430"/>
      <c r="AH119" s="396"/>
      <c r="AI119" s="399"/>
      <c r="AJ119" s="399"/>
      <c r="AK119" s="44"/>
      <c r="AL119" s="386"/>
      <c r="AM119" s="396"/>
      <c r="AN119" s="386"/>
      <c r="AO119" s="394"/>
      <c r="AP119" s="483"/>
      <c r="AQ119" s="483"/>
      <c r="AR119" s="483"/>
      <c r="AS119" s="483"/>
      <c r="AT119" s="483"/>
      <c r="AU119" s="351"/>
      <c r="AV119" s="483"/>
      <c r="AW119" s="483"/>
      <c r="AX119" s="483"/>
      <c r="AY119" s="483"/>
      <c r="AZ119" s="483"/>
      <c r="BA119" s="483"/>
      <c r="BB119" s="483"/>
      <c r="BC119" s="483"/>
      <c r="BD119" s="483"/>
      <c r="BE119" s="483"/>
      <c r="BF119" s="483"/>
      <c r="BG119" s="483"/>
      <c r="BH119" s="483"/>
      <c r="BI119" s="483"/>
      <c r="BJ119" s="483"/>
      <c r="BK119" s="483"/>
      <c r="BL119" s="483"/>
      <c r="BM119" s="483"/>
    </row>
    <row r="120" spans="1:65" s="47" customFormat="1" ht="5.25" customHeight="1" x14ac:dyDescent="0.2">
      <c r="A120" s="351"/>
      <c r="B120" s="351"/>
      <c r="C120" s="351"/>
      <c r="D120" s="351"/>
      <c r="E120" s="351"/>
      <c r="F120" s="351"/>
      <c r="G120" s="351"/>
      <c r="H120" s="351"/>
      <c r="I120" s="351"/>
      <c r="J120" s="351"/>
      <c r="K120" s="351"/>
      <c r="L120" s="351"/>
      <c r="M120" s="351"/>
      <c r="N120" s="351"/>
      <c r="O120" s="351"/>
      <c r="P120" s="354"/>
      <c r="Q120" s="357"/>
      <c r="R120" s="50" t="s">
        <v>659</v>
      </c>
      <c r="S120" s="48"/>
      <c r="T120" s="48"/>
      <c r="U120" s="386"/>
      <c r="V120" s="396"/>
      <c r="W120" s="386"/>
      <c r="X120" s="428"/>
      <c r="Y120" s="429"/>
      <c r="Z120" s="430"/>
      <c r="AA120" s="391"/>
      <c r="AB120" s="430"/>
      <c r="AC120" s="394"/>
      <c r="AD120" s="429"/>
      <c r="AE120" s="388"/>
      <c r="AF120" s="430"/>
      <c r="AG120" s="430"/>
      <c r="AH120" s="396"/>
      <c r="AI120" s="399"/>
      <c r="AJ120" s="399"/>
      <c r="AK120" s="44"/>
      <c r="AL120" s="386"/>
      <c r="AM120" s="396"/>
      <c r="AN120" s="386"/>
      <c r="AO120" s="394"/>
      <c r="AP120" s="483"/>
      <c r="AQ120" s="483"/>
      <c r="AR120" s="483"/>
      <c r="AS120" s="483"/>
      <c r="AT120" s="483"/>
      <c r="AU120" s="351"/>
      <c r="AV120" s="483"/>
      <c r="AW120" s="483"/>
      <c r="AX120" s="483"/>
      <c r="AY120" s="483"/>
      <c r="AZ120" s="483"/>
      <c r="BA120" s="483"/>
      <c r="BB120" s="483"/>
      <c r="BC120" s="483"/>
      <c r="BD120" s="483"/>
      <c r="BE120" s="483"/>
      <c r="BF120" s="483"/>
      <c r="BG120" s="483"/>
      <c r="BH120" s="483"/>
      <c r="BI120" s="483"/>
      <c r="BJ120" s="483"/>
      <c r="BK120" s="483"/>
      <c r="BL120" s="483"/>
      <c r="BM120" s="483"/>
    </row>
    <row r="121" spans="1:65" s="47" customFormat="1" ht="5.25" customHeight="1" x14ac:dyDescent="0.2">
      <c r="A121" s="351"/>
      <c r="B121" s="351"/>
      <c r="C121" s="351"/>
      <c r="D121" s="351"/>
      <c r="E121" s="351"/>
      <c r="F121" s="351"/>
      <c r="G121" s="351"/>
      <c r="H121" s="351"/>
      <c r="I121" s="351"/>
      <c r="J121" s="351"/>
      <c r="K121" s="351"/>
      <c r="L121" s="351"/>
      <c r="M121" s="351"/>
      <c r="N121" s="351"/>
      <c r="O121" s="351"/>
      <c r="P121" s="354"/>
      <c r="Q121" s="357"/>
      <c r="R121" s="50" t="s">
        <v>660</v>
      </c>
      <c r="S121" s="48"/>
      <c r="T121" s="48"/>
      <c r="U121" s="386"/>
      <c r="V121" s="396"/>
      <c r="W121" s="386"/>
      <c r="X121" s="428"/>
      <c r="Y121" s="429"/>
      <c r="Z121" s="430"/>
      <c r="AA121" s="391"/>
      <c r="AB121" s="430"/>
      <c r="AC121" s="394"/>
      <c r="AD121" s="429"/>
      <c r="AE121" s="388"/>
      <c r="AF121" s="430"/>
      <c r="AG121" s="430"/>
      <c r="AH121" s="396"/>
      <c r="AI121" s="399"/>
      <c r="AJ121" s="399"/>
      <c r="AK121" s="44"/>
      <c r="AL121" s="386"/>
      <c r="AM121" s="396"/>
      <c r="AN121" s="386"/>
      <c r="AO121" s="394"/>
      <c r="AP121" s="483"/>
      <c r="AQ121" s="483"/>
      <c r="AR121" s="483"/>
      <c r="AS121" s="483"/>
      <c r="AT121" s="483"/>
      <c r="AU121" s="351"/>
      <c r="AV121" s="483"/>
      <c r="AW121" s="483"/>
      <c r="AX121" s="483"/>
      <c r="AY121" s="483"/>
      <c r="AZ121" s="483"/>
      <c r="BA121" s="483"/>
      <c r="BB121" s="483"/>
      <c r="BC121" s="483"/>
      <c r="BD121" s="483"/>
      <c r="BE121" s="483"/>
      <c r="BF121" s="483"/>
      <c r="BG121" s="483"/>
      <c r="BH121" s="483"/>
      <c r="BI121" s="483"/>
      <c r="BJ121" s="483"/>
      <c r="BK121" s="483"/>
      <c r="BL121" s="483"/>
      <c r="BM121" s="483"/>
    </row>
    <row r="122" spans="1:65" s="47" customFormat="1" ht="5.25" customHeight="1" x14ac:dyDescent="0.2">
      <c r="A122" s="351"/>
      <c r="B122" s="351"/>
      <c r="C122" s="351"/>
      <c r="D122" s="351"/>
      <c r="E122" s="351"/>
      <c r="F122" s="351"/>
      <c r="G122" s="351"/>
      <c r="H122" s="351"/>
      <c r="I122" s="351"/>
      <c r="J122" s="351"/>
      <c r="K122" s="351"/>
      <c r="L122" s="351"/>
      <c r="M122" s="351"/>
      <c r="N122" s="351"/>
      <c r="O122" s="351"/>
      <c r="P122" s="354"/>
      <c r="Q122" s="357"/>
      <c r="R122" s="50" t="s">
        <v>661</v>
      </c>
      <c r="S122" s="48"/>
      <c r="T122" s="48"/>
      <c r="U122" s="386"/>
      <c r="V122" s="396"/>
      <c r="W122" s="386"/>
      <c r="X122" s="428"/>
      <c r="Y122" s="429"/>
      <c r="Z122" s="430"/>
      <c r="AA122" s="391"/>
      <c r="AB122" s="430"/>
      <c r="AC122" s="394"/>
      <c r="AD122" s="429"/>
      <c r="AE122" s="388"/>
      <c r="AF122" s="430"/>
      <c r="AG122" s="430"/>
      <c r="AH122" s="396"/>
      <c r="AI122" s="399"/>
      <c r="AJ122" s="399"/>
      <c r="AK122" s="44"/>
      <c r="AL122" s="386"/>
      <c r="AM122" s="396"/>
      <c r="AN122" s="386"/>
      <c r="AO122" s="394"/>
      <c r="AP122" s="483"/>
      <c r="AQ122" s="483"/>
      <c r="AR122" s="483"/>
      <c r="AS122" s="483"/>
      <c r="AT122" s="483"/>
      <c r="AU122" s="351"/>
      <c r="AV122" s="483"/>
      <c r="AW122" s="483"/>
      <c r="AX122" s="483"/>
      <c r="AY122" s="483"/>
      <c r="AZ122" s="483"/>
      <c r="BA122" s="483"/>
      <c r="BB122" s="483"/>
      <c r="BC122" s="483"/>
      <c r="BD122" s="483"/>
      <c r="BE122" s="483"/>
      <c r="BF122" s="483"/>
      <c r="BG122" s="483"/>
      <c r="BH122" s="483"/>
      <c r="BI122" s="483"/>
      <c r="BJ122" s="483"/>
      <c r="BK122" s="483"/>
      <c r="BL122" s="483"/>
      <c r="BM122" s="483"/>
    </row>
    <row r="123" spans="1:65" s="47" customFormat="1" ht="5.25" customHeight="1" x14ac:dyDescent="0.2">
      <c r="A123" s="351"/>
      <c r="B123" s="351"/>
      <c r="C123" s="351"/>
      <c r="D123" s="351"/>
      <c r="E123" s="351"/>
      <c r="F123" s="351"/>
      <c r="G123" s="351"/>
      <c r="H123" s="351"/>
      <c r="I123" s="351"/>
      <c r="J123" s="351"/>
      <c r="K123" s="351"/>
      <c r="L123" s="351"/>
      <c r="M123" s="351"/>
      <c r="N123" s="351"/>
      <c r="O123" s="351"/>
      <c r="P123" s="354"/>
      <c r="Q123" s="357"/>
      <c r="R123" s="50" t="s">
        <v>662</v>
      </c>
      <c r="S123" s="48"/>
      <c r="T123" s="48"/>
      <c r="U123" s="386"/>
      <c r="V123" s="396"/>
      <c r="W123" s="386"/>
      <c r="X123" s="428"/>
      <c r="Y123" s="429"/>
      <c r="Z123" s="430"/>
      <c r="AA123" s="391"/>
      <c r="AB123" s="430"/>
      <c r="AC123" s="394"/>
      <c r="AD123" s="429"/>
      <c r="AE123" s="388"/>
      <c r="AF123" s="430"/>
      <c r="AG123" s="430"/>
      <c r="AH123" s="396"/>
      <c r="AI123" s="399"/>
      <c r="AJ123" s="399"/>
      <c r="AK123" s="44"/>
      <c r="AL123" s="386"/>
      <c r="AM123" s="396"/>
      <c r="AN123" s="386"/>
      <c r="AO123" s="394"/>
      <c r="AP123" s="483"/>
      <c r="AQ123" s="483"/>
      <c r="AR123" s="483"/>
      <c r="AS123" s="483"/>
      <c r="AT123" s="483"/>
      <c r="AU123" s="351"/>
      <c r="AV123" s="483"/>
      <c r="AW123" s="483"/>
      <c r="AX123" s="483"/>
      <c r="AY123" s="483"/>
      <c r="AZ123" s="483"/>
      <c r="BA123" s="483"/>
      <c r="BB123" s="483"/>
      <c r="BC123" s="483"/>
      <c r="BD123" s="483"/>
      <c r="BE123" s="483"/>
      <c r="BF123" s="483"/>
      <c r="BG123" s="483"/>
      <c r="BH123" s="483"/>
      <c r="BI123" s="483"/>
      <c r="BJ123" s="483"/>
      <c r="BK123" s="483"/>
      <c r="BL123" s="483"/>
      <c r="BM123" s="483"/>
    </row>
    <row r="124" spans="1:65" s="47" customFormat="1" ht="5.25" customHeight="1" x14ac:dyDescent="0.2">
      <c r="A124" s="351"/>
      <c r="B124" s="351"/>
      <c r="C124" s="351"/>
      <c r="D124" s="351"/>
      <c r="E124" s="351"/>
      <c r="F124" s="351"/>
      <c r="G124" s="351"/>
      <c r="H124" s="351"/>
      <c r="I124" s="351"/>
      <c r="J124" s="351"/>
      <c r="K124" s="351"/>
      <c r="L124" s="351"/>
      <c r="M124" s="351"/>
      <c r="N124" s="351"/>
      <c r="O124" s="351"/>
      <c r="P124" s="354"/>
      <c r="Q124" s="357"/>
      <c r="R124" s="50" t="s">
        <v>663</v>
      </c>
      <c r="S124" s="48"/>
      <c r="T124" s="48"/>
      <c r="U124" s="386"/>
      <c r="V124" s="396"/>
      <c r="W124" s="386"/>
      <c r="X124" s="428"/>
      <c r="Y124" s="429"/>
      <c r="Z124" s="430"/>
      <c r="AA124" s="391"/>
      <c r="AB124" s="430"/>
      <c r="AC124" s="394"/>
      <c r="AD124" s="429"/>
      <c r="AE124" s="388"/>
      <c r="AF124" s="430"/>
      <c r="AG124" s="430"/>
      <c r="AH124" s="396"/>
      <c r="AI124" s="399"/>
      <c r="AJ124" s="399"/>
      <c r="AK124" s="44"/>
      <c r="AL124" s="386"/>
      <c r="AM124" s="396"/>
      <c r="AN124" s="386"/>
      <c r="AO124" s="394"/>
      <c r="AP124" s="483"/>
      <c r="AQ124" s="483"/>
      <c r="AR124" s="483"/>
      <c r="AS124" s="483"/>
      <c r="AT124" s="483"/>
      <c r="AU124" s="351"/>
      <c r="AV124" s="483"/>
      <c r="AW124" s="483"/>
      <c r="AX124" s="483"/>
      <c r="AY124" s="483"/>
      <c r="AZ124" s="483"/>
      <c r="BA124" s="483"/>
      <c r="BB124" s="483"/>
      <c r="BC124" s="483"/>
      <c r="BD124" s="483"/>
      <c r="BE124" s="483"/>
      <c r="BF124" s="483"/>
      <c r="BG124" s="483"/>
      <c r="BH124" s="483"/>
      <c r="BI124" s="483"/>
      <c r="BJ124" s="483"/>
      <c r="BK124" s="483"/>
      <c r="BL124" s="483"/>
      <c r="BM124" s="483"/>
    </row>
    <row r="125" spans="1:65" s="47" customFormat="1" ht="5.25" customHeight="1" x14ac:dyDescent="0.2">
      <c r="A125" s="351"/>
      <c r="B125" s="351"/>
      <c r="C125" s="351"/>
      <c r="D125" s="351"/>
      <c r="E125" s="351"/>
      <c r="F125" s="351"/>
      <c r="G125" s="351"/>
      <c r="H125" s="351"/>
      <c r="I125" s="351"/>
      <c r="J125" s="351"/>
      <c r="K125" s="351"/>
      <c r="L125" s="351"/>
      <c r="M125" s="351"/>
      <c r="N125" s="351"/>
      <c r="O125" s="351"/>
      <c r="P125" s="354"/>
      <c r="Q125" s="357"/>
      <c r="R125" s="50" t="s">
        <v>664</v>
      </c>
      <c r="S125" s="48"/>
      <c r="T125" s="48"/>
      <c r="U125" s="386"/>
      <c r="V125" s="396"/>
      <c r="W125" s="386"/>
      <c r="X125" s="428"/>
      <c r="Y125" s="429"/>
      <c r="Z125" s="430"/>
      <c r="AA125" s="391"/>
      <c r="AB125" s="430"/>
      <c r="AC125" s="394"/>
      <c r="AD125" s="429"/>
      <c r="AE125" s="388"/>
      <c r="AF125" s="430"/>
      <c r="AG125" s="430"/>
      <c r="AH125" s="396"/>
      <c r="AI125" s="399"/>
      <c r="AJ125" s="399"/>
      <c r="AK125" s="44"/>
      <c r="AL125" s="386"/>
      <c r="AM125" s="396"/>
      <c r="AN125" s="386"/>
      <c r="AO125" s="394"/>
      <c r="AP125" s="483"/>
      <c r="AQ125" s="483"/>
      <c r="AR125" s="483"/>
      <c r="AS125" s="483"/>
      <c r="AT125" s="483"/>
      <c r="AU125" s="351"/>
      <c r="AV125" s="483"/>
      <c r="AW125" s="483"/>
      <c r="AX125" s="483"/>
      <c r="AY125" s="483"/>
      <c r="AZ125" s="483"/>
      <c r="BA125" s="483"/>
      <c r="BB125" s="483"/>
      <c r="BC125" s="483"/>
      <c r="BD125" s="483"/>
      <c r="BE125" s="483"/>
      <c r="BF125" s="483"/>
      <c r="BG125" s="483"/>
      <c r="BH125" s="483"/>
      <c r="BI125" s="483"/>
      <c r="BJ125" s="483"/>
      <c r="BK125" s="483"/>
      <c r="BL125" s="483"/>
      <c r="BM125" s="483"/>
    </row>
    <row r="126" spans="1:65" s="47" customFormat="1" ht="5.25" customHeight="1" x14ac:dyDescent="0.2">
      <c r="A126" s="351"/>
      <c r="B126" s="351"/>
      <c r="C126" s="351"/>
      <c r="D126" s="351"/>
      <c r="E126" s="351"/>
      <c r="F126" s="351"/>
      <c r="G126" s="351"/>
      <c r="H126" s="351"/>
      <c r="I126" s="351"/>
      <c r="J126" s="351"/>
      <c r="K126" s="351"/>
      <c r="L126" s="351"/>
      <c r="M126" s="351"/>
      <c r="N126" s="351"/>
      <c r="O126" s="351"/>
      <c r="P126" s="355"/>
      <c r="Q126" s="358"/>
      <c r="R126" s="49" t="s">
        <v>665</v>
      </c>
      <c r="S126" s="48">
        <f>COUNTA(S107:S125)</f>
        <v>0</v>
      </c>
      <c r="T126" s="48">
        <f>COUNTA(T107:T125)</f>
        <v>0</v>
      </c>
      <c r="U126" s="386"/>
      <c r="V126" s="396"/>
      <c r="W126" s="386"/>
      <c r="X126" s="428"/>
      <c r="Y126" s="429"/>
      <c r="Z126" s="430"/>
      <c r="AA126" s="392"/>
      <c r="AB126" s="430"/>
      <c r="AC126" s="395"/>
      <c r="AD126" s="429"/>
      <c r="AE126" s="388"/>
      <c r="AF126" s="430"/>
      <c r="AG126" s="430"/>
      <c r="AH126" s="396"/>
      <c r="AI126" s="400"/>
      <c r="AJ126" s="400"/>
      <c r="AK126" s="41"/>
      <c r="AL126" s="386"/>
      <c r="AM126" s="396"/>
      <c r="AN126" s="386"/>
      <c r="AO126" s="395"/>
      <c r="AP126" s="483"/>
      <c r="AQ126" s="483"/>
      <c r="AR126" s="483"/>
      <c r="AS126" s="483"/>
      <c r="AT126" s="483"/>
      <c r="AU126" s="351"/>
      <c r="AV126" s="483"/>
      <c r="AW126" s="483"/>
      <c r="AX126" s="483"/>
      <c r="AY126" s="483"/>
      <c r="AZ126" s="483"/>
      <c r="BA126" s="483"/>
      <c r="BB126" s="483"/>
      <c r="BC126" s="483"/>
      <c r="BD126" s="483"/>
      <c r="BE126" s="483"/>
      <c r="BF126" s="483"/>
      <c r="BG126" s="483"/>
      <c r="BH126" s="483"/>
      <c r="BI126" s="483"/>
      <c r="BJ126" s="483"/>
      <c r="BK126" s="483"/>
      <c r="BL126" s="483"/>
      <c r="BM126" s="483"/>
    </row>
    <row r="127" spans="1:65" s="40" customFormat="1" ht="5.25" customHeight="1" x14ac:dyDescent="0.2">
      <c r="A127" s="351">
        <v>5</v>
      </c>
      <c r="B127" s="351" t="s">
        <v>526</v>
      </c>
      <c r="C127" s="351" t="s">
        <v>730</v>
      </c>
      <c r="D127" s="351"/>
      <c r="E127" s="351"/>
      <c r="F127" s="351" t="s">
        <v>731</v>
      </c>
      <c r="G127" s="351"/>
      <c r="H127" s="351"/>
      <c r="I127" s="351"/>
      <c r="J127" s="351"/>
      <c r="K127" s="351"/>
      <c r="L127" s="351"/>
      <c r="M127" s="351"/>
      <c r="N127" s="352"/>
      <c r="O127" s="351"/>
      <c r="P127" s="353"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356">
        <f>IF(P127="Casi seguro",100%,IF(P127="Probable",80%,IF(P127="Posible",60%,IF(P127="Improbable",40%,IF(P127="Rara vez",20%,0)))))</f>
        <v>0</v>
      </c>
      <c r="R127" s="45" t="s">
        <v>633</v>
      </c>
      <c r="S127" s="42"/>
      <c r="T127" s="42"/>
      <c r="U127" s="386" t="str">
        <f>IF(S146&lt;=5,"Moderado",IF(S146&lt;=11,"Mayor","Catastrofico"))</f>
        <v>Moderado</v>
      </c>
      <c r="V127" s="396">
        <f>IF(U127=0,0,IF(U127="Moderado",60%,IF(U127="Mayor",80%,100%)))</f>
        <v>0.6</v>
      </c>
      <c r="W127" s="401" t="e">
        <f>VLOOKUP(P127,[1]Matriz!B23:G28,MATCH(U127,[1]Matriz!B23:G23,0),FALSE)</f>
        <v>#N/A</v>
      </c>
      <c r="X127" s="385"/>
      <c r="Y127" s="386" t="str">
        <f>IF(Z127="Preventivo","X",IF(Z127="Detectivo","X","X "))</f>
        <v xml:space="preserve">X </v>
      </c>
      <c r="Z127" s="388"/>
      <c r="AA127" s="390" t="str">
        <f>IF(Z127="","",IF(Z127="Preventivo",25%,15%))</f>
        <v/>
      </c>
      <c r="AB127" s="388"/>
      <c r="AC127" s="390">
        <f>IF(AB127="Automatico",25%,15%)</f>
        <v>0.15</v>
      </c>
      <c r="AD127" s="396" t="e">
        <f>AA127+AC127</f>
        <v>#VALUE!</v>
      </c>
      <c r="AE127" s="388"/>
      <c r="AF127" s="388"/>
      <c r="AG127" s="388"/>
      <c r="AH127" s="396" t="e">
        <f>Q127-(Q127*AD127)</f>
        <v>#VALUE!</v>
      </c>
      <c r="AI127" s="398" t="e">
        <f>IF(AJ127=0,"Defina la frecuencia",IF(AJ127=20%,"Rara vez",IF(AJ127=40%,"Improbable",IF(AJ127=60%,"Posible",IF(AJ127=80%,"Probable","Casi seguro")))))</f>
        <v>#VALUE!</v>
      </c>
      <c r="AJ127" s="398" t="e">
        <f>IF(AH134&lt;20%,20%,IF(AH134&lt;40%,40%,IF(AH134&lt;60%,60%,IF(AH134&lt;80%,80%,100%))))</f>
        <v>#VALUE!</v>
      </c>
      <c r="AK127" s="46" t="e">
        <f>VALUE(AJ127)</f>
        <v>#VALUE!</v>
      </c>
      <c r="AL127" s="386" t="str">
        <f>U127</f>
        <v>Moderado</v>
      </c>
      <c r="AM127" s="396">
        <f>V127</f>
        <v>0.6</v>
      </c>
      <c r="AN127" s="401" t="e">
        <f>VLOOKUP(AI127,[1]Matriz!B23:G28,MATCH(AL127,[1]Matriz!B23:G23,0),FALSE)</f>
        <v>#VALUE!</v>
      </c>
      <c r="AO127" s="351"/>
      <c r="AP127" s="351"/>
      <c r="AQ127" s="351"/>
      <c r="AR127" s="397"/>
      <c r="AS127" s="397"/>
      <c r="AT127" s="351"/>
      <c r="AU127" s="351"/>
      <c r="AV127" s="351"/>
      <c r="AW127" s="351"/>
      <c r="AX127" s="351"/>
      <c r="AY127" s="351"/>
      <c r="AZ127" s="351"/>
      <c r="BA127" s="384"/>
      <c r="BB127" s="351"/>
      <c r="BC127" s="351"/>
      <c r="BD127" s="351"/>
      <c r="BE127" s="351"/>
      <c r="BF127" s="351"/>
      <c r="BG127" s="384"/>
      <c r="BH127" s="351"/>
      <c r="BI127" s="351"/>
      <c r="BJ127" s="351"/>
      <c r="BK127" s="351"/>
      <c r="BL127" s="351"/>
      <c r="BM127" s="384"/>
    </row>
    <row r="128" spans="1:65" s="40" customFormat="1" ht="5.25" customHeight="1" x14ac:dyDescent="0.2">
      <c r="A128" s="351"/>
      <c r="B128" s="351"/>
      <c r="C128" s="351"/>
      <c r="D128" s="351"/>
      <c r="E128" s="351"/>
      <c r="F128" s="351"/>
      <c r="G128" s="351"/>
      <c r="H128" s="351"/>
      <c r="I128" s="351"/>
      <c r="J128" s="351"/>
      <c r="K128" s="351"/>
      <c r="L128" s="351"/>
      <c r="M128" s="351"/>
      <c r="N128" s="352"/>
      <c r="O128" s="351"/>
      <c r="P128" s="354"/>
      <c r="Q128" s="357"/>
      <c r="R128" s="45" t="s">
        <v>644</v>
      </c>
      <c r="S128" s="42"/>
      <c r="T128" s="42"/>
      <c r="U128" s="386"/>
      <c r="V128" s="396"/>
      <c r="W128" s="401"/>
      <c r="X128" s="385"/>
      <c r="Y128" s="386"/>
      <c r="Z128" s="389"/>
      <c r="AA128" s="391"/>
      <c r="AB128" s="389"/>
      <c r="AC128" s="391"/>
      <c r="AD128" s="387"/>
      <c r="AE128" s="389"/>
      <c r="AF128" s="389"/>
      <c r="AG128" s="389"/>
      <c r="AH128" s="396"/>
      <c r="AI128" s="399"/>
      <c r="AJ128" s="399"/>
      <c r="AK128" s="44"/>
      <c r="AL128" s="386"/>
      <c r="AM128" s="396"/>
      <c r="AN128" s="401"/>
      <c r="AO128" s="351"/>
      <c r="AP128" s="351"/>
      <c r="AQ128" s="383"/>
      <c r="AR128" s="383"/>
      <c r="AS128" s="383"/>
      <c r="AT128" s="383"/>
      <c r="AU128" s="351"/>
      <c r="AV128" s="351"/>
      <c r="AW128" s="351"/>
      <c r="AX128" s="351"/>
      <c r="AY128" s="383"/>
      <c r="AZ128" s="383"/>
      <c r="BA128" s="383"/>
      <c r="BB128" s="351"/>
      <c r="BC128" s="351"/>
      <c r="BD128" s="351"/>
      <c r="BE128" s="383"/>
      <c r="BF128" s="383"/>
      <c r="BG128" s="383"/>
      <c r="BH128" s="351"/>
      <c r="BI128" s="351"/>
      <c r="BJ128" s="351"/>
      <c r="BK128" s="383"/>
      <c r="BL128" s="383"/>
      <c r="BM128" s="383"/>
    </row>
    <row r="129" spans="1:65" s="40" customFormat="1" ht="5.25" customHeight="1" x14ac:dyDescent="0.2">
      <c r="A129" s="351"/>
      <c r="B129" s="351"/>
      <c r="C129" s="351"/>
      <c r="D129" s="351"/>
      <c r="E129" s="351"/>
      <c r="F129" s="351"/>
      <c r="G129" s="351"/>
      <c r="H129" s="351"/>
      <c r="I129" s="351"/>
      <c r="J129" s="351"/>
      <c r="K129" s="351"/>
      <c r="L129" s="351"/>
      <c r="M129" s="351"/>
      <c r="N129" s="352"/>
      <c r="O129" s="351"/>
      <c r="P129" s="354"/>
      <c r="Q129" s="357"/>
      <c r="R129" s="45" t="s">
        <v>645</v>
      </c>
      <c r="S129" s="42"/>
      <c r="T129" s="42"/>
      <c r="U129" s="386"/>
      <c r="V129" s="396"/>
      <c r="W129" s="401"/>
      <c r="X129" s="385"/>
      <c r="Y129" s="386"/>
      <c r="Z129" s="389"/>
      <c r="AA129" s="391"/>
      <c r="AB129" s="389"/>
      <c r="AC129" s="391"/>
      <c r="AD129" s="387"/>
      <c r="AE129" s="389"/>
      <c r="AF129" s="389"/>
      <c r="AG129" s="389"/>
      <c r="AH129" s="396"/>
      <c r="AI129" s="399"/>
      <c r="AJ129" s="399"/>
      <c r="AK129" s="44"/>
      <c r="AL129" s="386"/>
      <c r="AM129" s="396"/>
      <c r="AN129" s="401"/>
      <c r="AO129" s="351"/>
      <c r="AP129" s="351"/>
      <c r="AQ129" s="383"/>
      <c r="AR129" s="383"/>
      <c r="AS129" s="383"/>
      <c r="AT129" s="383"/>
      <c r="AU129" s="351"/>
      <c r="AV129" s="351"/>
      <c r="AW129" s="351"/>
      <c r="AX129" s="351"/>
      <c r="AY129" s="383"/>
      <c r="AZ129" s="383"/>
      <c r="BA129" s="383"/>
      <c r="BB129" s="351"/>
      <c r="BC129" s="351"/>
      <c r="BD129" s="351"/>
      <c r="BE129" s="383"/>
      <c r="BF129" s="383"/>
      <c r="BG129" s="383"/>
      <c r="BH129" s="351"/>
      <c r="BI129" s="351"/>
      <c r="BJ129" s="351"/>
      <c r="BK129" s="383"/>
      <c r="BL129" s="383"/>
      <c r="BM129" s="383"/>
    </row>
    <row r="130" spans="1:65" s="40" customFormat="1" ht="5.25" customHeight="1" x14ac:dyDescent="0.2">
      <c r="A130" s="351"/>
      <c r="B130" s="351"/>
      <c r="C130" s="351"/>
      <c r="D130" s="351"/>
      <c r="E130" s="351"/>
      <c r="F130" s="351"/>
      <c r="G130" s="351"/>
      <c r="H130" s="351"/>
      <c r="I130" s="351"/>
      <c r="J130" s="351"/>
      <c r="K130" s="351"/>
      <c r="L130" s="351"/>
      <c r="M130" s="351"/>
      <c r="N130" s="352"/>
      <c r="O130" s="351"/>
      <c r="P130" s="354"/>
      <c r="Q130" s="357"/>
      <c r="R130" s="45" t="s">
        <v>646</v>
      </c>
      <c r="S130" s="42"/>
      <c r="T130" s="42"/>
      <c r="U130" s="386"/>
      <c r="V130" s="396"/>
      <c r="W130" s="401"/>
      <c r="X130" s="385"/>
      <c r="Y130" s="386"/>
      <c r="Z130" s="389"/>
      <c r="AA130" s="391"/>
      <c r="AB130" s="389"/>
      <c r="AC130" s="391"/>
      <c r="AD130" s="387"/>
      <c r="AE130" s="389"/>
      <c r="AF130" s="389"/>
      <c r="AG130" s="389"/>
      <c r="AH130" s="396"/>
      <c r="AI130" s="399"/>
      <c r="AJ130" s="399"/>
      <c r="AK130" s="44"/>
      <c r="AL130" s="386"/>
      <c r="AM130" s="396"/>
      <c r="AN130" s="401"/>
      <c r="AO130" s="351"/>
      <c r="AP130" s="351"/>
      <c r="AQ130" s="383"/>
      <c r="AR130" s="383"/>
      <c r="AS130" s="383"/>
      <c r="AT130" s="383"/>
      <c r="AU130" s="351"/>
      <c r="AV130" s="351"/>
      <c r="AW130" s="351"/>
      <c r="AX130" s="351"/>
      <c r="AY130" s="383"/>
      <c r="AZ130" s="383"/>
      <c r="BA130" s="383"/>
      <c r="BB130" s="351"/>
      <c r="BC130" s="351"/>
      <c r="BD130" s="351"/>
      <c r="BE130" s="383"/>
      <c r="BF130" s="383"/>
      <c r="BG130" s="383"/>
      <c r="BH130" s="351"/>
      <c r="BI130" s="351"/>
      <c r="BJ130" s="351"/>
      <c r="BK130" s="383"/>
      <c r="BL130" s="383"/>
      <c r="BM130" s="383"/>
    </row>
    <row r="131" spans="1:65" s="40" customFormat="1" ht="5.25" customHeight="1" x14ac:dyDescent="0.2">
      <c r="A131" s="351"/>
      <c r="B131" s="351"/>
      <c r="C131" s="351"/>
      <c r="D131" s="351"/>
      <c r="E131" s="351"/>
      <c r="F131" s="351"/>
      <c r="G131" s="351"/>
      <c r="H131" s="351"/>
      <c r="I131" s="351"/>
      <c r="J131" s="351"/>
      <c r="K131" s="351"/>
      <c r="L131" s="351"/>
      <c r="M131" s="351"/>
      <c r="N131" s="352"/>
      <c r="O131" s="351"/>
      <c r="P131" s="354"/>
      <c r="Q131" s="357"/>
      <c r="R131" s="45" t="s">
        <v>647</v>
      </c>
      <c r="S131" s="42"/>
      <c r="T131" s="42"/>
      <c r="U131" s="386"/>
      <c r="V131" s="396"/>
      <c r="W131" s="401"/>
      <c r="X131" s="385"/>
      <c r="Y131" s="386"/>
      <c r="Z131" s="389"/>
      <c r="AA131" s="391"/>
      <c r="AB131" s="389"/>
      <c r="AC131" s="391"/>
      <c r="AD131" s="387"/>
      <c r="AE131" s="389"/>
      <c r="AF131" s="389"/>
      <c r="AG131" s="389"/>
      <c r="AH131" s="396"/>
      <c r="AI131" s="399"/>
      <c r="AJ131" s="399"/>
      <c r="AK131" s="44"/>
      <c r="AL131" s="386"/>
      <c r="AM131" s="396"/>
      <c r="AN131" s="401"/>
      <c r="AO131" s="351"/>
      <c r="AP131" s="351"/>
      <c r="AQ131" s="383"/>
      <c r="AR131" s="383"/>
      <c r="AS131" s="383"/>
      <c r="AT131" s="383"/>
      <c r="AU131" s="351"/>
      <c r="AV131" s="351"/>
      <c r="AW131" s="351"/>
      <c r="AX131" s="351"/>
      <c r="AY131" s="383"/>
      <c r="AZ131" s="383"/>
      <c r="BA131" s="383"/>
      <c r="BB131" s="351"/>
      <c r="BC131" s="351"/>
      <c r="BD131" s="351"/>
      <c r="BE131" s="383"/>
      <c r="BF131" s="383"/>
      <c r="BG131" s="383"/>
      <c r="BH131" s="351"/>
      <c r="BI131" s="351"/>
      <c r="BJ131" s="351"/>
      <c r="BK131" s="383"/>
      <c r="BL131" s="383"/>
      <c r="BM131" s="383"/>
    </row>
    <row r="132" spans="1:65" s="40" customFormat="1" ht="5.25" customHeight="1" x14ac:dyDescent="0.2">
      <c r="A132" s="351"/>
      <c r="B132" s="351"/>
      <c r="C132" s="351"/>
      <c r="D132" s="351"/>
      <c r="E132" s="351"/>
      <c r="F132" s="351"/>
      <c r="G132" s="351"/>
      <c r="H132" s="351"/>
      <c r="I132" s="351"/>
      <c r="J132" s="351"/>
      <c r="K132" s="351"/>
      <c r="L132" s="351"/>
      <c r="M132" s="351"/>
      <c r="N132" s="352"/>
      <c r="O132" s="351"/>
      <c r="P132" s="354"/>
      <c r="Q132" s="357"/>
      <c r="R132" s="45" t="s">
        <v>648</v>
      </c>
      <c r="S132" s="42"/>
      <c r="T132" s="42"/>
      <c r="U132" s="386"/>
      <c r="V132" s="396"/>
      <c r="W132" s="401"/>
      <c r="X132" s="385"/>
      <c r="Y132" s="386"/>
      <c r="Z132" s="389"/>
      <c r="AA132" s="391"/>
      <c r="AB132" s="389"/>
      <c r="AC132" s="391"/>
      <c r="AD132" s="387"/>
      <c r="AE132" s="389"/>
      <c r="AF132" s="389"/>
      <c r="AG132" s="389"/>
      <c r="AH132" s="396"/>
      <c r="AI132" s="399"/>
      <c r="AJ132" s="399"/>
      <c r="AK132" s="44"/>
      <c r="AL132" s="386"/>
      <c r="AM132" s="396"/>
      <c r="AN132" s="401"/>
      <c r="AO132" s="351"/>
      <c r="AP132" s="351"/>
      <c r="AQ132" s="383"/>
      <c r="AR132" s="383"/>
      <c r="AS132" s="383"/>
      <c r="AT132" s="383"/>
      <c r="AU132" s="351"/>
      <c r="AV132" s="351"/>
      <c r="AW132" s="351"/>
      <c r="AX132" s="351"/>
      <c r="AY132" s="383"/>
      <c r="AZ132" s="383"/>
      <c r="BA132" s="383"/>
      <c r="BB132" s="351"/>
      <c r="BC132" s="351"/>
      <c r="BD132" s="351"/>
      <c r="BE132" s="383"/>
      <c r="BF132" s="383"/>
      <c r="BG132" s="383"/>
      <c r="BH132" s="351"/>
      <c r="BI132" s="351"/>
      <c r="BJ132" s="351"/>
      <c r="BK132" s="383"/>
      <c r="BL132" s="383"/>
      <c r="BM132" s="383"/>
    </row>
    <row r="133" spans="1:65" s="40" customFormat="1" ht="5.25" customHeight="1" x14ac:dyDescent="0.2">
      <c r="A133" s="351"/>
      <c r="B133" s="351"/>
      <c r="C133" s="351"/>
      <c r="D133" s="351"/>
      <c r="E133" s="351"/>
      <c r="F133" s="351"/>
      <c r="G133" s="351"/>
      <c r="H133" s="351"/>
      <c r="I133" s="351"/>
      <c r="J133" s="351"/>
      <c r="K133" s="351"/>
      <c r="L133" s="351"/>
      <c r="M133" s="351"/>
      <c r="N133" s="352"/>
      <c r="O133" s="351"/>
      <c r="P133" s="354"/>
      <c r="Q133" s="357"/>
      <c r="R133" s="45" t="s">
        <v>649</v>
      </c>
      <c r="S133" s="42"/>
      <c r="T133" s="42"/>
      <c r="U133" s="386"/>
      <c r="V133" s="396"/>
      <c r="W133" s="401"/>
      <c r="X133" s="385"/>
      <c r="Y133" s="386"/>
      <c r="Z133" s="389"/>
      <c r="AA133" s="392"/>
      <c r="AB133" s="389"/>
      <c r="AC133" s="392"/>
      <c r="AD133" s="387"/>
      <c r="AE133" s="389"/>
      <c r="AF133" s="389"/>
      <c r="AG133" s="389"/>
      <c r="AH133" s="396"/>
      <c r="AI133" s="399"/>
      <c r="AJ133" s="399"/>
      <c r="AK133" s="44"/>
      <c r="AL133" s="386"/>
      <c r="AM133" s="396"/>
      <c r="AN133" s="401"/>
      <c r="AO133" s="351"/>
      <c r="AP133" s="351"/>
      <c r="AQ133" s="383"/>
      <c r="AR133" s="383"/>
      <c r="AS133" s="383"/>
      <c r="AT133" s="383"/>
      <c r="AU133" s="351"/>
      <c r="AV133" s="351"/>
      <c r="AW133" s="351"/>
      <c r="AX133" s="351"/>
      <c r="AY133" s="383"/>
      <c r="AZ133" s="383"/>
      <c r="BA133" s="383"/>
      <c r="BB133" s="351"/>
      <c r="BC133" s="351"/>
      <c r="BD133" s="351"/>
      <c r="BE133" s="383"/>
      <c r="BF133" s="383"/>
      <c r="BG133" s="383"/>
      <c r="BH133" s="351"/>
      <c r="BI133" s="351"/>
      <c r="BJ133" s="351"/>
      <c r="BK133" s="383"/>
      <c r="BL133" s="383"/>
      <c r="BM133" s="383"/>
    </row>
    <row r="134" spans="1:65" s="40" customFormat="1" ht="5.25" customHeight="1" x14ac:dyDescent="0.2">
      <c r="A134" s="351"/>
      <c r="B134" s="351"/>
      <c r="C134" s="351"/>
      <c r="D134" s="351"/>
      <c r="E134" s="351"/>
      <c r="F134" s="351"/>
      <c r="G134" s="351"/>
      <c r="H134" s="351"/>
      <c r="I134" s="351"/>
      <c r="J134" s="351"/>
      <c r="K134" s="351"/>
      <c r="L134" s="351"/>
      <c r="M134" s="351"/>
      <c r="N134" s="352"/>
      <c r="O134" s="351"/>
      <c r="P134" s="354"/>
      <c r="Q134" s="357"/>
      <c r="R134" s="45" t="s">
        <v>650</v>
      </c>
      <c r="S134" s="42"/>
      <c r="T134" s="42"/>
      <c r="U134" s="386"/>
      <c r="V134" s="396"/>
      <c r="W134" s="401"/>
      <c r="X134" s="385"/>
      <c r="Y134" s="386" t="str">
        <f>IF(Z134="Preventivo","X",IF(Z127="Detectivo","X","X "))</f>
        <v xml:space="preserve">X </v>
      </c>
      <c r="Z134" s="388" t="s">
        <v>519</v>
      </c>
      <c r="AA134" s="390">
        <f>IF(Z134="","",IF(Z134="Preventivo",25%,15%))</f>
        <v>0.15</v>
      </c>
      <c r="AB134" s="388" t="s">
        <v>520</v>
      </c>
      <c r="AC134" s="393">
        <f>IF(AB134="Automatico",25%,15%)</f>
        <v>0.15</v>
      </c>
      <c r="AD134" s="396">
        <f>AA134+AC134</f>
        <v>0.3</v>
      </c>
      <c r="AE134" s="388"/>
      <c r="AF134" s="388"/>
      <c r="AG134" s="388"/>
      <c r="AH134" s="396" t="e">
        <f>AH127-(AH127*AD134)</f>
        <v>#VALUE!</v>
      </c>
      <c r="AI134" s="399"/>
      <c r="AJ134" s="399"/>
      <c r="AK134" s="44"/>
      <c r="AL134" s="386"/>
      <c r="AM134" s="396"/>
      <c r="AN134" s="401"/>
      <c r="AO134" s="351"/>
      <c r="AP134" s="351"/>
      <c r="AQ134" s="351"/>
      <c r="AR134" s="397"/>
      <c r="AS134" s="397"/>
      <c r="AT134" s="351"/>
      <c r="AU134" s="351"/>
      <c r="AV134" s="351"/>
      <c r="AW134" s="351"/>
      <c r="AX134" s="351"/>
      <c r="AY134" s="351"/>
      <c r="AZ134" s="351"/>
      <c r="BA134" s="384"/>
      <c r="BB134" s="351"/>
      <c r="BC134" s="351"/>
      <c r="BD134" s="351"/>
      <c r="BE134" s="351"/>
      <c r="BF134" s="351"/>
      <c r="BG134" s="384"/>
      <c r="BH134" s="351"/>
      <c r="BI134" s="351"/>
      <c r="BJ134" s="351"/>
      <c r="BK134" s="351"/>
      <c r="BL134" s="351"/>
      <c r="BM134" s="384"/>
    </row>
    <row r="135" spans="1:65" s="40" customFormat="1" ht="5.25" customHeight="1" x14ac:dyDescent="0.2">
      <c r="A135" s="351"/>
      <c r="B135" s="351"/>
      <c r="C135" s="351"/>
      <c r="D135" s="351"/>
      <c r="E135" s="351"/>
      <c r="F135" s="351"/>
      <c r="G135" s="351"/>
      <c r="H135" s="351"/>
      <c r="I135" s="351"/>
      <c r="J135" s="351"/>
      <c r="K135" s="351"/>
      <c r="L135" s="351"/>
      <c r="M135" s="351"/>
      <c r="N135" s="352"/>
      <c r="O135" s="351"/>
      <c r="P135" s="354"/>
      <c r="Q135" s="357"/>
      <c r="R135" s="45" t="s">
        <v>654</v>
      </c>
      <c r="S135" s="42"/>
      <c r="T135" s="42"/>
      <c r="U135" s="386"/>
      <c r="V135" s="396"/>
      <c r="W135" s="401"/>
      <c r="X135" s="385"/>
      <c r="Y135" s="387"/>
      <c r="Z135" s="389"/>
      <c r="AA135" s="391"/>
      <c r="AB135" s="389"/>
      <c r="AC135" s="394"/>
      <c r="AD135" s="387"/>
      <c r="AE135" s="388"/>
      <c r="AF135" s="389"/>
      <c r="AG135" s="389"/>
      <c r="AH135" s="396"/>
      <c r="AI135" s="399"/>
      <c r="AJ135" s="399"/>
      <c r="AK135" s="44"/>
      <c r="AL135" s="386"/>
      <c r="AM135" s="396"/>
      <c r="AN135" s="401"/>
      <c r="AO135" s="351"/>
      <c r="AP135" s="383"/>
      <c r="AQ135" s="383"/>
      <c r="AR135" s="383"/>
      <c r="AS135" s="383"/>
      <c r="AT135" s="383"/>
      <c r="AU135" s="351"/>
      <c r="AV135" s="383"/>
      <c r="AW135" s="383"/>
      <c r="AX135" s="383"/>
      <c r="AY135" s="383"/>
      <c r="AZ135" s="383"/>
      <c r="BA135" s="383"/>
      <c r="BB135" s="383"/>
      <c r="BC135" s="383"/>
      <c r="BD135" s="383"/>
      <c r="BE135" s="383"/>
      <c r="BF135" s="383"/>
      <c r="BG135" s="383"/>
      <c r="BH135" s="383"/>
      <c r="BI135" s="383"/>
      <c r="BJ135" s="383"/>
      <c r="BK135" s="383"/>
      <c r="BL135" s="383"/>
      <c r="BM135" s="383"/>
    </row>
    <row r="136" spans="1:65" s="40" customFormat="1" ht="5.25" customHeight="1" x14ac:dyDescent="0.2">
      <c r="A136" s="351"/>
      <c r="B136" s="351"/>
      <c r="C136" s="351"/>
      <c r="D136" s="351"/>
      <c r="E136" s="351"/>
      <c r="F136" s="351"/>
      <c r="G136" s="351"/>
      <c r="H136" s="351"/>
      <c r="I136" s="351"/>
      <c r="J136" s="351"/>
      <c r="K136" s="351"/>
      <c r="L136" s="351"/>
      <c r="M136" s="351"/>
      <c r="N136" s="352"/>
      <c r="O136" s="351"/>
      <c r="P136" s="354"/>
      <c r="Q136" s="357"/>
      <c r="R136" s="45" t="s">
        <v>655</v>
      </c>
      <c r="S136" s="42"/>
      <c r="T136" s="42"/>
      <c r="U136" s="386"/>
      <c r="V136" s="396"/>
      <c r="W136" s="401"/>
      <c r="X136" s="385"/>
      <c r="Y136" s="387"/>
      <c r="Z136" s="389"/>
      <c r="AA136" s="391"/>
      <c r="AB136" s="389"/>
      <c r="AC136" s="394"/>
      <c r="AD136" s="387"/>
      <c r="AE136" s="388"/>
      <c r="AF136" s="389"/>
      <c r="AG136" s="389"/>
      <c r="AH136" s="396"/>
      <c r="AI136" s="399"/>
      <c r="AJ136" s="399"/>
      <c r="AK136" s="44"/>
      <c r="AL136" s="386"/>
      <c r="AM136" s="396"/>
      <c r="AN136" s="401"/>
      <c r="AO136" s="351"/>
      <c r="AP136" s="383"/>
      <c r="AQ136" s="383"/>
      <c r="AR136" s="383"/>
      <c r="AS136" s="383"/>
      <c r="AT136" s="383"/>
      <c r="AU136" s="351"/>
      <c r="AV136" s="383"/>
      <c r="AW136" s="383"/>
      <c r="AX136" s="383"/>
      <c r="AY136" s="383"/>
      <c r="AZ136" s="383"/>
      <c r="BA136" s="383"/>
      <c r="BB136" s="383"/>
      <c r="BC136" s="383"/>
      <c r="BD136" s="383"/>
      <c r="BE136" s="383"/>
      <c r="BF136" s="383"/>
      <c r="BG136" s="383"/>
      <c r="BH136" s="383"/>
      <c r="BI136" s="383"/>
      <c r="BJ136" s="383"/>
      <c r="BK136" s="383"/>
      <c r="BL136" s="383"/>
      <c r="BM136" s="383"/>
    </row>
    <row r="137" spans="1:65" s="40" customFormat="1" ht="5.25" customHeight="1" x14ac:dyDescent="0.2">
      <c r="A137" s="351"/>
      <c r="B137" s="351"/>
      <c r="C137" s="351"/>
      <c r="D137" s="351"/>
      <c r="E137" s="351"/>
      <c r="F137" s="351"/>
      <c r="G137" s="351"/>
      <c r="H137" s="351"/>
      <c r="I137" s="351"/>
      <c r="J137" s="351"/>
      <c r="K137" s="351"/>
      <c r="L137" s="351"/>
      <c r="M137" s="351"/>
      <c r="N137" s="352"/>
      <c r="O137" s="351"/>
      <c r="P137" s="354"/>
      <c r="Q137" s="357"/>
      <c r="R137" s="45" t="s">
        <v>656</v>
      </c>
      <c r="S137" s="42"/>
      <c r="T137" s="42"/>
      <c r="U137" s="386"/>
      <c r="V137" s="396"/>
      <c r="W137" s="401"/>
      <c r="X137" s="385"/>
      <c r="Y137" s="387"/>
      <c r="Z137" s="389"/>
      <c r="AA137" s="391"/>
      <c r="AB137" s="389"/>
      <c r="AC137" s="394"/>
      <c r="AD137" s="387"/>
      <c r="AE137" s="388"/>
      <c r="AF137" s="389"/>
      <c r="AG137" s="389"/>
      <c r="AH137" s="396"/>
      <c r="AI137" s="399"/>
      <c r="AJ137" s="399"/>
      <c r="AK137" s="44"/>
      <c r="AL137" s="386"/>
      <c r="AM137" s="396"/>
      <c r="AN137" s="401"/>
      <c r="AO137" s="351"/>
      <c r="AP137" s="383"/>
      <c r="AQ137" s="383"/>
      <c r="AR137" s="383"/>
      <c r="AS137" s="383"/>
      <c r="AT137" s="383"/>
      <c r="AU137" s="351"/>
      <c r="AV137" s="383"/>
      <c r="AW137" s="383"/>
      <c r="AX137" s="383"/>
      <c r="AY137" s="383"/>
      <c r="AZ137" s="383"/>
      <c r="BA137" s="383"/>
      <c r="BB137" s="383"/>
      <c r="BC137" s="383"/>
      <c r="BD137" s="383"/>
      <c r="BE137" s="383"/>
      <c r="BF137" s="383"/>
      <c r="BG137" s="383"/>
      <c r="BH137" s="383"/>
      <c r="BI137" s="383"/>
      <c r="BJ137" s="383"/>
      <c r="BK137" s="383"/>
      <c r="BL137" s="383"/>
      <c r="BM137" s="383"/>
    </row>
    <row r="138" spans="1:65" s="40" customFormat="1" ht="5.25" customHeight="1" x14ac:dyDescent="0.2">
      <c r="A138" s="351"/>
      <c r="B138" s="351"/>
      <c r="C138" s="351"/>
      <c r="D138" s="351"/>
      <c r="E138" s="351"/>
      <c r="F138" s="351"/>
      <c r="G138" s="351"/>
      <c r="H138" s="351"/>
      <c r="I138" s="351"/>
      <c r="J138" s="351"/>
      <c r="K138" s="351"/>
      <c r="L138" s="351"/>
      <c r="M138" s="351"/>
      <c r="N138" s="352"/>
      <c r="O138" s="351"/>
      <c r="P138" s="354"/>
      <c r="Q138" s="357"/>
      <c r="R138" s="45" t="s">
        <v>657</v>
      </c>
      <c r="S138" s="42"/>
      <c r="T138" s="42"/>
      <c r="U138" s="386"/>
      <c r="V138" s="396"/>
      <c r="W138" s="401"/>
      <c r="X138" s="385"/>
      <c r="Y138" s="387"/>
      <c r="Z138" s="389"/>
      <c r="AA138" s="391"/>
      <c r="AB138" s="389"/>
      <c r="AC138" s="394"/>
      <c r="AD138" s="387"/>
      <c r="AE138" s="388"/>
      <c r="AF138" s="389"/>
      <c r="AG138" s="389"/>
      <c r="AH138" s="396"/>
      <c r="AI138" s="399"/>
      <c r="AJ138" s="399"/>
      <c r="AK138" s="44"/>
      <c r="AL138" s="386"/>
      <c r="AM138" s="396"/>
      <c r="AN138" s="401"/>
      <c r="AO138" s="351"/>
      <c r="AP138" s="383"/>
      <c r="AQ138" s="383"/>
      <c r="AR138" s="383"/>
      <c r="AS138" s="383"/>
      <c r="AT138" s="383"/>
      <c r="AU138" s="351"/>
      <c r="AV138" s="383"/>
      <c r="AW138" s="383"/>
      <c r="AX138" s="383"/>
      <c r="AY138" s="383"/>
      <c r="AZ138" s="383"/>
      <c r="BA138" s="383"/>
      <c r="BB138" s="383"/>
      <c r="BC138" s="383"/>
      <c r="BD138" s="383"/>
      <c r="BE138" s="383"/>
      <c r="BF138" s="383"/>
      <c r="BG138" s="383"/>
      <c r="BH138" s="383"/>
      <c r="BI138" s="383"/>
      <c r="BJ138" s="383"/>
      <c r="BK138" s="383"/>
      <c r="BL138" s="383"/>
      <c r="BM138" s="383"/>
    </row>
    <row r="139" spans="1:65" s="40" customFormat="1" ht="5.25" customHeight="1" x14ac:dyDescent="0.2">
      <c r="A139" s="351"/>
      <c r="B139" s="351"/>
      <c r="C139" s="351"/>
      <c r="D139" s="351"/>
      <c r="E139" s="351"/>
      <c r="F139" s="351"/>
      <c r="G139" s="351"/>
      <c r="H139" s="351"/>
      <c r="I139" s="351"/>
      <c r="J139" s="351"/>
      <c r="K139" s="351"/>
      <c r="L139" s="351"/>
      <c r="M139" s="351"/>
      <c r="N139" s="352"/>
      <c r="O139" s="351"/>
      <c r="P139" s="354"/>
      <c r="Q139" s="357"/>
      <c r="R139" s="45" t="s">
        <v>658</v>
      </c>
      <c r="S139" s="42"/>
      <c r="T139" s="42"/>
      <c r="U139" s="386"/>
      <c r="V139" s="396"/>
      <c r="W139" s="401"/>
      <c r="X139" s="385"/>
      <c r="Y139" s="387"/>
      <c r="Z139" s="389"/>
      <c r="AA139" s="391"/>
      <c r="AB139" s="389"/>
      <c r="AC139" s="394"/>
      <c r="AD139" s="387"/>
      <c r="AE139" s="388"/>
      <c r="AF139" s="389"/>
      <c r="AG139" s="389"/>
      <c r="AH139" s="396"/>
      <c r="AI139" s="399"/>
      <c r="AJ139" s="399"/>
      <c r="AK139" s="44"/>
      <c r="AL139" s="386"/>
      <c r="AM139" s="396"/>
      <c r="AN139" s="401"/>
      <c r="AO139" s="351"/>
      <c r="AP139" s="383"/>
      <c r="AQ139" s="383"/>
      <c r="AR139" s="383"/>
      <c r="AS139" s="383"/>
      <c r="AT139" s="383"/>
      <c r="AU139" s="351"/>
      <c r="AV139" s="383"/>
      <c r="AW139" s="383"/>
      <c r="AX139" s="383"/>
      <c r="AY139" s="383"/>
      <c r="AZ139" s="383"/>
      <c r="BA139" s="383"/>
      <c r="BB139" s="383"/>
      <c r="BC139" s="383"/>
      <c r="BD139" s="383"/>
      <c r="BE139" s="383"/>
      <c r="BF139" s="383"/>
      <c r="BG139" s="383"/>
      <c r="BH139" s="383"/>
      <c r="BI139" s="383"/>
      <c r="BJ139" s="383"/>
      <c r="BK139" s="383"/>
      <c r="BL139" s="383"/>
      <c r="BM139" s="383"/>
    </row>
    <row r="140" spans="1:65" s="40" customFormat="1" ht="5.25" customHeight="1" x14ac:dyDescent="0.2">
      <c r="A140" s="351"/>
      <c r="B140" s="351"/>
      <c r="C140" s="351"/>
      <c r="D140" s="351"/>
      <c r="E140" s="351"/>
      <c r="F140" s="351"/>
      <c r="G140" s="351"/>
      <c r="H140" s="351"/>
      <c r="I140" s="351"/>
      <c r="J140" s="351"/>
      <c r="K140" s="351"/>
      <c r="L140" s="351"/>
      <c r="M140" s="351"/>
      <c r="N140" s="352"/>
      <c r="O140" s="351"/>
      <c r="P140" s="354"/>
      <c r="Q140" s="357"/>
      <c r="R140" s="45" t="s">
        <v>659</v>
      </c>
      <c r="S140" s="42"/>
      <c r="T140" s="42"/>
      <c r="U140" s="386"/>
      <c r="V140" s="396"/>
      <c r="W140" s="401"/>
      <c r="X140" s="385"/>
      <c r="Y140" s="387"/>
      <c r="Z140" s="389"/>
      <c r="AA140" s="391"/>
      <c r="AB140" s="389"/>
      <c r="AC140" s="394"/>
      <c r="AD140" s="387"/>
      <c r="AE140" s="388"/>
      <c r="AF140" s="389"/>
      <c r="AG140" s="389"/>
      <c r="AH140" s="396"/>
      <c r="AI140" s="399"/>
      <c r="AJ140" s="399"/>
      <c r="AK140" s="44"/>
      <c r="AL140" s="386"/>
      <c r="AM140" s="396"/>
      <c r="AN140" s="401"/>
      <c r="AO140" s="351"/>
      <c r="AP140" s="383"/>
      <c r="AQ140" s="383"/>
      <c r="AR140" s="383"/>
      <c r="AS140" s="383"/>
      <c r="AT140" s="383"/>
      <c r="AU140" s="351"/>
      <c r="AV140" s="383"/>
      <c r="AW140" s="383"/>
      <c r="AX140" s="383"/>
      <c r="AY140" s="383"/>
      <c r="AZ140" s="383"/>
      <c r="BA140" s="383"/>
      <c r="BB140" s="383"/>
      <c r="BC140" s="383"/>
      <c r="BD140" s="383"/>
      <c r="BE140" s="383"/>
      <c r="BF140" s="383"/>
      <c r="BG140" s="383"/>
      <c r="BH140" s="383"/>
      <c r="BI140" s="383"/>
      <c r="BJ140" s="383"/>
      <c r="BK140" s="383"/>
      <c r="BL140" s="383"/>
      <c r="BM140" s="383"/>
    </row>
    <row r="141" spans="1:65" s="40" customFormat="1" ht="5.25" customHeight="1" x14ac:dyDescent="0.2">
      <c r="A141" s="351"/>
      <c r="B141" s="351"/>
      <c r="C141" s="351"/>
      <c r="D141" s="351"/>
      <c r="E141" s="351"/>
      <c r="F141" s="351"/>
      <c r="G141" s="351"/>
      <c r="H141" s="351"/>
      <c r="I141" s="351"/>
      <c r="J141" s="351"/>
      <c r="K141" s="351"/>
      <c r="L141" s="351"/>
      <c r="M141" s="351"/>
      <c r="N141" s="352"/>
      <c r="O141" s="351"/>
      <c r="P141" s="354"/>
      <c r="Q141" s="357"/>
      <c r="R141" s="45" t="s">
        <v>660</v>
      </c>
      <c r="S141" s="42"/>
      <c r="T141" s="42"/>
      <c r="U141" s="386"/>
      <c r="V141" s="396"/>
      <c r="W141" s="401"/>
      <c r="X141" s="385"/>
      <c r="Y141" s="387"/>
      <c r="Z141" s="389"/>
      <c r="AA141" s="391"/>
      <c r="AB141" s="389"/>
      <c r="AC141" s="394"/>
      <c r="AD141" s="387"/>
      <c r="AE141" s="388"/>
      <c r="AF141" s="389"/>
      <c r="AG141" s="389"/>
      <c r="AH141" s="396"/>
      <c r="AI141" s="399"/>
      <c r="AJ141" s="399"/>
      <c r="AK141" s="44"/>
      <c r="AL141" s="386"/>
      <c r="AM141" s="396"/>
      <c r="AN141" s="401"/>
      <c r="AO141" s="351"/>
      <c r="AP141" s="383"/>
      <c r="AQ141" s="383"/>
      <c r="AR141" s="383"/>
      <c r="AS141" s="383"/>
      <c r="AT141" s="383"/>
      <c r="AU141" s="351"/>
      <c r="AV141" s="383"/>
      <c r="AW141" s="383"/>
      <c r="AX141" s="383"/>
      <c r="AY141" s="383"/>
      <c r="AZ141" s="383"/>
      <c r="BA141" s="383"/>
      <c r="BB141" s="383"/>
      <c r="BC141" s="383"/>
      <c r="BD141" s="383"/>
      <c r="BE141" s="383"/>
      <c r="BF141" s="383"/>
      <c r="BG141" s="383"/>
      <c r="BH141" s="383"/>
      <c r="BI141" s="383"/>
      <c r="BJ141" s="383"/>
      <c r="BK141" s="383"/>
      <c r="BL141" s="383"/>
      <c r="BM141" s="383"/>
    </row>
    <row r="142" spans="1:65" s="40" customFormat="1" ht="5.25" customHeight="1" x14ac:dyDescent="0.2">
      <c r="A142" s="351"/>
      <c r="B142" s="351"/>
      <c r="C142" s="351"/>
      <c r="D142" s="351"/>
      <c r="E142" s="351"/>
      <c r="F142" s="351"/>
      <c r="G142" s="351"/>
      <c r="H142" s="351"/>
      <c r="I142" s="351"/>
      <c r="J142" s="351"/>
      <c r="K142" s="351"/>
      <c r="L142" s="351"/>
      <c r="M142" s="351"/>
      <c r="N142" s="352"/>
      <c r="O142" s="351"/>
      <c r="P142" s="354"/>
      <c r="Q142" s="357"/>
      <c r="R142" s="45" t="s">
        <v>661</v>
      </c>
      <c r="S142" s="42"/>
      <c r="T142" s="42"/>
      <c r="U142" s="386"/>
      <c r="V142" s="396"/>
      <c r="W142" s="401"/>
      <c r="X142" s="385"/>
      <c r="Y142" s="387"/>
      <c r="Z142" s="389"/>
      <c r="AA142" s="391"/>
      <c r="AB142" s="389"/>
      <c r="AC142" s="394"/>
      <c r="AD142" s="387"/>
      <c r="AE142" s="388"/>
      <c r="AF142" s="389"/>
      <c r="AG142" s="389"/>
      <c r="AH142" s="396"/>
      <c r="AI142" s="399"/>
      <c r="AJ142" s="399"/>
      <c r="AK142" s="44"/>
      <c r="AL142" s="386"/>
      <c r="AM142" s="396"/>
      <c r="AN142" s="401"/>
      <c r="AO142" s="351"/>
      <c r="AP142" s="383"/>
      <c r="AQ142" s="383"/>
      <c r="AR142" s="383"/>
      <c r="AS142" s="383"/>
      <c r="AT142" s="383"/>
      <c r="AU142" s="351"/>
      <c r="AV142" s="383"/>
      <c r="AW142" s="383"/>
      <c r="AX142" s="383"/>
      <c r="AY142" s="383"/>
      <c r="AZ142" s="383"/>
      <c r="BA142" s="383"/>
      <c r="BB142" s="383"/>
      <c r="BC142" s="383"/>
      <c r="BD142" s="383"/>
      <c r="BE142" s="383"/>
      <c r="BF142" s="383"/>
      <c r="BG142" s="383"/>
      <c r="BH142" s="383"/>
      <c r="BI142" s="383"/>
      <c r="BJ142" s="383"/>
      <c r="BK142" s="383"/>
      <c r="BL142" s="383"/>
      <c r="BM142" s="383"/>
    </row>
    <row r="143" spans="1:65" s="40" customFormat="1" ht="5.25" customHeight="1" x14ac:dyDescent="0.2">
      <c r="A143" s="351"/>
      <c r="B143" s="351"/>
      <c r="C143" s="351"/>
      <c r="D143" s="351"/>
      <c r="E143" s="351"/>
      <c r="F143" s="351"/>
      <c r="G143" s="351"/>
      <c r="H143" s="351"/>
      <c r="I143" s="351"/>
      <c r="J143" s="351"/>
      <c r="K143" s="351"/>
      <c r="L143" s="351"/>
      <c r="M143" s="351"/>
      <c r="N143" s="352"/>
      <c r="O143" s="351"/>
      <c r="P143" s="354"/>
      <c r="Q143" s="357"/>
      <c r="R143" s="45" t="s">
        <v>662</v>
      </c>
      <c r="S143" s="42"/>
      <c r="T143" s="42"/>
      <c r="U143" s="386"/>
      <c r="V143" s="396"/>
      <c r="W143" s="401"/>
      <c r="X143" s="385"/>
      <c r="Y143" s="387"/>
      <c r="Z143" s="389"/>
      <c r="AA143" s="391"/>
      <c r="AB143" s="389"/>
      <c r="AC143" s="394"/>
      <c r="AD143" s="387"/>
      <c r="AE143" s="388"/>
      <c r="AF143" s="389"/>
      <c r="AG143" s="389"/>
      <c r="AH143" s="396"/>
      <c r="AI143" s="399"/>
      <c r="AJ143" s="399"/>
      <c r="AK143" s="44"/>
      <c r="AL143" s="386"/>
      <c r="AM143" s="396"/>
      <c r="AN143" s="401"/>
      <c r="AO143" s="351"/>
      <c r="AP143" s="383"/>
      <c r="AQ143" s="383"/>
      <c r="AR143" s="383"/>
      <c r="AS143" s="383"/>
      <c r="AT143" s="383"/>
      <c r="AU143" s="351"/>
      <c r="AV143" s="383"/>
      <c r="AW143" s="383"/>
      <c r="AX143" s="383"/>
      <c r="AY143" s="383"/>
      <c r="AZ143" s="383"/>
      <c r="BA143" s="383"/>
      <c r="BB143" s="383"/>
      <c r="BC143" s="383"/>
      <c r="BD143" s="383"/>
      <c r="BE143" s="383"/>
      <c r="BF143" s="383"/>
      <c r="BG143" s="383"/>
      <c r="BH143" s="383"/>
      <c r="BI143" s="383"/>
      <c r="BJ143" s="383"/>
      <c r="BK143" s="383"/>
      <c r="BL143" s="383"/>
      <c r="BM143" s="383"/>
    </row>
    <row r="144" spans="1:65" s="40" customFormat="1" ht="5.25" customHeight="1" x14ac:dyDescent="0.2">
      <c r="A144" s="351"/>
      <c r="B144" s="351"/>
      <c r="C144" s="351"/>
      <c r="D144" s="351"/>
      <c r="E144" s="351"/>
      <c r="F144" s="351"/>
      <c r="G144" s="351"/>
      <c r="H144" s="351"/>
      <c r="I144" s="351"/>
      <c r="J144" s="351"/>
      <c r="K144" s="351"/>
      <c r="L144" s="351"/>
      <c r="M144" s="351"/>
      <c r="N144" s="352"/>
      <c r="O144" s="351"/>
      <c r="P144" s="354"/>
      <c r="Q144" s="357"/>
      <c r="R144" s="45" t="s">
        <v>663</v>
      </c>
      <c r="S144" s="42"/>
      <c r="T144" s="42"/>
      <c r="U144" s="386"/>
      <c r="V144" s="396"/>
      <c r="W144" s="401"/>
      <c r="X144" s="385"/>
      <c r="Y144" s="387"/>
      <c r="Z144" s="389"/>
      <c r="AA144" s="391"/>
      <c r="AB144" s="389"/>
      <c r="AC144" s="394"/>
      <c r="AD144" s="387"/>
      <c r="AE144" s="388"/>
      <c r="AF144" s="389"/>
      <c r="AG144" s="389"/>
      <c r="AH144" s="396"/>
      <c r="AI144" s="399"/>
      <c r="AJ144" s="399"/>
      <c r="AK144" s="44"/>
      <c r="AL144" s="386"/>
      <c r="AM144" s="396"/>
      <c r="AN144" s="401"/>
      <c r="AO144" s="351"/>
      <c r="AP144" s="383"/>
      <c r="AQ144" s="383"/>
      <c r="AR144" s="383"/>
      <c r="AS144" s="383"/>
      <c r="AT144" s="383"/>
      <c r="AU144" s="351"/>
      <c r="AV144" s="383"/>
      <c r="AW144" s="383"/>
      <c r="AX144" s="383"/>
      <c r="AY144" s="383"/>
      <c r="AZ144" s="383"/>
      <c r="BA144" s="383"/>
      <c r="BB144" s="383"/>
      <c r="BC144" s="383"/>
      <c r="BD144" s="383"/>
      <c r="BE144" s="383"/>
      <c r="BF144" s="383"/>
      <c r="BG144" s="383"/>
      <c r="BH144" s="383"/>
      <c r="BI144" s="383"/>
      <c r="BJ144" s="383"/>
      <c r="BK144" s="383"/>
      <c r="BL144" s="383"/>
      <c r="BM144" s="383"/>
    </row>
    <row r="145" spans="1:65" s="40" customFormat="1" ht="5.25" customHeight="1" x14ac:dyDescent="0.2">
      <c r="A145" s="351"/>
      <c r="B145" s="351"/>
      <c r="C145" s="351"/>
      <c r="D145" s="351"/>
      <c r="E145" s="351"/>
      <c r="F145" s="351"/>
      <c r="G145" s="351"/>
      <c r="H145" s="351"/>
      <c r="I145" s="351"/>
      <c r="J145" s="351"/>
      <c r="K145" s="351"/>
      <c r="L145" s="351"/>
      <c r="M145" s="351"/>
      <c r="N145" s="352"/>
      <c r="O145" s="351"/>
      <c r="P145" s="354"/>
      <c r="Q145" s="357"/>
      <c r="R145" s="45" t="s">
        <v>664</v>
      </c>
      <c r="S145" s="42"/>
      <c r="T145" s="42"/>
      <c r="U145" s="386"/>
      <c r="V145" s="396"/>
      <c r="W145" s="401"/>
      <c r="X145" s="385"/>
      <c r="Y145" s="387"/>
      <c r="Z145" s="389"/>
      <c r="AA145" s="391"/>
      <c r="AB145" s="389"/>
      <c r="AC145" s="394"/>
      <c r="AD145" s="387"/>
      <c r="AE145" s="388"/>
      <c r="AF145" s="389"/>
      <c r="AG145" s="389"/>
      <c r="AH145" s="396"/>
      <c r="AI145" s="399"/>
      <c r="AJ145" s="399"/>
      <c r="AK145" s="44"/>
      <c r="AL145" s="386"/>
      <c r="AM145" s="396"/>
      <c r="AN145" s="401"/>
      <c r="AO145" s="351"/>
      <c r="AP145" s="383"/>
      <c r="AQ145" s="383"/>
      <c r="AR145" s="383"/>
      <c r="AS145" s="383"/>
      <c r="AT145" s="383"/>
      <c r="AU145" s="351"/>
      <c r="AV145" s="383"/>
      <c r="AW145" s="383"/>
      <c r="AX145" s="383"/>
      <c r="AY145" s="383"/>
      <c r="AZ145" s="383"/>
      <c r="BA145" s="383"/>
      <c r="BB145" s="383"/>
      <c r="BC145" s="383"/>
      <c r="BD145" s="383"/>
      <c r="BE145" s="383"/>
      <c r="BF145" s="383"/>
      <c r="BG145" s="383"/>
      <c r="BH145" s="383"/>
      <c r="BI145" s="383"/>
      <c r="BJ145" s="383"/>
      <c r="BK145" s="383"/>
      <c r="BL145" s="383"/>
      <c r="BM145" s="383"/>
    </row>
    <row r="146" spans="1:65" s="40" customFormat="1" x14ac:dyDescent="0.2">
      <c r="A146" s="351"/>
      <c r="B146" s="351"/>
      <c r="C146" s="351"/>
      <c r="D146" s="351"/>
      <c r="E146" s="351"/>
      <c r="F146" s="351"/>
      <c r="G146" s="351"/>
      <c r="H146" s="351"/>
      <c r="I146" s="351"/>
      <c r="J146" s="351"/>
      <c r="K146" s="351"/>
      <c r="L146" s="351"/>
      <c r="M146" s="351"/>
      <c r="N146" s="352"/>
      <c r="O146" s="351"/>
      <c r="P146" s="355"/>
      <c r="Q146" s="358"/>
      <c r="R146" s="43" t="s">
        <v>665</v>
      </c>
      <c r="S146" s="42">
        <f>COUNTA(S127:S145)</f>
        <v>0</v>
      </c>
      <c r="T146" s="42">
        <f>COUNTA(T127:T145)</f>
        <v>0</v>
      </c>
      <c r="U146" s="386"/>
      <c r="V146" s="396"/>
      <c r="W146" s="401"/>
      <c r="X146" s="385"/>
      <c r="Y146" s="387"/>
      <c r="Z146" s="389"/>
      <c r="AA146" s="392"/>
      <c r="AB146" s="389"/>
      <c r="AC146" s="395"/>
      <c r="AD146" s="387"/>
      <c r="AE146" s="388"/>
      <c r="AF146" s="389"/>
      <c r="AG146" s="389"/>
      <c r="AH146" s="396"/>
      <c r="AI146" s="400"/>
      <c r="AJ146" s="400"/>
      <c r="AK146" s="41"/>
      <c r="AL146" s="386"/>
      <c r="AM146" s="396"/>
      <c r="AN146" s="401"/>
      <c r="AO146" s="351"/>
      <c r="AP146" s="383"/>
      <c r="AQ146" s="383"/>
      <c r="AR146" s="383"/>
      <c r="AS146" s="383"/>
      <c r="AT146" s="383"/>
      <c r="AU146" s="351"/>
      <c r="AV146" s="383"/>
      <c r="AW146" s="383"/>
      <c r="AX146" s="383"/>
      <c r="AY146" s="383"/>
      <c r="AZ146" s="383"/>
      <c r="BA146" s="383"/>
      <c r="BB146" s="383"/>
      <c r="BC146" s="383"/>
      <c r="BD146" s="383"/>
      <c r="BE146" s="383"/>
      <c r="BF146" s="383"/>
      <c r="BG146" s="383"/>
      <c r="BH146" s="383"/>
      <c r="BI146" s="383"/>
      <c r="BJ146" s="383"/>
      <c r="BK146" s="383"/>
      <c r="BL146" s="383"/>
      <c r="BM146" s="383"/>
    </row>
    <row r="147" spans="1:65" s="40" customFormat="1" ht="5.25" customHeight="1" x14ac:dyDescent="0.2">
      <c r="A147" s="351">
        <v>6</v>
      </c>
      <c r="B147" s="351" t="s">
        <v>526</v>
      </c>
      <c r="C147" s="351" t="s">
        <v>732</v>
      </c>
      <c r="D147" s="351"/>
      <c r="E147" s="351"/>
      <c r="F147" s="351" t="s">
        <v>733</v>
      </c>
      <c r="G147" s="351" t="s">
        <v>627</v>
      </c>
      <c r="H147" s="351"/>
      <c r="I147" s="351"/>
      <c r="J147" s="351"/>
      <c r="K147" s="351"/>
      <c r="L147" s="351"/>
      <c r="M147" s="351"/>
      <c r="N147" s="352"/>
      <c r="O147" s="351"/>
      <c r="P147" s="353"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356">
        <f>IF(P147="Casi seguro",100%,IF(P147="Probable",80%,IF(P147="Posible",60%,IF(P147="Improbable",40%,IF(P147="Rara vez",20%,0)))))</f>
        <v>0</v>
      </c>
      <c r="R147" s="45" t="s">
        <v>633</v>
      </c>
      <c r="S147" s="42"/>
      <c r="T147" s="42"/>
      <c r="U147" s="386" t="str">
        <f>IF(S166&lt;=5,"Moderado",IF(S166&lt;=11,"Mayor","Catastrofico"))</f>
        <v>Moderado</v>
      </c>
      <c r="V147" s="396">
        <f>IF(U147=0,0,IF(U147="Moderado",60%,IF(U147="Mayor",80%,100%)))</f>
        <v>0.6</v>
      </c>
      <c r="W147" s="401" t="e">
        <f>VLOOKUP(P147,[2]Matriz!B23:G28,MATCH(U147,[2]Matriz!B23:G23,0),FALSE)</f>
        <v>#N/A</v>
      </c>
      <c r="X147" s="385" t="s">
        <v>734</v>
      </c>
      <c r="Y147" s="386" t="str">
        <f>IF(Z147="Preventivo","X",IF(Z147="Detectivo","X","X "))</f>
        <v xml:space="preserve">X </v>
      </c>
      <c r="Z147" s="388"/>
      <c r="AA147" s="390" t="str">
        <f>IF(Z147="","",IF(Z147="Preventivo",25%,15%))</f>
        <v/>
      </c>
      <c r="AB147" s="388"/>
      <c r="AC147" s="390">
        <f>IF(AB147="Automatico",25%,15%)</f>
        <v>0.15</v>
      </c>
      <c r="AD147" s="396" t="e">
        <f>AA147+AC147</f>
        <v>#VALUE!</v>
      </c>
      <c r="AE147" s="388"/>
      <c r="AF147" s="388"/>
      <c r="AG147" s="388"/>
      <c r="AH147" s="396" t="e">
        <f>Q147-(Q147*AD147)</f>
        <v>#VALUE!</v>
      </c>
      <c r="AI147" s="398" t="e">
        <f>IF(AJ147=0,"Defina la frecuencia",IF(AJ147=20%,"Rara vez",IF(AJ147=40%,"Improbable",IF(AJ147=60%,"Posible",IF(AJ147=80%,"Probable","Casi seguro")))))</f>
        <v>#VALUE!</v>
      </c>
      <c r="AJ147" s="398" t="e">
        <f>IF(AH154&lt;20%,20%,IF(AH154&lt;40%,40%,IF(AH154&lt;60%,60%,IF(AH154&lt;80%,80%,100%))))</f>
        <v>#VALUE!</v>
      </c>
      <c r="AK147" s="46" t="e">
        <f>VALUE(AJ147)</f>
        <v>#VALUE!</v>
      </c>
      <c r="AL147" s="386" t="str">
        <f>U147</f>
        <v>Moderado</v>
      </c>
      <c r="AM147" s="396">
        <f>V147</f>
        <v>0.6</v>
      </c>
      <c r="AN147" s="401" t="e">
        <f>VLOOKUP(AI147,[2]Matriz!B23:G28,MATCH(AL147,[2]Matriz!B23:G23,0),FALSE)</f>
        <v>#VALUE!</v>
      </c>
      <c r="AO147" s="351"/>
      <c r="AP147" s="351" t="s">
        <v>735</v>
      </c>
      <c r="AQ147" s="351"/>
      <c r="AR147" s="397"/>
      <c r="AS147" s="397"/>
      <c r="AT147" s="351"/>
      <c r="AU147" s="351"/>
      <c r="AV147" s="351"/>
      <c r="AW147" s="351"/>
      <c r="AX147" s="351"/>
      <c r="AY147" s="351"/>
      <c r="AZ147" s="351"/>
      <c r="BA147" s="384"/>
      <c r="BB147" s="351"/>
      <c r="BC147" s="351"/>
      <c r="BD147" s="351"/>
      <c r="BE147" s="351"/>
      <c r="BF147" s="351"/>
      <c r="BG147" s="384"/>
      <c r="BH147" s="351"/>
      <c r="BI147" s="351"/>
      <c r="BJ147" s="351"/>
      <c r="BK147" s="351"/>
      <c r="BL147" s="351"/>
      <c r="BM147" s="384"/>
    </row>
    <row r="148" spans="1:65" s="40" customFormat="1" ht="5.25" customHeight="1" x14ac:dyDescent="0.2">
      <c r="A148" s="351"/>
      <c r="B148" s="351"/>
      <c r="C148" s="351"/>
      <c r="D148" s="351"/>
      <c r="E148" s="351"/>
      <c r="F148" s="351"/>
      <c r="G148" s="351"/>
      <c r="H148" s="351"/>
      <c r="I148" s="351"/>
      <c r="J148" s="351"/>
      <c r="K148" s="351"/>
      <c r="L148" s="351"/>
      <c r="M148" s="351"/>
      <c r="N148" s="352"/>
      <c r="O148" s="351"/>
      <c r="P148" s="354"/>
      <c r="Q148" s="357"/>
      <c r="R148" s="45" t="s">
        <v>644</v>
      </c>
      <c r="S148" s="42"/>
      <c r="T148" s="42"/>
      <c r="U148" s="386"/>
      <c r="V148" s="396"/>
      <c r="W148" s="401"/>
      <c r="X148" s="385"/>
      <c r="Y148" s="386"/>
      <c r="Z148" s="389"/>
      <c r="AA148" s="391"/>
      <c r="AB148" s="389"/>
      <c r="AC148" s="391"/>
      <c r="AD148" s="387"/>
      <c r="AE148" s="389"/>
      <c r="AF148" s="389"/>
      <c r="AG148" s="389"/>
      <c r="AH148" s="396"/>
      <c r="AI148" s="399"/>
      <c r="AJ148" s="399"/>
      <c r="AK148" s="44"/>
      <c r="AL148" s="386"/>
      <c r="AM148" s="396"/>
      <c r="AN148" s="401"/>
      <c r="AO148" s="351"/>
      <c r="AP148" s="351"/>
      <c r="AQ148" s="383"/>
      <c r="AR148" s="383"/>
      <c r="AS148" s="383"/>
      <c r="AT148" s="383"/>
      <c r="AU148" s="351"/>
      <c r="AV148" s="351"/>
      <c r="AW148" s="351"/>
      <c r="AX148" s="351"/>
      <c r="AY148" s="383"/>
      <c r="AZ148" s="383"/>
      <c r="BA148" s="383"/>
      <c r="BB148" s="351"/>
      <c r="BC148" s="351"/>
      <c r="BD148" s="351"/>
      <c r="BE148" s="383"/>
      <c r="BF148" s="383"/>
      <c r="BG148" s="383"/>
      <c r="BH148" s="351"/>
      <c r="BI148" s="351"/>
      <c r="BJ148" s="351"/>
      <c r="BK148" s="383"/>
      <c r="BL148" s="383"/>
      <c r="BM148" s="383"/>
    </row>
    <row r="149" spans="1:65" s="40" customFormat="1" ht="5.25" customHeight="1" x14ac:dyDescent="0.2">
      <c r="A149" s="351"/>
      <c r="B149" s="351"/>
      <c r="C149" s="351"/>
      <c r="D149" s="351"/>
      <c r="E149" s="351"/>
      <c r="F149" s="351"/>
      <c r="G149" s="351"/>
      <c r="H149" s="351"/>
      <c r="I149" s="351"/>
      <c r="J149" s="351"/>
      <c r="K149" s="351"/>
      <c r="L149" s="351"/>
      <c r="M149" s="351"/>
      <c r="N149" s="352"/>
      <c r="O149" s="351"/>
      <c r="P149" s="354"/>
      <c r="Q149" s="357"/>
      <c r="R149" s="45" t="s">
        <v>645</v>
      </c>
      <c r="S149" s="42"/>
      <c r="T149" s="42"/>
      <c r="U149" s="386"/>
      <c r="V149" s="396"/>
      <c r="W149" s="401"/>
      <c r="X149" s="385"/>
      <c r="Y149" s="386"/>
      <c r="Z149" s="389"/>
      <c r="AA149" s="391"/>
      <c r="AB149" s="389"/>
      <c r="AC149" s="391"/>
      <c r="AD149" s="387"/>
      <c r="AE149" s="389"/>
      <c r="AF149" s="389"/>
      <c r="AG149" s="389"/>
      <c r="AH149" s="396"/>
      <c r="AI149" s="399"/>
      <c r="AJ149" s="399"/>
      <c r="AK149" s="44"/>
      <c r="AL149" s="386"/>
      <c r="AM149" s="396"/>
      <c r="AN149" s="401"/>
      <c r="AO149" s="351"/>
      <c r="AP149" s="351"/>
      <c r="AQ149" s="383"/>
      <c r="AR149" s="383"/>
      <c r="AS149" s="383"/>
      <c r="AT149" s="383"/>
      <c r="AU149" s="351"/>
      <c r="AV149" s="351"/>
      <c r="AW149" s="351"/>
      <c r="AX149" s="351"/>
      <c r="AY149" s="383"/>
      <c r="AZ149" s="383"/>
      <c r="BA149" s="383"/>
      <c r="BB149" s="351"/>
      <c r="BC149" s="351"/>
      <c r="BD149" s="351"/>
      <c r="BE149" s="383"/>
      <c r="BF149" s="383"/>
      <c r="BG149" s="383"/>
      <c r="BH149" s="351"/>
      <c r="BI149" s="351"/>
      <c r="BJ149" s="351"/>
      <c r="BK149" s="383"/>
      <c r="BL149" s="383"/>
      <c r="BM149" s="383"/>
    </row>
    <row r="150" spans="1:65" s="40" customFormat="1" ht="5.25" customHeight="1" x14ac:dyDescent="0.2">
      <c r="A150" s="351"/>
      <c r="B150" s="351"/>
      <c r="C150" s="351"/>
      <c r="D150" s="351"/>
      <c r="E150" s="351"/>
      <c r="F150" s="351"/>
      <c r="G150" s="351"/>
      <c r="H150" s="351"/>
      <c r="I150" s="351"/>
      <c r="J150" s="351"/>
      <c r="K150" s="351"/>
      <c r="L150" s="351"/>
      <c r="M150" s="351"/>
      <c r="N150" s="352"/>
      <c r="O150" s="351"/>
      <c r="P150" s="354"/>
      <c r="Q150" s="357"/>
      <c r="R150" s="45" t="s">
        <v>646</v>
      </c>
      <c r="S150" s="42"/>
      <c r="T150" s="42"/>
      <c r="U150" s="386"/>
      <c r="V150" s="396"/>
      <c r="W150" s="401"/>
      <c r="X150" s="385"/>
      <c r="Y150" s="386"/>
      <c r="Z150" s="389"/>
      <c r="AA150" s="391"/>
      <c r="AB150" s="389"/>
      <c r="AC150" s="391"/>
      <c r="AD150" s="387"/>
      <c r="AE150" s="389"/>
      <c r="AF150" s="389"/>
      <c r="AG150" s="389"/>
      <c r="AH150" s="396"/>
      <c r="AI150" s="399"/>
      <c r="AJ150" s="399"/>
      <c r="AK150" s="44"/>
      <c r="AL150" s="386"/>
      <c r="AM150" s="396"/>
      <c r="AN150" s="401"/>
      <c r="AO150" s="351"/>
      <c r="AP150" s="351"/>
      <c r="AQ150" s="383"/>
      <c r="AR150" s="383"/>
      <c r="AS150" s="383"/>
      <c r="AT150" s="383"/>
      <c r="AU150" s="351"/>
      <c r="AV150" s="351"/>
      <c r="AW150" s="351"/>
      <c r="AX150" s="351"/>
      <c r="AY150" s="383"/>
      <c r="AZ150" s="383"/>
      <c r="BA150" s="383"/>
      <c r="BB150" s="351"/>
      <c r="BC150" s="351"/>
      <c r="BD150" s="351"/>
      <c r="BE150" s="383"/>
      <c r="BF150" s="383"/>
      <c r="BG150" s="383"/>
      <c r="BH150" s="351"/>
      <c r="BI150" s="351"/>
      <c r="BJ150" s="351"/>
      <c r="BK150" s="383"/>
      <c r="BL150" s="383"/>
      <c r="BM150" s="383"/>
    </row>
    <row r="151" spans="1:65" s="40" customFormat="1" ht="5.25" customHeight="1" x14ac:dyDescent="0.2">
      <c r="A151" s="351"/>
      <c r="B151" s="351"/>
      <c r="C151" s="351"/>
      <c r="D151" s="351"/>
      <c r="E151" s="351"/>
      <c r="F151" s="351"/>
      <c r="G151" s="351"/>
      <c r="H151" s="351"/>
      <c r="I151" s="351"/>
      <c r="J151" s="351"/>
      <c r="K151" s="351"/>
      <c r="L151" s="351"/>
      <c r="M151" s="351"/>
      <c r="N151" s="352"/>
      <c r="O151" s="351"/>
      <c r="P151" s="354"/>
      <c r="Q151" s="357"/>
      <c r="R151" s="45" t="s">
        <v>647</v>
      </c>
      <c r="S151" s="42"/>
      <c r="T151" s="42"/>
      <c r="U151" s="386"/>
      <c r="V151" s="396"/>
      <c r="W151" s="401"/>
      <c r="X151" s="385"/>
      <c r="Y151" s="386"/>
      <c r="Z151" s="389"/>
      <c r="AA151" s="391"/>
      <c r="AB151" s="389"/>
      <c r="AC151" s="391"/>
      <c r="AD151" s="387"/>
      <c r="AE151" s="389"/>
      <c r="AF151" s="389"/>
      <c r="AG151" s="389"/>
      <c r="AH151" s="396"/>
      <c r="AI151" s="399"/>
      <c r="AJ151" s="399"/>
      <c r="AK151" s="44"/>
      <c r="AL151" s="386"/>
      <c r="AM151" s="396"/>
      <c r="AN151" s="401"/>
      <c r="AO151" s="351"/>
      <c r="AP151" s="351"/>
      <c r="AQ151" s="383"/>
      <c r="AR151" s="383"/>
      <c r="AS151" s="383"/>
      <c r="AT151" s="383"/>
      <c r="AU151" s="351"/>
      <c r="AV151" s="351"/>
      <c r="AW151" s="351"/>
      <c r="AX151" s="351"/>
      <c r="AY151" s="383"/>
      <c r="AZ151" s="383"/>
      <c r="BA151" s="383"/>
      <c r="BB151" s="351"/>
      <c r="BC151" s="351"/>
      <c r="BD151" s="351"/>
      <c r="BE151" s="383"/>
      <c r="BF151" s="383"/>
      <c r="BG151" s="383"/>
      <c r="BH151" s="351"/>
      <c r="BI151" s="351"/>
      <c r="BJ151" s="351"/>
      <c r="BK151" s="383"/>
      <c r="BL151" s="383"/>
      <c r="BM151" s="383"/>
    </row>
    <row r="152" spans="1:65" s="40" customFormat="1" ht="5.25" customHeight="1" x14ac:dyDescent="0.2">
      <c r="A152" s="351"/>
      <c r="B152" s="351"/>
      <c r="C152" s="351"/>
      <c r="D152" s="351"/>
      <c r="E152" s="351"/>
      <c r="F152" s="351"/>
      <c r="G152" s="351"/>
      <c r="H152" s="351"/>
      <c r="I152" s="351"/>
      <c r="J152" s="351"/>
      <c r="K152" s="351"/>
      <c r="L152" s="351"/>
      <c r="M152" s="351"/>
      <c r="N152" s="352"/>
      <c r="O152" s="351"/>
      <c r="P152" s="354"/>
      <c r="Q152" s="357"/>
      <c r="R152" s="45" t="s">
        <v>648</v>
      </c>
      <c r="S152" s="42"/>
      <c r="T152" s="42"/>
      <c r="U152" s="386"/>
      <c r="V152" s="396"/>
      <c r="W152" s="401"/>
      <c r="X152" s="385"/>
      <c r="Y152" s="386"/>
      <c r="Z152" s="389"/>
      <c r="AA152" s="391"/>
      <c r="AB152" s="389"/>
      <c r="AC152" s="391"/>
      <c r="AD152" s="387"/>
      <c r="AE152" s="389"/>
      <c r="AF152" s="389"/>
      <c r="AG152" s="389"/>
      <c r="AH152" s="396"/>
      <c r="AI152" s="399"/>
      <c r="AJ152" s="399"/>
      <c r="AK152" s="44"/>
      <c r="AL152" s="386"/>
      <c r="AM152" s="396"/>
      <c r="AN152" s="401"/>
      <c r="AO152" s="351"/>
      <c r="AP152" s="351"/>
      <c r="AQ152" s="383"/>
      <c r="AR152" s="383"/>
      <c r="AS152" s="383"/>
      <c r="AT152" s="383"/>
      <c r="AU152" s="351"/>
      <c r="AV152" s="351"/>
      <c r="AW152" s="351"/>
      <c r="AX152" s="351"/>
      <c r="AY152" s="383"/>
      <c r="AZ152" s="383"/>
      <c r="BA152" s="383"/>
      <c r="BB152" s="351"/>
      <c r="BC152" s="351"/>
      <c r="BD152" s="351"/>
      <c r="BE152" s="383"/>
      <c r="BF152" s="383"/>
      <c r="BG152" s="383"/>
      <c r="BH152" s="351"/>
      <c r="BI152" s="351"/>
      <c r="BJ152" s="351"/>
      <c r="BK152" s="383"/>
      <c r="BL152" s="383"/>
      <c r="BM152" s="383"/>
    </row>
    <row r="153" spans="1:65" s="40" customFormat="1" ht="5.25" customHeight="1" x14ac:dyDescent="0.2">
      <c r="A153" s="351"/>
      <c r="B153" s="351"/>
      <c r="C153" s="351"/>
      <c r="D153" s="351"/>
      <c r="E153" s="351"/>
      <c r="F153" s="351"/>
      <c r="G153" s="351"/>
      <c r="H153" s="351"/>
      <c r="I153" s="351"/>
      <c r="J153" s="351"/>
      <c r="K153" s="351"/>
      <c r="L153" s="351"/>
      <c r="M153" s="351"/>
      <c r="N153" s="352"/>
      <c r="O153" s="351"/>
      <c r="P153" s="354"/>
      <c r="Q153" s="357"/>
      <c r="R153" s="45" t="s">
        <v>649</v>
      </c>
      <c r="S153" s="42"/>
      <c r="T153" s="42"/>
      <c r="U153" s="386"/>
      <c r="V153" s="396"/>
      <c r="W153" s="401"/>
      <c r="X153" s="385"/>
      <c r="Y153" s="386"/>
      <c r="Z153" s="389"/>
      <c r="AA153" s="392"/>
      <c r="AB153" s="389"/>
      <c r="AC153" s="392"/>
      <c r="AD153" s="387"/>
      <c r="AE153" s="389"/>
      <c r="AF153" s="389"/>
      <c r="AG153" s="389"/>
      <c r="AH153" s="396"/>
      <c r="AI153" s="399"/>
      <c r="AJ153" s="399"/>
      <c r="AK153" s="44"/>
      <c r="AL153" s="386"/>
      <c r="AM153" s="396"/>
      <c r="AN153" s="401"/>
      <c r="AO153" s="351"/>
      <c r="AP153" s="351"/>
      <c r="AQ153" s="383"/>
      <c r="AR153" s="383"/>
      <c r="AS153" s="383"/>
      <c r="AT153" s="383"/>
      <c r="AU153" s="351"/>
      <c r="AV153" s="351"/>
      <c r="AW153" s="351"/>
      <c r="AX153" s="351"/>
      <c r="AY153" s="383"/>
      <c r="AZ153" s="383"/>
      <c r="BA153" s="383"/>
      <c r="BB153" s="351"/>
      <c r="BC153" s="351"/>
      <c r="BD153" s="351"/>
      <c r="BE153" s="383"/>
      <c r="BF153" s="383"/>
      <c r="BG153" s="383"/>
      <c r="BH153" s="351"/>
      <c r="BI153" s="351"/>
      <c r="BJ153" s="351"/>
      <c r="BK153" s="383"/>
      <c r="BL153" s="383"/>
      <c r="BM153" s="383"/>
    </row>
    <row r="154" spans="1:65" s="40" customFormat="1" ht="5.25" customHeight="1" x14ac:dyDescent="0.2">
      <c r="A154" s="351"/>
      <c r="B154" s="351"/>
      <c r="C154" s="351"/>
      <c r="D154" s="351"/>
      <c r="E154" s="351"/>
      <c r="F154" s="351"/>
      <c r="G154" s="351"/>
      <c r="H154" s="351"/>
      <c r="I154" s="351"/>
      <c r="J154" s="351"/>
      <c r="K154" s="351"/>
      <c r="L154" s="351"/>
      <c r="M154" s="351"/>
      <c r="N154" s="352"/>
      <c r="O154" s="351"/>
      <c r="P154" s="354"/>
      <c r="Q154" s="357"/>
      <c r="R154" s="45" t="s">
        <v>650</v>
      </c>
      <c r="S154" s="42"/>
      <c r="T154" s="42"/>
      <c r="U154" s="386"/>
      <c r="V154" s="396"/>
      <c r="W154" s="401"/>
      <c r="X154" s="385"/>
      <c r="Y154" s="386" t="str">
        <f>IF(Z154="Preventivo","X",IF(Z147="Detectivo","X","X "))</f>
        <v xml:space="preserve">X </v>
      </c>
      <c r="Z154" s="388" t="s">
        <v>519</v>
      </c>
      <c r="AA154" s="390">
        <f>IF(Z154="","",IF(Z154="Preventivo",25%,15%))</f>
        <v>0.15</v>
      </c>
      <c r="AB154" s="388" t="s">
        <v>520</v>
      </c>
      <c r="AC154" s="393">
        <f>IF(AB154="Automatico",25%,15%)</f>
        <v>0.15</v>
      </c>
      <c r="AD154" s="396">
        <f>AA154+AC154</f>
        <v>0.3</v>
      </c>
      <c r="AE154" s="388"/>
      <c r="AF154" s="388"/>
      <c r="AG154" s="388"/>
      <c r="AH154" s="396" t="e">
        <f>AH147-(AH147*AD154)</f>
        <v>#VALUE!</v>
      </c>
      <c r="AI154" s="399"/>
      <c r="AJ154" s="399"/>
      <c r="AK154" s="44"/>
      <c r="AL154" s="386"/>
      <c r="AM154" s="396"/>
      <c r="AN154" s="401"/>
      <c r="AO154" s="351"/>
      <c r="AP154" s="351"/>
      <c r="AQ154" s="351"/>
      <c r="AR154" s="397"/>
      <c r="AS154" s="397"/>
      <c r="AT154" s="351"/>
      <c r="AU154" s="351"/>
      <c r="AV154" s="351"/>
      <c r="AW154" s="351"/>
      <c r="AX154" s="351"/>
      <c r="AY154" s="351"/>
      <c r="AZ154" s="351"/>
      <c r="BA154" s="384"/>
      <c r="BB154" s="351"/>
      <c r="BC154" s="351"/>
      <c r="BD154" s="351"/>
      <c r="BE154" s="351"/>
      <c r="BF154" s="351"/>
      <c r="BG154" s="384"/>
      <c r="BH154" s="351"/>
      <c r="BI154" s="351"/>
      <c r="BJ154" s="351"/>
      <c r="BK154" s="351"/>
      <c r="BL154" s="351"/>
      <c r="BM154" s="384"/>
    </row>
    <row r="155" spans="1:65" s="40" customFormat="1" ht="5.25" customHeight="1" x14ac:dyDescent="0.2">
      <c r="A155" s="351"/>
      <c r="B155" s="351"/>
      <c r="C155" s="351"/>
      <c r="D155" s="351"/>
      <c r="E155" s="351"/>
      <c r="F155" s="351"/>
      <c r="G155" s="351"/>
      <c r="H155" s="351"/>
      <c r="I155" s="351"/>
      <c r="J155" s="351"/>
      <c r="K155" s="351"/>
      <c r="L155" s="351"/>
      <c r="M155" s="351"/>
      <c r="N155" s="352"/>
      <c r="O155" s="351"/>
      <c r="P155" s="354"/>
      <c r="Q155" s="357"/>
      <c r="R155" s="45" t="s">
        <v>654</v>
      </c>
      <c r="S155" s="42"/>
      <c r="T155" s="42"/>
      <c r="U155" s="386"/>
      <c r="V155" s="396"/>
      <c r="W155" s="401"/>
      <c r="X155" s="385"/>
      <c r="Y155" s="387"/>
      <c r="Z155" s="389"/>
      <c r="AA155" s="391"/>
      <c r="AB155" s="389"/>
      <c r="AC155" s="394"/>
      <c r="AD155" s="387"/>
      <c r="AE155" s="388"/>
      <c r="AF155" s="389"/>
      <c r="AG155" s="389"/>
      <c r="AH155" s="396"/>
      <c r="AI155" s="399"/>
      <c r="AJ155" s="399"/>
      <c r="AK155" s="44"/>
      <c r="AL155" s="386"/>
      <c r="AM155" s="396"/>
      <c r="AN155" s="401"/>
      <c r="AO155" s="351"/>
      <c r="AP155" s="383"/>
      <c r="AQ155" s="383"/>
      <c r="AR155" s="383"/>
      <c r="AS155" s="383"/>
      <c r="AT155" s="383"/>
      <c r="AU155" s="351"/>
      <c r="AV155" s="383"/>
      <c r="AW155" s="383"/>
      <c r="AX155" s="383"/>
      <c r="AY155" s="383"/>
      <c r="AZ155" s="383"/>
      <c r="BA155" s="383"/>
      <c r="BB155" s="383"/>
      <c r="BC155" s="383"/>
      <c r="BD155" s="383"/>
      <c r="BE155" s="383"/>
      <c r="BF155" s="383"/>
      <c r="BG155" s="383"/>
      <c r="BH155" s="383"/>
      <c r="BI155" s="383"/>
      <c r="BJ155" s="383"/>
      <c r="BK155" s="383"/>
      <c r="BL155" s="383"/>
      <c r="BM155" s="383"/>
    </row>
    <row r="156" spans="1:65" s="40" customFormat="1" ht="5.25" customHeight="1" x14ac:dyDescent="0.2">
      <c r="A156" s="351"/>
      <c r="B156" s="351"/>
      <c r="C156" s="351"/>
      <c r="D156" s="351"/>
      <c r="E156" s="351"/>
      <c r="F156" s="351"/>
      <c r="G156" s="351"/>
      <c r="H156" s="351"/>
      <c r="I156" s="351"/>
      <c r="J156" s="351"/>
      <c r="K156" s="351"/>
      <c r="L156" s="351"/>
      <c r="M156" s="351"/>
      <c r="N156" s="352"/>
      <c r="O156" s="351"/>
      <c r="P156" s="354"/>
      <c r="Q156" s="357"/>
      <c r="R156" s="45" t="s">
        <v>655</v>
      </c>
      <c r="S156" s="42"/>
      <c r="T156" s="42"/>
      <c r="U156" s="386"/>
      <c r="V156" s="396"/>
      <c r="W156" s="401"/>
      <c r="X156" s="385"/>
      <c r="Y156" s="387"/>
      <c r="Z156" s="389"/>
      <c r="AA156" s="391"/>
      <c r="AB156" s="389"/>
      <c r="AC156" s="394"/>
      <c r="AD156" s="387"/>
      <c r="AE156" s="388"/>
      <c r="AF156" s="389"/>
      <c r="AG156" s="389"/>
      <c r="AH156" s="396"/>
      <c r="AI156" s="399"/>
      <c r="AJ156" s="399"/>
      <c r="AK156" s="44"/>
      <c r="AL156" s="386"/>
      <c r="AM156" s="396"/>
      <c r="AN156" s="401"/>
      <c r="AO156" s="351"/>
      <c r="AP156" s="383"/>
      <c r="AQ156" s="383"/>
      <c r="AR156" s="383"/>
      <c r="AS156" s="383"/>
      <c r="AT156" s="383"/>
      <c r="AU156" s="351"/>
      <c r="AV156" s="383"/>
      <c r="AW156" s="383"/>
      <c r="AX156" s="383"/>
      <c r="AY156" s="383"/>
      <c r="AZ156" s="383"/>
      <c r="BA156" s="383"/>
      <c r="BB156" s="383"/>
      <c r="BC156" s="383"/>
      <c r="BD156" s="383"/>
      <c r="BE156" s="383"/>
      <c r="BF156" s="383"/>
      <c r="BG156" s="383"/>
      <c r="BH156" s="383"/>
      <c r="BI156" s="383"/>
      <c r="BJ156" s="383"/>
      <c r="BK156" s="383"/>
      <c r="BL156" s="383"/>
      <c r="BM156" s="383"/>
    </row>
    <row r="157" spans="1:65" s="40" customFormat="1" ht="5.25" customHeight="1" x14ac:dyDescent="0.2">
      <c r="A157" s="351"/>
      <c r="B157" s="351"/>
      <c r="C157" s="351"/>
      <c r="D157" s="351"/>
      <c r="E157" s="351"/>
      <c r="F157" s="351"/>
      <c r="G157" s="351"/>
      <c r="H157" s="351"/>
      <c r="I157" s="351"/>
      <c r="J157" s="351"/>
      <c r="K157" s="351"/>
      <c r="L157" s="351"/>
      <c r="M157" s="351"/>
      <c r="N157" s="352"/>
      <c r="O157" s="351"/>
      <c r="P157" s="354"/>
      <c r="Q157" s="357"/>
      <c r="R157" s="45" t="s">
        <v>656</v>
      </c>
      <c r="S157" s="42"/>
      <c r="T157" s="42"/>
      <c r="U157" s="386"/>
      <c r="V157" s="396"/>
      <c r="W157" s="401"/>
      <c r="X157" s="385"/>
      <c r="Y157" s="387"/>
      <c r="Z157" s="389"/>
      <c r="AA157" s="391"/>
      <c r="AB157" s="389"/>
      <c r="AC157" s="394"/>
      <c r="AD157" s="387"/>
      <c r="AE157" s="388"/>
      <c r="AF157" s="389"/>
      <c r="AG157" s="389"/>
      <c r="AH157" s="396"/>
      <c r="AI157" s="399"/>
      <c r="AJ157" s="399"/>
      <c r="AK157" s="44"/>
      <c r="AL157" s="386"/>
      <c r="AM157" s="396"/>
      <c r="AN157" s="401"/>
      <c r="AO157" s="351"/>
      <c r="AP157" s="383"/>
      <c r="AQ157" s="383"/>
      <c r="AR157" s="383"/>
      <c r="AS157" s="383"/>
      <c r="AT157" s="383"/>
      <c r="AU157" s="351"/>
      <c r="AV157" s="383"/>
      <c r="AW157" s="383"/>
      <c r="AX157" s="383"/>
      <c r="AY157" s="383"/>
      <c r="AZ157" s="383"/>
      <c r="BA157" s="383"/>
      <c r="BB157" s="383"/>
      <c r="BC157" s="383"/>
      <c r="BD157" s="383"/>
      <c r="BE157" s="383"/>
      <c r="BF157" s="383"/>
      <c r="BG157" s="383"/>
      <c r="BH157" s="383"/>
      <c r="BI157" s="383"/>
      <c r="BJ157" s="383"/>
      <c r="BK157" s="383"/>
      <c r="BL157" s="383"/>
      <c r="BM157" s="383"/>
    </row>
    <row r="158" spans="1:65" s="40" customFormat="1" ht="5.25" customHeight="1" x14ac:dyDescent="0.2">
      <c r="A158" s="351"/>
      <c r="B158" s="351"/>
      <c r="C158" s="351"/>
      <c r="D158" s="351"/>
      <c r="E158" s="351"/>
      <c r="F158" s="351"/>
      <c r="G158" s="351"/>
      <c r="H158" s="351"/>
      <c r="I158" s="351"/>
      <c r="J158" s="351"/>
      <c r="K158" s="351"/>
      <c r="L158" s="351"/>
      <c r="M158" s="351"/>
      <c r="N158" s="352"/>
      <c r="O158" s="351"/>
      <c r="P158" s="354"/>
      <c r="Q158" s="357"/>
      <c r="R158" s="45" t="s">
        <v>657</v>
      </c>
      <c r="S158" s="42"/>
      <c r="T158" s="42"/>
      <c r="U158" s="386"/>
      <c r="V158" s="396"/>
      <c r="W158" s="401"/>
      <c r="X158" s="385"/>
      <c r="Y158" s="387"/>
      <c r="Z158" s="389"/>
      <c r="AA158" s="391"/>
      <c r="AB158" s="389"/>
      <c r="AC158" s="394"/>
      <c r="AD158" s="387"/>
      <c r="AE158" s="388"/>
      <c r="AF158" s="389"/>
      <c r="AG158" s="389"/>
      <c r="AH158" s="396"/>
      <c r="AI158" s="399"/>
      <c r="AJ158" s="399"/>
      <c r="AK158" s="44"/>
      <c r="AL158" s="386"/>
      <c r="AM158" s="396"/>
      <c r="AN158" s="401"/>
      <c r="AO158" s="351"/>
      <c r="AP158" s="383"/>
      <c r="AQ158" s="383"/>
      <c r="AR158" s="383"/>
      <c r="AS158" s="383"/>
      <c r="AT158" s="383"/>
      <c r="AU158" s="351"/>
      <c r="AV158" s="383"/>
      <c r="AW158" s="383"/>
      <c r="AX158" s="383"/>
      <c r="AY158" s="383"/>
      <c r="AZ158" s="383"/>
      <c r="BA158" s="383"/>
      <c r="BB158" s="383"/>
      <c r="BC158" s="383"/>
      <c r="BD158" s="383"/>
      <c r="BE158" s="383"/>
      <c r="BF158" s="383"/>
      <c r="BG158" s="383"/>
      <c r="BH158" s="383"/>
      <c r="BI158" s="383"/>
      <c r="BJ158" s="383"/>
      <c r="BK158" s="383"/>
      <c r="BL158" s="383"/>
      <c r="BM158" s="383"/>
    </row>
    <row r="159" spans="1:65" s="40" customFormat="1" ht="5.25" customHeight="1" x14ac:dyDescent="0.2">
      <c r="A159" s="351"/>
      <c r="B159" s="351"/>
      <c r="C159" s="351"/>
      <c r="D159" s="351"/>
      <c r="E159" s="351"/>
      <c r="F159" s="351"/>
      <c r="G159" s="351"/>
      <c r="H159" s="351"/>
      <c r="I159" s="351"/>
      <c r="J159" s="351"/>
      <c r="K159" s="351"/>
      <c r="L159" s="351"/>
      <c r="M159" s="351"/>
      <c r="N159" s="352"/>
      <c r="O159" s="351"/>
      <c r="P159" s="354"/>
      <c r="Q159" s="357"/>
      <c r="R159" s="45" t="s">
        <v>658</v>
      </c>
      <c r="S159" s="42"/>
      <c r="T159" s="42"/>
      <c r="U159" s="386"/>
      <c r="V159" s="396"/>
      <c r="W159" s="401"/>
      <c r="X159" s="385"/>
      <c r="Y159" s="387"/>
      <c r="Z159" s="389"/>
      <c r="AA159" s="391"/>
      <c r="AB159" s="389"/>
      <c r="AC159" s="394"/>
      <c r="AD159" s="387"/>
      <c r="AE159" s="388"/>
      <c r="AF159" s="389"/>
      <c r="AG159" s="389"/>
      <c r="AH159" s="396"/>
      <c r="AI159" s="399"/>
      <c r="AJ159" s="399"/>
      <c r="AK159" s="44"/>
      <c r="AL159" s="386"/>
      <c r="AM159" s="396"/>
      <c r="AN159" s="401"/>
      <c r="AO159" s="351"/>
      <c r="AP159" s="383"/>
      <c r="AQ159" s="383"/>
      <c r="AR159" s="383"/>
      <c r="AS159" s="383"/>
      <c r="AT159" s="383"/>
      <c r="AU159" s="351"/>
      <c r="AV159" s="383"/>
      <c r="AW159" s="383"/>
      <c r="AX159" s="383"/>
      <c r="AY159" s="383"/>
      <c r="AZ159" s="383"/>
      <c r="BA159" s="383"/>
      <c r="BB159" s="383"/>
      <c r="BC159" s="383"/>
      <c r="BD159" s="383"/>
      <c r="BE159" s="383"/>
      <c r="BF159" s="383"/>
      <c r="BG159" s="383"/>
      <c r="BH159" s="383"/>
      <c r="BI159" s="383"/>
      <c r="BJ159" s="383"/>
      <c r="BK159" s="383"/>
      <c r="BL159" s="383"/>
      <c r="BM159" s="383"/>
    </row>
    <row r="160" spans="1:65" s="40" customFormat="1" ht="5.25" customHeight="1" x14ac:dyDescent="0.2">
      <c r="A160" s="351"/>
      <c r="B160" s="351"/>
      <c r="C160" s="351"/>
      <c r="D160" s="351"/>
      <c r="E160" s="351"/>
      <c r="F160" s="351"/>
      <c r="G160" s="351"/>
      <c r="H160" s="351"/>
      <c r="I160" s="351"/>
      <c r="J160" s="351"/>
      <c r="K160" s="351"/>
      <c r="L160" s="351"/>
      <c r="M160" s="351"/>
      <c r="N160" s="352"/>
      <c r="O160" s="351"/>
      <c r="P160" s="354"/>
      <c r="Q160" s="357"/>
      <c r="R160" s="45" t="s">
        <v>659</v>
      </c>
      <c r="S160" s="42"/>
      <c r="T160" s="42"/>
      <c r="U160" s="386"/>
      <c r="V160" s="396"/>
      <c r="W160" s="401"/>
      <c r="X160" s="385"/>
      <c r="Y160" s="387"/>
      <c r="Z160" s="389"/>
      <c r="AA160" s="391"/>
      <c r="AB160" s="389"/>
      <c r="AC160" s="394"/>
      <c r="AD160" s="387"/>
      <c r="AE160" s="388"/>
      <c r="AF160" s="389"/>
      <c r="AG160" s="389"/>
      <c r="AH160" s="396"/>
      <c r="AI160" s="399"/>
      <c r="AJ160" s="399"/>
      <c r="AK160" s="44"/>
      <c r="AL160" s="386"/>
      <c r="AM160" s="396"/>
      <c r="AN160" s="401"/>
      <c r="AO160" s="351"/>
      <c r="AP160" s="383"/>
      <c r="AQ160" s="383"/>
      <c r="AR160" s="383"/>
      <c r="AS160" s="383"/>
      <c r="AT160" s="383"/>
      <c r="AU160" s="351"/>
      <c r="AV160" s="383"/>
      <c r="AW160" s="383"/>
      <c r="AX160" s="383"/>
      <c r="AY160" s="383"/>
      <c r="AZ160" s="383"/>
      <c r="BA160" s="383"/>
      <c r="BB160" s="383"/>
      <c r="BC160" s="383"/>
      <c r="BD160" s="383"/>
      <c r="BE160" s="383"/>
      <c r="BF160" s="383"/>
      <c r="BG160" s="383"/>
      <c r="BH160" s="383"/>
      <c r="BI160" s="383"/>
      <c r="BJ160" s="383"/>
      <c r="BK160" s="383"/>
      <c r="BL160" s="383"/>
      <c r="BM160" s="383"/>
    </row>
    <row r="161" spans="1:65" s="40" customFormat="1" ht="5.25" customHeight="1" x14ac:dyDescent="0.2">
      <c r="A161" s="351"/>
      <c r="B161" s="351"/>
      <c r="C161" s="351"/>
      <c r="D161" s="351"/>
      <c r="E161" s="351"/>
      <c r="F161" s="351"/>
      <c r="G161" s="351"/>
      <c r="H161" s="351"/>
      <c r="I161" s="351"/>
      <c r="J161" s="351"/>
      <c r="K161" s="351"/>
      <c r="L161" s="351"/>
      <c r="M161" s="351"/>
      <c r="N161" s="352"/>
      <c r="O161" s="351"/>
      <c r="P161" s="354"/>
      <c r="Q161" s="357"/>
      <c r="R161" s="45" t="s">
        <v>660</v>
      </c>
      <c r="S161" s="42"/>
      <c r="T161" s="42"/>
      <c r="U161" s="386"/>
      <c r="V161" s="396"/>
      <c r="W161" s="401"/>
      <c r="X161" s="385"/>
      <c r="Y161" s="387"/>
      <c r="Z161" s="389"/>
      <c r="AA161" s="391"/>
      <c r="AB161" s="389"/>
      <c r="AC161" s="394"/>
      <c r="AD161" s="387"/>
      <c r="AE161" s="388"/>
      <c r="AF161" s="389"/>
      <c r="AG161" s="389"/>
      <c r="AH161" s="396"/>
      <c r="AI161" s="399"/>
      <c r="AJ161" s="399"/>
      <c r="AK161" s="44"/>
      <c r="AL161" s="386"/>
      <c r="AM161" s="396"/>
      <c r="AN161" s="401"/>
      <c r="AO161" s="351"/>
      <c r="AP161" s="383"/>
      <c r="AQ161" s="383"/>
      <c r="AR161" s="383"/>
      <c r="AS161" s="383"/>
      <c r="AT161" s="383"/>
      <c r="AU161" s="351"/>
      <c r="AV161" s="383"/>
      <c r="AW161" s="383"/>
      <c r="AX161" s="383"/>
      <c r="AY161" s="383"/>
      <c r="AZ161" s="383"/>
      <c r="BA161" s="383"/>
      <c r="BB161" s="383"/>
      <c r="BC161" s="383"/>
      <c r="BD161" s="383"/>
      <c r="BE161" s="383"/>
      <c r="BF161" s="383"/>
      <c r="BG161" s="383"/>
      <c r="BH161" s="383"/>
      <c r="BI161" s="383"/>
      <c r="BJ161" s="383"/>
      <c r="BK161" s="383"/>
      <c r="BL161" s="383"/>
      <c r="BM161" s="383"/>
    </row>
    <row r="162" spans="1:65" s="40" customFormat="1" ht="5.25" customHeight="1" x14ac:dyDescent="0.2">
      <c r="A162" s="351"/>
      <c r="B162" s="351"/>
      <c r="C162" s="351"/>
      <c r="D162" s="351"/>
      <c r="E162" s="351"/>
      <c r="F162" s="351"/>
      <c r="G162" s="351"/>
      <c r="H162" s="351"/>
      <c r="I162" s="351"/>
      <c r="J162" s="351"/>
      <c r="K162" s="351"/>
      <c r="L162" s="351"/>
      <c r="M162" s="351"/>
      <c r="N162" s="352"/>
      <c r="O162" s="351"/>
      <c r="P162" s="354"/>
      <c r="Q162" s="357"/>
      <c r="R162" s="45" t="s">
        <v>661</v>
      </c>
      <c r="S162" s="42"/>
      <c r="T162" s="42"/>
      <c r="U162" s="386"/>
      <c r="V162" s="396"/>
      <c r="W162" s="401"/>
      <c r="X162" s="385"/>
      <c r="Y162" s="387"/>
      <c r="Z162" s="389"/>
      <c r="AA162" s="391"/>
      <c r="AB162" s="389"/>
      <c r="AC162" s="394"/>
      <c r="AD162" s="387"/>
      <c r="AE162" s="388"/>
      <c r="AF162" s="389"/>
      <c r="AG162" s="389"/>
      <c r="AH162" s="396"/>
      <c r="AI162" s="399"/>
      <c r="AJ162" s="399"/>
      <c r="AK162" s="44"/>
      <c r="AL162" s="386"/>
      <c r="AM162" s="396"/>
      <c r="AN162" s="401"/>
      <c r="AO162" s="351"/>
      <c r="AP162" s="383"/>
      <c r="AQ162" s="383"/>
      <c r="AR162" s="383"/>
      <c r="AS162" s="383"/>
      <c r="AT162" s="383"/>
      <c r="AU162" s="351"/>
      <c r="AV162" s="383"/>
      <c r="AW162" s="383"/>
      <c r="AX162" s="383"/>
      <c r="AY162" s="383"/>
      <c r="AZ162" s="383"/>
      <c r="BA162" s="383"/>
      <c r="BB162" s="383"/>
      <c r="BC162" s="383"/>
      <c r="BD162" s="383"/>
      <c r="BE162" s="383"/>
      <c r="BF162" s="383"/>
      <c r="BG162" s="383"/>
      <c r="BH162" s="383"/>
      <c r="BI162" s="383"/>
      <c r="BJ162" s="383"/>
      <c r="BK162" s="383"/>
      <c r="BL162" s="383"/>
      <c r="BM162" s="383"/>
    </row>
    <row r="163" spans="1:65" s="40" customFormat="1" ht="5.25" customHeight="1" x14ac:dyDescent="0.2">
      <c r="A163" s="351"/>
      <c r="B163" s="351"/>
      <c r="C163" s="351"/>
      <c r="D163" s="351"/>
      <c r="E163" s="351"/>
      <c r="F163" s="351"/>
      <c r="G163" s="351"/>
      <c r="H163" s="351"/>
      <c r="I163" s="351"/>
      <c r="J163" s="351"/>
      <c r="K163" s="351"/>
      <c r="L163" s="351"/>
      <c r="M163" s="351"/>
      <c r="N163" s="352"/>
      <c r="O163" s="351"/>
      <c r="P163" s="354"/>
      <c r="Q163" s="357"/>
      <c r="R163" s="45" t="s">
        <v>662</v>
      </c>
      <c r="S163" s="42"/>
      <c r="T163" s="42"/>
      <c r="U163" s="386"/>
      <c r="V163" s="396"/>
      <c r="W163" s="401"/>
      <c r="X163" s="385"/>
      <c r="Y163" s="387"/>
      <c r="Z163" s="389"/>
      <c r="AA163" s="391"/>
      <c r="AB163" s="389"/>
      <c r="AC163" s="394"/>
      <c r="AD163" s="387"/>
      <c r="AE163" s="388"/>
      <c r="AF163" s="389"/>
      <c r="AG163" s="389"/>
      <c r="AH163" s="396"/>
      <c r="AI163" s="399"/>
      <c r="AJ163" s="399"/>
      <c r="AK163" s="44"/>
      <c r="AL163" s="386"/>
      <c r="AM163" s="396"/>
      <c r="AN163" s="401"/>
      <c r="AO163" s="351"/>
      <c r="AP163" s="383"/>
      <c r="AQ163" s="383"/>
      <c r="AR163" s="383"/>
      <c r="AS163" s="383"/>
      <c r="AT163" s="383"/>
      <c r="AU163" s="351"/>
      <c r="AV163" s="383"/>
      <c r="AW163" s="383"/>
      <c r="AX163" s="383"/>
      <c r="AY163" s="383"/>
      <c r="AZ163" s="383"/>
      <c r="BA163" s="383"/>
      <c r="BB163" s="383"/>
      <c r="BC163" s="383"/>
      <c r="BD163" s="383"/>
      <c r="BE163" s="383"/>
      <c r="BF163" s="383"/>
      <c r="BG163" s="383"/>
      <c r="BH163" s="383"/>
      <c r="BI163" s="383"/>
      <c r="BJ163" s="383"/>
      <c r="BK163" s="383"/>
      <c r="BL163" s="383"/>
      <c r="BM163" s="383"/>
    </row>
    <row r="164" spans="1:65" s="40" customFormat="1" ht="5.25" customHeight="1" x14ac:dyDescent="0.2">
      <c r="A164" s="351"/>
      <c r="B164" s="351"/>
      <c r="C164" s="351"/>
      <c r="D164" s="351"/>
      <c r="E164" s="351"/>
      <c r="F164" s="351"/>
      <c r="G164" s="351"/>
      <c r="H164" s="351"/>
      <c r="I164" s="351"/>
      <c r="J164" s="351"/>
      <c r="K164" s="351"/>
      <c r="L164" s="351"/>
      <c r="M164" s="351"/>
      <c r="N164" s="352"/>
      <c r="O164" s="351"/>
      <c r="P164" s="354"/>
      <c r="Q164" s="357"/>
      <c r="R164" s="45" t="s">
        <v>663</v>
      </c>
      <c r="S164" s="42"/>
      <c r="T164" s="42"/>
      <c r="U164" s="386"/>
      <c r="V164" s="396"/>
      <c r="W164" s="401"/>
      <c r="X164" s="385"/>
      <c r="Y164" s="387"/>
      <c r="Z164" s="389"/>
      <c r="AA164" s="391"/>
      <c r="AB164" s="389"/>
      <c r="AC164" s="394"/>
      <c r="AD164" s="387"/>
      <c r="AE164" s="388"/>
      <c r="AF164" s="389"/>
      <c r="AG164" s="389"/>
      <c r="AH164" s="396"/>
      <c r="AI164" s="399"/>
      <c r="AJ164" s="399"/>
      <c r="AK164" s="44"/>
      <c r="AL164" s="386"/>
      <c r="AM164" s="396"/>
      <c r="AN164" s="401"/>
      <c r="AO164" s="351"/>
      <c r="AP164" s="383"/>
      <c r="AQ164" s="383"/>
      <c r="AR164" s="383"/>
      <c r="AS164" s="383"/>
      <c r="AT164" s="383"/>
      <c r="AU164" s="351"/>
      <c r="AV164" s="383"/>
      <c r="AW164" s="383"/>
      <c r="AX164" s="383"/>
      <c r="AY164" s="383"/>
      <c r="AZ164" s="383"/>
      <c r="BA164" s="383"/>
      <c r="BB164" s="383"/>
      <c r="BC164" s="383"/>
      <c r="BD164" s="383"/>
      <c r="BE164" s="383"/>
      <c r="BF164" s="383"/>
      <c r="BG164" s="383"/>
      <c r="BH164" s="383"/>
      <c r="BI164" s="383"/>
      <c r="BJ164" s="383"/>
      <c r="BK164" s="383"/>
      <c r="BL164" s="383"/>
      <c r="BM164" s="383"/>
    </row>
    <row r="165" spans="1:65" s="40" customFormat="1" ht="5.25" customHeight="1" x14ac:dyDescent="0.2">
      <c r="A165" s="351"/>
      <c r="B165" s="351"/>
      <c r="C165" s="351"/>
      <c r="D165" s="351"/>
      <c r="E165" s="351"/>
      <c r="F165" s="351"/>
      <c r="G165" s="351"/>
      <c r="H165" s="351"/>
      <c r="I165" s="351"/>
      <c r="J165" s="351"/>
      <c r="K165" s="351"/>
      <c r="L165" s="351"/>
      <c r="M165" s="351"/>
      <c r="N165" s="352"/>
      <c r="O165" s="351"/>
      <c r="P165" s="354"/>
      <c r="Q165" s="357"/>
      <c r="R165" s="45" t="s">
        <v>664</v>
      </c>
      <c r="S165" s="42"/>
      <c r="T165" s="42"/>
      <c r="U165" s="386"/>
      <c r="V165" s="396"/>
      <c r="W165" s="401"/>
      <c r="X165" s="385"/>
      <c r="Y165" s="387"/>
      <c r="Z165" s="389"/>
      <c r="AA165" s="391"/>
      <c r="AB165" s="389"/>
      <c r="AC165" s="394"/>
      <c r="AD165" s="387"/>
      <c r="AE165" s="388"/>
      <c r="AF165" s="389"/>
      <c r="AG165" s="389"/>
      <c r="AH165" s="396"/>
      <c r="AI165" s="399"/>
      <c r="AJ165" s="399"/>
      <c r="AK165" s="44"/>
      <c r="AL165" s="386"/>
      <c r="AM165" s="396"/>
      <c r="AN165" s="401"/>
      <c r="AO165" s="351"/>
      <c r="AP165" s="383"/>
      <c r="AQ165" s="383"/>
      <c r="AR165" s="383"/>
      <c r="AS165" s="383"/>
      <c r="AT165" s="383"/>
      <c r="AU165" s="351"/>
      <c r="AV165" s="383"/>
      <c r="AW165" s="383"/>
      <c r="AX165" s="383"/>
      <c r="AY165" s="383"/>
      <c r="AZ165" s="383"/>
      <c r="BA165" s="383"/>
      <c r="BB165" s="383"/>
      <c r="BC165" s="383"/>
      <c r="BD165" s="383"/>
      <c r="BE165" s="383"/>
      <c r="BF165" s="383"/>
      <c r="BG165" s="383"/>
      <c r="BH165" s="383"/>
      <c r="BI165" s="383"/>
      <c r="BJ165" s="383"/>
      <c r="BK165" s="383"/>
      <c r="BL165" s="383"/>
      <c r="BM165" s="383"/>
    </row>
    <row r="166" spans="1:65" s="40" customFormat="1" ht="5.25" customHeight="1" x14ac:dyDescent="0.2">
      <c r="A166" s="351"/>
      <c r="B166" s="351"/>
      <c r="C166" s="351"/>
      <c r="D166" s="351"/>
      <c r="E166" s="351"/>
      <c r="F166" s="351"/>
      <c r="G166" s="351"/>
      <c r="H166" s="351"/>
      <c r="I166" s="351"/>
      <c r="J166" s="351"/>
      <c r="K166" s="351"/>
      <c r="L166" s="351"/>
      <c r="M166" s="351"/>
      <c r="N166" s="352"/>
      <c r="O166" s="351"/>
      <c r="P166" s="355"/>
      <c r="Q166" s="358"/>
      <c r="R166" s="43" t="s">
        <v>665</v>
      </c>
      <c r="S166" s="42">
        <f>COUNTA(S147:S165)</f>
        <v>0</v>
      </c>
      <c r="T166" s="42">
        <f>COUNTA(T147:T165)</f>
        <v>0</v>
      </c>
      <c r="U166" s="386"/>
      <c r="V166" s="396"/>
      <c r="W166" s="401"/>
      <c r="X166" s="385"/>
      <c r="Y166" s="387"/>
      <c r="Z166" s="389"/>
      <c r="AA166" s="392"/>
      <c r="AB166" s="389"/>
      <c r="AC166" s="395"/>
      <c r="AD166" s="387"/>
      <c r="AE166" s="388"/>
      <c r="AF166" s="389"/>
      <c r="AG166" s="389"/>
      <c r="AH166" s="396"/>
      <c r="AI166" s="400"/>
      <c r="AJ166" s="400"/>
      <c r="AK166" s="41"/>
      <c r="AL166" s="386"/>
      <c r="AM166" s="396"/>
      <c r="AN166" s="401"/>
      <c r="AO166" s="351"/>
      <c r="AP166" s="383"/>
      <c r="AQ166" s="383"/>
      <c r="AR166" s="383"/>
      <c r="AS166" s="383"/>
      <c r="AT166" s="383"/>
      <c r="AU166" s="351"/>
      <c r="AV166" s="383"/>
      <c r="AW166" s="383"/>
      <c r="AX166" s="383"/>
      <c r="AY166" s="383"/>
      <c r="AZ166" s="383"/>
      <c r="BA166" s="383"/>
      <c r="BB166" s="383"/>
      <c r="BC166" s="383"/>
      <c r="BD166" s="383"/>
      <c r="BE166" s="383"/>
      <c r="BF166" s="383"/>
      <c r="BG166" s="383"/>
      <c r="BH166" s="383"/>
      <c r="BI166" s="383"/>
      <c r="BJ166" s="383"/>
      <c r="BK166" s="383"/>
      <c r="BL166" s="383"/>
      <c r="BM166" s="383"/>
    </row>
    <row r="167" spans="1:65" s="40" customFormat="1" ht="5.25" customHeight="1" x14ac:dyDescent="0.2">
      <c r="A167" s="351">
        <v>7</v>
      </c>
      <c r="B167" s="351"/>
      <c r="C167" s="351" t="s">
        <v>732</v>
      </c>
      <c r="D167" s="351"/>
      <c r="E167" s="351"/>
      <c r="F167" s="351" t="s">
        <v>736</v>
      </c>
      <c r="G167" s="351"/>
      <c r="H167" s="351"/>
      <c r="I167" s="351"/>
      <c r="J167" s="351"/>
      <c r="K167" s="351"/>
      <c r="L167" s="351"/>
      <c r="M167" s="351"/>
      <c r="N167" s="352"/>
      <c r="O167" s="351"/>
      <c r="P167" s="353"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356">
        <f>IF(P167="Casi seguro",100%,IF(P167="Probable",80%,IF(P167="Posible",60%,IF(P167="Improbable",40%,IF(P167="Rara vez",20%,0)))))</f>
        <v>0</v>
      </c>
      <c r="R167" s="45" t="s">
        <v>633</v>
      </c>
      <c r="S167" s="42"/>
      <c r="T167" s="42"/>
      <c r="U167" s="386" t="str">
        <f>IF(S186&lt;=5,"Moderado",IF(S186&lt;=11,"Mayor","Catastrofico"))</f>
        <v>Moderado</v>
      </c>
      <c r="V167" s="396">
        <f>IF(U167=0,0,IF(U167="Moderado",60%,IF(U167="Mayor",80%,100%)))</f>
        <v>0.6</v>
      </c>
      <c r="W167" s="401" t="e">
        <f>VLOOKUP(P167,[2]Matriz!B43:G48,MATCH(U167,[2]Matriz!B43:G43,0),FALSE)</f>
        <v>#N/A</v>
      </c>
      <c r="X167" s="385"/>
      <c r="Y167" s="386" t="str">
        <f>IF(Z167="Preventivo","X",IF(Z167="Detectivo","X","X "))</f>
        <v xml:space="preserve">X </v>
      </c>
      <c r="Z167" s="388"/>
      <c r="AA167" s="390" t="str">
        <f>IF(Z167="","",IF(Z167="Preventivo",25%,15%))</f>
        <v/>
      </c>
      <c r="AB167" s="388"/>
      <c r="AC167" s="390">
        <f>IF(AB167="Automatico",25%,15%)</f>
        <v>0.15</v>
      </c>
      <c r="AD167" s="396" t="e">
        <f>AA167+AC167</f>
        <v>#VALUE!</v>
      </c>
      <c r="AE167" s="388"/>
      <c r="AF167" s="388"/>
      <c r="AG167" s="388"/>
      <c r="AH167" s="396" t="e">
        <f>Q167-(Q167*AD167)</f>
        <v>#VALUE!</v>
      </c>
      <c r="AI167" s="398" t="e">
        <f>IF(AJ167=0,"Defina la frecuencia",IF(AJ167=20%,"Rara vez",IF(AJ167=40%,"Improbable",IF(AJ167=60%,"Posible",IF(AJ167=80%,"Probable","Casi seguro")))))</f>
        <v>#VALUE!</v>
      </c>
      <c r="AJ167" s="398" t="e">
        <f>IF(AH174&lt;20%,20%,IF(AH174&lt;40%,40%,IF(AH174&lt;60%,60%,IF(AH174&lt;80%,80%,100%))))</f>
        <v>#VALUE!</v>
      </c>
      <c r="AK167" s="46" t="e">
        <f>VALUE(AJ167)</f>
        <v>#VALUE!</v>
      </c>
      <c r="AL167" s="386" t="str">
        <f>U167</f>
        <v>Moderado</v>
      </c>
      <c r="AM167" s="396">
        <f>V167</f>
        <v>0.6</v>
      </c>
      <c r="AN167" s="401" t="e">
        <f>VLOOKUP(AI167,[2]Matriz!B43:G48,MATCH(AL167,[2]Matriz!B43:G43,0),FALSE)</f>
        <v>#VALUE!</v>
      </c>
      <c r="AO167" s="351"/>
      <c r="AP167" s="351" t="s">
        <v>737</v>
      </c>
      <c r="AQ167" s="351"/>
      <c r="AR167" s="397"/>
      <c r="AS167" s="397"/>
      <c r="AT167" s="351"/>
      <c r="AU167" s="351"/>
      <c r="AV167" s="351"/>
      <c r="AW167" s="351"/>
      <c r="AX167" s="351"/>
      <c r="AY167" s="351"/>
      <c r="AZ167" s="351"/>
      <c r="BA167" s="384"/>
      <c r="BB167" s="351"/>
      <c r="BC167" s="351"/>
      <c r="BD167" s="351"/>
      <c r="BE167" s="351"/>
      <c r="BF167" s="351"/>
      <c r="BG167" s="384"/>
      <c r="BH167" s="351"/>
      <c r="BI167" s="351"/>
      <c r="BJ167" s="351"/>
      <c r="BK167" s="351"/>
      <c r="BL167" s="351"/>
      <c r="BM167" s="384"/>
    </row>
    <row r="168" spans="1:65" s="40" customFormat="1" ht="5.25" customHeight="1" x14ac:dyDescent="0.2">
      <c r="A168" s="351"/>
      <c r="B168" s="351"/>
      <c r="C168" s="351"/>
      <c r="D168" s="351"/>
      <c r="E168" s="351"/>
      <c r="F168" s="351"/>
      <c r="G168" s="351"/>
      <c r="H168" s="351"/>
      <c r="I168" s="351"/>
      <c r="J168" s="351"/>
      <c r="K168" s="351"/>
      <c r="L168" s="351"/>
      <c r="M168" s="351"/>
      <c r="N168" s="352"/>
      <c r="O168" s="351"/>
      <c r="P168" s="354"/>
      <c r="Q168" s="357"/>
      <c r="R168" s="45" t="s">
        <v>644</v>
      </c>
      <c r="S168" s="42"/>
      <c r="T168" s="42"/>
      <c r="U168" s="386"/>
      <c r="V168" s="396"/>
      <c r="W168" s="401"/>
      <c r="X168" s="385"/>
      <c r="Y168" s="386"/>
      <c r="Z168" s="389"/>
      <c r="AA168" s="391"/>
      <c r="AB168" s="389"/>
      <c r="AC168" s="391"/>
      <c r="AD168" s="387"/>
      <c r="AE168" s="389"/>
      <c r="AF168" s="389"/>
      <c r="AG168" s="389"/>
      <c r="AH168" s="396"/>
      <c r="AI168" s="399"/>
      <c r="AJ168" s="399"/>
      <c r="AK168" s="44"/>
      <c r="AL168" s="386"/>
      <c r="AM168" s="396"/>
      <c r="AN168" s="401"/>
      <c r="AO168" s="351"/>
      <c r="AP168" s="351"/>
      <c r="AQ168" s="383"/>
      <c r="AR168" s="383"/>
      <c r="AS168" s="383"/>
      <c r="AT168" s="383"/>
      <c r="AU168" s="351"/>
      <c r="AV168" s="351"/>
      <c r="AW168" s="351"/>
      <c r="AX168" s="351"/>
      <c r="AY168" s="383"/>
      <c r="AZ168" s="383"/>
      <c r="BA168" s="383"/>
      <c r="BB168" s="351"/>
      <c r="BC168" s="351"/>
      <c r="BD168" s="351"/>
      <c r="BE168" s="383"/>
      <c r="BF168" s="383"/>
      <c r="BG168" s="383"/>
      <c r="BH168" s="351"/>
      <c r="BI168" s="351"/>
      <c r="BJ168" s="351"/>
      <c r="BK168" s="383"/>
      <c r="BL168" s="383"/>
      <c r="BM168" s="383"/>
    </row>
    <row r="169" spans="1:65" s="40" customFormat="1" ht="5.25" customHeight="1" x14ac:dyDescent="0.2">
      <c r="A169" s="351"/>
      <c r="B169" s="351"/>
      <c r="C169" s="351"/>
      <c r="D169" s="351"/>
      <c r="E169" s="351"/>
      <c r="F169" s="351"/>
      <c r="G169" s="351"/>
      <c r="H169" s="351"/>
      <c r="I169" s="351"/>
      <c r="J169" s="351"/>
      <c r="K169" s="351"/>
      <c r="L169" s="351"/>
      <c r="M169" s="351"/>
      <c r="N169" s="352"/>
      <c r="O169" s="351"/>
      <c r="P169" s="354"/>
      <c r="Q169" s="357"/>
      <c r="R169" s="45" t="s">
        <v>645</v>
      </c>
      <c r="S169" s="42"/>
      <c r="T169" s="42"/>
      <c r="U169" s="386"/>
      <c r="V169" s="396"/>
      <c r="W169" s="401"/>
      <c r="X169" s="385"/>
      <c r="Y169" s="386"/>
      <c r="Z169" s="389"/>
      <c r="AA169" s="391"/>
      <c r="AB169" s="389"/>
      <c r="AC169" s="391"/>
      <c r="AD169" s="387"/>
      <c r="AE169" s="389"/>
      <c r="AF169" s="389"/>
      <c r="AG169" s="389"/>
      <c r="AH169" s="396"/>
      <c r="AI169" s="399"/>
      <c r="AJ169" s="399"/>
      <c r="AK169" s="44"/>
      <c r="AL169" s="386"/>
      <c r="AM169" s="396"/>
      <c r="AN169" s="401"/>
      <c r="AO169" s="351"/>
      <c r="AP169" s="351"/>
      <c r="AQ169" s="383"/>
      <c r="AR169" s="383"/>
      <c r="AS169" s="383"/>
      <c r="AT169" s="383"/>
      <c r="AU169" s="351"/>
      <c r="AV169" s="351"/>
      <c r="AW169" s="351"/>
      <c r="AX169" s="351"/>
      <c r="AY169" s="383"/>
      <c r="AZ169" s="383"/>
      <c r="BA169" s="383"/>
      <c r="BB169" s="351"/>
      <c r="BC169" s="351"/>
      <c r="BD169" s="351"/>
      <c r="BE169" s="383"/>
      <c r="BF169" s="383"/>
      <c r="BG169" s="383"/>
      <c r="BH169" s="351"/>
      <c r="BI169" s="351"/>
      <c r="BJ169" s="351"/>
      <c r="BK169" s="383"/>
      <c r="BL169" s="383"/>
      <c r="BM169" s="383"/>
    </row>
    <row r="170" spans="1:65" s="40" customFormat="1" ht="5.25" customHeight="1" x14ac:dyDescent="0.2">
      <c r="A170" s="351"/>
      <c r="B170" s="351"/>
      <c r="C170" s="351"/>
      <c r="D170" s="351"/>
      <c r="E170" s="351"/>
      <c r="F170" s="351"/>
      <c r="G170" s="351"/>
      <c r="H170" s="351"/>
      <c r="I170" s="351"/>
      <c r="J170" s="351"/>
      <c r="K170" s="351"/>
      <c r="L170" s="351"/>
      <c r="M170" s="351"/>
      <c r="N170" s="352"/>
      <c r="O170" s="351"/>
      <c r="P170" s="354"/>
      <c r="Q170" s="357"/>
      <c r="R170" s="45" t="s">
        <v>646</v>
      </c>
      <c r="S170" s="42"/>
      <c r="T170" s="42"/>
      <c r="U170" s="386"/>
      <c r="V170" s="396"/>
      <c r="W170" s="401"/>
      <c r="X170" s="385"/>
      <c r="Y170" s="386"/>
      <c r="Z170" s="389"/>
      <c r="AA170" s="391"/>
      <c r="AB170" s="389"/>
      <c r="AC170" s="391"/>
      <c r="AD170" s="387"/>
      <c r="AE170" s="389"/>
      <c r="AF170" s="389"/>
      <c r="AG170" s="389"/>
      <c r="AH170" s="396"/>
      <c r="AI170" s="399"/>
      <c r="AJ170" s="399"/>
      <c r="AK170" s="44"/>
      <c r="AL170" s="386"/>
      <c r="AM170" s="396"/>
      <c r="AN170" s="401"/>
      <c r="AO170" s="351"/>
      <c r="AP170" s="351"/>
      <c r="AQ170" s="383"/>
      <c r="AR170" s="383"/>
      <c r="AS170" s="383"/>
      <c r="AT170" s="383"/>
      <c r="AU170" s="351"/>
      <c r="AV170" s="351"/>
      <c r="AW170" s="351"/>
      <c r="AX170" s="351"/>
      <c r="AY170" s="383"/>
      <c r="AZ170" s="383"/>
      <c r="BA170" s="383"/>
      <c r="BB170" s="351"/>
      <c r="BC170" s="351"/>
      <c r="BD170" s="351"/>
      <c r="BE170" s="383"/>
      <c r="BF170" s="383"/>
      <c r="BG170" s="383"/>
      <c r="BH170" s="351"/>
      <c r="BI170" s="351"/>
      <c r="BJ170" s="351"/>
      <c r="BK170" s="383"/>
      <c r="BL170" s="383"/>
      <c r="BM170" s="383"/>
    </row>
    <row r="171" spans="1:65" s="40" customFormat="1" ht="5.25" customHeight="1" x14ac:dyDescent="0.2">
      <c r="A171" s="351"/>
      <c r="B171" s="351"/>
      <c r="C171" s="351"/>
      <c r="D171" s="351"/>
      <c r="E171" s="351"/>
      <c r="F171" s="351"/>
      <c r="G171" s="351"/>
      <c r="H171" s="351"/>
      <c r="I171" s="351"/>
      <c r="J171" s="351"/>
      <c r="K171" s="351"/>
      <c r="L171" s="351"/>
      <c r="M171" s="351"/>
      <c r="N171" s="352"/>
      <c r="O171" s="351"/>
      <c r="P171" s="354"/>
      <c r="Q171" s="357"/>
      <c r="R171" s="45" t="s">
        <v>647</v>
      </c>
      <c r="S171" s="42"/>
      <c r="T171" s="42"/>
      <c r="U171" s="386"/>
      <c r="V171" s="396"/>
      <c r="W171" s="401"/>
      <c r="X171" s="385"/>
      <c r="Y171" s="386"/>
      <c r="Z171" s="389"/>
      <c r="AA171" s="391"/>
      <c r="AB171" s="389"/>
      <c r="AC171" s="391"/>
      <c r="AD171" s="387"/>
      <c r="AE171" s="389"/>
      <c r="AF171" s="389"/>
      <c r="AG171" s="389"/>
      <c r="AH171" s="396"/>
      <c r="AI171" s="399"/>
      <c r="AJ171" s="399"/>
      <c r="AK171" s="44"/>
      <c r="AL171" s="386"/>
      <c r="AM171" s="396"/>
      <c r="AN171" s="401"/>
      <c r="AO171" s="351"/>
      <c r="AP171" s="351"/>
      <c r="AQ171" s="383"/>
      <c r="AR171" s="383"/>
      <c r="AS171" s="383"/>
      <c r="AT171" s="383"/>
      <c r="AU171" s="351"/>
      <c r="AV171" s="351"/>
      <c r="AW171" s="351"/>
      <c r="AX171" s="351"/>
      <c r="AY171" s="383"/>
      <c r="AZ171" s="383"/>
      <c r="BA171" s="383"/>
      <c r="BB171" s="351"/>
      <c r="BC171" s="351"/>
      <c r="BD171" s="351"/>
      <c r="BE171" s="383"/>
      <c r="BF171" s="383"/>
      <c r="BG171" s="383"/>
      <c r="BH171" s="351"/>
      <c r="BI171" s="351"/>
      <c r="BJ171" s="351"/>
      <c r="BK171" s="383"/>
      <c r="BL171" s="383"/>
      <c r="BM171" s="383"/>
    </row>
    <row r="172" spans="1:65" s="40" customFormat="1" ht="5.25" customHeight="1" x14ac:dyDescent="0.2">
      <c r="A172" s="351"/>
      <c r="B172" s="351"/>
      <c r="C172" s="351"/>
      <c r="D172" s="351"/>
      <c r="E172" s="351"/>
      <c r="F172" s="351"/>
      <c r="G172" s="351"/>
      <c r="H172" s="351"/>
      <c r="I172" s="351"/>
      <c r="J172" s="351"/>
      <c r="K172" s="351"/>
      <c r="L172" s="351"/>
      <c r="M172" s="351"/>
      <c r="N172" s="352"/>
      <c r="O172" s="351"/>
      <c r="P172" s="354"/>
      <c r="Q172" s="357"/>
      <c r="R172" s="45" t="s">
        <v>648</v>
      </c>
      <c r="S172" s="42"/>
      <c r="T172" s="42"/>
      <c r="U172" s="386"/>
      <c r="V172" s="396"/>
      <c r="W172" s="401"/>
      <c r="X172" s="385"/>
      <c r="Y172" s="386"/>
      <c r="Z172" s="389"/>
      <c r="AA172" s="391"/>
      <c r="AB172" s="389"/>
      <c r="AC172" s="391"/>
      <c r="AD172" s="387"/>
      <c r="AE172" s="389"/>
      <c r="AF172" s="389"/>
      <c r="AG172" s="389"/>
      <c r="AH172" s="396"/>
      <c r="AI172" s="399"/>
      <c r="AJ172" s="399"/>
      <c r="AK172" s="44"/>
      <c r="AL172" s="386"/>
      <c r="AM172" s="396"/>
      <c r="AN172" s="401"/>
      <c r="AO172" s="351"/>
      <c r="AP172" s="351"/>
      <c r="AQ172" s="383"/>
      <c r="AR172" s="383"/>
      <c r="AS172" s="383"/>
      <c r="AT172" s="383"/>
      <c r="AU172" s="351"/>
      <c r="AV172" s="351"/>
      <c r="AW172" s="351"/>
      <c r="AX172" s="351"/>
      <c r="AY172" s="383"/>
      <c r="AZ172" s="383"/>
      <c r="BA172" s="383"/>
      <c r="BB172" s="351"/>
      <c r="BC172" s="351"/>
      <c r="BD172" s="351"/>
      <c r="BE172" s="383"/>
      <c r="BF172" s="383"/>
      <c r="BG172" s="383"/>
      <c r="BH172" s="351"/>
      <c r="BI172" s="351"/>
      <c r="BJ172" s="351"/>
      <c r="BK172" s="383"/>
      <c r="BL172" s="383"/>
      <c r="BM172" s="383"/>
    </row>
    <row r="173" spans="1:65" s="40" customFormat="1" ht="5.25" customHeight="1" x14ac:dyDescent="0.2">
      <c r="A173" s="351"/>
      <c r="B173" s="351"/>
      <c r="C173" s="351"/>
      <c r="D173" s="351"/>
      <c r="E173" s="351"/>
      <c r="F173" s="351"/>
      <c r="G173" s="351"/>
      <c r="H173" s="351"/>
      <c r="I173" s="351"/>
      <c r="J173" s="351"/>
      <c r="K173" s="351"/>
      <c r="L173" s="351"/>
      <c r="M173" s="351"/>
      <c r="N173" s="352"/>
      <c r="O173" s="351"/>
      <c r="P173" s="354"/>
      <c r="Q173" s="357"/>
      <c r="R173" s="45" t="s">
        <v>649</v>
      </c>
      <c r="S173" s="42"/>
      <c r="T173" s="42"/>
      <c r="U173" s="386"/>
      <c r="V173" s="396"/>
      <c r="W173" s="401"/>
      <c r="X173" s="385"/>
      <c r="Y173" s="386"/>
      <c r="Z173" s="389"/>
      <c r="AA173" s="392"/>
      <c r="AB173" s="389"/>
      <c r="AC173" s="392"/>
      <c r="AD173" s="387"/>
      <c r="AE173" s="389"/>
      <c r="AF173" s="389"/>
      <c r="AG173" s="389"/>
      <c r="AH173" s="396"/>
      <c r="AI173" s="399"/>
      <c r="AJ173" s="399"/>
      <c r="AK173" s="44"/>
      <c r="AL173" s="386"/>
      <c r="AM173" s="396"/>
      <c r="AN173" s="401"/>
      <c r="AO173" s="351"/>
      <c r="AP173" s="351"/>
      <c r="AQ173" s="383"/>
      <c r="AR173" s="383"/>
      <c r="AS173" s="383"/>
      <c r="AT173" s="383"/>
      <c r="AU173" s="351"/>
      <c r="AV173" s="351"/>
      <c r="AW173" s="351"/>
      <c r="AX173" s="351"/>
      <c r="AY173" s="383"/>
      <c r="AZ173" s="383"/>
      <c r="BA173" s="383"/>
      <c r="BB173" s="351"/>
      <c r="BC173" s="351"/>
      <c r="BD173" s="351"/>
      <c r="BE173" s="383"/>
      <c r="BF173" s="383"/>
      <c r="BG173" s="383"/>
      <c r="BH173" s="351"/>
      <c r="BI173" s="351"/>
      <c r="BJ173" s="351"/>
      <c r="BK173" s="383"/>
      <c r="BL173" s="383"/>
      <c r="BM173" s="383"/>
    </row>
    <row r="174" spans="1:65" s="40" customFormat="1" ht="5.25" customHeight="1" x14ac:dyDescent="0.2">
      <c r="A174" s="351"/>
      <c r="B174" s="351"/>
      <c r="C174" s="351"/>
      <c r="D174" s="351"/>
      <c r="E174" s="351"/>
      <c r="F174" s="351"/>
      <c r="G174" s="351"/>
      <c r="H174" s="351"/>
      <c r="I174" s="351"/>
      <c r="J174" s="351"/>
      <c r="K174" s="351"/>
      <c r="L174" s="351"/>
      <c r="M174" s="351"/>
      <c r="N174" s="352"/>
      <c r="O174" s="351"/>
      <c r="P174" s="354"/>
      <c r="Q174" s="357"/>
      <c r="R174" s="45" t="s">
        <v>650</v>
      </c>
      <c r="S174" s="42"/>
      <c r="T174" s="42"/>
      <c r="U174" s="386"/>
      <c r="V174" s="396"/>
      <c r="W174" s="401"/>
      <c r="X174" s="385"/>
      <c r="Y174" s="386" t="str">
        <f>IF(Z174="Preventivo","X",IF(Z167="Detectivo","X","X "))</f>
        <v xml:space="preserve">X </v>
      </c>
      <c r="Z174" s="388"/>
      <c r="AA174" s="390"/>
      <c r="AB174" s="388"/>
      <c r="AC174" s="393">
        <f>IF(AB174="Automatico",25%,15%)</f>
        <v>0.15</v>
      </c>
      <c r="AD174" s="396">
        <f>AA174+AC174</f>
        <v>0.15</v>
      </c>
      <c r="AE174" s="388"/>
      <c r="AF174" s="388"/>
      <c r="AG174" s="388"/>
      <c r="AH174" s="396" t="e">
        <f>AH167-(AH167*AD174)</f>
        <v>#VALUE!</v>
      </c>
      <c r="AI174" s="399"/>
      <c r="AJ174" s="399"/>
      <c r="AK174" s="44"/>
      <c r="AL174" s="386"/>
      <c r="AM174" s="396"/>
      <c r="AN174" s="401"/>
      <c r="AO174" s="351"/>
      <c r="AP174" s="351"/>
      <c r="AQ174" s="351"/>
      <c r="AR174" s="397"/>
      <c r="AS174" s="397"/>
      <c r="AT174" s="351"/>
      <c r="AU174" s="351"/>
      <c r="AV174" s="351"/>
      <c r="AW174" s="351"/>
      <c r="AX174" s="351"/>
      <c r="AY174" s="351"/>
      <c r="AZ174" s="351"/>
      <c r="BA174" s="384"/>
      <c r="BB174" s="351"/>
      <c r="BC174" s="351"/>
      <c r="BD174" s="351"/>
      <c r="BE174" s="351"/>
      <c r="BF174" s="351"/>
      <c r="BG174" s="384"/>
      <c r="BH174" s="351"/>
      <c r="BI174" s="351"/>
      <c r="BJ174" s="351"/>
      <c r="BK174" s="351"/>
      <c r="BL174" s="351"/>
      <c r="BM174" s="384"/>
    </row>
    <row r="175" spans="1:65" s="40" customFormat="1" ht="5.25" customHeight="1" x14ac:dyDescent="0.2">
      <c r="A175" s="351"/>
      <c r="B175" s="351"/>
      <c r="C175" s="351"/>
      <c r="D175" s="351"/>
      <c r="E175" s="351"/>
      <c r="F175" s="351"/>
      <c r="G175" s="351"/>
      <c r="H175" s="351"/>
      <c r="I175" s="351"/>
      <c r="J175" s="351"/>
      <c r="K175" s="351"/>
      <c r="L175" s="351"/>
      <c r="M175" s="351"/>
      <c r="N175" s="352"/>
      <c r="O175" s="351"/>
      <c r="P175" s="354"/>
      <c r="Q175" s="357"/>
      <c r="R175" s="45" t="s">
        <v>654</v>
      </c>
      <c r="S175" s="42"/>
      <c r="T175" s="42"/>
      <c r="U175" s="386"/>
      <c r="V175" s="396"/>
      <c r="W175" s="401"/>
      <c r="X175" s="385"/>
      <c r="Y175" s="387"/>
      <c r="Z175" s="389"/>
      <c r="AA175" s="391"/>
      <c r="AB175" s="389"/>
      <c r="AC175" s="394"/>
      <c r="AD175" s="387"/>
      <c r="AE175" s="388"/>
      <c r="AF175" s="389"/>
      <c r="AG175" s="389"/>
      <c r="AH175" s="396"/>
      <c r="AI175" s="399"/>
      <c r="AJ175" s="399"/>
      <c r="AK175" s="44"/>
      <c r="AL175" s="386"/>
      <c r="AM175" s="396"/>
      <c r="AN175" s="401"/>
      <c r="AO175" s="351"/>
      <c r="AP175" s="383"/>
      <c r="AQ175" s="383"/>
      <c r="AR175" s="383"/>
      <c r="AS175" s="383"/>
      <c r="AT175" s="383"/>
      <c r="AU175" s="351"/>
      <c r="AV175" s="383"/>
      <c r="AW175" s="383"/>
      <c r="AX175" s="383"/>
      <c r="AY175" s="383"/>
      <c r="AZ175" s="383"/>
      <c r="BA175" s="383"/>
      <c r="BB175" s="383"/>
      <c r="BC175" s="383"/>
      <c r="BD175" s="383"/>
      <c r="BE175" s="383"/>
      <c r="BF175" s="383"/>
      <c r="BG175" s="383"/>
      <c r="BH175" s="383"/>
      <c r="BI175" s="383"/>
      <c r="BJ175" s="383"/>
      <c r="BK175" s="383"/>
      <c r="BL175" s="383"/>
      <c r="BM175" s="383"/>
    </row>
    <row r="176" spans="1:65" s="40" customFormat="1" ht="5.25" customHeight="1" x14ac:dyDescent="0.2">
      <c r="A176" s="351"/>
      <c r="B176" s="351"/>
      <c r="C176" s="351"/>
      <c r="D176" s="351"/>
      <c r="E176" s="351"/>
      <c r="F176" s="351"/>
      <c r="G176" s="351"/>
      <c r="H176" s="351"/>
      <c r="I176" s="351"/>
      <c r="J176" s="351"/>
      <c r="K176" s="351"/>
      <c r="L176" s="351"/>
      <c r="M176" s="351"/>
      <c r="N176" s="352"/>
      <c r="O176" s="351"/>
      <c r="P176" s="354"/>
      <c r="Q176" s="357"/>
      <c r="R176" s="45" t="s">
        <v>655</v>
      </c>
      <c r="S176" s="42"/>
      <c r="T176" s="42"/>
      <c r="U176" s="386"/>
      <c r="V176" s="396"/>
      <c r="W176" s="401"/>
      <c r="X176" s="385"/>
      <c r="Y176" s="387"/>
      <c r="Z176" s="389"/>
      <c r="AA176" s="391"/>
      <c r="AB176" s="389"/>
      <c r="AC176" s="394"/>
      <c r="AD176" s="387"/>
      <c r="AE176" s="388"/>
      <c r="AF176" s="389"/>
      <c r="AG176" s="389"/>
      <c r="AH176" s="396"/>
      <c r="AI176" s="399"/>
      <c r="AJ176" s="399"/>
      <c r="AK176" s="44"/>
      <c r="AL176" s="386"/>
      <c r="AM176" s="396"/>
      <c r="AN176" s="401"/>
      <c r="AO176" s="351"/>
      <c r="AP176" s="383"/>
      <c r="AQ176" s="383"/>
      <c r="AR176" s="383"/>
      <c r="AS176" s="383"/>
      <c r="AT176" s="383"/>
      <c r="AU176" s="351"/>
      <c r="AV176" s="383"/>
      <c r="AW176" s="383"/>
      <c r="AX176" s="383"/>
      <c r="AY176" s="383"/>
      <c r="AZ176" s="383"/>
      <c r="BA176" s="383"/>
      <c r="BB176" s="383"/>
      <c r="BC176" s="383"/>
      <c r="BD176" s="383"/>
      <c r="BE176" s="383"/>
      <c r="BF176" s="383"/>
      <c r="BG176" s="383"/>
      <c r="BH176" s="383"/>
      <c r="BI176" s="383"/>
      <c r="BJ176" s="383"/>
      <c r="BK176" s="383"/>
      <c r="BL176" s="383"/>
      <c r="BM176" s="383"/>
    </row>
    <row r="177" spans="1:65" s="40" customFormat="1" ht="5.25" customHeight="1" x14ac:dyDescent="0.2">
      <c r="A177" s="351"/>
      <c r="B177" s="351"/>
      <c r="C177" s="351"/>
      <c r="D177" s="351"/>
      <c r="E177" s="351"/>
      <c r="F177" s="351"/>
      <c r="G177" s="351"/>
      <c r="H177" s="351"/>
      <c r="I177" s="351"/>
      <c r="J177" s="351"/>
      <c r="K177" s="351"/>
      <c r="L177" s="351"/>
      <c r="M177" s="351"/>
      <c r="N177" s="352"/>
      <c r="O177" s="351"/>
      <c r="P177" s="354"/>
      <c r="Q177" s="357"/>
      <c r="R177" s="45" t="s">
        <v>656</v>
      </c>
      <c r="S177" s="42"/>
      <c r="T177" s="42"/>
      <c r="U177" s="386"/>
      <c r="V177" s="396"/>
      <c r="W177" s="401"/>
      <c r="X177" s="385"/>
      <c r="Y177" s="387"/>
      <c r="Z177" s="389"/>
      <c r="AA177" s="391"/>
      <c r="AB177" s="389"/>
      <c r="AC177" s="394"/>
      <c r="AD177" s="387"/>
      <c r="AE177" s="388"/>
      <c r="AF177" s="389"/>
      <c r="AG177" s="389"/>
      <c r="AH177" s="396"/>
      <c r="AI177" s="399"/>
      <c r="AJ177" s="399"/>
      <c r="AK177" s="44"/>
      <c r="AL177" s="386"/>
      <c r="AM177" s="396"/>
      <c r="AN177" s="401"/>
      <c r="AO177" s="351"/>
      <c r="AP177" s="383"/>
      <c r="AQ177" s="383"/>
      <c r="AR177" s="383"/>
      <c r="AS177" s="383"/>
      <c r="AT177" s="383"/>
      <c r="AU177" s="351"/>
      <c r="AV177" s="383"/>
      <c r="AW177" s="383"/>
      <c r="AX177" s="383"/>
      <c r="AY177" s="383"/>
      <c r="AZ177" s="383"/>
      <c r="BA177" s="383"/>
      <c r="BB177" s="383"/>
      <c r="BC177" s="383"/>
      <c r="BD177" s="383"/>
      <c r="BE177" s="383"/>
      <c r="BF177" s="383"/>
      <c r="BG177" s="383"/>
      <c r="BH177" s="383"/>
      <c r="BI177" s="383"/>
      <c r="BJ177" s="383"/>
      <c r="BK177" s="383"/>
      <c r="BL177" s="383"/>
      <c r="BM177" s="383"/>
    </row>
    <row r="178" spans="1:65" s="40" customFormat="1" ht="5.25" customHeight="1" x14ac:dyDescent="0.2">
      <c r="A178" s="351"/>
      <c r="B178" s="351"/>
      <c r="C178" s="351"/>
      <c r="D178" s="351"/>
      <c r="E178" s="351"/>
      <c r="F178" s="351"/>
      <c r="G178" s="351"/>
      <c r="H178" s="351"/>
      <c r="I178" s="351"/>
      <c r="J178" s="351"/>
      <c r="K178" s="351"/>
      <c r="L178" s="351"/>
      <c r="M178" s="351"/>
      <c r="N178" s="352"/>
      <c r="O178" s="351"/>
      <c r="P178" s="354"/>
      <c r="Q178" s="357"/>
      <c r="R178" s="45" t="s">
        <v>657</v>
      </c>
      <c r="S178" s="42"/>
      <c r="T178" s="42"/>
      <c r="U178" s="386"/>
      <c r="V178" s="396"/>
      <c r="W178" s="401"/>
      <c r="X178" s="385"/>
      <c r="Y178" s="387"/>
      <c r="Z178" s="389"/>
      <c r="AA178" s="391"/>
      <c r="AB178" s="389"/>
      <c r="AC178" s="394"/>
      <c r="AD178" s="387"/>
      <c r="AE178" s="388"/>
      <c r="AF178" s="389"/>
      <c r="AG178" s="389"/>
      <c r="AH178" s="396"/>
      <c r="AI178" s="399"/>
      <c r="AJ178" s="399"/>
      <c r="AK178" s="44"/>
      <c r="AL178" s="386"/>
      <c r="AM178" s="396"/>
      <c r="AN178" s="401"/>
      <c r="AO178" s="351"/>
      <c r="AP178" s="383"/>
      <c r="AQ178" s="383"/>
      <c r="AR178" s="383"/>
      <c r="AS178" s="383"/>
      <c r="AT178" s="383"/>
      <c r="AU178" s="351"/>
      <c r="AV178" s="383"/>
      <c r="AW178" s="383"/>
      <c r="AX178" s="383"/>
      <c r="AY178" s="383"/>
      <c r="AZ178" s="383"/>
      <c r="BA178" s="383"/>
      <c r="BB178" s="383"/>
      <c r="BC178" s="383"/>
      <c r="BD178" s="383"/>
      <c r="BE178" s="383"/>
      <c r="BF178" s="383"/>
      <c r="BG178" s="383"/>
      <c r="BH178" s="383"/>
      <c r="BI178" s="383"/>
      <c r="BJ178" s="383"/>
      <c r="BK178" s="383"/>
      <c r="BL178" s="383"/>
      <c r="BM178" s="383"/>
    </row>
    <row r="179" spans="1:65" s="40" customFormat="1" ht="5.25" customHeight="1" x14ac:dyDescent="0.2">
      <c r="A179" s="351"/>
      <c r="B179" s="351"/>
      <c r="C179" s="351"/>
      <c r="D179" s="351"/>
      <c r="E179" s="351"/>
      <c r="F179" s="351"/>
      <c r="G179" s="351"/>
      <c r="H179" s="351"/>
      <c r="I179" s="351"/>
      <c r="J179" s="351"/>
      <c r="K179" s="351"/>
      <c r="L179" s="351"/>
      <c r="M179" s="351"/>
      <c r="N179" s="352"/>
      <c r="O179" s="351"/>
      <c r="P179" s="354"/>
      <c r="Q179" s="357"/>
      <c r="R179" s="45" t="s">
        <v>658</v>
      </c>
      <c r="S179" s="42"/>
      <c r="T179" s="42"/>
      <c r="U179" s="386"/>
      <c r="V179" s="396"/>
      <c r="W179" s="401"/>
      <c r="X179" s="385"/>
      <c r="Y179" s="387"/>
      <c r="Z179" s="389"/>
      <c r="AA179" s="391"/>
      <c r="AB179" s="389"/>
      <c r="AC179" s="394"/>
      <c r="AD179" s="387"/>
      <c r="AE179" s="388"/>
      <c r="AF179" s="389"/>
      <c r="AG179" s="389"/>
      <c r="AH179" s="396"/>
      <c r="AI179" s="399"/>
      <c r="AJ179" s="399"/>
      <c r="AK179" s="44"/>
      <c r="AL179" s="386"/>
      <c r="AM179" s="396"/>
      <c r="AN179" s="401"/>
      <c r="AO179" s="351"/>
      <c r="AP179" s="383"/>
      <c r="AQ179" s="383"/>
      <c r="AR179" s="383"/>
      <c r="AS179" s="383"/>
      <c r="AT179" s="383"/>
      <c r="AU179" s="351"/>
      <c r="AV179" s="383"/>
      <c r="AW179" s="383"/>
      <c r="AX179" s="383"/>
      <c r="AY179" s="383"/>
      <c r="AZ179" s="383"/>
      <c r="BA179" s="383"/>
      <c r="BB179" s="383"/>
      <c r="BC179" s="383"/>
      <c r="BD179" s="383"/>
      <c r="BE179" s="383"/>
      <c r="BF179" s="383"/>
      <c r="BG179" s="383"/>
      <c r="BH179" s="383"/>
      <c r="BI179" s="383"/>
      <c r="BJ179" s="383"/>
      <c r="BK179" s="383"/>
      <c r="BL179" s="383"/>
      <c r="BM179" s="383"/>
    </row>
    <row r="180" spans="1:65" s="40" customFormat="1" ht="5.25" customHeight="1" x14ac:dyDescent="0.2">
      <c r="A180" s="351"/>
      <c r="B180" s="351"/>
      <c r="C180" s="351"/>
      <c r="D180" s="351"/>
      <c r="E180" s="351"/>
      <c r="F180" s="351"/>
      <c r="G180" s="351"/>
      <c r="H180" s="351"/>
      <c r="I180" s="351"/>
      <c r="J180" s="351"/>
      <c r="K180" s="351"/>
      <c r="L180" s="351"/>
      <c r="M180" s="351"/>
      <c r="N180" s="352"/>
      <c r="O180" s="351"/>
      <c r="P180" s="354"/>
      <c r="Q180" s="357"/>
      <c r="R180" s="45" t="s">
        <v>659</v>
      </c>
      <c r="S180" s="42"/>
      <c r="T180" s="42"/>
      <c r="U180" s="386"/>
      <c r="V180" s="396"/>
      <c r="W180" s="401"/>
      <c r="X180" s="385"/>
      <c r="Y180" s="387"/>
      <c r="Z180" s="389"/>
      <c r="AA180" s="391"/>
      <c r="AB180" s="389"/>
      <c r="AC180" s="394"/>
      <c r="AD180" s="387"/>
      <c r="AE180" s="388"/>
      <c r="AF180" s="389"/>
      <c r="AG180" s="389"/>
      <c r="AH180" s="396"/>
      <c r="AI180" s="399"/>
      <c r="AJ180" s="399"/>
      <c r="AK180" s="44"/>
      <c r="AL180" s="386"/>
      <c r="AM180" s="396"/>
      <c r="AN180" s="401"/>
      <c r="AO180" s="351"/>
      <c r="AP180" s="383"/>
      <c r="AQ180" s="383"/>
      <c r="AR180" s="383"/>
      <c r="AS180" s="383"/>
      <c r="AT180" s="383"/>
      <c r="AU180" s="351"/>
      <c r="AV180" s="383"/>
      <c r="AW180" s="383"/>
      <c r="AX180" s="383"/>
      <c r="AY180" s="383"/>
      <c r="AZ180" s="383"/>
      <c r="BA180" s="383"/>
      <c r="BB180" s="383"/>
      <c r="BC180" s="383"/>
      <c r="BD180" s="383"/>
      <c r="BE180" s="383"/>
      <c r="BF180" s="383"/>
      <c r="BG180" s="383"/>
      <c r="BH180" s="383"/>
      <c r="BI180" s="383"/>
      <c r="BJ180" s="383"/>
      <c r="BK180" s="383"/>
      <c r="BL180" s="383"/>
      <c r="BM180" s="383"/>
    </row>
    <row r="181" spans="1:65" s="40" customFormat="1" ht="5.25" customHeight="1" x14ac:dyDescent="0.2">
      <c r="A181" s="351"/>
      <c r="B181" s="351"/>
      <c r="C181" s="351"/>
      <c r="D181" s="351"/>
      <c r="E181" s="351"/>
      <c r="F181" s="351"/>
      <c r="G181" s="351"/>
      <c r="H181" s="351"/>
      <c r="I181" s="351"/>
      <c r="J181" s="351"/>
      <c r="K181" s="351"/>
      <c r="L181" s="351"/>
      <c r="M181" s="351"/>
      <c r="N181" s="352"/>
      <c r="O181" s="351"/>
      <c r="P181" s="354"/>
      <c r="Q181" s="357"/>
      <c r="R181" s="45" t="s">
        <v>660</v>
      </c>
      <c r="S181" s="42"/>
      <c r="T181" s="42"/>
      <c r="U181" s="386"/>
      <c r="V181" s="396"/>
      <c r="W181" s="401"/>
      <c r="X181" s="385"/>
      <c r="Y181" s="387"/>
      <c r="Z181" s="389"/>
      <c r="AA181" s="391"/>
      <c r="AB181" s="389"/>
      <c r="AC181" s="394"/>
      <c r="AD181" s="387"/>
      <c r="AE181" s="388"/>
      <c r="AF181" s="389"/>
      <c r="AG181" s="389"/>
      <c r="AH181" s="396"/>
      <c r="AI181" s="399"/>
      <c r="AJ181" s="399"/>
      <c r="AK181" s="44"/>
      <c r="AL181" s="386"/>
      <c r="AM181" s="396"/>
      <c r="AN181" s="401"/>
      <c r="AO181" s="351"/>
      <c r="AP181" s="383"/>
      <c r="AQ181" s="383"/>
      <c r="AR181" s="383"/>
      <c r="AS181" s="383"/>
      <c r="AT181" s="383"/>
      <c r="AU181" s="351"/>
      <c r="AV181" s="383"/>
      <c r="AW181" s="383"/>
      <c r="AX181" s="383"/>
      <c r="AY181" s="383"/>
      <c r="AZ181" s="383"/>
      <c r="BA181" s="383"/>
      <c r="BB181" s="383"/>
      <c r="BC181" s="383"/>
      <c r="BD181" s="383"/>
      <c r="BE181" s="383"/>
      <c r="BF181" s="383"/>
      <c r="BG181" s="383"/>
      <c r="BH181" s="383"/>
      <c r="BI181" s="383"/>
      <c r="BJ181" s="383"/>
      <c r="BK181" s="383"/>
      <c r="BL181" s="383"/>
      <c r="BM181" s="383"/>
    </row>
    <row r="182" spans="1:65" s="40" customFormat="1" ht="5.25" customHeight="1" x14ac:dyDescent="0.2">
      <c r="A182" s="351"/>
      <c r="B182" s="351"/>
      <c r="C182" s="351"/>
      <c r="D182" s="351"/>
      <c r="E182" s="351"/>
      <c r="F182" s="351"/>
      <c r="G182" s="351"/>
      <c r="H182" s="351"/>
      <c r="I182" s="351"/>
      <c r="J182" s="351"/>
      <c r="K182" s="351"/>
      <c r="L182" s="351"/>
      <c r="M182" s="351"/>
      <c r="N182" s="352"/>
      <c r="O182" s="351"/>
      <c r="P182" s="354"/>
      <c r="Q182" s="357"/>
      <c r="R182" s="45" t="s">
        <v>661</v>
      </c>
      <c r="S182" s="42"/>
      <c r="T182" s="42"/>
      <c r="U182" s="386"/>
      <c r="V182" s="396"/>
      <c r="W182" s="401"/>
      <c r="X182" s="385"/>
      <c r="Y182" s="387"/>
      <c r="Z182" s="389"/>
      <c r="AA182" s="391"/>
      <c r="AB182" s="389"/>
      <c r="AC182" s="394"/>
      <c r="AD182" s="387"/>
      <c r="AE182" s="388"/>
      <c r="AF182" s="389"/>
      <c r="AG182" s="389"/>
      <c r="AH182" s="396"/>
      <c r="AI182" s="399"/>
      <c r="AJ182" s="399"/>
      <c r="AK182" s="44"/>
      <c r="AL182" s="386"/>
      <c r="AM182" s="396"/>
      <c r="AN182" s="401"/>
      <c r="AO182" s="351"/>
      <c r="AP182" s="383"/>
      <c r="AQ182" s="383"/>
      <c r="AR182" s="383"/>
      <c r="AS182" s="383"/>
      <c r="AT182" s="383"/>
      <c r="AU182" s="351"/>
      <c r="AV182" s="383"/>
      <c r="AW182" s="383"/>
      <c r="AX182" s="383"/>
      <c r="AY182" s="383"/>
      <c r="AZ182" s="383"/>
      <c r="BA182" s="383"/>
      <c r="BB182" s="383"/>
      <c r="BC182" s="383"/>
      <c r="BD182" s="383"/>
      <c r="BE182" s="383"/>
      <c r="BF182" s="383"/>
      <c r="BG182" s="383"/>
      <c r="BH182" s="383"/>
      <c r="BI182" s="383"/>
      <c r="BJ182" s="383"/>
      <c r="BK182" s="383"/>
      <c r="BL182" s="383"/>
      <c r="BM182" s="383"/>
    </row>
    <row r="183" spans="1:65" s="40" customFormat="1" ht="5.25" customHeight="1" x14ac:dyDescent="0.2">
      <c r="A183" s="351"/>
      <c r="B183" s="351"/>
      <c r="C183" s="351"/>
      <c r="D183" s="351"/>
      <c r="E183" s="351"/>
      <c r="F183" s="351"/>
      <c r="G183" s="351"/>
      <c r="H183" s="351"/>
      <c r="I183" s="351"/>
      <c r="J183" s="351"/>
      <c r="K183" s="351"/>
      <c r="L183" s="351"/>
      <c r="M183" s="351"/>
      <c r="N183" s="352"/>
      <c r="O183" s="351"/>
      <c r="P183" s="354"/>
      <c r="Q183" s="357"/>
      <c r="R183" s="45" t="s">
        <v>662</v>
      </c>
      <c r="S183" s="42"/>
      <c r="T183" s="42"/>
      <c r="U183" s="386"/>
      <c r="V183" s="396"/>
      <c r="W183" s="401"/>
      <c r="X183" s="385"/>
      <c r="Y183" s="387"/>
      <c r="Z183" s="389"/>
      <c r="AA183" s="391"/>
      <c r="AB183" s="389"/>
      <c r="AC183" s="394"/>
      <c r="AD183" s="387"/>
      <c r="AE183" s="388"/>
      <c r="AF183" s="389"/>
      <c r="AG183" s="389"/>
      <c r="AH183" s="396"/>
      <c r="AI183" s="399"/>
      <c r="AJ183" s="399"/>
      <c r="AK183" s="44"/>
      <c r="AL183" s="386"/>
      <c r="AM183" s="396"/>
      <c r="AN183" s="401"/>
      <c r="AO183" s="351"/>
      <c r="AP183" s="383"/>
      <c r="AQ183" s="383"/>
      <c r="AR183" s="383"/>
      <c r="AS183" s="383"/>
      <c r="AT183" s="383"/>
      <c r="AU183" s="351"/>
      <c r="AV183" s="383"/>
      <c r="AW183" s="383"/>
      <c r="AX183" s="383"/>
      <c r="AY183" s="383"/>
      <c r="AZ183" s="383"/>
      <c r="BA183" s="383"/>
      <c r="BB183" s="383"/>
      <c r="BC183" s="383"/>
      <c r="BD183" s="383"/>
      <c r="BE183" s="383"/>
      <c r="BF183" s="383"/>
      <c r="BG183" s="383"/>
      <c r="BH183" s="383"/>
      <c r="BI183" s="383"/>
      <c r="BJ183" s="383"/>
      <c r="BK183" s="383"/>
      <c r="BL183" s="383"/>
      <c r="BM183" s="383"/>
    </row>
    <row r="184" spans="1:65" s="40" customFormat="1" ht="5.25" customHeight="1" x14ac:dyDescent="0.2">
      <c r="A184" s="351"/>
      <c r="B184" s="351"/>
      <c r="C184" s="351"/>
      <c r="D184" s="351"/>
      <c r="E184" s="351"/>
      <c r="F184" s="351"/>
      <c r="G184" s="351"/>
      <c r="H184" s="351"/>
      <c r="I184" s="351"/>
      <c r="J184" s="351"/>
      <c r="K184" s="351"/>
      <c r="L184" s="351"/>
      <c r="M184" s="351"/>
      <c r="N184" s="352"/>
      <c r="O184" s="351"/>
      <c r="P184" s="354"/>
      <c r="Q184" s="357"/>
      <c r="R184" s="45" t="s">
        <v>663</v>
      </c>
      <c r="S184" s="42"/>
      <c r="T184" s="42"/>
      <c r="U184" s="386"/>
      <c r="V184" s="396"/>
      <c r="W184" s="401"/>
      <c r="X184" s="385"/>
      <c r="Y184" s="387"/>
      <c r="Z184" s="389"/>
      <c r="AA184" s="391"/>
      <c r="AB184" s="389"/>
      <c r="AC184" s="394"/>
      <c r="AD184" s="387"/>
      <c r="AE184" s="388"/>
      <c r="AF184" s="389"/>
      <c r="AG184" s="389"/>
      <c r="AH184" s="396"/>
      <c r="AI184" s="399"/>
      <c r="AJ184" s="399"/>
      <c r="AK184" s="44"/>
      <c r="AL184" s="386"/>
      <c r="AM184" s="396"/>
      <c r="AN184" s="401"/>
      <c r="AO184" s="351"/>
      <c r="AP184" s="383"/>
      <c r="AQ184" s="383"/>
      <c r="AR184" s="383"/>
      <c r="AS184" s="383"/>
      <c r="AT184" s="383"/>
      <c r="AU184" s="351"/>
      <c r="AV184" s="383"/>
      <c r="AW184" s="383"/>
      <c r="AX184" s="383"/>
      <c r="AY184" s="383"/>
      <c r="AZ184" s="383"/>
      <c r="BA184" s="383"/>
      <c r="BB184" s="383"/>
      <c r="BC184" s="383"/>
      <c r="BD184" s="383"/>
      <c r="BE184" s="383"/>
      <c r="BF184" s="383"/>
      <c r="BG184" s="383"/>
      <c r="BH184" s="383"/>
      <c r="BI184" s="383"/>
      <c r="BJ184" s="383"/>
      <c r="BK184" s="383"/>
      <c r="BL184" s="383"/>
      <c r="BM184" s="383"/>
    </row>
    <row r="185" spans="1:65" s="40" customFormat="1" ht="5.25" customHeight="1" x14ac:dyDescent="0.2">
      <c r="A185" s="351"/>
      <c r="B185" s="351"/>
      <c r="C185" s="351"/>
      <c r="D185" s="351"/>
      <c r="E185" s="351"/>
      <c r="F185" s="351"/>
      <c r="G185" s="351"/>
      <c r="H185" s="351"/>
      <c r="I185" s="351"/>
      <c r="J185" s="351"/>
      <c r="K185" s="351"/>
      <c r="L185" s="351"/>
      <c r="M185" s="351"/>
      <c r="N185" s="352"/>
      <c r="O185" s="351"/>
      <c r="P185" s="354"/>
      <c r="Q185" s="357"/>
      <c r="R185" s="45" t="s">
        <v>664</v>
      </c>
      <c r="S185" s="42"/>
      <c r="T185" s="42"/>
      <c r="U185" s="386"/>
      <c r="V185" s="396"/>
      <c r="W185" s="401"/>
      <c r="X185" s="385"/>
      <c r="Y185" s="387"/>
      <c r="Z185" s="389"/>
      <c r="AA185" s="391"/>
      <c r="AB185" s="389"/>
      <c r="AC185" s="394"/>
      <c r="AD185" s="387"/>
      <c r="AE185" s="388"/>
      <c r="AF185" s="389"/>
      <c r="AG185" s="389"/>
      <c r="AH185" s="396"/>
      <c r="AI185" s="399"/>
      <c r="AJ185" s="399"/>
      <c r="AK185" s="44"/>
      <c r="AL185" s="386"/>
      <c r="AM185" s="396"/>
      <c r="AN185" s="401"/>
      <c r="AO185" s="351"/>
      <c r="AP185" s="383"/>
      <c r="AQ185" s="383"/>
      <c r="AR185" s="383"/>
      <c r="AS185" s="383"/>
      <c r="AT185" s="383"/>
      <c r="AU185" s="351"/>
      <c r="AV185" s="383"/>
      <c r="AW185" s="383"/>
      <c r="AX185" s="383"/>
      <c r="AY185" s="383"/>
      <c r="AZ185" s="383"/>
      <c r="BA185" s="383"/>
      <c r="BB185" s="383"/>
      <c r="BC185" s="383"/>
      <c r="BD185" s="383"/>
      <c r="BE185" s="383"/>
      <c r="BF185" s="383"/>
      <c r="BG185" s="383"/>
      <c r="BH185" s="383"/>
      <c r="BI185" s="383"/>
      <c r="BJ185" s="383"/>
      <c r="BK185" s="383"/>
      <c r="BL185" s="383"/>
      <c r="BM185" s="383"/>
    </row>
    <row r="186" spans="1:65" s="40" customFormat="1" ht="5.25" customHeight="1" x14ac:dyDescent="0.2">
      <c r="A186" s="351"/>
      <c r="B186" s="351"/>
      <c r="C186" s="351"/>
      <c r="D186" s="351"/>
      <c r="E186" s="351"/>
      <c r="F186" s="351"/>
      <c r="G186" s="351"/>
      <c r="H186" s="351"/>
      <c r="I186" s="351"/>
      <c r="J186" s="351"/>
      <c r="K186" s="351"/>
      <c r="L186" s="351"/>
      <c r="M186" s="351"/>
      <c r="N186" s="352"/>
      <c r="O186" s="351"/>
      <c r="P186" s="355"/>
      <c r="Q186" s="358"/>
      <c r="R186" s="43" t="s">
        <v>665</v>
      </c>
      <c r="S186" s="42">
        <f>COUNTA(S167:S185)</f>
        <v>0</v>
      </c>
      <c r="T186" s="42">
        <f>COUNTA(T167:T185)</f>
        <v>0</v>
      </c>
      <c r="U186" s="386"/>
      <c r="V186" s="396"/>
      <c r="W186" s="401"/>
      <c r="X186" s="385"/>
      <c r="Y186" s="387"/>
      <c r="Z186" s="389"/>
      <c r="AA186" s="392"/>
      <c r="AB186" s="389"/>
      <c r="AC186" s="395"/>
      <c r="AD186" s="387"/>
      <c r="AE186" s="388"/>
      <c r="AF186" s="389"/>
      <c r="AG186" s="389"/>
      <c r="AH186" s="396"/>
      <c r="AI186" s="400"/>
      <c r="AJ186" s="400"/>
      <c r="AK186" s="41"/>
      <c r="AL186" s="386"/>
      <c r="AM186" s="396"/>
      <c r="AN186" s="401"/>
      <c r="AO186" s="351"/>
      <c r="AP186" s="383"/>
      <c r="AQ186" s="383"/>
      <c r="AR186" s="383"/>
      <c r="AS186" s="383"/>
      <c r="AT186" s="383"/>
      <c r="AU186" s="351"/>
      <c r="AV186" s="383"/>
      <c r="AW186" s="383"/>
      <c r="AX186" s="383"/>
      <c r="AY186" s="383"/>
      <c r="AZ186" s="383"/>
      <c r="BA186" s="383"/>
      <c r="BB186" s="383"/>
      <c r="BC186" s="383"/>
      <c r="BD186" s="383"/>
      <c r="BE186" s="383"/>
      <c r="BF186" s="383"/>
      <c r="BG186" s="383"/>
      <c r="BH186" s="383"/>
      <c r="BI186" s="383"/>
      <c r="BJ186" s="383"/>
      <c r="BK186" s="383"/>
      <c r="BL186" s="383"/>
      <c r="BM186" s="383"/>
    </row>
    <row r="187" spans="1:65" s="40" customFormat="1" ht="5.25" customHeight="1" x14ac:dyDescent="0.2">
      <c r="A187" s="351">
        <v>8</v>
      </c>
      <c r="B187" s="351"/>
      <c r="C187" s="351" t="s">
        <v>738</v>
      </c>
      <c r="D187" s="351"/>
      <c r="E187" s="351"/>
      <c r="F187" s="351" t="s">
        <v>739</v>
      </c>
      <c r="G187" s="351"/>
      <c r="H187" s="351"/>
      <c r="I187" s="351"/>
      <c r="J187" s="351"/>
      <c r="K187" s="351"/>
      <c r="L187" s="351"/>
      <c r="M187" s="351"/>
      <c r="N187" s="352"/>
      <c r="O187" s="351"/>
      <c r="P187" s="353"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356">
        <f>IF(P187="Casi seguro",100%,IF(P187="Probable",80%,IF(P187="Posible",60%,IF(P187="Improbable",40%,IF(P187="Rara vez",20%,0)))))</f>
        <v>0</v>
      </c>
      <c r="R187" s="45" t="s">
        <v>633</v>
      </c>
      <c r="S187" s="42"/>
      <c r="T187" s="42"/>
      <c r="U187" s="386" t="str">
        <f>IF(S206&lt;=5,"Moderado",IF(S206&lt;=11,"Mayor","Catastrofico"))</f>
        <v>Moderado</v>
      </c>
      <c r="V187" s="396">
        <f>IF(U187=0,0,IF(U187="Moderado",60%,IF(U187="Mayor",80%,100%)))</f>
        <v>0.6</v>
      </c>
      <c r="W187" s="401" t="e">
        <f>VLOOKUP(P187,[2]Matriz!B63:G68,MATCH(U187,[2]Matriz!B63:G63,0),FALSE)</f>
        <v>#N/A</v>
      </c>
      <c r="X187" s="385"/>
      <c r="Y187" s="386" t="str">
        <f>IF(Z187="Preventivo","X",IF(Z187="Detectivo","X","X "))</f>
        <v xml:space="preserve">X </v>
      </c>
      <c r="Z187" s="388"/>
      <c r="AA187" s="390" t="str">
        <f>IF(Z187="","",IF(Z187="Preventivo",25%,15%))</f>
        <v/>
      </c>
      <c r="AB187" s="388"/>
      <c r="AC187" s="390">
        <f>IF(AB187="Automatico",25%,15%)</f>
        <v>0.15</v>
      </c>
      <c r="AD187" s="396" t="e">
        <f>AA187+AC187</f>
        <v>#VALUE!</v>
      </c>
      <c r="AE187" s="388"/>
      <c r="AF187" s="388"/>
      <c r="AG187" s="388"/>
      <c r="AH187" s="396" t="e">
        <f>Q187-(Q187*AD187)</f>
        <v>#VALUE!</v>
      </c>
      <c r="AI187" s="398" t="e">
        <f>IF(AJ187=0,"Defina la frecuencia",IF(AJ187=20%,"Rara vez",IF(AJ187=40%,"Improbable",IF(AJ187=60%,"Posible",IF(AJ187=80%,"Probable","Casi seguro")))))</f>
        <v>#VALUE!</v>
      </c>
      <c r="AJ187" s="398" t="e">
        <f>IF(AH194&lt;20%,20%,IF(AH194&lt;40%,40%,IF(AH194&lt;60%,60%,IF(AH194&lt;80%,80%,100%))))</f>
        <v>#VALUE!</v>
      </c>
      <c r="AK187" s="46" t="e">
        <f>VALUE(AJ187)</f>
        <v>#VALUE!</v>
      </c>
      <c r="AL187" s="386" t="str">
        <f>U187</f>
        <v>Moderado</v>
      </c>
      <c r="AM187" s="396">
        <f>V187</f>
        <v>0.6</v>
      </c>
      <c r="AN187" s="401" t="e">
        <f>VLOOKUP(AI187,[2]Matriz!B63:G68,MATCH(AL187,[2]Matriz!B63:G63,0),FALSE)</f>
        <v>#VALUE!</v>
      </c>
      <c r="AO187" s="351"/>
      <c r="AP187" s="351" t="s">
        <v>737</v>
      </c>
      <c r="AQ187" s="351"/>
      <c r="AR187" s="397"/>
      <c r="AS187" s="397"/>
      <c r="AT187" s="351"/>
      <c r="AU187" s="351"/>
      <c r="AV187" s="351"/>
      <c r="AW187" s="351"/>
      <c r="AX187" s="351"/>
      <c r="AY187" s="351"/>
      <c r="AZ187" s="351"/>
      <c r="BA187" s="384"/>
      <c r="BB187" s="351"/>
      <c r="BC187" s="351"/>
      <c r="BD187" s="351"/>
      <c r="BE187" s="351"/>
      <c r="BF187" s="351"/>
      <c r="BG187" s="384"/>
      <c r="BH187" s="351"/>
      <c r="BI187" s="351"/>
      <c r="BJ187" s="351"/>
      <c r="BK187" s="351"/>
      <c r="BL187" s="351"/>
      <c r="BM187" s="384"/>
    </row>
    <row r="188" spans="1:65" s="40" customFormat="1" ht="5.25" customHeight="1" x14ac:dyDescent="0.2">
      <c r="A188" s="351"/>
      <c r="B188" s="351"/>
      <c r="C188" s="351"/>
      <c r="D188" s="351"/>
      <c r="E188" s="351"/>
      <c r="F188" s="351"/>
      <c r="G188" s="351"/>
      <c r="H188" s="351"/>
      <c r="I188" s="351"/>
      <c r="J188" s="351"/>
      <c r="K188" s="351"/>
      <c r="L188" s="351"/>
      <c r="M188" s="351"/>
      <c r="N188" s="352"/>
      <c r="O188" s="351"/>
      <c r="P188" s="354"/>
      <c r="Q188" s="357"/>
      <c r="R188" s="45" t="s">
        <v>644</v>
      </c>
      <c r="S188" s="42"/>
      <c r="T188" s="42"/>
      <c r="U188" s="386"/>
      <c r="V188" s="396"/>
      <c r="W188" s="401"/>
      <c r="X188" s="385"/>
      <c r="Y188" s="386"/>
      <c r="Z188" s="389"/>
      <c r="AA188" s="391"/>
      <c r="AB188" s="389"/>
      <c r="AC188" s="391"/>
      <c r="AD188" s="387"/>
      <c r="AE188" s="389"/>
      <c r="AF188" s="389"/>
      <c r="AG188" s="389"/>
      <c r="AH188" s="396"/>
      <c r="AI188" s="399"/>
      <c r="AJ188" s="399"/>
      <c r="AK188" s="44"/>
      <c r="AL188" s="386"/>
      <c r="AM188" s="396"/>
      <c r="AN188" s="401"/>
      <c r="AO188" s="351"/>
      <c r="AP188" s="351"/>
      <c r="AQ188" s="383"/>
      <c r="AR188" s="383"/>
      <c r="AS188" s="383"/>
      <c r="AT188" s="383"/>
      <c r="AU188" s="351"/>
      <c r="AV188" s="351"/>
      <c r="AW188" s="351"/>
      <c r="AX188" s="351"/>
      <c r="AY188" s="383"/>
      <c r="AZ188" s="383"/>
      <c r="BA188" s="383"/>
      <c r="BB188" s="351"/>
      <c r="BC188" s="351"/>
      <c r="BD188" s="351"/>
      <c r="BE188" s="383"/>
      <c r="BF188" s="383"/>
      <c r="BG188" s="383"/>
      <c r="BH188" s="351"/>
      <c r="BI188" s="351"/>
      <c r="BJ188" s="351"/>
      <c r="BK188" s="383"/>
      <c r="BL188" s="383"/>
      <c r="BM188" s="383"/>
    </row>
    <row r="189" spans="1:65" s="40" customFormat="1" ht="5.25" customHeight="1" x14ac:dyDescent="0.2">
      <c r="A189" s="351"/>
      <c r="B189" s="351"/>
      <c r="C189" s="351"/>
      <c r="D189" s="351"/>
      <c r="E189" s="351"/>
      <c r="F189" s="351"/>
      <c r="G189" s="351"/>
      <c r="H189" s="351"/>
      <c r="I189" s="351"/>
      <c r="J189" s="351"/>
      <c r="K189" s="351"/>
      <c r="L189" s="351"/>
      <c r="M189" s="351"/>
      <c r="N189" s="352"/>
      <c r="O189" s="351"/>
      <c r="P189" s="354"/>
      <c r="Q189" s="357"/>
      <c r="R189" s="45" t="s">
        <v>645</v>
      </c>
      <c r="S189" s="42"/>
      <c r="T189" s="42"/>
      <c r="U189" s="386"/>
      <c r="V189" s="396"/>
      <c r="W189" s="401"/>
      <c r="X189" s="385"/>
      <c r="Y189" s="386"/>
      <c r="Z189" s="389"/>
      <c r="AA189" s="391"/>
      <c r="AB189" s="389"/>
      <c r="AC189" s="391"/>
      <c r="AD189" s="387"/>
      <c r="AE189" s="389"/>
      <c r="AF189" s="389"/>
      <c r="AG189" s="389"/>
      <c r="AH189" s="396"/>
      <c r="AI189" s="399"/>
      <c r="AJ189" s="399"/>
      <c r="AK189" s="44"/>
      <c r="AL189" s="386"/>
      <c r="AM189" s="396"/>
      <c r="AN189" s="401"/>
      <c r="AO189" s="351"/>
      <c r="AP189" s="351"/>
      <c r="AQ189" s="383"/>
      <c r="AR189" s="383"/>
      <c r="AS189" s="383"/>
      <c r="AT189" s="383"/>
      <c r="AU189" s="351"/>
      <c r="AV189" s="351"/>
      <c r="AW189" s="351"/>
      <c r="AX189" s="351"/>
      <c r="AY189" s="383"/>
      <c r="AZ189" s="383"/>
      <c r="BA189" s="383"/>
      <c r="BB189" s="351"/>
      <c r="BC189" s="351"/>
      <c r="BD189" s="351"/>
      <c r="BE189" s="383"/>
      <c r="BF189" s="383"/>
      <c r="BG189" s="383"/>
      <c r="BH189" s="351"/>
      <c r="BI189" s="351"/>
      <c r="BJ189" s="351"/>
      <c r="BK189" s="383"/>
      <c r="BL189" s="383"/>
      <c r="BM189" s="383"/>
    </row>
    <row r="190" spans="1:65" s="40" customFormat="1" ht="5.25" customHeight="1" x14ac:dyDescent="0.2">
      <c r="A190" s="351"/>
      <c r="B190" s="351"/>
      <c r="C190" s="351"/>
      <c r="D190" s="351"/>
      <c r="E190" s="351"/>
      <c r="F190" s="351"/>
      <c r="G190" s="351"/>
      <c r="H190" s="351"/>
      <c r="I190" s="351"/>
      <c r="J190" s="351"/>
      <c r="K190" s="351"/>
      <c r="L190" s="351"/>
      <c r="M190" s="351"/>
      <c r="N190" s="352"/>
      <c r="O190" s="351"/>
      <c r="P190" s="354"/>
      <c r="Q190" s="357"/>
      <c r="R190" s="45" t="s">
        <v>646</v>
      </c>
      <c r="S190" s="42"/>
      <c r="T190" s="42"/>
      <c r="U190" s="386"/>
      <c r="V190" s="396"/>
      <c r="W190" s="401"/>
      <c r="X190" s="385"/>
      <c r="Y190" s="386"/>
      <c r="Z190" s="389"/>
      <c r="AA190" s="391"/>
      <c r="AB190" s="389"/>
      <c r="AC190" s="391"/>
      <c r="AD190" s="387"/>
      <c r="AE190" s="389"/>
      <c r="AF190" s="389"/>
      <c r="AG190" s="389"/>
      <c r="AH190" s="396"/>
      <c r="AI190" s="399"/>
      <c r="AJ190" s="399"/>
      <c r="AK190" s="44"/>
      <c r="AL190" s="386"/>
      <c r="AM190" s="396"/>
      <c r="AN190" s="401"/>
      <c r="AO190" s="351"/>
      <c r="AP190" s="351"/>
      <c r="AQ190" s="383"/>
      <c r="AR190" s="383"/>
      <c r="AS190" s="383"/>
      <c r="AT190" s="383"/>
      <c r="AU190" s="351"/>
      <c r="AV190" s="351"/>
      <c r="AW190" s="351"/>
      <c r="AX190" s="351"/>
      <c r="AY190" s="383"/>
      <c r="AZ190" s="383"/>
      <c r="BA190" s="383"/>
      <c r="BB190" s="351"/>
      <c r="BC190" s="351"/>
      <c r="BD190" s="351"/>
      <c r="BE190" s="383"/>
      <c r="BF190" s="383"/>
      <c r="BG190" s="383"/>
      <c r="BH190" s="351"/>
      <c r="BI190" s="351"/>
      <c r="BJ190" s="351"/>
      <c r="BK190" s="383"/>
      <c r="BL190" s="383"/>
      <c r="BM190" s="383"/>
    </row>
    <row r="191" spans="1:65" s="40" customFormat="1" ht="5.25" customHeight="1" x14ac:dyDescent="0.2">
      <c r="A191" s="351"/>
      <c r="B191" s="351"/>
      <c r="C191" s="351"/>
      <c r="D191" s="351"/>
      <c r="E191" s="351"/>
      <c r="F191" s="351"/>
      <c r="G191" s="351"/>
      <c r="H191" s="351"/>
      <c r="I191" s="351"/>
      <c r="J191" s="351"/>
      <c r="K191" s="351"/>
      <c r="L191" s="351"/>
      <c r="M191" s="351"/>
      <c r="N191" s="352"/>
      <c r="O191" s="351"/>
      <c r="P191" s="354"/>
      <c r="Q191" s="357"/>
      <c r="R191" s="45" t="s">
        <v>647</v>
      </c>
      <c r="S191" s="42"/>
      <c r="T191" s="42"/>
      <c r="U191" s="386"/>
      <c r="V191" s="396"/>
      <c r="W191" s="401"/>
      <c r="X191" s="385"/>
      <c r="Y191" s="386"/>
      <c r="Z191" s="389"/>
      <c r="AA191" s="391"/>
      <c r="AB191" s="389"/>
      <c r="AC191" s="391"/>
      <c r="AD191" s="387"/>
      <c r="AE191" s="389"/>
      <c r="AF191" s="389"/>
      <c r="AG191" s="389"/>
      <c r="AH191" s="396"/>
      <c r="AI191" s="399"/>
      <c r="AJ191" s="399"/>
      <c r="AK191" s="44"/>
      <c r="AL191" s="386"/>
      <c r="AM191" s="396"/>
      <c r="AN191" s="401"/>
      <c r="AO191" s="351"/>
      <c r="AP191" s="351"/>
      <c r="AQ191" s="383"/>
      <c r="AR191" s="383"/>
      <c r="AS191" s="383"/>
      <c r="AT191" s="383"/>
      <c r="AU191" s="351"/>
      <c r="AV191" s="351"/>
      <c r="AW191" s="351"/>
      <c r="AX191" s="351"/>
      <c r="AY191" s="383"/>
      <c r="AZ191" s="383"/>
      <c r="BA191" s="383"/>
      <c r="BB191" s="351"/>
      <c r="BC191" s="351"/>
      <c r="BD191" s="351"/>
      <c r="BE191" s="383"/>
      <c r="BF191" s="383"/>
      <c r="BG191" s="383"/>
      <c r="BH191" s="351"/>
      <c r="BI191" s="351"/>
      <c r="BJ191" s="351"/>
      <c r="BK191" s="383"/>
      <c r="BL191" s="383"/>
      <c r="BM191" s="383"/>
    </row>
    <row r="192" spans="1:65" s="40" customFormat="1" ht="5.25" customHeight="1" x14ac:dyDescent="0.2">
      <c r="A192" s="351"/>
      <c r="B192" s="351"/>
      <c r="C192" s="351"/>
      <c r="D192" s="351"/>
      <c r="E192" s="351"/>
      <c r="F192" s="351"/>
      <c r="G192" s="351"/>
      <c r="H192" s="351"/>
      <c r="I192" s="351"/>
      <c r="J192" s="351"/>
      <c r="K192" s="351"/>
      <c r="L192" s="351"/>
      <c r="M192" s="351"/>
      <c r="N192" s="352"/>
      <c r="O192" s="351"/>
      <c r="P192" s="354"/>
      <c r="Q192" s="357"/>
      <c r="R192" s="45" t="s">
        <v>648</v>
      </c>
      <c r="S192" s="42"/>
      <c r="T192" s="42"/>
      <c r="U192" s="386"/>
      <c r="V192" s="396"/>
      <c r="W192" s="401"/>
      <c r="X192" s="385"/>
      <c r="Y192" s="386"/>
      <c r="Z192" s="389"/>
      <c r="AA192" s="391"/>
      <c r="AB192" s="389"/>
      <c r="AC192" s="391"/>
      <c r="AD192" s="387"/>
      <c r="AE192" s="389"/>
      <c r="AF192" s="389"/>
      <c r="AG192" s="389"/>
      <c r="AH192" s="396"/>
      <c r="AI192" s="399"/>
      <c r="AJ192" s="399"/>
      <c r="AK192" s="44"/>
      <c r="AL192" s="386"/>
      <c r="AM192" s="396"/>
      <c r="AN192" s="401"/>
      <c r="AO192" s="351"/>
      <c r="AP192" s="351"/>
      <c r="AQ192" s="383"/>
      <c r="AR192" s="383"/>
      <c r="AS192" s="383"/>
      <c r="AT192" s="383"/>
      <c r="AU192" s="351"/>
      <c r="AV192" s="351"/>
      <c r="AW192" s="351"/>
      <c r="AX192" s="351"/>
      <c r="AY192" s="383"/>
      <c r="AZ192" s="383"/>
      <c r="BA192" s="383"/>
      <c r="BB192" s="351"/>
      <c r="BC192" s="351"/>
      <c r="BD192" s="351"/>
      <c r="BE192" s="383"/>
      <c r="BF192" s="383"/>
      <c r="BG192" s="383"/>
      <c r="BH192" s="351"/>
      <c r="BI192" s="351"/>
      <c r="BJ192" s="351"/>
      <c r="BK192" s="383"/>
      <c r="BL192" s="383"/>
      <c r="BM192" s="383"/>
    </row>
    <row r="193" spans="1:65" s="40" customFormat="1" ht="5.25" customHeight="1" x14ac:dyDescent="0.2">
      <c r="A193" s="351"/>
      <c r="B193" s="351"/>
      <c r="C193" s="351"/>
      <c r="D193" s="351"/>
      <c r="E193" s="351"/>
      <c r="F193" s="351"/>
      <c r="G193" s="351"/>
      <c r="H193" s="351"/>
      <c r="I193" s="351"/>
      <c r="J193" s="351"/>
      <c r="K193" s="351"/>
      <c r="L193" s="351"/>
      <c r="M193" s="351"/>
      <c r="N193" s="352"/>
      <c r="O193" s="351"/>
      <c r="P193" s="354"/>
      <c r="Q193" s="357"/>
      <c r="R193" s="45" t="s">
        <v>649</v>
      </c>
      <c r="S193" s="42"/>
      <c r="T193" s="42"/>
      <c r="U193" s="386"/>
      <c r="V193" s="396"/>
      <c r="W193" s="401"/>
      <c r="X193" s="385"/>
      <c r="Y193" s="386"/>
      <c r="Z193" s="389"/>
      <c r="AA193" s="392"/>
      <c r="AB193" s="389"/>
      <c r="AC193" s="392"/>
      <c r="AD193" s="387"/>
      <c r="AE193" s="389"/>
      <c r="AF193" s="389"/>
      <c r="AG193" s="389"/>
      <c r="AH193" s="396"/>
      <c r="AI193" s="399"/>
      <c r="AJ193" s="399"/>
      <c r="AK193" s="44"/>
      <c r="AL193" s="386"/>
      <c r="AM193" s="396"/>
      <c r="AN193" s="401"/>
      <c r="AO193" s="351"/>
      <c r="AP193" s="351"/>
      <c r="AQ193" s="383"/>
      <c r="AR193" s="383"/>
      <c r="AS193" s="383"/>
      <c r="AT193" s="383"/>
      <c r="AU193" s="351"/>
      <c r="AV193" s="351"/>
      <c r="AW193" s="351"/>
      <c r="AX193" s="351"/>
      <c r="AY193" s="383"/>
      <c r="AZ193" s="383"/>
      <c r="BA193" s="383"/>
      <c r="BB193" s="351"/>
      <c r="BC193" s="351"/>
      <c r="BD193" s="351"/>
      <c r="BE193" s="383"/>
      <c r="BF193" s="383"/>
      <c r="BG193" s="383"/>
      <c r="BH193" s="351"/>
      <c r="BI193" s="351"/>
      <c r="BJ193" s="351"/>
      <c r="BK193" s="383"/>
      <c r="BL193" s="383"/>
      <c r="BM193" s="383"/>
    </row>
    <row r="194" spans="1:65" s="40" customFormat="1" ht="5.25" customHeight="1" x14ac:dyDescent="0.2">
      <c r="A194" s="351"/>
      <c r="B194" s="351"/>
      <c r="C194" s="351"/>
      <c r="D194" s="351"/>
      <c r="E194" s="351"/>
      <c r="F194" s="351"/>
      <c r="G194" s="351"/>
      <c r="H194" s="351"/>
      <c r="I194" s="351"/>
      <c r="J194" s="351"/>
      <c r="K194" s="351"/>
      <c r="L194" s="351"/>
      <c r="M194" s="351"/>
      <c r="N194" s="352"/>
      <c r="O194" s="351"/>
      <c r="P194" s="354"/>
      <c r="Q194" s="357"/>
      <c r="R194" s="45" t="s">
        <v>650</v>
      </c>
      <c r="S194" s="42"/>
      <c r="T194" s="42"/>
      <c r="U194" s="386"/>
      <c r="V194" s="396"/>
      <c r="W194" s="401"/>
      <c r="X194" s="385"/>
      <c r="Y194" s="386" t="str">
        <f>IF(Z194="Preventivo","X",IF(Z187="Detectivo","X","X "))</f>
        <v xml:space="preserve">X </v>
      </c>
      <c r="Z194" s="388"/>
      <c r="AA194" s="390"/>
      <c r="AB194" s="388"/>
      <c r="AC194" s="393">
        <f>IF(AB194="Automatico",25%,15%)</f>
        <v>0.15</v>
      </c>
      <c r="AD194" s="396">
        <f>AA194+AC194</f>
        <v>0.15</v>
      </c>
      <c r="AE194" s="388"/>
      <c r="AF194" s="388"/>
      <c r="AG194" s="388"/>
      <c r="AH194" s="396" t="e">
        <f>AH187-(AH187*AD194)</f>
        <v>#VALUE!</v>
      </c>
      <c r="AI194" s="399"/>
      <c r="AJ194" s="399"/>
      <c r="AK194" s="44"/>
      <c r="AL194" s="386"/>
      <c r="AM194" s="396"/>
      <c r="AN194" s="401"/>
      <c r="AO194" s="351"/>
      <c r="AP194" s="351"/>
      <c r="AQ194" s="351"/>
      <c r="AR194" s="397"/>
      <c r="AS194" s="397"/>
      <c r="AT194" s="351"/>
      <c r="AU194" s="351"/>
      <c r="AV194" s="351"/>
      <c r="AW194" s="351"/>
      <c r="AX194" s="351"/>
      <c r="AY194" s="351"/>
      <c r="AZ194" s="351"/>
      <c r="BA194" s="384"/>
      <c r="BB194" s="351"/>
      <c r="BC194" s="351"/>
      <c r="BD194" s="351"/>
      <c r="BE194" s="351"/>
      <c r="BF194" s="351"/>
      <c r="BG194" s="384"/>
      <c r="BH194" s="351"/>
      <c r="BI194" s="351"/>
      <c r="BJ194" s="351"/>
      <c r="BK194" s="351"/>
      <c r="BL194" s="351"/>
      <c r="BM194" s="384"/>
    </row>
    <row r="195" spans="1:65" s="40" customFormat="1" ht="5.25" customHeight="1" x14ac:dyDescent="0.2">
      <c r="A195" s="351"/>
      <c r="B195" s="351"/>
      <c r="C195" s="351"/>
      <c r="D195" s="351"/>
      <c r="E195" s="351"/>
      <c r="F195" s="351"/>
      <c r="G195" s="351"/>
      <c r="H195" s="351"/>
      <c r="I195" s="351"/>
      <c r="J195" s="351"/>
      <c r="K195" s="351"/>
      <c r="L195" s="351"/>
      <c r="M195" s="351"/>
      <c r="N195" s="352"/>
      <c r="O195" s="351"/>
      <c r="P195" s="354"/>
      <c r="Q195" s="357"/>
      <c r="R195" s="45" t="s">
        <v>654</v>
      </c>
      <c r="S195" s="42"/>
      <c r="T195" s="42"/>
      <c r="U195" s="386"/>
      <c r="V195" s="396"/>
      <c r="W195" s="401"/>
      <c r="X195" s="385"/>
      <c r="Y195" s="387"/>
      <c r="Z195" s="389"/>
      <c r="AA195" s="391"/>
      <c r="AB195" s="389"/>
      <c r="AC195" s="394"/>
      <c r="AD195" s="387"/>
      <c r="AE195" s="388"/>
      <c r="AF195" s="389"/>
      <c r="AG195" s="389"/>
      <c r="AH195" s="396"/>
      <c r="AI195" s="399"/>
      <c r="AJ195" s="399"/>
      <c r="AK195" s="44"/>
      <c r="AL195" s="386"/>
      <c r="AM195" s="396"/>
      <c r="AN195" s="401"/>
      <c r="AO195" s="351"/>
      <c r="AP195" s="383"/>
      <c r="AQ195" s="383"/>
      <c r="AR195" s="383"/>
      <c r="AS195" s="383"/>
      <c r="AT195" s="383"/>
      <c r="AU195" s="351"/>
      <c r="AV195" s="383"/>
      <c r="AW195" s="383"/>
      <c r="AX195" s="383"/>
      <c r="AY195" s="383"/>
      <c r="AZ195" s="383"/>
      <c r="BA195" s="383"/>
      <c r="BB195" s="383"/>
      <c r="BC195" s="383"/>
      <c r="BD195" s="383"/>
      <c r="BE195" s="383"/>
      <c r="BF195" s="383"/>
      <c r="BG195" s="383"/>
      <c r="BH195" s="383"/>
      <c r="BI195" s="383"/>
      <c r="BJ195" s="383"/>
      <c r="BK195" s="383"/>
      <c r="BL195" s="383"/>
      <c r="BM195" s="383"/>
    </row>
    <row r="196" spans="1:65" s="40" customFormat="1" ht="5.25" customHeight="1" x14ac:dyDescent="0.2">
      <c r="A196" s="351"/>
      <c r="B196" s="351"/>
      <c r="C196" s="351"/>
      <c r="D196" s="351"/>
      <c r="E196" s="351"/>
      <c r="F196" s="351"/>
      <c r="G196" s="351"/>
      <c r="H196" s="351"/>
      <c r="I196" s="351"/>
      <c r="J196" s="351"/>
      <c r="K196" s="351"/>
      <c r="L196" s="351"/>
      <c r="M196" s="351"/>
      <c r="N196" s="352"/>
      <c r="O196" s="351"/>
      <c r="P196" s="354"/>
      <c r="Q196" s="357"/>
      <c r="R196" s="45" t="s">
        <v>655</v>
      </c>
      <c r="S196" s="42"/>
      <c r="T196" s="42"/>
      <c r="U196" s="386"/>
      <c r="V196" s="396"/>
      <c r="W196" s="401"/>
      <c r="X196" s="385"/>
      <c r="Y196" s="387"/>
      <c r="Z196" s="389"/>
      <c r="AA196" s="391"/>
      <c r="AB196" s="389"/>
      <c r="AC196" s="394"/>
      <c r="AD196" s="387"/>
      <c r="AE196" s="388"/>
      <c r="AF196" s="389"/>
      <c r="AG196" s="389"/>
      <c r="AH196" s="396"/>
      <c r="AI196" s="399"/>
      <c r="AJ196" s="399"/>
      <c r="AK196" s="44"/>
      <c r="AL196" s="386"/>
      <c r="AM196" s="396"/>
      <c r="AN196" s="401"/>
      <c r="AO196" s="351"/>
      <c r="AP196" s="383"/>
      <c r="AQ196" s="383"/>
      <c r="AR196" s="383"/>
      <c r="AS196" s="383"/>
      <c r="AT196" s="383"/>
      <c r="AU196" s="351"/>
      <c r="AV196" s="383"/>
      <c r="AW196" s="383"/>
      <c r="AX196" s="383"/>
      <c r="AY196" s="383"/>
      <c r="AZ196" s="383"/>
      <c r="BA196" s="383"/>
      <c r="BB196" s="383"/>
      <c r="BC196" s="383"/>
      <c r="BD196" s="383"/>
      <c r="BE196" s="383"/>
      <c r="BF196" s="383"/>
      <c r="BG196" s="383"/>
      <c r="BH196" s="383"/>
      <c r="BI196" s="383"/>
      <c r="BJ196" s="383"/>
      <c r="BK196" s="383"/>
      <c r="BL196" s="383"/>
      <c r="BM196" s="383"/>
    </row>
    <row r="197" spans="1:65" s="40" customFormat="1" ht="5.25" customHeight="1" x14ac:dyDescent="0.2">
      <c r="A197" s="351"/>
      <c r="B197" s="351"/>
      <c r="C197" s="351"/>
      <c r="D197" s="351"/>
      <c r="E197" s="351"/>
      <c r="F197" s="351"/>
      <c r="G197" s="351"/>
      <c r="H197" s="351"/>
      <c r="I197" s="351"/>
      <c r="J197" s="351"/>
      <c r="K197" s="351"/>
      <c r="L197" s="351"/>
      <c r="M197" s="351"/>
      <c r="N197" s="352"/>
      <c r="O197" s="351"/>
      <c r="P197" s="354"/>
      <c r="Q197" s="357"/>
      <c r="R197" s="45" t="s">
        <v>656</v>
      </c>
      <c r="S197" s="42"/>
      <c r="T197" s="42"/>
      <c r="U197" s="386"/>
      <c r="V197" s="396"/>
      <c r="W197" s="401"/>
      <c r="X197" s="385"/>
      <c r="Y197" s="387"/>
      <c r="Z197" s="389"/>
      <c r="AA197" s="391"/>
      <c r="AB197" s="389"/>
      <c r="AC197" s="394"/>
      <c r="AD197" s="387"/>
      <c r="AE197" s="388"/>
      <c r="AF197" s="389"/>
      <c r="AG197" s="389"/>
      <c r="AH197" s="396"/>
      <c r="AI197" s="399"/>
      <c r="AJ197" s="399"/>
      <c r="AK197" s="44"/>
      <c r="AL197" s="386"/>
      <c r="AM197" s="396"/>
      <c r="AN197" s="401"/>
      <c r="AO197" s="351"/>
      <c r="AP197" s="383"/>
      <c r="AQ197" s="383"/>
      <c r="AR197" s="383"/>
      <c r="AS197" s="383"/>
      <c r="AT197" s="383"/>
      <c r="AU197" s="351"/>
      <c r="AV197" s="383"/>
      <c r="AW197" s="383"/>
      <c r="AX197" s="383"/>
      <c r="AY197" s="383"/>
      <c r="AZ197" s="383"/>
      <c r="BA197" s="383"/>
      <c r="BB197" s="383"/>
      <c r="BC197" s="383"/>
      <c r="BD197" s="383"/>
      <c r="BE197" s="383"/>
      <c r="BF197" s="383"/>
      <c r="BG197" s="383"/>
      <c r="BH197" s="383"/>
      <c r="BI197" s="383"/>
      <c r="BJ197" s="383"/>
      <c r="BK197" s="383"/>
      <c r="BL197" s="383"/>
      <c r="BM197" s="383"/>
    </row>
    <row r="198" spans="1:65" s="40" customFormat="1" ht="5.25" customHeight="1" x14ac:dyDescent="0.2">
      <c r="A198" s="351"/>
      <c r="B198" s="351"/>
      <c r="C198" s="351"/>
      <c r="D198" s="351"/>
      <c r="E198" s="351"/>
      <c r="F198" s="351"/>
      <c r="G198" s="351"/>
      <c r="H198" s="351"/>
      <c r="I198" s="351"/>
      <c r="J198" s="351"/>
      <c r="K198" s="351"/>
      <c r="L198" s="351"/>
      <c r="M198" s="351"/>
      <c r="N198" s="352"/>
      <c r="O198" s="351"/>
      <c r="P198" s="354"/>
      <c r="Q198" s="357"/>
      <c r="R198" s="45" t="s">
        <v>657</v>
      </c>
      <c r="S198" s="42"/>
      <c r="T198" s="42"/>
      <c r="U198" s="386"/>
      <c r="V198" s="396"/>
      <c r="W198" s="401"/>
      <c r="X198" s="385"/>
      <c r="Y198" s="387"/>
      <c r="Z198" s="389"/>
      <c r="AA198" s="391"/>
      <c r="AB198" s="389"/>
      <c r="AC198" s="394"/>
      <c r="AD198" s="387"/>
      <c r="AE198" s="388"/>
      <c r="AF198" s="389"/>
      <c r="AG198" s="389"/>
      <c r="AH198" s="396"/>
      <c r="AI198" s="399"/>
      <c r="AJ198" s="399"/>
      <c r="AK198" s="44"/>
      <c r="AL198" s="386"/>
      <c r="AM198" s="396"/>
      <c r="AN198" s="401"/>
      <c r="AO198" s="351"/>
      <c r="AP198" s="383"/>
      <c r="AQ198" s="383"/>
      <c r="AR198" s="383"/>
      <c r="AS198" s="383"/>
      <c r="AT198" s="383"/>
      <c r="AU198" s="351"/>
      <c r="AV198" s="383"/>
      <c r="AW198" s="383"/>
      <c r="AX198" s="383"/>
      <c r="AY198" s="383"/>
      <c r="AZ198" s="383"/>
      <c r="BA198" s="383"/>
      <c r="BB198" s="383"/>
      <c r="BC198" s="383"/>
      <c r="BD198" s="383"/>
      <c r="BE198" s="383"/>
      <c r="BF198" s="383"/>
      <c r="BG198" s="383"/>
      <c r="BH198" s="383"/>
      <c r="BI198" s="383"/>
      <c r="BJ198" s="383"/>
      <c r="BK198" s="383"/>
      <c r="BL198" s="383"/>
      <c r="BM198" s="383"/>
    </row>
    <row r="199" spans="1:65" s="40" customFormat="1" ht="5.25" customHeight="1" x14ac:dyDescent="0.2">
      <c r="A199" s="351"/>
      <c r="B199" s="351"/>
      <c r="C199" s="351"/>
      <c r="D199" s="351"/>
      <c r="E199" s="351"/>
      <c r="F199" s="351"/>
      <c r="G199" s="351"/>
      <c r="H199" s="351"/>
      <c r="I199" s="351"/>
      <c r="J199" s="351"/>
      <c r="K199" s="351"/>
      <c r="L199" s="351"/>
      <c r="M199" s="351"/>
      <c r="N199" s="352"/>
      <c r="O199" s="351"/>
      <c r="P199" s="354"/>
      <c r="Q199" s="357"/>
      <c r="R199" s="45" t="s">
        <v>658</v>
      </c>
      <c r="S199" s="42"/>
      <c r="T199" s="42"/>
      <c r="U199" s="386"/>
      <c r="V199" s="396"/>
      <c r="W199" s="401"/>
      <c r="X199" s="385"/>
      <c r="Y199" s="387"/>
      <c r="Z199" s="389"/>
      <c r="AA199" s="391"/>
      <c r="AB199" s="389"/>
      <c r="AC199" s="394"/>
      <c r="AD199" s="387"/>
      <c r="AE199" s="388"/>
      <c r="AF199" s="389"/>
      <c r="AG199" s="389"/>
      <c r="AH199" s="396"/>
      <c r="AI199" s="399"/>
      <c r="AJ199" s="399"/>
      <c r="AK199" s="44"/>
      <c r="AL199" s="386"/>
      <c r="AM199" s="396"/>
      <c r="AN199" s="401"/>
      <c r="AO199" s="351"/>
      <c r="AP199" s="383"/>
      <c r="AQ199" s="383"/>
      <c r="AR199" s="383"/>
      <c r="AS199" s="383"/>
      <c r="AT199" s="383"/>
      <c r="AU199" s="351"/>
      <c r="AV199" s="383"/>
      <c r="AW199" s="383"/>
      <c r="AX199" s="383"/>
      <c r="AY199" s="383"/>
      <c r="AZ199" s="383"/>
      <c r="BA199" s="383"/>
      <c r="BB199" s="383"/>
      <c r="BC199" s="383"/>
      <c r="BD199" s="383"/>
      <c r="BE199" s="383"/>
      <c r="BF199" s="383"/>
      <c r="BG199" s="383"/>
      <c r="BH199" s="383"/>
      <c r="BI199" s="383"/>
      <c r="BJ199" s="383"/>
      <c r="BK199" s="383"/>
      <c r="BL199" s="383"/>
      <c r="BM199" s="383"/>
    </row>
    <row r="200" spans="1:65" s="40" customFormat="1" ht="5.25" customHeight="1" x14ac:dyDescent="0.2">
      <c r="A200" s="351"/>
      <c r="B200" s="351"/>
      <c r="C200" s="351"/>
      <c r="D200" s="351"/>
      <c r="E200" s="351"/>
      <c r="F200" s="351"/>
      <c r="G200" s="351"/>
      <c r="H200" s="351"/>
      <c r="I200" s="351"/>
      <c r="J200" s="351"/>
      <c r="K200" s="351"/>
      <c r="L200" s="351"/>
      <c r="M200" s="351"/>
      <c r="N200" s="352"/>
      <c r="O200" s="351"/>
      <c r="P200" s="354"/>
      <c r="Q200" s="357"/>
      <c r="R200" s="45" t="s">
        <v>659</v>
      </c>
      <c r="S200" s="42"/>
      <c r="T200" s="42"/>
      <c r="U200" s="386"/>
      <c r="V200" s="396"/>
      <c r="W200" s="401"/>
      <c r="X200" s="385"/>
      <c r="Y200" s="387"/>
      <c r="Z200" s="389"/>
      <c r="AA200" s="391"/>
      <c r="AB200" s="389"/>
      <c r="AC200" s="394"/>
      <c r="AD200" s="387"/>
      <c r="AE200" s="388"/>
      <c r="AF200" s="389"/>
      <c r="AG200" s="389"/>
      <c r="AH200" s="396"/>
      <c r="AI200" s="399"/>
      <c r="AJ200" s="399"/>
      <c r="AK200" s="44"/>
      <c r="AL200" s="386"/>
      <c r="AM200" s="396"/>
      <c r="AN200" s="401"/>
      <c r="AO200" s="351"/>
      <c r="AP200" s="383"/>
      <c r="AQ200" s="383"/>
      <c r="AR200" s="383"/>
      <c r="AS200" s="383"/>
      <c r="AT200" s="383"/>
      <c r="AU200" s="351"/>
      <c r="AV200" s="383"/>
      <c r="AW200" s="383"/>
      <c r="AX200" s="383"/>
      <c r="AY200" s="383"/>
      <c r="AZ200" s="383"/>
      <c r="BA200" s="383"/>
      <c r="BB200" s="383"/>
      <c r="BC200" s="383"/>
      <c r="BD200" s="383"/>
      <c r="BE200" s="383"/>
      <c r="BF200" s="383"/>
      <c r="BG200" s="383"/>
      <c r="BH200" s="383"/>
      <c r="BI200" s="383"/>
      <c r="BJ200" s="383"/>
      <c r="BK200" s="383"/>
      <c r="BL200" s="383"/>
      <c r="BM200" s="383"/>
    </row>
    <row r="201" spans="1:65" s="40" customFormat="1" ht="5.25" customHeight="1" x14ac:dyDescent="0.2">
      <c r="A201" s="351"/>
      <c r="B201" s="351"/>
      <c r="C201" s="351"/>
      <c r="D201" s="351"/>
      <c r="E201" s="351"/>
      <c r="F201" s="351"/>
      <c r="G201" s="351"/>
      <c r="H201" s="351"/>
      <c r="I201" s="351"/>
      <c r="J201" s="351"/>
      <c r="K201" s="351"/>
      <c r="L201" s="351"/>
      <c r="M201" s="351"/>
      <c r="N201" s="352"/>
      <c r="O201" s="351"/>
      <c r="P201" s="354"/>
      <c r="Q201" s="357"/>
      <c r="R201" s="45" t="s">
        <v>660</v>
      </c>
      <c r="S201" s="42"/>
      <c r="T201" s="42"/>
      <c r="U201" s="386"/>
      <c r="V201" s="396"/>
      <c r="W201" s="401"/>
      <c r="X201" s="385"/>
      <c r="Y201" s="387"/>
      <c r="Z201" s="389"/>
      <c r="AA201" s="391"/>
      <c r="AB201" s="389"/>
      <c r="AC201" s="394"/>
      <c r="AD201" s="387"/>
      <c r="AE201" s="388"/>
      <c r="AF201" s="389"/>
      <c r="AG201" s="389"/>
      <c r="AH201" s="396"/>
      <c r="AI201" s="399"/>
      <c r="AJ201" s="399"/>
      <c r="AK201" s="44"/>
      <c r="AL201" s="386"/>
      <c r="AM201" s="396"/>
      <c r="AN201" s="401"/>
      <c r="AO201" s="351"/>
      <c r="AP201" s="383"/>
      <c r="AQ201" s="383"/>
      <c r="AR201" s="383"/>
      <c r="AS201" s="383"/>
      <c r="AT201" s="383"/>
      <c r="AU201" s="351"/>
      <c r="AV201" s="383"/>
      <c r="AW201" s="383"/>
      <c r="AX201" s="383"/>
      <c r="AY201" s="383"/>
      <c r="AZ201" s="383"/>
      <c r="BA201" s="383"/>
      <c r="BB201" s="383"/>
      <c r="BC201" s="383"/>
      <c r="BD201" s="383"/>
      <c r="BE201" s="383"/>
      <c r="BF201" s="383"/>
      <c r="BG201" s="383"/>
      <c r="BH201" s="383"/>
      <c r="BI201" s="383"/>
      <c r="BJ201" s="383"/>
      <c r="BK201" s="383"/>
      <c r="BL201" s="383"/>
      <c r="BM201" s="383"/>
    </row>
    <row r="202" spans="1:65" s="40" customFormat="1" ht="5.25" customHeight="1" x14ac:dyDescent="0.2">
      <c r="A202" s="351"/>
      <c r="B202" s="351"/>
      <c r="C202" s="351"/>
      <c r="D202" s="351"/>
      <c r="E202" s="351"/>
      <c r="F202" s="351"/>
      <c r="G202" s="351"/>
      <c r="H202" s="351"/>
      <c r="I202" s="351"/>
      <c r="J202" s="351"/>
      <c r="K202" s="351"/>
      <c r="L202" s="351"/>
      <c r="M202" s="351"/>
      <c r="N202" s="352"/>
      <c r="O202" s="351"/>
      <c r="P202" s="354"/>
      <c r="Q202" s="357"/>
      <c r="R202" s="45" t="s">
        <v>661</v>
      </c>
      <c r="S202" s="42"/>
      <c r="T202" s="42"/>
      <c r="U202" s="386"/>
      <c r="V202" s="396"/>
      <c r="W202" s="401"/>
      <c r="X202" s="385"/>
      <c r="Y202" s="387"/>
      <c r="Z202" s="389"/>
      <c r="AA202" s="391"/>
      <c r="AB202" s="389"/>
      <c r="AC202" s="394"/>
      <c r="AD202" s="387"/>
      <c r="AE202" s="388"/>
      <c r="AF202" s="389"/>
      <c r="AG202" s="389"/>
      <c r="AH202" s="396"/>
      <c r="AI202" s="399"/>
      <c r="AJ202" s="399"/>
      <c r="AK202" s="44"/>
      <c r="AL202" s="386"/>
      <c r="AM202" s="396"/>
      <c r="AN202" s="401"/>
      <c r="AO202" s="351"/>
      <c r="AP202" s="383"/>
      <c r="AQ202" s="383"/>
      <c r="AR202" s="383"/>
      <c r="AS202" s="383"/>
      <c r="AT202" s="383"/>
      <c r="AU202" s="351"/>
      <c r="AV202" s="383"/>
      <c r="AW202" s="383"/>
      <c r="AX202" s="383"/>
      <c r="AY202" s="383"/>
      <c r="AZ202" s="383"/>
      <c r="BA202" s="383"/>
      <c r="BB202" s="383"/>
      <c r="BC202" s="383"/>
      <c r="BD202" s="383"/>
      <c r="BE202" s="383"/>
      <c r="BF202" s="383"/>
      <c r="BG202" s="383"/>
      <c r="BH202" s="383"/>
      <c r="BI202" s="383"/>
      <c r="BJ202" s="383"/>
      <c r="BK202" s="383"/>
      <c r="BL202" s="383"/>
      <c r="BM202" s="383"/>
    </row>
    <row r="203" spans="1:65" s="40" customFormat="1" ht="5.25" customHeight="1" x14ac:dyDescent="0.2">
      <c r="A203" s="351"/>
      <c r="B203" s="351"/>
      <c r="C203" s="351"/>
      <c r="D203" s="351"/>
      <c r="E203" s="351"/>
      <c r="F203" s="351"/>
      <c r="G203" s="351"/>
      <c r="H203" s="351"/>
      <c r="I203" s="351"/>
      <c r="J203" s="351"/>
      <c r="K203" s="351"/>
      <c r="L203" s="351"/>
      <c r="M203" s="351"/>
      <c r="N203" s="352"/>
      <c r="O203" s="351"/>
      <c r="P203" s="354"/>
      <c r="Q203" s="357"/>
      <c r="R203" s="45" t="s">
        <v>662</v>
      </c>
      <c r="S203" s="42"/>
      <c r="T203" s="42"/>
      <c r="U203" s="386"/>
      <c r="V203" s="396"/>
      <c r="W203" s="401"/>
      <c r="X203" s="385"/>
      <c r="Y203" s="387"/>
      <c r="Z203" s="389"/>
      <c r="AA203" s="391"/>
      <c r="AB203" s="389"/>
      <c r="AC203" s="394"/>
      <c r="AD203" s="387"/>
      <c r="AE203" s="388"/>
      <c r="AF203" s="389"/>
      <c r="AG203" s="389"/>
      <c r="AH203" s="396"/>
      <c r="AI203" s="399"/>
      <c r="AJ203" s="399"/>
      <c r="AK203" s="44"/>
      <c r="AL203" s="386"/>
      <c r="AM203" s="396"/>
      <c r="AN203" s="401"/>
      <c r="AO203" s="351"/>
      <c r="AP203" s="383"/>
      <c r="AQ203" s="383"/>
      <c r="AR203" s="383"/>
      <c r="AS203" s="383"/>
      <c r="AT203" s="383"/>
      <c r="AU203" s="351"/>
      <c r="AV203" s="383"/>
      <c r="AW203" s="383"/>
      <c r="AX203" s="383"/>
      <c r="AY203" s="383"/>
      <c r="AZ203" s="383"/>
      <c r="BA203" s="383"/>
      <c r="BB203" s="383"/>
      <c r="BC203" s="383"/>
      <c r="BD203" s="383"/>
      <c r="BE203" s="383"/>
      <c r="BF203" s="383"/>
      <c r="BG203" s="383"/>
      <c r="BH203" s="383"/>
      <c r="BI203" s="383"/>
      <c r="BJ203" s="383"/>
      <c r="BK203" s="383"/>
      <c r="BL203" s="383"/>
      <c r="BM203" s="383"/>
    </row>
    <row r="204" spans="1:65" s="40" customFormat="1" ht="5.25" customHeight="1" x14ac:dyDescent="0.2">
      <c r="A204" s="351"/>
      <c r="B204" s="351"/>
      <c r="C204" s="351"/>
      <c r="D204" s="351"/>
      <c r="E204" s="351"/>
      <c r="F204" s="351"/>
      <c r="G204" s="351"/>
      <c r="H204" s="351"/>
      <c r="I204" s="351"/>
      <c r="J204" s="351"/>
      <c r="K204" s="351"/>
      <c r="L204" s="351"/>
      <c r="M204" s="351"/>
      <c r="N204" s="352"/>
      <c r="O204" s="351"/>
      <c r="P204" s="354"/>
      <c r="Q204" s="357"/>
      <c r="R204" s="45" t="s">
        <v>663</v>
      </c>
      <c r="S204" s="42"/>
      <c r="T204" s="42"/>
      <c r="U204" s="386"/>
      <c r="V204" s="396"/>
      <c r="W204" s="401"/>
      <c r="X204" s="385"/>
      <c r="Y204" s="387"/>
      <c r="Z204" s="389"/>
      <c r="AA204" s="391"/>
      <c r="AB204" s="389"/>
      <c r="AC204" s="394"/>
      <c r="AD204" s="387"/>
      <c r="AE204" s="388"/>
      <c r="AF204" s="389"/>
      <c r="AG204" s="389"/>
      <c r="AH204" s="396"/>
      <c r="AI204" s="399"/>
      <c r="AJ204" s="399"/>
      <c r="AK204" s="44"/>
      <c r="AL204" s="386"/>
      <c r="AM204" s="396"/>
      <c r="AN204" s="401"/>
      <c r="AO204" s="351"/>
      <c r="AP204" s="383"/>
      <c r="AQ204" s="383"/>
      <c r="AR204" s="383"/>
      <c r="AS204" s="383"/>
      <c r="AT204" s="383"/>
      <c r="AU204" s="351"/>
      <c r="AV204" s="383"/>
      <c r="AW204" s="383"/>
      <c r="AX204" s="383"/>
      <c r="AY204" s="383"/>
      <c r="AZ204" s="383"/>
      <c r="BA204" s="383"/>
      <c r="BB204" s="383"/>
      <c r="BC204" s="383"/>
      <c r="BD204" s="383"/>
      <c r="BE204" s="383"/>
      <c r="BF204" s="383"/>
      <c r="BG204" s="383"/>
      <c r="BH204" s="383"/>
      <c r="BI204" s="383"/>
      <c r="BJ204" s="383"/>
      <c r="BK204" s="383"/>
      <c r="BL204" s="383"/>
      <c r="BM204" s="383"/>
    </row>
    <row r="205" spans="1:65" s="40" customFormat="1" ht="5.25" customHeight="1" x14ac:dyDescent="0.2">
      <c r="A205" s="351"/>
      <c r="B205" s="351"/>
      <c r="C205" s="351"/>
      <c r="D205" s="351"/>
      <c r="E205" s="351"/>
      <c r="F205" s="351"/>
      <c r="G205" s="351"/>
      <c r="H205" s="351"/>
      <c r="I205" s="351"/>
      <c r="J205" s="351"/>
      <c r="K205" s="351"/>
      <c r="L205" s="351"/>
      <c r="M205" s="351"/>
      <c r="N205" s="352"/>
      <c r="O205" s="351"/>
      <c r="P205" s="354"/>
      <c r="Q205" s="357"/>
      <c r="R205" s="45" t="s">
        <v>664</v>
      </c>
      <c r="S205" s="42"/>
      <c r="T205" s="42"/>
      <c r="U205" s="386"/>
      <c r="V205" s="396"/>
      <c r="W205" s="401"/>
      <c r="X205" s="385"/>
      <c r="Y205" s="387"/>
      <c r="Z205" s="389"/>
      <c r="AA205" s="391"/>
      <c r="AB205" s="389"/>
      <c r="AC205" s="394"/>
      <c r="AD205" s="387"/>
      <c r="AE205" s="388"/>
      <c r="AF205" s="389"/>
      <c r="AG205" s="389"/>
      <c r="AH205" s="396"/>
      <c r="AI205" s="399"/>
      <c r="AJ205" s="399"/>
      <c r="AK205" s="44"/>
      <c r="AL205" s="386"/>
      <c r="AM205" s="396"/>
      <c r="AN205" s="401"/>
      <c r="AO205" s="351"/>
      <c r="AP205" s="383"/>
      <c r="AQ205" s="383"/>
      <c r="AR205" s="383"/>
      <c r="AS205" s="383"/>
      <c r="AT205" s="383"/>
      <c r="AU205" s="351"/>
      <c r="AV205" s="383"/>
      <c r="AW205" s="383"/>
      <c r="AX205" s="383"/>
      <c r="AY205" s="383"/>
      <c r="AZ205" s="383"/>
      <c r="BA205" s="383"/>
      <c r="BB205" s="383"/>
      <c r="BC205" s="383"/>
      <c r="BD205" s="383"/>
      <c r="BE205" s="383"/>
      <c r="BF205" s="383"/>
      <c r="BG205" s="383"/>
      <c r="BH205" s="383"/>
      <c r="BI205" s="383"/>
      <c r="BJ205" s="383"/>
      <c r="BK205" s="383"/>
      <c r="BL205" s="383"/>
      <c r="BM205" s="383"/>
    </row>
    <row r="206" spans="1:65" s="40" customFormat="1" ht="5.25" customHeight="1" x14ac:dyDescent="0.2">
      <c r="A206" s="351"/>
      <c r="B206" s="351"/>
      <c r="C206" s="351"/>
      <c r="D206" s="351"/>
      <c r="E206" s="351"/>
      <c r="F206" s="351"/>
      <c r="G206" s="351"/>
      <c r="H206" s="351"/>
      <c r="I206" s="351"/>
      <c r="J206" s="351"/>
      <c r="K206" s="351"/>
      <c r="L206" s="351"/>
      <c r="M206" s="351"/>
      <c r="N206" s="352"/>
      <c r="O206" s="351"/>
      <c r="P206" s="355"/>
      <c r="Q206" s="358"/>
      <c r="R206" s="43" t="s">
        <v>665</v>
      </c>
      <c r="S206" s="42">
        <f>COUNTA(S187:S205)</f>
        <v>0</v>
      </c>
      <c r="T206" s="42">
        <f>COUNTA(T187:T205)</f>
        <v>0</v>
      </c>
      <c r="U206" s="386"/>
      <c r="V206" s="396"/>
      <c r="W206" s="401"/>
      <c r="X206" s="385"/>
      <c r="Y206" s="387"/>
      <c r="Z206" s="389"/>
      <c r="AA206" s="392"/>
      <c r="AB206" s="389"/>
      <c r="AC206" s="395"/>
      <c r="AD206" s="387"/>
      <c r="AE206" s="388"/>
      <c r="AF206" s="389"/>
      <c r="AG206" s="389"/>
      <c r="AH206" s="396"/>
      <c r="AI206" s="400"/>
      <c r="AJ206" s="400"/>
      <c r="AK206" s="41"/>
      <c r="AL206" s="386"/>
      <c r="AM206" s="396"/>
      <c r="AN206" s="401"/>
      <c r="AO206" s="351"/>
      <c r="AP206" s="383"/>
      <c r="AQ206" s="383"/>
      <c r="AR206" s="383"/>
      <c r="AS206" s="383"/>
      <c r="AT206" s="383"/>
      <c r="AU206" s="351"/>
      <c r="AV206" s="383"/>
      <c r="AW206" s="383"/>
      <c r="AX206" s="383"/>
      <c r="AY206" s="383"/>
      <c r="AZ206" s="383"/>
      <c r="BA206" s="383"/>
      <c r="BB206" s="383"/>
      <c r="BC206" s="383"/>
      <c r="BD206" s="383"/>
      <c r="BE206" s="383"/>
      <c r="BF206" s="383"/>
      <c r="BG206" s="383"/>
      <c r="BH206" s="383"/>
      <c r="BI206" s="383"/>
      <c r="BJ206" s="383"/>
      <c r="BK206" s="383"/>
      <c r="BL206" s="383"/>
      <c r="BM206" s="383"/>
    </row>
    <row r="207" spans="1:65" s="40" customFormat="1" ht="5.25" customHeight="1" x14ac:dyDescent="0.2">
      <c r="A207" s="351">
        <v>9</v>
      </c>
      <c r="B207" s="351" t="s">
        <v>526</v>
      </c>
      <c r="C207" s="351" t="s">
        <v>740</v>
      </c>
      <c r="D207" s="351"/>
      <c r="E207" s="351" t="s">
        <v>741</v>
      </c>
      <c r="F207" s="351" t="s">
        <v>742</v>
      </c>
      <c r="G207" s="351"/>
      <c r="H207" s="351"/>
      <c r="I207" s="351"/>
      <c r="J207" s="351"/>
      <c r="K207" s="351"/>
      <c r="L207" s="351"/>
      <c r="M207" s="351"/>
      <c r="N207" s="352" t="s">
        <v>631</v>
      </c>
      <c r="O207" s="351"/>
      <c r="P207" s="353"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356">
        <f>IF(P207="Casi seguro",100%,IF(P207="Probable",80%,IF(P207="Posible",60%,IF(P207="Improbable",40%,IF(P207="Rara vez",20%,0)))))</f>
        <v>0</v>
      </c>
      <c r="R207" s="45" t="s">
        <v>633</v>
      </c>
      <c r="S207" s="42"/>
      <c r="T207" s="42"/>
      <c r="U207" s="386" t="str">
        <f>IF(S226&lt;=5,"Moderado",IF(S226&lt;=11,"Mayor","Catastrofico"))</f>
        <v>Moderado</v>
      </c>
      <c r="V207" s="396">
        <f>IF(U207=0,0,IF(U207="Moderado",60%,IF(U207="Mayor",80%,100%)))</f>
        <v>0.6</v>
      </c>
      <c r="W207" s="401" t="e">
        <f>VLOOKUP(P207,[3]Matriz!B83:G88,MATCH(U207,[3]Matriz!B83:G83,0),FALSE)</f>
        <v>#N/A</v>
      </c>
      <c r="X207" s="385" t="s">
        <v>743</v>
      </c>
      <c r="Y207" s="386" t="str">
        <f>IF(Z207="Preventivo","X",IF(Z207="Detectivo","X","X "))</f>
        <v xml:space="preserve">X </v>
      </c>
      <c r="Z207" s="388"/>
      <c r="AA207" s="390" t="str">
        <f>IF(Z207="","",IF(Z207="Preventivo",25%,15%))</f>
        <v/>
      </c>
      <c r="AB207" s="388"/>
      <c r="AC207" s="390">
        <f>IF(AB207="Automatico",25%,15%)</f>
        <v>0.15</v>
      </c>
      <c r="AD207" s="396" t="e">
        <f>AA207+AC207</f>
        <v>#VALUE!</v>
      </c>
      <c r="AE207" s="388"/>
      <c r="AF207" s="388"/>
      <c r="AG207" s="388"/>
      <c r="AH207" s="396" t="e">
        <f>Q207-(Q207*AD207)</f>
        <v>#VALUE!</v>
      </c>
      <c r="AI207" s="398" t="e">
        <f>IF(AJ207=0,"Defina la frecuencia",IF(AJ207=20%,"Rara vez",IF(AJ207=40%,"Improbable",IF(AJ207=60%,"Posible",IF(AJ207=80%,"Probable","Casi seguro")))))</f>
        <v>#VALUE!</v>
      </c>
      <c r="AJ207" s="398" t="e">
        <f>IF(AH214&lt;20%,20%,IF(AH214&lt;40%,40%,IF(AH214&lt;60%,60%,IF(AH214&lt;80%,80%,100%))))</f>
        <v>#VALUE!</v>
      </c>
      <c r="AK207" s="46" t="e">
        <f>VALUE(AJ207)</f>
        <v>#VALUE!</v>
      </c>
      <c r="AL207" s="386" t="str">
        <f>U207</f>
        <v>Moderado</v>
      </c>
      <c r="AM207" s="396">
        <f>V207</f>
        <v>0.6</v>
      </c>
      <c r="AN207" s="401" t="e">
        <f>VLOOKUP(AI207,[3]Matriz!B83:G88,MATCH(AL207,[3]Matriz!B83:G83,0),FALSE)</f>
        <v>#VALUE!</v>
      </c>
      <c r="AO207" s="428"/>
      <c r="AP207" s="351" t="s">
        <v>744</v>
      </c>
      <c r="AQ207" s="351" t="s">
        <v>745</v>
      </c>
      <c r="AR207" s="397">
        <v>44197</v>
      </c>
      <c r="AS207" s="397" t="s">
        <v>746</v>
      </c>
      <c r="AT207" s="351"/>
      <c r="AU207" s="351"/>
      <c r="AV207" s="351"/>
      <c r="AW207" s="351"/>
      <c r="AX207" s="351"/>
      <c r="AY207" s="351"/>
      <c r="AZ207" s="351"/>
      <c r="BA207" s="384"/>
      <c r="BB207" s="351"/>
      <c r="BC207" s="351"/>
      <c r="BD207" s="351"/>
      <c r="BE207" s="351"/>
      <c r="BF207" s="351"/>
      <c r="BG207" s="384"/>
      <c r="BH207" s="351"/>
      <c r="BI207" s="351"/>
      <c r="BJ207" s="351"/>
      <c r="BK207" s="351"/>
      <c r="BL207" s="351"/>
      <c r="BM207" s="384"/>
    </row>
    <row r="208" spans="1:65" s="40" customFormat="1" ht="5.25" customHeight="1" x14ac:dyDescent="0.2">
      <c r="A208" s="351"/>
      <c r="B208" s="351"/>
      <c r="C208" s="351"/>
      <c r="D208" s="351"/>
      <c r="E208" s="351"/>
      <c r="F208" s="351"/>
      <c r="G208" s="351"/>
      <c r="H208" s="351"/>
      <c r="I208" s="351"/>
      <c r="J208" s="351"/>
      <c r="K208" s="351"/>
      <c r="L208" s="351"/>
      <c r="M208" s="351"/>
      <c r="N208" s="352"/>
      <c r="O208" s="351"/>
      <c r="P208" s="354"/>
      <c r="Q208" s="357"/>
      <c r="R208" s="45" t="s">
        <v>644</v>
      </c>
      <c r="S208" s="42"/>
      <c r="T208" s="42"/>
      <c r="U208" s="386"/>
      <c r="V208" s="396"/>
      <c r="W208" s="401"/>
      <c r="X208" s="385"/>
      <c r="Y208" s="386"/>
      <c r="Z208" s="389"/>
      <c r="AA208" s="391"/>
      <c r="AB208" s="389"/>
      <c r="AC208" s="391"/>
      <c r="AD208" s="387"/>
      <c r="AE208" s="389"/>
      <c r="AF208" s="389"/>
      <c r="AG208" s="389"/>
      <c r="AH208" s="396"/>
      <c r="AI208" s="399"/>
      <c r="AJ208" s="399"/>
      <c r="AK208" s="44"/>
      <c r="AL208" s="386"/>
      <c r="AM208" s="396"/>
      <c r="AN208" s="401"/>
      <c r="AO208" s="428"/>
      <c r="AP208" s="351"/>
      <c r="AQ208" s="383"/>
      <c r="AR208" s="383"/>
      <c r="AS208" s="383"/>
      <c r="AT208" s="383"/>
      <c r="AU208" s="351"/>
      <c r="AV208" s="351"/>
      <c r="AW208" s="351"/>
      <c r="AX208" s="351"/>
      <c r="AY208" s="383"/>
      <c r="AZ208" s="383"/>
      <c r="BA208" s="383"/>
      <c r="BB208" s="351"/>
      <c r="BC208" s="351"/>
      <c r="BD208" s="351"/>
      <c r="BE208" s="383"/>
      <c r="BF208" s="383"/>
      <c r="BG208" s="383"/>
      <c r="BH208" s="351"/>
      <c r="BI208" s="351"/>
      <c r="BJ208" s="351"/>
      <c r="BK208" s="383"/>
      <c r="BL208" s="383"/>
      <c r="BM208" s="383"/>
    </row>
    <row r="209" spans="1:65" s="40" customFormat="1" ht="5.25" customHeight="1" x14ac:dyDescent="0.2">
      <c r="A209" s="351"/>
      <c r="B209" s="351"/>
      <c r="C209" s="351"/>
      <c r="D209" s="351"/>
      <c r="E209" s="351"/>
      <c r="F209" s="351"/>
      <c r="G209" s="351"/>
      <c r="H209" s="351"/>
      <c r="I209" s="351"/>
      <c r="J209" s="351"/>
      <c r="K209" s="351"/>
      <c r="L209" s="351"/>
      <c r="M209" s="351"/>
      <c r="N209" s="352"/>
      <c r="O209" s="351"/>
      <c r="P209" s="354"/>
      <c r="Q209" s="357"/>
      <c r="R209" s="45" t="s">
        <v>645</v>
      </c>
      <c r="S209" s="42"/>
      <c r="T209" s="42"/>
      <c r="U209" s="386"/>
      <c r="V209" s="396"/>
      <c r="W209" s="401"/>
      <c r="X209" s="385"/>
      <c r="Y209" s="386"/>
      <c r="Z209" s="389"/>
      <c r="AA209" s="391"/>
      <c r="AB209" s="389"/>
      <c r="AC209" s="391"/>
      <c r="AD209" s="387"/>
      <c r="AE209" s="389"/>
      <c r="AF209" s="389"/>
      <c r="AG209" s="389"/>
      <c r="AH209" s="396"/>
      <c r="AI209" s="399"/>
      <c r="AJ209" s="399"/>
      <c r="AK209" s="44"/>
      <c r="AL209" s="386"/>
      <c r="AM209" s="396"/>
      <c r="AN209" s="401"/>
      <c r="AO209" s="428"/>
      <c r="AP209" s="351"/>
      <c r="AQ209" s="383"/>
      <c r="AR209" s="383"/>
      <c r="AS209" s="383"/>
      <c r="AT209" s="383"/>
      <c r="AU209" s="351"/>
      <c r="AV209" s="351"/>
      <c r="AW209" s="351"/>
      <c r="AX209" s="351"/>
      <c r="AY209" s="383"/>
      <c r="AZ209" s="383"/>
      <c r="BA209" s="383"/>
      <c r="BB209" s="351"/>
      <c r="BC209" s="351"/>
      <c r="BD209" s="351"/>
      <c r="BE209" s="383"/>
      <c r="BF209" s="383"/>
      <c r="BG209" s="383"/>
      <c r="BH209" s="351"/>
      <c r="BI209" s="351"/>
      <c r="BJ209" s="351"/>
      <c r="BK209" s="383"/>
      <c r="BL209" s="383"/>
      <c r="BM209" s="383"/>
    </row>
    <row r="210" spans="1:65" s="40" customFormat="1" ht="5.25" customHeight="1" x14ac:dyDescent="0.2">
      <c r="A210" s="351"/>
      <c r="B210" s="351"/>
      <c r="C210" s="351"/>
      <c r="D210" s="351"/>
      <c r="E210" s="351"/>
      <c r="F210" s="351"/>
      <c r="G210" s="351"/>
      <c r="H210" s="351"/>
      <c r="I210" s="351"/>
      <c r="J210" s="351"/>
      <c r="K210" s="351"/>
      <c r="L210" s="351"/>
      <c r="M210" s="351"/>
      <c r="N210" s="352"/>
      <c r="O210" s="351"/>
      <c r="P210" s="354"/>
      <c r="Q210" s="357"/>
      <c r="R210" s="45" t="s">
        <v>646</v>
      </c>
      <c r="S210" s="42"/>
      <c r="T210" s="42"/>
      <c r="U210" s="386"/>
      <c r="V210" s="396"/>
      <c r="W210" s="401"/>
      <c r="X210" s="385"/>
      <c r="Y210" s="386"/>
      <c r="Z210" s="389"/>
      <c r="AA210" s="391"/>
      <c r="AB210" s="389"/>
      <c r="AC210" s="391"/>
      <c r="AD210" s="387"/>
      <c r="AE210" s="389"/>
      <c r="AF210" s="389"/>
      <c r="AG210" s="389"/>
      <c r="AH210" s="396"/>
      <c r="AI210" s="399"/>
      <c r="AJ210" s="399"/>
      <c r="AK210" s="44"/>
      <c r="AL210" s="386"/>
      <c r="AM210" s="396"/>
      <c r="AN210" s="401"/>
      <c r="AO210" s="428"/>
      <c r="AP210" s="351"/>
      <c r="AQ210" s="383"/>
      <c r="AR210" s="383"/>
      <c r="AS210" s="383"/>
      <c r="AT210" s="383"/>
      <c r="AU210" s="351"/>
      <c r="AV210" s="351"/>
      <c r="AW210" s="351"/>
      <c r="AX210" s="351"/>
      <c r="AY210" s="383"/>
      <c r="AZ210" s="383"/>
      <c r="BA210" s="383"/>
      <c r="BB210" s="351"/>
      <c r="BC210" s="351"/>
      <c r="BD210" s="351"/>
      <c r="BE210" s="383"/>
      <c r="BF210" s="383"/>
      <c r="BG210" s="383"/>
      <c r="BH210" s="351"/>
      <c r="BI210" s="351"/>
      <c r="BJ210" s="351"/>
      <c r="BK210" s="383"/>
      <c r="BL210" s="383"/>
      <c r="BM210" s="383"/>
    </row>
    <row r="211" spans="1:65" s="40" customFormat="1" ht="5.25" customHeight="1" x14ac:dyDescent="0.2">
      <c r="A211" s="351"/>
      <c r="B211" s="351"/>
      <c r="C211" s="351"/>
      <c r="D211" s="351"/>
      <c r="E211" s="351"/>
      <c r="F211" s="351"/>
      <c r="G211" s="351"/>
      <c r="H211" s="351"/>
      <c r="I211" s="351"/>
      <c r="J211" s="351"/>
      <c r="K211" s="351"/>
      <c r="L211" s="351"/>
      <c r="M211" s="351"/>
      <c r="N211" s="352"/>
      <c r="O211" s="351"/>
      <c r="P211" s="354"/>
      <c r="Q211" s="357"/>
      <c r="R211" s="45" t="s">
        <v>647</v>
      </c>
      <c r="S211" s="42"/>
      <c r="T211" s="42"/>
      <c r="U211" s="386"/>
      <c r="V211" s="396"/>
      <c r="W211" s="401"/>
      <c r="X211" s="385"/>
      <c r="Y211" s="386"/>
      <c r="Z211" s="389"/>
      <c r="AA211" s="391"/>
      <c r="AB211" s="389"/>
      <c r="AC211" s="391"/>
      <c r="AD211" s="387"/>
      <c r="AE211" s="389"/>
      <c r="AF211" s="389"/>
      <c r="AG211" s="389"/>
      <c r="AH211" s="396"/>
      <c r="AI211" s="399"/>
      <c r="AJ211" s="399"/>
      <c r="AK211" s="44"/>
      <c r="AL211" s="386"/>
      <c r="AM211" s="396"/>
      <c r="AN211" s="401"/>
      <c r="AO211" s="428"/>
      <c r="AP211" s="351"/>
      <c r="AQ211" s="383"/>
      <c r="AR211" s="383"/>
      <c r="AS211" s="383"/>
      <c r="AT211" s="383"/>
      <c r="AU211" s="351"/>
      <c r="AV211" s="351"/>
      <c r="AW211" s="351"/>
      <c r="AX211" s="351"/>
      <c r="AY211" s="383"/>
      <c r="AZ211" s="383"/>
      <c r="BA211" s="383"/>
      <c r="BB211" s="351"/>
      <c r="BC211" s="351"/>
      <c r="BD211" s="351"/>
      <c r="BE211" s="383"/>
      <c r="BF211" s="383"/>
      <c r="BG211" s="383"/>
      <c r="BH211" s="351"/>
      <c r="BI211" s="351"/>
      <c r="BJ211" s="351"/>
      <c r="BK211" s="383"/>
      <c r="BL211" s="383"/>
      <c r="BM211" s="383"/>
    </row>
    <row r="212" spans="1:65" s="40" customFormat="1" ht="5.25" customHeight="1" x14ac:dyDescent="0.2">
      <c r="A212" s="351"/>
      <c r="B212" s="351"/>
      <c r="C212" s="351"/>
      <c r="D212" s="351"/>
      <c r="E212" s="351"/>
      <c r="F212" s="351"/>
      <c r="G212" s="351"/>
      <c r="H212" s="351"/>
      <c r="I212" s="351"/>
      <c r="J212" s="351"/>
      <c r="K212" s="351"/>
      <c r="L212" s="351"/>
      <c r="M212" s="351"/>
      <c r="N212" s="352"/>
      <c r="O212" s="351"/>
      <c r="P212" s="354"/>
      <c r="Q212" s="357"/>
      <c r="R212" s="45" t="s">
        <v>648</v>
      </c>
      <c r="S212" s="42"/>
      <c r="T212" s="42"/>
      <c r="U212" s="386"/>
      <c r="V212" s="396"/>
      <c r="W212" s="401"/>
      <c r="X212" s="385"/>
      <c r="Y212" s="386"/>
      <c r="Z212" s="389"/>
      <c r="AA212" s="391"/>
      <c r="AB212" s="389"/>
      <c r="AC212" s="391"/>
      <c r="AD212" s="387"/>
      <c r="AE212" s="389"/>
      <c r="AF212" s="389"/>
      <c r="AG212" s="389"/>
      <c r="AH212" s="396"/>
      <c r="AI212" s="399"/>
      <c r="AJ212" s="399"/>
      <c r="AK212" s="44"/>
      <c r="AL212" s="386"/>
      <c r="AM212" s="396"/>
      <c r="AN212" s="401"/>
      <c r="AO212" s="428"/>
      <c r="AP212" s="351"/>
      <c r="AQ212" s="383"/>
      <c r="AR212" s="383"/>
      <c r="AS212" s="383"/>
      <c r="AT212" s="383"/>
      <c r="AU212" s="351"/>
      <c r="AV212" s="351"/>
      <c r="AW212" s="351"/>
      <c r="AX212" s="351"/>
      <c r="AY212" s="383"/>
      <c r="AZ212" s="383"/>
      <c r="BA212" s="383"/>
      <c r="BB212" s="351"/>
      <c r="BC212" s="351"/>
      <c r="BD212" s="351"/>
      <c r="BE212" s="383"/>
      <c r="BF212" s="383"/>
      <c r="BG212" s="383"/>
      <c r="BH212" s="351"/>
      <c r="BI212" s="351"/>
      <c r="BJ212" s="351"/>
      <c r="BK212" s="383"/>
      <c r="BL212" s="383"/>
      <c r="BM212" s="383"/>
    </row>
    <row r="213" spans="1:65" s="40" customFormat="1" ht="5.25" customHeight="1" x14ac:dyDescent="0.2">
      <c r="A213" s="351"/>
      <c r="B213" s="351"/>
      <c r="C213" s="351"/>
      <c r="D213" s="351"/>
      <c r="E213" s="351"/>
      <c r="F213" s="351"/>
      <c r="G213" s="351"/>
      <c r="H213" s="351"/>
      <c r="I213" s="351"/>
      <c r="J213" s="351"/>
      <c r="K213" s="351"/>
      <c r="L213" s="351"/>
      <c r="M213" s="351"/>
      <c r="N213" s="352"/>
      <c r="O213" s="351"/>
      <c r="P213" s="354"/>
      <c r="Q213" s="357"/>
      <c r="R213" s="45" t="s">
        <v>649</v>
      </c>
      <c r="S213" s="42"/>
      <c r="T213" s="42"/>
      <c r="U213" s="386"/>
      <c r="V213" s="396"/>
      <c r="W213" s="401"/>
      <c r="X213" s="385"/>
      <c r="Y213" s="386"/>
      <c r="Z213" s="389"/>
      <c r="AA213" s="392"/>
      <c r="AB213" s="389"/>
      <c r="AC213" s="392"/>
      <c r="AD213" s="387"/>
      <c r="AE213" s="389"/>
      <c r="AF213" s="389"/>
      <c r="AG213" s="389"/>
      <c r="AH213" s="396"/>
      <c r="AI213" s="399"/>
      <c r="AJ213" s="399"/>
      <c r="AK213" s="44"/>
      <c r="AL213" s="386"/>
      <c r="AM213" s="396"/>
      <c r="AN213" s="401"/>
      <c r="AO213" s="428"/>
      <c r="AP213" s="351"/>
      <c r="AQ213" s="383"/>
      <c r="AR213" s="383"/>
      <c r="AS213" s="383"/>
      <c r="AT213" s="383"/>
      <c r="AU213" s="351"/>
      <c r="AV213" s="351"/>
      <c r="AW213" s="351"/>
      <c r="AX213" s="351"/>
      <c r="AY213" s="383"/>
      <c r="AZ213" s="383"/>
      <c r="BA213" s="383"/>
      <c r="BB213" s="351"/>
      <c r="BC213" s="351"/>
      <c r="BD213" s="351"/>
      <c r="BE213" s="383"/>
      <c r="BF213" s="383"/>
      <c r="BG213" s="383"/>
      <c r="BH213" s="351"/>
      <c r="BI213" s="351"/>
      <c r="BJ213" s="351"/>
      <c r="BK213" s="383"/>
      <c r="BL213" s="383"/>
      <c r="BM213" s="383"/>
    </row>
    <row r="214" spans="1:65" s="40" customFormat="1" ht="5.25" customHeight="1" x14ac:dyDescent="0.2">
      <c r="A214" s="351"/>
      <c r="B214" s="351"/>
      <c r="C214" s="351"/>
      <c r="D214" s="351"/>
      <c r="E214" s="351"/>
      <c r="F214" s="351"/>
      <c r="G214" s="351"/>
      <c r="H214" s="351"/>
      <c r="I214" s="351"/>
      <c r="J214" s="351"/>
      <c r="K214" s="351"/>
      <c r="L214" s="351"/>
      <c r="M214" s="351"/>
      <c r="N214" s="352"/>
      <c r="O214" s="351"/>
      <c r="P214" s="354"/>
      <c r="Q214" s="357"/>
      <c r="R214" s="45" t="s">
        <v>650</v>
      </c>
      <c r="S214" s="42"/>
      <c r="T214" s="42"/>
      <c r="U214" s="386"/>
      <c r="V214" s="396"/>
      <c r="W214" s="401"/>
      <c r="X214" s="385"/>
      <c r="Y214" s="386" t="str">
        <f>IF(Z214="Preventivo","X",IF(Z207="Detectivo","X","X "))</f>
        <v xml:space="preserve">X </v>
      </c>
      <c r="Z214" s="388" t="s">
        <v>519</v>
      </c>
      <c r="AA214" s="390">
        <f>IF(Z214="","",IF(Z214="Preventivo",25%,15%))</f>
        <v>0.15</v>
      </c>
      <c r="AB214" s="388" t="s">
        <v>520</v>
      </c>
      <c r="AC214" s="393">
        <f>IF(AB214="Automatico",25%,15%)</f>
        <v>0.15</v>
      </c>
      <c r="AD214" s="396">
        <f>AA214+AC214</f>
        <v>0.3</v>
      </c>
      <c r="AE214" s="388"/>
      <c r="AF214" s="388"/>
      <c r="AG214" s="388"/>
      <c r="AH214" s="396" t="e">
        <f>AH207-(AH207*AD214)</f>
        <v>#VALUE!</v>
      </c>
      <c r="AI214" s="399"/>
      <c r="AJ214" s="399"/>
      <c r="AK214" s="44"/>
      <c r="AL214" s="386"/>
      <c r="AM214" s="396"/>
      <c r="AN214" s="401"/>
      <c r="AO214" s="428"/>
      <c r="AP214" s="351"/>
      <c r="AQ214" s="351"/>
      <c r="AR214" s="397"/>
      <c r="AS214" s="397"/>
      <c r="AT214" s="351"/>
      <c r="AU214" s="351"/>
      <c r="AV214" s="351"/>
      <c r="AW214" s="351"/>
      <c r="AX214" s="351"/>
      <c r="AY214" s="351"/>
      <c r="AZ214" s="351"/>
      <c r="BA214" s="384"/>
      <c r="BB214" s="351"/>
      <c r="BC214" s="351"/>
      <c r="BD214" s="351"/>
      <c r="BE214" s="351"/>
      <c r="BF214" s="351"/>
      <c r="BG214" s="384"/>
      <c r="BH214" s="351"/>
      <c r="BI214" s="351"/>
      <c r="BJ214" s="351"/>
      <c r="BK214" s="351"/>
      <c r="BL214" s="351"/>
      <c r="BM214" s="384"/>
    </row>
    <row r="215" spans="1:65" s="40" customFormat="1" ht="5.25" customHeight="1" x14ac:dyDescent="0.2">
      <c r="A215" s="351"/>
      <c r="B215" s="351"/>
      <c r="C215" s="351"/>
      <c r="D215" s="351"/>
      <c r="E215" s="351"/>
      <c r="F215" s="351"/>
      <c r="G215" s="351"/>
      <c r="H215" s="351"/>
      <c r="I215" s="351"/>
      <c r="J215" s="351"/>
      <c r="K215" s="351"/>
      <c r="L215" s="351"/>
      <c r="M215" s="351"/>
      <c r="N215" s="352"/>
      <c r="O215" s="351"/>
      <c r="P215" s="354"/>
      <c r="Q215" s="357"/>
      <c r="R215" s="45" t="s">
        <v>654</v>
      </c>
      <c r="S215" s="42"/>
      <c r="T215" s="42"/>
      <c r="U215" s="386"/>
      <c r="V215" s="396"/>
      <c r="W215" s="401"/>
      <c r="X215" s="385"/>
      <c r="Y215" s="387"/>
      <c r="Z215" s="389"/>
      <c r="AA215" s="391"/>
      <c r="AB215" s="389"/>
      <c r="AC215" s="394"/>
      <c r="AD215" s="387"/>
      <c r="AE215" s="388"/>
      <c r="AF215" s="389"/>
      <c r="AG215" s="389"/>
      <c r="AH215" s="396"/>
      <c r="AI215" s="399"/>
      <c r="AJ215" s="399"/>
      <c r="AK215" s="44"/>
      <c r="AL215" s="386"/>
      <c r="AM215" s="396"/>
      <c r="AN215" s="401"/>
      <c r="AO215" s="428"/>
      <c r="AP215" s="383"/>
      <c r="AQ215" s="383"/>
      <c r="AR215" s="383"/>
      <c r="AS215" s="383"/>
      <c r="AT215" s="383"/>
      <c r="AU215" s="351"/>
      <c r="AV215" s="383"/>
      <c r="AW215" s="383"/>
      <c r="AX215" s="383"/>
      <c r="AY215" s="383"/>
      <c r="AZ215" s="383"/>
      <c r="BA215" s="383"/>
      <c r="BB215" s="383"/>
      <c r="BC215" s="383"/>
      <c r="BD215" s="383"/>
      <c r="BE215" s="383"/>
      <c r="BF215" s="383"/>
      <c r="BG215" s="383"/>
      <c r="BH215" s="383"/>
      <c r="BI215" s="383"/>
      <c r="BJ215" s="383"/>
      <c r="BK215" s="383"/>
      <c r="BL215" s="383"/>
      <c r="BM215" s="383"/>
    </row>
    <row r="216" spans="1:65" s="40" customFormat="1" ht="5.25" customHeight="1" x14ac:dyDescent="0.2">
      <c r="A216" s="351"/>
      <c r="B216" s="351"/>
      <c r="C216" s="351"/>
      <c r="D216" s="351"/>
      <c r="E216" s="351"/>
      <c r="F216" s="351"/>
      <c r="G216" s="351"/>
      <c r="H216" s="351"/>
      <c r="I216" s="351"/>
      <c r="J216" s="351"/>
      <c r="K216" s="351"/>
      <c r="L216" s="351"/>
      <c r="M216" s="351"/>
      <c r="N216" s="352"/>
      <c r="O216" s="351"/>
      <c r="P216" s="354"/>
      <c r="Q216" s="357"/>
      <c r="R216" s="45" t="s">
        <v>655</v>
      </c>
      <c r="S216" s="42"/>
      <c r="T216" s="42"/>
      <c r="U216" s="386"/>
      <c r="V216" s="396"/>
      <c r="W216" s="401"/>
      <c r="X216" s="385"/>
      <c r="Y216" s="387"/>
      <c r="Z216" s="389"/>
      <c r="AA216" s="391"/>
      <c r="AB216" s="389"/>
      <c r="AC216" s="394"/>
      <c r="AD216" s="387"/>
      <c r="AE216" s="388"/>
      <c r="AF216" s="389"/>
      <c r="AG216" s="389"/>
      <c r="AH216" s="396"/>
      <c r="AI216" s="399"/>
      <c r="AJ216" s="399"/>
      <c r="AK216" s="44"/>
      <c r="AL216" s="386"/>
      <c r="AM216" s="396"/>
      <c r="AN216" s="401"/>
      <c r="AO216" s="428"/>
      <c r="AP216" s="383"/>
      <c r="AQ216" s="383"/>
      <c r="AR216" s="383"/>
      <c r="AS216" s="383"/>
      <c r="AT216" s="383"/>
      <c r="AU216" s="351"/>
      <c r="AV216" s="383"/>
      <c r="AW216" s="383"/>
      <c r="AX216" s="383"/>
      <c r="AY216" s="383"/>
      <c r="AZ216" s="383"/>
      <c r="BA216" s="383"/>
      <c r="BB216" s="383"/>
      <c r="BC216" s="383"/>
      <c r="BD216" s="383"/>
      <c r="BE216" s="383"/>
      <c r="BF216" s="383"/>
      <c r="BG216" s="383"/>
      <c r="BH216" s="383"/>
      <c r="BI216" s="383"/>
      <c r="BJ216" s="383"/>
      <c r="BK216" s="383"/>
      <c r="BL216" s="383"/>
      <c r="BM216" s="383"/>
    </row>
    <row r="217" spans="1:65" s="40" customFormat="1" ht="5.25" customHeight="1" x14ac:dyDescent="0.2">
      <c r="A217" s="351"/>
      <c r="B217" s="351"/>
      <c r="C217" s="351"/>
      <c r="D217" s="351"/>
      <c r="E217" s="351"/>
      <c r="F217" s="351"/>
      <c r="G217" s="351"/>
      <c r="H217" s="351"/>
      <c r="I217" s="351"/>
      <c r="J217" s="351"/>
      <c r="K217" s="351"/>
      <c r="L217" s="351"/>
      <c r="M217" s="351"/>
      <c r="N217" s="352"/>
      <c r="O217" s="351"/>
      <c r="P217" s="354"/>
      <c r="Q217" s="357"/>
      <c r="R217" s="45" t="s">
        <v>656</v>
      </c>
      <c r="S217" s="42"/>
      <c r="T217" s="42"/>
      <c r="U217" s="386"/>
      <c r="V217" s="396"/>
      <c r="W217" s="401"/>
      <c r="X217" s="385"/>
      <c r="Y217" s="387"/>
      <c r="Z217" s="389"/>
      <c r="AA217" s="391"/>
      <c r="AB217" s="389"/>
      <c r="AC217" s="394"/>
      <c r="AD217" s="387"/>
      <c r="AE217" s="388"/>
      <c r="AF217" s="389"/>
      <c r="AG217" s="389"/>
      <c r="AH217" s="396"/>
      <c r="AI217" s="399"/>
      <c r="AJ217" s="399"/>
      <c r="AK217" s="44"/>
      <c r="AL217" s="386"/>
      <c r="AM217" s="396"/>
      <c r="AN217" s="401"/>
      <c r="AO217" s="428"/>
      <c r="AP217" s="383"/>
      <c r="AQ217" s="383"/>
      <c r="AR217" s="383"/>
      <c r="AS217" s="383"/>
      <c r="AT217" s="383"/>
      <c r="AU217" s="351"/>
      <c r="AV217" s="383"/>
      <c r="AW217" s="383"/>
      <c r="AX217" s="383"/>
      <c r="AY217" s="383"/>
      <c r="AZ217" s="383"/>
      <c r="BA217" s="383"/>
      <c r="BB217" s="383"/>
      <c r="BC217" s="383"/>
      <c r="BD217" s="383"/>
      <c r="BE217" s="383"/>
      <c r="BF217" s="383"/>
      <c r="BG217" s="383"/>
      <c r="BH217" s="383"/>
      <c r="BI217" s="383"/>
      <c r="BJ217" s="383"/>
      <c r="BK217" s="383"/>
      <c r="BL217" s="383"/>
      <c r="BM217" s="383"/>
    </row>
    <row r="218" spans="1:65" s="40" customFormat="1" ht="5.25" customHeight="1" x14ac:dyDescent="0.2">
      <c r="A218" s="351"/>
      <c r="B218" s="351"/>
      <c r="C218" s="351"/>
      <c r="D218" s="351"/>
      <c r="E218" s="351"/>
      <c r="F218" s="351"/>
      <c r="G218" s="351"/>
      <c r="H218" s="351"/>
      <c r="I218" s="351"/>
      <c r="J218" s="351"/>
      <c r="K218" s="351"/>
      <c r="L218" s="351"/>
      <c r="M218" s="351"/>
      <c r="N218" s="352"/>
      <c r="O218" s="351"/>
      <c r="P218" s="354"/>
      <c r="Q218" s="357"/>
      <c r="R218" s="45" t="s">
        <v>657</v>
      </c>
      <c r="S218" s="42"/>
      <c r="T218" s="42"/>
      <c r="U218" s="386"/>
      <c r="V218" s="396"/>
      <c r="W218" s="401"/>
      <c r="X218" s="385"/>
      <c r="Y218" s="387"/>
      <c r="Z218" s="389"/>
      <c r="AA218" s="391"/>
      <c r="AB218" s="389"/>
      <c r="AC218" s="394"/>
      <c r="AD218" s="387"/>
      <c r="AE218" s="388"/>
      <c r="AF218" s="389"/>
      <c r="AG218" s="389"/>
      <c r="AH218" s="396"/>
      <c r="AI218" s="399"/>
      <c r="AJ218" s="399"/>
      <c r="AK218" s="44"/>
      <c r="AL218" s="386"/>
      <c r="AM218" s="396"/>
      <c r="AN218" s="401"/>
      <c r="AO218" s="428"/>
      <c r="AP218" s="383"/>
      <c r="AQ218" s="383"/>
      <c r="AR218" s="383"/>
      <c r="AS218" s="383"/>
      <c r="AT218" s="383"/>
      <c r="AU218" s="351"/>
      <c r="AV218" s="383"/>
      <c r="AW218" s="383"/>
      <c r="AX218" s="383"/>
      <c r="AY218" s="383"/>
      <c r="AZ218" s="383"/>
      <c r="BA218" s="383"/>
      <c r="BB218" s="383"/>
      <c r="BC218" s="383"/>
      <c r="BD218" s="383"/>
      <c r="BE218" s="383"/>
      <c r="BF218" s="383"/>
      <c r="BG218" s="383"/>
      <c r="BH218" s="383"/>
      <c r="BI218" s="383"/>
      <c r="BJ218" s="383"/>
      <c r="BK218" s="383"/>
      <c r="BL218" s="383"/>
      <c r="BM218" s="383"/>
    </row>
    <row r="219" spans="1:65" s="40" customFormat="1" ht="5.25" customHeight="1" x14ac:dyDescent="0.2">
      <c r="A219" s="351"/>
      <c r="B219" s="351"/>
      <c r="C219" s="351"/>
      <c r="D219" s="351"/>
      <c r="E219" s="351"/>
      <c r="F219" s="351"/>
      <c r="G219" s="351"/>
      <c r="H219" s="351"/>
      <c r="I219" s="351"/>
      <c r="J219" s="351"/>
      <c r="K219" s="351"/>
      <c r="L219" s="351"/>
      <c r="M219" s="351"/>
      <c r="N219" s="352"/>
      <c r="O219" s="351"/>
      <c r="P219" s="354"/>
      <c r="Q219" s="357"/>
      <c r="R219" s="45" t="s">
        <v>658</v>
      </c>
      <c r="S219" s="42"/>
      <c r="T219" s="42"/>
      <c r="U219" s="386"/>
      <c r="V219" s="396"/>
      <c r="W219" s="401"/>
      <c r="X219" s="385"/>
      <c r="Y219" s="387"/>
      <c r="Z219" s="389"/>
      <c r="AA219" s="391"/>
      <c r="AB219" s="389"/>
      <c r="AC219" s="394"/>
      <c r="AD219" s="387"/>
      <c r="AE219" s="388"/>
      <c r="AF219" s="389"/>
      <c r="AG219" s="389"/>
      <c r="AH219" s="396"/>
      <c r="AI219" s="399"/>
      <c r="AJ219" s="399"/>
      <c r="AK219" s="44"/>
      <c r="AL219" s="386"/>
      <c r="AM219" s="396"/>
      <c r="AN219" s="401"/>
      <c r="AO219" s="428"/>
      <c r="AP219" s="383"/>
      <c r="AQ219" s="383"/>
      <c r="AR219" s="383"/>
      <c r="AS219" s="383"/>
      <c r="AT219" s="383"/>
      <c r="AU219" s="351"/>
      <c r="AV219" s="383"/>
      <c r="AW219" s="383"/>
      <c r="AX219" s="383"/>
      <c r="AY219" s="383"/>
      <c r="AZ219" s="383"/>
      <c r="BA219" s="383"/>
      <c r="BB219" s="383"/>
      <c r="BC219" s="383"/>
      <c r="BD219" s="383"/>
      <c r="BE219" s="383"/>
      <c r="BF219" s="383"/>
      <c r="BG219" s="383"/>
      <c r="BH219" s="383"/>
      <c r="BI219" s="383"/>
      <c r="BJ219" s="383"/>
      <c r="BK219" s="383"/>
      <c r="BL219" s="383"/>
      <c r="BM219" s="383"/>
    </row>
    <row r="220" spans="1:65" s="40" customFormat="1" ht="5.25" customHeight="1" x14ac:dyDescent="0.2">
      <c r="A220" s="351"/>
      <c r="B220" s="351"/>
      <c r="C220" s="351"/>
      <c r="D220" s="351"/>
      <c r="E220" s="351"/>
      <c r="F220" s="351"/>
      <c r="G220" s="351"/>
      <c r="H220" s="351"/>
      <c r="I220" s="351"/>
      <c r="J220" s="351"/>
      <c r="K220" s="351"/>
      <c r="L220" s="351"/>
      <c r="M220" s="351"/>
      <c r="N220" s="352"/>
      <c r="O220" s="351"/>
      <c r="P220" s="354"/>
      <c r="Q220" s="357"/>
      <c r="R220" s="45" t="s">
        <v>659</v>
      </c>
      <c r="S220" s="42"/>
      <c r="T220" s="42"/>
      <c r="U220" s="386"/>
      <c r="V220" s="396"/>
      <c r="W220" s="401"/>
      <c r="X220" s="385"/>
      <c r="Y220" s="387"/>
      <c r="Z220" s="389"/>
      <c r="AA220" s="391"/>
      <c r="AB220" s="389"/>
      <c r="AC220" s="394"/>
      <c r="AD220" s="387"/>
      <c r="AE220" s="388"/>
      <c r="AF220" s="389"/>
      <c r="AG220" s="389"/>
      <c r="AH220" s="396"/>
      <c r="AI220" s="399"/>
      <c r="AJ220" s="399"/>
      <c r="AK220" s="44"/>
      <c r="AL220" s="386"/>
      <c r="AM220" s="396"/>
      <c r="AN220" s="401"/>
      <c r="AO220" s="428"/>
      <c r="AP220" s="383"/>
      <c r="AQ220" s="383"/>
      <c r="AR220" s="383"/>
      <c r="AS220" s="383"/>
      <c r="AT220" s="383"/>
      <c r="AU220" s="351"/>
      <c r="AV220" s="383"/>
      <c r="AW220" s="383"/>
      <c r="AX220" s="383"/>
      <c r="AY220" s="383"/>
      <c r="AZ220" s="383"/>
      <c r="BA220" s="383"/>
      <c r="BB220" s="383"/>
      <c r="BC220" s="383"/>
      <c r="BD220" s="383"/>
      <c r="BE220" s="383"/>
      <c r="BF220" s="383"/>
      <c r="BG220" s="383"/>
      <c r="BH220" s="383"/>
      <c r="BI220" s="383"/>
      <c r="BJ220" s="383"/>
      <c r="BK220" s="383"/>
      <c r="BL220" s="383"/>
      <c r="BM220" s="383"/>
    </row>
    <row r="221" spans="1:65" s="40" customFormat="1" ht="5.25" customHeight="1" x14ac:dyDescent="0.2">
      <c r="A221" s="351"/>
      <c r="B221" s="351"/>
      <c r="C221" s="351"/>
      <c r="D221" s="351"/>
      <c r="E221" s="351"/>
      <c r="F221" s="351"/>
      <c r="G221" s="351"/>
      <c r="H221" s="351"/>
      <c r="I221" s="351"/>
      <c r="J221" s="351"/>
      <c r="K221" s="351"/>
      <c r="L221" s="351"/>
      <c r="M221" s="351"/>
      <c r="N221" s="352"/>
      <c r="O221" s="351"/>
      <c r="P221" s="354"/>
      <c r="Q221" s="357"/>
      <c r="R221" s="45" t="s">
        <v>660</v>
      </c>
      <c r="S221" s="42"/>
      <c r="T221" s="42"/>
      <c r="U221" s="386"/>
      <c r="V221" s="396"/>
      <c r="W221" s="401"/>
      <c r="X221" s="385"/>
      <c r="Y221" s="387"/>
      <c r="Z221" s="389"/>
      <c r="AA221" s="391"/>
      <c r="AB221" s="389"/>
      <c r="AC221" s="394"/>
      <c r="AD221" s="387"/>
      <c r="AE221" s="388"/>
      <c r="AF221" s="389"/>
      <c r="AG221" s="389"/>
      <c r="AH221" s="396"/>
      <c r="AI221" s="399"/>
      <c r="AJ221" s="399"/>
      <c r="AK221" s="44"/>
      <c r="AL221" s="386"/>
      <c r="AM221" s="396"/>
      <c r="AN221" s="401"/>
      <c r="AO221" s="428"/>
      <c r="AP221" s="383"/>
      <c r="AQ221" s="383"/>
      <c r="AR221" s="383"/>
      <c r="AS221" s="383"/>
      <c r="AT221" s="383"/>
      <c r="AU221" s="351"/>
      <c r="AV221" s="383"/>
      <c r="AW221" s="383"/>
      <c r="AX221" s="383"/>
      <c r="AY221" s="383"/>
      <c r="AZ221" s="383"/>
      <c r="BA221" s="383"/>
      <c r="BB221" s="383"/>
      <c r="BC221" s="383"/>
      <c r="BD221" s="383"/>
      <c r="BE221" s="383"/>
      <c r="BF221" s="383"/>
      <c r="BG221" s="383"/>
      <c r="BH221" s="383"/>
      <c r="BI221" s="383"/>
      <c r="BJ221" s="383"/>
      <c r="BK221" s="383"/>
      <c r="BL221" s="383"/>
      <c r="BM221" s="383"/>
    </row>
    <row r="222" spans="1:65" s="40" customFormat="1" ht="5.25" customHeight="1" x14ac:dyDescent="0.2">
      <c r="A222" s="351"/>
      <c r="B222" s="351"/>
      <c r="C222" s="351"/>
      <c r="D222" s="351"/>
      <c r="E222" s="351"/>
      <c r="F222" s="351"/>
      <c r="G222" s="351"/>
      <c r="H222" s="351"/>
      <c r="I222" s="351"/>
      <c r="J222" s="351"/>
      <c r="K222" s="351"/>
      <c r="L222" s="351"/>
      <c r="M222" s="351"/>
      <c r="N222" s="352"/>
      <c r="O222" s="351"/>
      <c r="P222" s="354"/>
      <c r="Q222" s="357"/>
      <c r="R222" s="45" t="s">
        <v>661</v>
      </c>
      <c r="S222" s="42"/>
      <c r="T222" s="42"/>
      <c r="U222" s="386"/>
      <c r="V222" s="396"/>
      <c r="W222" s="401"/>
      <c r="X222" s="385"/>
      <c r="Y222" s="387"/>
      <c r="Z222" s="389"/>
      <c r="AA222" s="391"/>
      <c r="AB222" s="389"/>
      <c r="AC222" s="394"/>
      <c r="AD222" s="387"/>
      <c r="AE222" s="388"/>
      <c r="AF222" s="389"/>
      <c r="AG222" s="389"/>
      <c r="AH222" s="396"/>
      <c r="AI222" s="399"/>
      <c r="AJ222" s="399"/>
      <c r="AK222" s="44"/>
      <c r="AL222" s="386"/>
      <c r="AM222" s="396"/>
      <c r="AN222" s="401"/>
      <c r="AO222" s="428"/>
      <c r="AP222" s="383"/>
      <c r="AQ222" s="383"/>
      <c r="AR222" s="383"/>
      <c r="AS222" s="383"/>
      <c r="AT222" s="383"/>
      <c r="AU222" s="351"/>
      <c r="AV222" s="383"/>
      <c r="AW222" s="383"/>
      <c r="AX222" s="383"/>
      <c r="AY222" s="383"/>
      <c r="AZ222" s="383"/>
      <c r="BA222" s="383"/>
      <c r="BB222" s="383"/>
      <c r="BC222" s="383"/>
      <c r="BD222" s="383"/>
      <c r="BE222" s="383"/>
      <c r="BF222" s="383"/>
      <c r="BG222" s="383"/>
      <c r="BH222" s="383"/>
      <c r="BI222" s="383"/>
      <c r="BJ222" s="383"/>
      <c r="BK222" s="383"/>
      <c r="BL222" s="383"/>
      <c r="BM222" s="383"/>
    </row>
    <row r="223" spans="1:65" s="40" customFormat="1" ht="5.25" customHeight="1" x14ac:dyDescent="0.2">
      <c r="A223" s="351"/>
      <c r="B223" s="351"/>
      <c r="C223" s="351"/>
      <c r="D223" s="351"/>
      <c r="E223" s="351"/>
      <c r="F223" s="351"/>
      <c r="G223" s="351"/>
      <c r="H223" s="351"/>
      <c r="I223" s="351"/>
      <c r="J223" s="351"/>
      <c r="K223" s="351"/>
      <c r="L223" s="351"/>
      <c r="M223" s="351"/>
      <c r="N223" s="352"/>
      <c r="O223" s="351"/>
      <c r="P223" s="354"/>
      <c r="Q223" s="357"/>
      <c r="R223" s="45" t="s">
        <v>662</v>
      </c>
      <c r="S223" s="42"/>
      <c r="T223" s="42"/>
      <c r="U223" s="386"/>
      <c r="V223" s="396"/>
      <c r="W223" s="401"/>
      <c r="X223" s="385"/>
      <c r="Y223" s="387"/>
      <c r="Z223" s="389"/>
      <c r="AA223" s="391"/>
      <c r="AB223" s="389"/>
      <c r="AC223" s="394"/>
      <c r="AD223" s="387"/>
      <c r="AE223" s="388"/>
      <c r="AF223" s="389"/>
      <c r="AG223" s="389"/>
      <c r="AH223" s="396"/>
      <c r="AI223" s="399"/>
      <c r="AJ223" s="399"/>
      <c r="AK223" s="44"/>
      <c r="AL223" s="386"/>
      <c r="AM223" s="396"/>
      <c r="AN223" s="401"/>
      <c r="AO223" s="428"/>
      <c r="AP223" s="383"/>
      <c r="AQ223" s="383"/>
      <c r="AR223" s="383"/>
      <c r="AS223" s="383"/>
      <c r="AT223" s="383"/>
      <c r="AU223" s="351"/>
      <c r="AV223" s="383"/>
      <c r="AW223" s="383"/>
      <c r="AX223" s="383"/>
      <c r="AY223" s="383"/>
      <c r="AZ223" s="383"/>
      <c r="BA223" s="383"/>
      <c r="BB223" s="383"/>
      <c r="BC223" s="383"/>
      <c r="BD223" s="383"/>
      <c r="BE223" s="383"/>
      <c r="BF223" s="383"/>
      <c r="BG223" s="383"/>
      <c r="BH223" s="383"/>
      <c r="BI223" s="383"/>
      <c r="BJ223" s="383"/>
      <c r="BK223" s="383"/>
      <c r="BL223" s="383"/>
      <c r="BM223" s="383"/>
    </row>
    <row r="224" spans="1:65" s="40" customFormat="1" ht="5.25" customHeight="1" x14ac:dyDescent="0.2">
      <c r="A224" s="351"/>
      <c r="B224" s="351"/>
      <c r="C224" s="351"/>
      <c r="D224" s="351"/>
      <c r="E224" s="351"/>
      <c r="F224" s="351"/>
      <c r="G224" s="351"/>
      <c r="H224" s="351"/>
      <c r="I224" s="351"/>
      <c r="J224" s="351"/>
      <c r="K224" s="351"/>
      <c r="L224" s="351"/>
      <c r="M224" s="351"/>
      <c r="N224" s="352"/>
      <c r="O224" s="351"/>
      <c r="P224" s="354"/>
      <c r="Q224" s="357"/>
      <c r="R224" s="45" t="s">
        <v>663</v>
      </c>
      <c r="S224" s="42"/>
      <c r="T224" s="42"/>
      <c r="U224" s="386"/>
      <c r="V224" s="396"/>
      <c r="W224" s="401"/>
      <c r="X224" s="385"/>
      <c r="Y224" s="387"/>
      <c r="Z224" s="389"/>
      <c r="AA224" s="391"/>
      <c r="AB224" s="389"/>
      <c r="AC224" s="394"/>
      <c r="AD224" s="387"/>
      <c r="AE224" s="388"/>
      <c r="AF224" s="389"/>
      <c r="AG224" s="389"/>
      <c r="AH224" s="396"/>
      <c r="AI224" s="399"/>
      <c r="AJ224" s="399"/>
      <c r="AK224" s="44"/>
      <c r="AL224" s="386"/>
      <c r="AM224" s="396"/>
      <c r="AN224" s="401"/>
      <c r="AO224" s="428"/>
      <c r="AP224" s="383"/>
      <c r="AQ224" s="383"/>
      <c r="AR224" s="383"/>
      <c r="AS224" s="383"/>
      <c r="AT224" s="383"/>
      <c r="AU224" s="351"/>
      <c r="AV224" s="383"/>
      <c r="AW224" s="383"/>
      <c r="AX224" s="383"/>
      <c r="AY224" s="383"/>
      <c r="AZ224" s="383"/>
      <c r="BA224" s="383"/>
      <c r="BB224" s="383"/>
      <c r="BC224" s="383"/>
      <c r="BD224" s="383"/>
      <c r="BE224" s="383"/>
      <c r="BF224" s="383"/>
      <c r="BG224" s="383"/>
      <c r="BH224" s="383"/>
      <c r="BI224" s="383"/>
      <c r="BJ224" s="383"/>
      <c r="BK224" s="383"/>
      <c r="BL224" s="383"/>
      <c r="BM224" s="383"/>
    </row>
    <row r="225" spans="1:65" s="40" customFormat="1" ht="5.25" customHeight="1" x14ac:dyDescent="0.2">
      <c r="A225" s="351"/>
      <c r="B225" s="351"/>
      <c r="C225" s="351"/>
      <c r="D225" s="351"/>
      <c r="E225" s="351"/>
      <c r="F225" s="351"/>
      <c r="G225" s="351"/>
      <c r="H225" s="351"/>
      <c r="I225" s="351"/>
      <c r="J225" s="351"/>
      <c r="K225" s="351"/>
      <c r="L225" s="351"/>
      <c r="M225" s="351"/>
      <c r="N225" s="352"/>
      <c r="O225" s="351"/>
      <c r="P225" s="354"/>
      <c r="Q225" s="357"/>
      <c r="R225" s="45" t="s">
        <v>664</v>
      </c>
      <c r="S225" s="42"/>
      <c r="T225" s="42"/>
      <c r="U225" s="386"/>
      <c r="V225" s="396"/>
      <c r="W225" s="401"/>
      <c r="X225" s="385"/>
      <c r="Y225" s="387"/>
      <c r="Z225" s="389"/>
      <c r="AA225" s="391"/>
      <c r="AB225" s="389"/>
      <c r="AC225" s="394"/>
      <c r="AD225" s="387"/>
      <c r="AE225" s="388"/>
      <c r="AF225" s="389"/>
      <c r="AG225" s="389"/>
      <c r="AH225" s="396"/>
      <c r="AI225" s="399"/>
      <c r="AJ225" s="399"/>
      <c r="AK225" s="44"/>
      <c r="AL225" s="386"/>
      <c r="AM225" s="396"/>
      <c r="AN225" s="401"/>
      <c r="AO225" s="428"/>
      <c r="AP225" s="383"/>
      <c r="AQ225" s="383"/>
      <c r="AR225" s="383"/>
      <c r="AS225" s="383"/>
      <c r="AT225" s="383"/>
      <c r="AU225" s="351"/>
      <c r="AV225" s="383"/>
      <c r="AW225" s="383"/>
      <c r="AX225" s="383"/>
      <c r="AY225" s="383"/>
      <c r="AZ225" s="383"/>
      <c r="BA225" s="383"/>
      <c r="BB225" s="383"/>
      <c r="BC225" s="383"/>
      <c r="BD225" s="383"/>
      <c r="BE225" s="383"/>
      <c r="BF225" s="383"/>
      <c r="BG225" s="383"/>
      <c r="BH225" s="383"/>
      <c r="BI225" s="383"/>
      <c r="BJ225" s="383"/>
      <c r="BK225" s="383"/>
      <c r="BL225" s="383"/>
      <c r="BM225" s="383"/>
    </row>
    <row r="226" spans="1:65" s="40" customFormat="1" ht="5.25" customHeight="1" x14ac:dyDescent="0.2">
      <c r="A226" s="351"/>
      <c r="B226" s="351"/>
      <c r="C226" s="351"/>
      <c r="D226" s="351"/>
      <c r="E226" s="351"/>
      <c r="F226" s="351"/>
      <c r="G226" s="351"/>
      <c r="H226" s="351"/>
      <c r="I226" s="351"/>
      <c r="J226" s="351"/>
      <c r="K226" s="351"/>
      <c r="L226" s="351"/>
      <c r="M226" s="351"/>
      <c r="N226" s="352"/>
      <c r="O226" s="351"/>
      <c r="P226" s="355"/>
      <c r="Q226" s="358"/>
      <c r="R226" s="43" t="s">
        <v>665</v>
      </c>
      <c r="S226" s="42">
        <f>COUNTA(S207:S225)</f>
        <v>0</v>
      </c>
      <c r="T226" s="42">
        <f>COUNTA(T207:T225)</f>
        <v>0</v>
      </c>
      <c r="U226" s="386"/>
      <c r="V226" s="396"/>
      <c r="W226" s="401"/>
      <c r="X226" s="385"/>
      <c r="Y226" s="387"/>
      <c r="Z226" s="389"/>
      <c r="AA226" s="392"/>
      <c r="AB226" s="389"/>
      <c r="AC226" s="395"/>
      <c r="AD226" s="387"/>
      <c r="AE226" s="388"/>
      <c r="AF226" s="389"/>
      <c r="AG226" s="389"/>
      <c r="AH226" s="396"/>
      <c r="AI226" s="400"/>
      <c r="AJ226" s="400"/>
      <c r="AK226" s="41"/>
      <c r="AL226" s="386"/>
      <c r="AM226" s="396"/>
      <c r="AN226" s="401"/>
      <c r="AO226" s="428"/>
      <c r="AP226" s="383"/>
      <c r="AQ226" s="383"/>
      <c r="AR226" s="383"/>
      <c r="AS226" s="383"/>
      <c r="AT226" s="383"/>
      <c r="AU226" s="351"/>
      <c r="AV226" s="383"/>
      <c r="AW226" s="383"/>
      <c r="AX226" s="383"/>
      <c r="AY226" s="383"/>
      <c r="AZ226" s="383"/>
      <c r="BA226" s="383"/>
      <c r="BB226" s="383"/>
      <c r="BC226" s="383"/>
      <c r="BD226" s="383"/>
      <c r="BE226" s="383"/>
      <c r="BF226" s="383"/>
      <c r="BG226" s="383"/>
      <c r="BH226" s="383"/>
      <c r="BI226" s="383"/>
      <c r="BJ226" s="383"/>
      <c r="BK226" s="383"/>
      <c r="BL226" s="383"/>
      <c r="BM226" s="383"/>
    </row>
    <row r="227" spans="1:65" s="40" customFormat="1" ht="5.25" customHeight="1" x14ac:dyDescent="0.2">
      <c r="A227" s="351">
        <v>10</v>
      </c>
      <c r="B227" s="351"/>
      <c r="C227" s="351" t="s">
        <v>740</v>
      </c>
      <c r="D227" s="351"/>
      <c r="E227" s="351" t="s">
        <v>741</v>
      </c>
      <c r="F227" s="351" t="s">
        <v>747</v>
      </c>
      <c r="G227" s="351"/>
      <c r="H227" s="351"/>
      <c r="I227" s="351"/>
      <c r="J227" s="351"/>
      <c r="K227" s="351"/>
      <c r="L227" s="351"/>
      <c r="M227" s="351"/>
      <c r="N227" s="352" t="s">
        <v>631</v>
      </c>
      <c r="O227" s="351"/>
      <c r="P227" s="353"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356">
        <f>IF(P227="Casi seguro",100%,IF(P227="Probable",80%,IF(P227="Posible",60%,IF(P227="Improbable",40%,IF(P227="Rara vez",20%,0)))))</f>
        <v>0</v>
      </c>
      <c r="R227" s="45" t="s">
        <v>633</v>
      </c>
      <c r="S227" s="42"/>
      <c r="T227" s="42"/>
      <c r="U227" s="386" t="str">
        <f>IF(S246&lt;=5,"Moderado",IF(S246&lt;=11,"Mayor","Catastrofico"))</f>
        <v>Moderado</v>
      </c>
      <c r="V227" s="396">
        <f>IF(U227=0,0,IF(U227="Moderado",60%,IF(U227="Mayor",80%,100%)))</f>
        <v>0.6</v>
      </c>
      <c r="W227" s="401" t="e">
        <f>VLOOKUP(P227,[3]Matriz!B103:G108,MATCH(U227,[3]Matriz!B103:G103,0),FALSE)</f>
        <v>#N/A</v>
      </c>
      <c r="X227" s="385" t="s">
        <v>748</v>
      </c>
      <c r="Y227" s="386" t="str">
        <f>IF(Z227="Preventivo","X",IF(Z227="Detectivo","X","X "))</f>
        <v xml:space="preserve">X </v>
      </c>
      <c r="Z227" s="388"/>
      <c r="AA227" s="390" t="str">
        <f>IF(Z227="","",IF(Z227="Preventivo",25%,15%))</f>
        <v/>
      </c>
      <c r="AB227" s="388"/>
      <c r="AC227" s="390">
        <f>IF(AB227="Automatico",25%,15%)</f>
        <v>0.15</v>
      </c>
      <c r="AD227" s="396" t="e">
        <f>AA227+AC227</f>
        <v>#VALUE!</v>
      </c>
      <c r="AE227" s="388"/>
      <c r="AF227" s="388"/>
      <c r="AG227" s="388"/>
      <c r="AH227" s="396" t="e">
        <f>Q227-(Q227*AD227)</f>
        <v>#VALUE!</v>
      </c>
      <c r="AI227" s="398" t="e">
        <f>IF(AJ227=0,"Defina la frecuencia",IF(AJ227=20%,"Rara vez",IF(AJ227=40%,"Improbable",IF(AJ227=60%,"Posible",IF(AJ227=80%,"Probable","Casi seguro")))))</f>
        <v>#VALUE!</v>
      </c>
      <c r="AJ227" s="398" t="e">
        <f>IF(AH234&lt;20%,20%,IF(AH234&lt;40%,40%,IF(AH234&lt;60%,60%,IF(AH234&lt;80%,80%,100%))))</f>
        <v>#VALUE!</v>
      </c>
      <c r="AK227" s="46" t="e">
        <f>VALUE(AJ227)</f>
        <v>#VALUE!</v>
      </c>
      <c r="AL227" s="386" t="str">
        <f>U227</f>
        <v>Moderado</v>
      </c>
      <c r="AM227" s="396">
        <f>V227</f>
        <v>0.6</v>
      </c>
      <c r="AN227" s="401" t="e">
        <f>VLOOKUP(AI227,[3]Matriz!B103:G108,MATCH(AL227,[3]Matriz!B103:G103,0),FALSE)</f>
        <v>#VALUE!</v>
      </c>
      <c r="AO227" s="428"/>
      <c r="AP227" s="351" t="s">
        <v>749</v>
      </c>
      <c r="AQ227" s="351" t="s">
        <v>745</v>
      </c>
      <c r="AR227" s="397">
        <v>44197</v>
      </c>
      <c r="AS227" s="397" t="s">
        <v>638</v>
      </c>
      <c r="AT227" s="351"/>
      <c r="AU227" s="351"/>
      <c r="AV227" s="351"/>
      <c r="AW227" s="351"/>
      <c r="AX227" s="351"/>
      <c r="AY227" s="351"/>
      <c r="AZ227" s="351"/>
      <c r="BA227" s="384"/>
      <c r="BB227" s="351"/>
      <c r="BC227" s="351"/>
      <c r="BD227" s="351"/>
      <c r="BE227" s="351"/>
      <c r="BF227" s="351"/>
      <c r="BG227" s="384"/>
      <c r="BH227" s="351"/>
      <c r="BI227" s="351"/>
      <c r="BJ227" s="351"/>
      <c r="BK227" s="351"/>
      <c r="BL227" s="351"/>
      <c r="BM227" s="384"/>
    </row>
    <row r="228" spans="1:65" s="40" customFormat="1" ht="5.25" customHeight="1" x14ac:dyDescent="0.2">
      <c r="A228" s="351"/>
      <c r="B228" s="351"/>
      <c r="C228" s="351"/>
      <c r="D228" s="351"/>
      <c r="E228" s="351"/>
      <c r="F228" s="351"/>
      <c r="G228" s="351"/>
      <c r="H228" s="351"/>
      <c r="I228" s="351"/>
      <c r="J228" s="351"/>
      <c r="K228" s="351"/>
      <c r="L228" s="351"/>
      <c r="M228" s="351"/>
      <c r="N228" s="352"/>
      <c r="O228" s="351"/>
      <c r="P228" s="354"/>
      <c r="Q228" s="357"/>
      <c r="R228" s="45" t="s">
        <v>644</v>
      </c>
      <c r="S228" s="42"/>
      <c r="T228" s="42"/>
      <c r="U228" s="386"/>
      <c r="V228" s="396"/>
      <c r="W228" s="401"/>
      <c r="X228" s="385"/>
      <c r="Y228" s="386"/>
      <c r="Z228" s="389"/>
      <c r="AA228" s="391"/>
      <c r="AB228" s="389"/>
      <c r="AC228" s="391"/>
      <c r="AD228" s="387"/>
      <c r="AE228" s="389"/>
      <c r="AF228" s="389"/>
      <c r="AG228" s="389"/>
      <c r="AH228" s="396"/>
      <c r="AI228" s="399"/>
      <c r="AJ228" s="399"/>
      <c r="AK228" s="44"/>
      <c r="AL228" s="386"/>
      <c r="AM228" s="396"/>
      <c r="AN228" s="401"/>
      <c r="AO228" s="428"/>
      <c r="AP228" s="351"/>
      <c r="AQ228" s="383"/>
      <c r="AR228" s="383"/>
      <c r="AS228" s="383"/>
      <c r="AT228" s="383"/>
      <c r="AU228" s="351"/>
      <c r="AV228" s="351"/>
      <c r="AW228" s="351"/>
      <c r="AX228" s="351"/>
      <c r="AY228" s="383"/>
      <c r="AZ228" s="383"/>
      <c r="BA228" s="383"/>
      <c r="BB228" s="351"/>
      <c r="BC228" s="351"/>
      <c r="BD228" s="351"/>
      <c r="BE228" s="383"/>
      <c r="BF228" s="383"/>
      <c r="BG228" s="383"/>
      <c r="BH228" s="351"/>
      <c r="BI228" s="351"/>
      <c r="BJ228" s="351"/>
      <c r="BK228" s="383"/>
      <c r="BL228" s="383"/>
      <c r="BM228" s="383"/>
    </row>
    <row r="229" spans="1:65" s="40" customFormat="1" ht="5.25" customHeight="1" x14ac:dyDescent="0.2">
      <c r="A229" s="351"/>
      <c r="B229" s="351"/>
      <c r="C229" s="351"/>
      <c r="D229" s="351"/>
      <c r="E229" s="351"/>
      <c r="F229" s="351"/>
      <c r="G229" s="351"/>
      <c r="H229" s="351"/>
      <c r="I229" s="351"/>
      <c r="J229" s="351"/>
      <c r="K229" s="351"/>
      <c r="L229" s="351"/>
      <c r="M229" s="351"/>
      <c r="N229" s="352"/>
      <c r="O229" s="351"/>
      <c r="P229" s="354"/>
      <c r="Q229" s="357"/>
      <c r="R229" s="45" t="s">
        <v>645</v>
      </c>
      <c r="S229" s="42"/>
      <c r="T229" s="42"/>
      <c r="U229" s="386"/>
      <c r="V229" s="396"/>
      <c r="W229" s="401"/>
      <c r="X229" s="385"/>
      <c r="Y229" s="386"/>
      <c r="Z229" s="389"/>
      <c r="AA229" s="391"/>
      <c r="AB229" s="389"/>
      <c r="AC229" s="391"/>
      <c r="AD229" s="387"/>
      <c r="AE229" s="389"/>
      <c r="AF229" s="389"/>
      <c r="AG229" s="389"/>
      <c r="AH229" s="396"/>
      <c r="AI229" s="399"/>
      <c r="AJ229" s="399"/>
      <c r="AK229" s="44"/>
      <c r="AL229" s="386"/>
      <c r="AM229" s="396"/>
      <c r="AN229" s="401"/>
      <c r="AO229" s="428"/>
      <c r="AP229" s="351"/>
      <c r="AQ229" s="383"/>
      <c r="AR229" s="383"/>
      <c r="AS229" s="383"/>
      <c r="AT229" s="383"/>
      <c r="AU229" s="351"/>
      <c r="AV229" s="351"/>
      <c r="AW229" s="351"/>
      <c r="AX229" s="351"/>
      <c r="AY229" s="383"/>
      <c r="AZ229" s="383"/>
      <c r="BA229" s="383"/>
      <c r="BB229" s="351"/>
      <c r="BC229" s="351"/>
      <c r="BD229" s="351"/>
      <c r="BE229" s="383"/>
      <c r="BF229" s="383"/>
      <c r="BG229" s="383"/>
      <c r="BH229" s="351"/>
      <c r="BI229" s="351"/>
      <c r="BJ229" s="351"/>
      <c r="BK229" s="383"/>
      <c r="BL229" s="383"/>
      <c r="BM229" s="383"/>
    </row>
    <row r="230" spans="1:65" s="40" customFormat="1" ht="5.25" customHeight="1" x14ac:dyDescent="0.2">
      <c r="A230" s="351"/>
      <c r="B230" s="351"/>
      <c r="C230" s="351"/>
      <c r="D230" s="351"/>
      <c r="E230" s="351"/>
      <c r="F230" s="351"/>
      <c r="G230" s="351"/>
      <c r="H230" s="351"/>
      <c r="I230" s="351"/>
      <c r="J230" s="351"/>
      <c r="K230" s="351"/>
      <c r="L230" s="351"/>
      <c r="M230" s="351"/>
      <c r="N230" s="352"/>
      <c r="O230" s="351"/>
      <c r="P230" s="354"/>
      <c r="Q230" s="357"/>
      <c r="R230" s="45" t="s">
        <v>646</v>
      </c>
      <c r="S230" s="42"/>
      <c r="T230" s="42"/>
      <c r="U230" s="386"/>
      <c r="V230" s="396"/>
      <c r="W230" s="401"/>
      <c r="X230" s="385"/>
      <c r="Y230" s="386"/>
      <c r="Z230" s="389"/>
      <c r="AA230" s="391"/>
      <c r="AB230" s="389"/>
      <c r="AC230" s="391"/>
      <c r="AD230" s="387"/>
      <c r="AE230" s="389"/>
      <c r="AF230" s="389"/>
      <c r="AG230" s="389"/>
      <c r="AH230" s="396"/>
      <c r="AI230" s="399"/>
      <c r="AJ230" s="399"/>
      <c r="AK230" s="44"/>
      <c r="AL230" s="386"/>
      <c r="AM230" s="396"/>
      <c r="AN230" s="401"/>
      <c r="AO230" s="428"/>
      <c r="AP230" s="351"/>
      <c r="AQ230" s="383"/>
      <c r="AR230" s="383"/>
      <c r="AS230" s="383"/>
      <c r="AT230" s="383"/>
      <c r="AU230" s="351"/>
      <c r="AV230" s="351"/>
      <c r="AW230" s="351"/>
      <c r="AX230" s="351"/>
      <c r="AY230" s="383"/>
      <c r="AZ230" s="383"/>
      <c r="BA230" s="383"/>
      <c r="BB230" s="351"/>
      <c r="BC230" s="351"/>
      <c r="BD230" s="351"/>
      <c r="BE230" s="383"/>
      <c r="BF230" s="383"/>
      <c r="BG230" s="383"/>
      <c r="BH230" s="351"/>
      <c r="BI230" s="351"/>
      <c r="BJ230" s="351"/>
      <c r="BK230" s="383"/>
      <c r="BL230" s="383"/>
      <c r="BM230" s="383"/>
    </row>
    <row r="231" spans="1:65" s="40" customFormat="1" ht="5.25" customHeight="1" x14ac:dyDescent="0.2">
      <c r="A231" s="351"/>
      <c r="B231" s="351"/>
      <c r="C231" s="351"/>
      <c r="D231" s="351"/>
      <c r="E231" s="351"/>
      <c r="F231" s="351"/>
      <c r="G231" s="351"/>
      <c r="H231" s="351"/>
      <c r="I231" s="351"/>
      <c r="J231" s="351"/>
      <c r="K231" s="351"/>
      <c r="L231" s="351"/>
      <c r="M231" s="351"/>
      <c r="N231" s="352"/>
      <c r="O231" s="351"/>
      <c r="P231" s="354"/>
      <c r="Q231" s="357"/>
      <c r="R231" s="45" t="s">
        <v>647</v>
      </c>
      <c r="S231" s="42"/>
      <c r="T231" s="42"/>
      <c r="U231" s="386"/>
      <c r="V231" s="396"/>
      <c r="W231" s="401"/>
      <c r="X231" s="385"/>
      <c r="Y231" s="386"/>
      <c r="Z231" s="389"/>
      <c r="AA231" s="391"/>
      <c r="AB231" s="389"/>
      <c r="AC231" s="391"/>
      <c r="AD231" s="387"/>
      <c r="AE231" s="389"/>
      <c r="AF231" s="389"/>
      <c r="AG231" s="389"/>
      <c r="AH231" s="396"/>
      <c r="AI231" s="399"/>
      <c r="AJ231" s="399"/>
      <c r="AK231" s="44"/>
      <c r="AL231" s="386"/>
      <c r="AM231" s="396"/>
      <c r="AN231" s="401"/>
      <c r="AO231" s="428"/>
      <c r="AP231" s="351"/>
      <c r="AQ231" s="383"/>
      <c r="AR231" s="383"/>
      <c r="AS231" s="383"/>
      <c r="AT231" s="383"/>
      <c r="AU231" s="351"/>
      <c r="AV231" s="351"/>
      <c r="AW231" s="351"/>
      <c r="AX231" s="351"/>
      <c r="AY231" s="383"/>
      <c r="AZ231" s="383"/>
      <c r="BA231" s="383"/>
      <c r="BB231" s="351"/>
      <c r="BC231" s="351"/>
      <c r="BD231" s="351"/>
      <c r="BE231" s="383"/>
      <c r="BF231" s="383"/>
      <c r="BG231" s="383"/>
      <c r="BH231" s="351"/>
      <c r="BI231" s="351"/>
      <c r="BJ231" s="351"/>
      <c r="BK231" s="383"/>
      <c r="BL231" s="383"/>
      <c r="BM231" s="383"/>
    </row>
    <row r="232" spans="1:65" s="40" customFormat="1" ht="5.25" customHeight="1" x14ac:dyDescent="0.2">
      <c r="A232" s="351"/>
      <c r="B232" s="351"/>
      <c r="C232" s="351"/>
      <c r="D232" s="351"/>
      <c r="E232" s="351"/>
      <c r="F232" s="351"/>
      <c r="G232" s="351"/>
      <c r="H232" s="351"/>
      <c r="I232" s="351"/>
      <c r="J232" s="351"/>
      <c r="K232" s="351"/>
      <c r="L232" s="351"/>
      <c r="M232" s="351"/>
      <c r="N232" s="352"/>
      <c r="O232" s="351"/>
      <c r="P232" s="354"/>
      <c r="Q232" s="357"/>
      <c r="R232" s="45" t="s">
        <v>648</v>
      </c>
      <c r="S232" s="42"/>
      <c r="T232" s="42"/>
      <c r="U232" s="386"/>
      <c r="V232" s="396"/>
      <c r="W232" s="401"/>
      <c r="X232" s="385"/>
      <c r="Y232" s="386"/>
      <c r="Z232" s="389"/>
      <c r="AA232" s="391"/>
      <c r="AB232" s="389"/>
      <c r="AC232" s="391"/>
      <c r="AD232" s="387"/>
      <c r="AE232" s="389"/>
      <c r="AF232" s="389"/>
      <c r="AG232" s="389"/>
      <c r="AH232" s="396"/>
      <c r="AI232" s="399"/>
      <c r="AJ232" s="399"/>
      <c r="AK232" s="44"/>
      <c r="AL232" s="386"/>
      <c r="AM232" s="396"/>
      <c r="AN232" s="401"/>
      <c r="AO232" s="428"/>
      <c r="AP232" s="351"/>
      <c r="AQ232" s="383"/>
      <c r="AR232" s="383"/>
      <c r="AS232" s="383"/>
      <c r="AT232" s="383"/>
      <c r="AU232" s="351"/>
      <c r="AV232" s="351"/>
      <c r="AW232" s="351"/>
      <c r="AX232" s="351"/>
      <c r="AY232" s="383"/>
      <c r="AZ232" s="383"/>
      <c r="BA232" s="383"/>
      <c r="BB232" s="351"/>
      <c r="BC232" s="351"/>
      <c r="BD232" s="351"/>
      <c r="BE232" s="383"/>
      <c r="BF232" s="383"/>
      <c r="BG232" s="383"/>
      <c r="BH232" s="351"/>
      <c r="BI232" s="351"/>
      <c r="BJ232" s="351"/>
      <c r="BK232" s="383"/>
      <c r="BL232" s="383"/>
      <c r="BM232" s="383"/>
    </row>
    <row r="233" spans="1:65" s="40" customFormat="1" ht="5.25" customHeight="1" x14ac:dyDescent="0.2">
      <c r="A233" s="351"/>
      <c r="B233" s="351"/>
      <c r="C233" s="351"/>
      <c r="D233" s="351"/>
      <c r="E233" s="351"/>
      <c r="F233" s="351"/>
      <c r="G233" s="351"/>
      <c r="H233" s="351"/>
      <c r="I233" s="351"/>
      <c r="J233" s="351"/>
      <c r="K233" s="351"/>
      <c r="L233" s="351"/>
      <c r="M233" s="351"/>
      <c r="N233" s="352"/>
      <c r="O233" s="351"/>
      <c r="P233" s="354"/>
      <c r="Q233" s="357"/>
      <c r="R233" s="45" t="s">
        <v>649</v>
      </c>
      <c r="S233" s="42"/>
      <c r="T233" s="42"/>
      <c r="U233" s="386"/>
      <c r="V233" s="396"/>
      <c r="W233" s="401"/>
      <c r="X233" s="385"/>
      <c r="Y233" s="386"/>
      <c r="Z233" s="389"/>
      <c r="AA233" s="392"/>
      <c r="AB233" s="389"/>
      <c r="AC233" s="392"/>
      <c r="AD233" s="387"/>
      <c r="AE233" s="389"/>
      <c r="AF233" s="389"/>
      <c r="AG233" s="389"/>
      <c r="AH233" s="396"/>
      <c r="AI233" s="399"/>
      <c r="AJ233" s="399"/>
      <c r="AK233" s="44"/>
      <c r="AL233" s="386"/>
      <c r="AM233" s="396"/>
      <c r="AN233" s="401"/>
      <c r="AO233" s="428"/>
      <c r="AP233" s="351"/>
      <c r="AQ233" s="383"/>
      <c r="AR233" s="383"/>
      <c r="AS233" s="383"/>
      <c r="AT233" s="383"/>
      <c r="AU233" s="351"/>
      <c r="AV233" s="351"/>
      <c r="AW233" s="351"/>
      <c r="AX233" s="351"/>
      <c r="AY233" s="383"/>
      <c r="AZ233" s="383"/>
      <c r="BA233" s="383"/>
      <c r="BB233" s="351"/>
      <c r="BC233" s="351"/>
      <c r="BD233" s="351"/>
      <c r="BE233" s="383"/>
      <c r="BF233" s="383"/>
      <c r="BG233" s="383"/>
      <c r="BH233" s="351"/>
      <c r="BI233" s="351"/>
      <c r="BJ233" s="351"/>
      <c r="BK233" s="383"/>
      <c r="BL233" s="383"/>
      <c r="BM233" s="383"/>
    </row>
    <row r="234" spans="1:65" s="40" customFormat="1" ht="5.25" customHeight="1" x14ac:dyDescent="0.2">
      <c r="A234" s="351"/>
      <c r="B234" s="351"/>
      <c r="C234" s="351"/>
      <c r="D234" s="351"/>
      <c r="E234" s="351"/>
      <c r="F234" s="351"/>
      <c r="G234" s="351"/>
      <c r="H234" s="351"/>
      <c r="I234" s="351"/>
      <c r="J234" s="351"/>
      <c r="K234" s="351"/>
      <c r="L234" s="351"/>
      <c r="M234" s="351"/>
      <c r="N234" s="352"/>
      <c r="O234" s="351"/>
      <c r="P234" s="354"/>
      <c r="Q234" s="357"/>
      <c r="R234" s="45" t="s">
        <v>650</v>
      </c>
      <c r="S234" s="42"/>
      <c r="T234" s="42"/>
      <c r="U234" s="386"/>
      <c r="V234" s="396"/>
      <c r="W234" s="401"/>
      <c r="X234" s="385"/>
      <c r="Y234" s="386" t="str">
        <f>IF(Z234="Preventivo","X",IF(Z227="Detectivo","X","X "))</f>
        <v xml:space="preserve">X </v>
      </c>
      <c r="Z234" s="388" t="s">
        <v>519</v>
      </c>
      <c r="AA234" s="390">
        <f>IF(Z234="","",IF(Z234="Preventivo",25%,15%))</f>
        <v>0.15</v>
      </c>
      <c r="AB234" s="388" t="s">
        <v>520</v>
      </c>
      <c r="AC234" s="393">
        <f>IF(AB234="Automatico",25%,15%)</f>
        <v>0.15</v>
      </c>
      <c r="AD234" s="396">
        <f>AA234+AC234</f>
        <v>0.3</v>
      </c>
      <c r="AE234" s="388"/>
      <c r="AF234" s="388"/>
      <c r="AG234" s="388"/>
      <c r="AH234" s="396" t="e">
        <f>AH227-(AH227*AD234)</f>
        <v>#VALUE!</v>
      </c>
      <c r="AI234" s="399"/>
      <c r="AJ234" s="399"/>
      <c r="AK234" s="44"/>
      <c r="AL234" s="386"/>
      <c r="AM234" s="396"/>
      <c r="AN234" s="401"/>
      <c r="AO234" s="428"/>
      <c r="AP234" s="351"/>
      <c r="AQ234" s="351"/>
      <c r="AR234" s="397"/>
      <c r="AS234" s="397"/>
      <c r="AT234" s="351"/>
      <c r="AU234" s="351"/>
      <c r="AV234" s="351"/>
      <c r="AW234" s="351"/>
      <c r="AX234" s="351"/>
      <c r="AY234" s="351"/>
      <c r="AZ234" s="351"/>
      <c r="BA234" s="384"/>
      <c r="BB234" s="351"/>
      <c r="BC234" s="351"/>
      <c r="BD234" s="351"/>
      <c r="BE234" s="351"/>
      <c r="BF234" s="351"/>
      <c r="BG234" s="384"/>
      <c r="BH234" s="351"/>
      <c r="BI234" s="351"/>
      <c r="BJ234" s="351"/>
      <c r="BK234" s="351"/>
      <c r="BL234" s="351"/>
      <c r="BM234" s="384"/>
    </row>
    <row r="235" spans="1:65" s="40" customFormat="1" ht="5.25" customHeight="1" x14ac:dyDescent="0.2">
      <c r="A235" s="351"/>
      <c r="B235" s="351"/>
      <c r="C235" s="351"/>
      <c r="D235" s="351"/>
      <c r="E235" s="351"/>
      <c r="F235" s="351"/>
      <c r="G235" s="351"/>
      <c r="H235" s="351"/>
      <c r="I235" s="351"/>
      <c r="J235" s="351"/>
      <c r="K235" s="351"/>
      <c r="L235" s="351"/>
      <c r="M235" s="351"/>
      <c r="N235" s="352"/>
      <c r="O235" s="351"/>
      <c r="P235" s="354"/>
      <c r="Q235" s="357"/>
      <c r="R235" s="45" t="s">
        <v>654</v>
      </c>
      <c r="S235" s="42"/>
      <c r="T235" s="42"/>
      <c r="U235" s="386"/>
      <c r="V235" s="396"/>
      <c r="W235" s="401"/>
      <c r="X235" s="385"/>
      <c r="Y235" s="387"/>
      <c r="Z235" s="389"/>
      <c r="AA235" s="391"/>
      <c r="AB235" s="389"/>
      <c r="AC235" s="394"/>
      <c r="AD235" s="387"/>
      <c r="AE235" s="388"/>
      <c r="AF235" s="389"/>
      <c r="AG235" s="389"/>
      <c r="AH235" s="396"/>
      <c r="AI235" s="399"/>
      <c r="AJ235" s="399"/>
      <c r="AK235" s="44"/>
      <c r="AL235" s="386"/>
      <c r="AM235" s="396"/>
      <c r="AN235" s="401"/>
      <c r="AO235" s="428"/>
      <c r="AP235" s="383"/>
      <c r="AQ235" s="383"/>
      <c r="AR235" s="383"/>
      <c r="AS235" s="383"/>
      <c r="AT235" s="383"/>
      <c r="AU235" s="351"/>
      <c r="AV235" s="383"/>
      <c r="AW235" s="383"/>
      <c r="AX235" s="383"/>
      <c r="AY235" s="383"/>
      <c r="AZ235" s="383"/>
      <c r="BA235" s="383"/>
      <c r="BB235" s="383"/>
      <c r="BC235" s="383"/>
      <c r="BD235" s="383"/>
      <c r="BE235" s="383"/>
      <c r="BF235" s="383"/>
      <c r="BG235" s="383"/>
      <c r="BH235" s="383"/>
      <c r="BI235" s="383"/>
      <c r="BJ235" s="383"/>
      <c r="BK235" s="383"/>
      <c r="BL235" s="383"/>
      <c r="BM235" s="383"/>
    </row>
    <row r="236" spans="1:65" s="40" customFormat="1" ht="5.25" customHeight="1" x14ac:dyDescent="0.2">
      <c r="A236" s="351"/>
      <c r="B236" s="351"/>
      <c r="C236" s="351"/>
      <c r="D236" s="351"/>
      <c r="E236" s="351"/>
      <c r="F236" s="351"/>
      <c r="G236" s="351"/>
      <c r="H236" s="351"/>
      <c r="I236" s="351"/>
      <c r="J236" s="351"/>
      <c r="K236" s="351"/>
      <c r="L236" s="351"/>
      <c r="M236" s="351"/>
      <c r="N236" s="352"/>
      <c r="O236" s="351"/>
      <c r="P236" s="354"/>
      <c r="Q236" s="357"/>
      <c r="R236" s="45" t="s">
        <v>655</v>
      </c>
      <c r="S236" s="42"/>
      <c r="T236" s="42"/>
      <c r="U236" s="386"/>
      <c r="V236" s="396"/>
      <c r="W236" s="401"/>
      <c r="X236" s="385"/>
      <c r="Y236" s="387"/>
      <c r="Z236" s="389"/>
      <c r="AA236" s="391"/>
      <c r="AB236" s="389"/>
      <c r="AC236" s="394"/>
      <c r="AD236" s="387"/>
      <c r="AE236" s="388"/>
      <c r="AF236" s="389"/>
      <c r="AG236" s="389"/>
      <c r="AH236" s="396"/>
      <c r="AI236" s="399"/>
      <c r="AJ236" s="399"/>
      <c r="AK236" s="44"/>
      <c r="AL236" s="386"/>
      <c r="AM236" s="396"/>
      <c r="AN236" s="401"/>
      <c r="AO236" s="428"/>
      <c r="AP236" s="383"/>
      <c r="AQ236" s="383"/>
      <c r="AR236" s="383"/>
      <c r="AS236" s="383"/>
      <c r="AT236" s="383"/>
      <c r="AU236" s="351"/>
      <c r="AV236" s="383"/>
      <c r="AW236" s="383"/>
      <c r="AX236" s="383"/>
      <c r="AY236" s="383"/>
      <c r="AZ236" s="383"/>
      <c r="BA236" s="383"/>
      <c r="BB236" s="383"/>
      <c r="BC236" s="383"/>
      <c r="BD236" s="383"/>
      <c r="BE236" s="383"/>
      <c r="BF236" s="383"/>
      <c r="BG236" s="383"/>
      <c r="BH236" s="383"/>
      <c r="BI236" s="383"/>
      <c r="BJ236" s="383"/>
      <c r="BK236" s="383"/>
      <c r="BL236" s="383"/>
      <c r="BM236" s="383"/>
    </row>
    <row r="237" spans="1:65" s="40" customFormat="1" ht="5.25" customHeight="1" x14ac:dyDescent="0.2">
      <c r="A237" s="351"/>
      <c r="B237" s="351"/>
      <c r="C237" s="351"/>
      <c r="D237" s="351"/>
      <c r="E237" s="351"/>
      <c r="F237" s="351"/>
      <c r="G237" s="351"/>
      <c r="H237" s="351"/>
      <c r="I237" s="351"/>
      <c r="J237" s="351"/>
      <c r="K237" s="351"/>
      <c r="L237" s="351"/>
      <c r="M237" s="351"/>
      <c r="N237" s="352"/>
      <c r="O237" s="351"/>
      <c r="P237" s="354"/>
      <c r="Q237" s="357"/>
      <c r="R237" s="45" t="s">
        <v>656</v>
      </c>
      <c r="S237" s="42"/>
      <c r="T237" s="42"/>
      <c r="U237" s="386"/>
      <c r="V237" s="396"/>
      <c r="W237" s="401"/>
      <c r="X237" s="385"/>
      <c r="Y237" s="387"/>
      <c r="Z237" s="389"/>
      <c r="AA237" s="391"/>
      <c r="AB237" s="389"/>
      <c r="AC237" s="394"/>
      <c r="AD237" s="387"/>
      <c r="AE237" s="388"/>
      <c r="AF237" s="389"/>
      <c r="AG237" s="389"/>
      <c r="AH237" s="396"/>
      <c r="AI237" s="399"/>
      <c r="AJ237" s="399"/>
      <c r="AK237" s="44"/>
      <c r="AL237" s="386"/>
      <c r="AM237" s="396"/>
      <c r="AN237" s="401"/>
      <c r="AO237" s="428"/>
      <c r="AP237" s="383"/>
      <c r="AQ237" s="383"/>
      <c r="AR237" s="383"/>
      <c r="AS237" s="383"/>
      <c r="AT237" s="383"/>
      <c r="AU237" s="351"/>
      <c r="AV237" s="383"/>
      <c r="AW237" s="383"/>
      <c r="AX237" s="383"/>
      <c r="AY237" s="383"/>
      <c r="AZ237" s="383"/>
      <c r="BA237" s="383"/>
      <c r="BB237" s="383"/>
      <c r="BC237" s="383"/>
      <c r="BD237" s="383"/>
      <c r="BE237" s="383"/>
      <c r="BF237" s="383"/>
      <c r="BG237" s="383"/>
      <c r="BH237" s="383"/>
      <c r="BI237" s="383"/>
      <c r="BJ237" s="383"/>
      <c r="BK237" s="383"/>
      <c r="BL237" s="383"/>
      <c r="BM237" s="383"/>
    </row>
    <row r="238" spans="1:65" s="40" customFormat="1" ht="5.25" customHeight="1" x14ac:dyDescent="0.2">
      <c r="A238" s="351"/>
      <c r="B238" s="351"/>
      <c r="C238" s="351"/>
      <c r="D238" s="351"/>
      <c r="E238" s="351"/>
      <c r="F238" s="351"/>
      <c r="G238" s="351"/>
      <c r="H238" s="351"/>
      <c r="I238" s="351"/>
      <c r="J238" s="351"/>
      <c r="K238" s="351"/>
      <c r="L238" s="351"/>
      <c r="M238" s="351"/>
      <c r="N238" s="352"/>
      <c r="O238" s="351"/>
      <c r="P238" s="354"/>
      <c r="Q238" s="357"/>
      <c r="R238" s="45" t="s">
        <v>657</v>
      </c>
      <c r="S238" s="42"/>
      <c r="T238" s="42"/>
      <c r="U238" s="386"/>
      <c r="V238" s="396"/>
      <c r="W238" s="401"/>
      <c r="X238" s="385"/>
      <c r="Y238" s="387"/>
      <c r="Z238" s="389"/>
      <c r="AA238" s="391"/>
      <c r="AB238" s="389"/>
      <c r="AC238" s="394"/>
      <c r="AD238" s="387"/>
      <c r="AE238" s="388"/>
      <c r="AF238" s="389"/>
      <c r="AG238" s="389"/>
      <c r="AH238" s="396"/>
      <c r="AI238" s="399"/>
      <c r="AJ238" s="399"/>
      <c r="AK238" s="44"/>
      <c r="AL238" s="386"/>
      <c r="AM238" s="396"/>
      <c r="AN238" s="401"/>
      <c r="AO238" s="428"/>
      <c r="AP238" s="383"/>
      <c r="AQ238" s="383"/>
      <c r="AR238" s="383"/>
      <c r="AS238" s="383"/>
      <c r="AT238" s="383"/>
      <c r="AU238" s="351"/>
      <c r="AV238" s="383"/>
      <c r="AW238" s="383"/>
      <c r="AX238" s="383"/>
      <c r="AY238" s="383"/>
      <c r="AZ238" s="383"/>
      <c r="BA238" s="383"/>
      <c r="BB238" s="383"/>
      <c r="BC238" s="383"/>
      <c r="BD238" s="383"/>
      <c r="BE238" s="383"/>
      <c r="BF238" s="383"/>
      <c r="BG238" s="383"/>
      <c r="BH238" s="383"/>
      <c r="BI238" s="383"/>
      <c r="BJ238" s="383"/>
      <c r="BK238" s="383"/>
      <c r="BL238" s="383"/>
      <c r="BM238" s="383"/>
    </row>
    <row r="239" spans="1:65" s="40" customFormat="1" ht="5.25" customHeight="1" x14ac:dyDescent="0.2">
      <c r="A239" s="351"/>
      <c r="B239" s="351"/>
      <c r="C239" s="351"/>
      <c r="D239" s="351"/>
      <c r="E239" s="351"/>
      <c r="F239" s="351"/>
      <c r="G239" s="351"/>
      <c r="H239" s="351"/>
      <c r="I239" s="351"/>
      <c r="J239" s="351"/>
      <c r="K239" s="351"/>
      <c r="L239" s="351"/>
      <c r="M239" s="351"/>
      <c r="N239" s="352"/>
      <c r="O239" s="351"/>
      <c r="P239" s="354"/>
      <c r="Q239" s="357"/>
      <c r="R239" s="45" t="s">
        <v>658</v>
      </c>
      <c r="S239" s="42"/>
      <c r="T239" s="42"/>
      <c r="U239" s="386"/>
      <c r="V239" s="396"/>
      <c r="W239" s="401"/>
      <c r="X239" s="385"/>
      <c r="Y239" s="387"/>
      <c r="Z239" s="389"/>
      <c r="AA239" s="391"/>
      <c r="AB239" s="389"/>
      <c r="AC239" s="394"/>
      <c r="AD239" s="387"/>
      <c r="AE239" s="388"/>
      <c r="AF239" s="389"/>
      <c r="AG239" s="389"/>
      <c r="AH239" s="396"/>
      <c r="AI239" s="399"/>
      <c r="AJ239" s="399"/>
      <c r="AK239" s="44"/>
      <c r="AL239" s="386"/>
      <c r="AM239" s="396"/>
      <c r="AN239" s="401"/>
      <c r="AO239" s="428"/>
      <c r="AP239" s="383"/>
      <c r="AQ239" s="383"/>
      <c r="AR239" s="383"/>
      <c r="AS239" s="383"/>
      <c r="AT239" s="383"/>
      <c r="AU239" s="351"/>
      <c r="AV239" s="383"/>
      <c r="AW239" s="383"/>
      <c r="AX239" s="383"/>
      <c r="AY239" s="383"/>
      <c r="AZ239" s="383"/>
      <c r="BA239" s="383"/>
      <c r="BB239" s="383"/>
      <c r="BC239" s="383"/>
      <c r="BD239" s="383"/>
      <c r="BE239" s="383"/>
      <c r="BF239" s="383"/>
      <c r="BG239" s="383"/>
      <c r="BH239" s="383"/>
      <c r="BI239" s="383"/>
      <c r="BJ239" s="383"/>
      <c r="BK239" s="383"/>
      <c r="BL239" s="383"/>
      <c r="BM239" s="383"/>
    </row>
    <row r="240" spans="1:65" s="40" customFormat="1" ht="5.25" customHeight="1" x14ac:dyDescent="0.2">
      <c r="A240" s="351"/>
      <c r="B240" s="351"/>
      <c r="C240" s="351"/>
      <c r="D240" s="351"/>
      <c r="E240" s="351"/>
      <c r="F240" s="351"/>
      <c r="G240" s="351"/>
      <c r="H240" s="351"/>
      <c r="I240" s="351"/>
      <c r="J240" s="351"/>
      <c r="K240" s="351"/>
      <c r="L240" s="351"/>
      <c r="M240" s="351"/>
      <c r="N240" s="352"/>
      <c r="O240" s="351"/>
      <c r="P240" s="354"/>
      <c r="Q240" s="357"/>
      <c r="R240" s="45" t="s">
        <v>659</v>
      </c>
      <c r="S240" s="42"/>
      <c r="T240" s="42"/>
      <c r="U240" s="386"/>
      <c r="V240" s="396"/>
      <c r="W240" s="401"/>
      <c r="X240" s="385"/>
      <c r="Y240" s="387"/>
      <c r="Z240" s="389"/>
      <c r="AA240" s="391"/>
      <c r="AB240" s="389"/>
      <c r="AC240" s="394"/>
      <c r="AD240" s="387"/>
      <c r="AE240" s="388"/>
      <c r="AF240" s="389"/>
      <c r="AG240" s="389"/>
      <c r="AH240" s="396"/>
      <c r="AI240" s="399"/>
      <c r="AJ240" s="399"/>
      <c r="AK240" s="44"/>
      <c r="AL240" s="386"/>
      <c r="AM240" s="396"/>
      <c r="AN240" s="401"/>
      <c r="AO240" s="428"/>
      <c r="AP240" s="383"/>
      <c r="AQ240" s="383"/>
      <c r="AR240" s="383"/>
      <c r="AS240" s="383"/>
      <c r="AT240" s="383"/>
      <c r="AU240" s="351"/>
      <c r="AV240" s="383"/>
      <c r="AW240" s="383"/>
      <c r="AX240" s="383"/>
      <c r="AY240" s="383"/>
      <c r="AZ240" s="383"/>
      <c r="BA240" s="383"/>
      <c r="BB240" s="383"/>
      <c r="BC240" s="383"/>
      <c r="BD240" s="383"/>
      <c r="BE240" s="383"/>
      <c r="BF240" s="383"/>
      <c r="BG240" s="383"/>
      <c r="BH240" s="383"/>
      <c r="BI240" s="383"/>
      <c r="BJ240" s="383"/>
      <c r="BK240" s="383"/>
      <c r="BL240" s="383"/>
      <c r="BM240" s="383"/>
    </row>
    <row r="241" spans="1:65" s="40" customFormat="1" ht="5.25" customHeight="1" x14ac:dyDescent="0.2">
      <c r="A241" s="351"/>
      <c r="B241" s="351"/>
      <c r="C241" s="351"/>
      <c r="D241" s="351"/>
      <c r="E241" s="351"/>
      <c r="F241" s="351"/>
      <c r="G241" s="351"/>
      <c r="H241" s="351"/>
      <c r="I241" s="351"/>
      <c r="J241" s="351"/>
      <c r="K241" s="351"/>
      <c r="L241" s="351"/>
      <c r="M241" s="351"/>
      <c r="N241" s="352"/>
      <c r="O241" s="351"/>
      <c r="P241" s="354"/>
      <c r="Q241" s="357"/>
      <c r="R241" s="45" t="s">
        <v>660</v>
      </c>
      <c r="S241" s="42"/>
      <c r="T241" s="42"/>
      <c r="U241" s="386"/>
      <c r="V241" s="396"/>
      <c r="W241" s="401"/>
      <c r="X241" s="385"/>
      <c r="Y241" s="387"/>
      <c r="Z241" s="389"/>
      <c r="AA241" s="391"/>
      <c r="AB241" s="389"/>
      <c r="AC241" s="394"/>
      <c r="AD241" s="387"/>
      <c r="AE241" s="388"/>
      <c r="AF241" s="389"/>
      <c r="AG241" s="389"/>
      <c r="AH241" s="396"/>
      <c r="AI241" s="399"/>
      <c r="AJ241" s="399"/>
      <c r="AK241" s="44"/>
      <c r="AL241" s="386"/>
      <c r="AM241" s="396"/>
      <c r="AN241" s="401"/>
      <c r="AO241" s="428"/>
      <c r="AP241" s="383"/>
      <c r="AQ241" s="383"/>
      <c r="AR241" s="383"/>
      <c r="AS241" s="383"/>
      <c r="AT241" s="383"/>
      <c r="AU241" s="351"/>
      <c r="AV241" s="383"/>
      <c r="AW241" s="383"/>
      <c r="AX241" s="383"/>
      <c r="AY241" s="383"/>
      <c r="AZ241" s="383"/>
      <c r="BA241" s="383"/>
      <c r="BB241" s="383"/>
      <c r="BC241" s="383"/>
      <c r="BD241" s="383"/>
      <c r="BE241" s="383"/>
      <c r="BF241" s="383"/>
      <c r="BG241" s="383"/>
      <c r="BH241" s="383"/>
      <c r="BI241" s="383"/>
      <c r="BJ241" s="383"/>
      <c r="BK241" s="383"/>
      <c r="BL241" s="383"/>
      <c r="BM241" s="383"/>
    </row>
    <row r="242" spans="1:65" s="40" customFormat="1" ht="5.25" customHeight="1" x14ac:dyDescent="0.2">
      <c r="A242" s="351"/>
      <c r="B242" s="351"/>
      <c r="C242" s="351"/>
      <c r="D242" s="351"/>
      <c r="E242" s="351"/>
      <c r="F242" s="351"/>
      <c r="G242" s="351"/>
      <c r="H242" s="351"/>
      <c r="I242" s="351"/>
      <c r="J242" s="351"/>
      <c r="K242" s="351"/>
      <c r="L242" s="351"/>
      <c r="M242" s="351"/>
      <c r="N242" s="352"/>
      <c r="O242" s="351"/>
      <c r="P242" s="354"/>
      <c r="Q242" s="357"/>
      <c r="R242" s="45" t="s">
        <v>661</v>
      </c>
      <c r="S242" s="42"/>
      <c r="T242" s="42"/>
      <c r="U242" s="386"/>
      <c r="V242" s="396"/>
      <c r="W242" s="401"/>
      <c r="X242" s="385"/>
      <c r="Y242" s="387"/>
      <c r="Z242" s="389"/>
      <c r="AA242" s="391"/>
      <c r="AB242" s="389"/>
      <c r="AC242" s="394"/>
      <c r="AD242" s="387"/>
      <c r="AE242" s="388"/>
      <c r="AF242" s="389"/>
      <c r="AG242" s="389"/>
      <c r="AH242" s="396"/>
      <c r="AI242" s="399"/>
      <c r="AJ242" s="399"/>
      <c r="AK242" s="44"/>
      <c r="AL242" s="386"/>
      <c r="AM242" s="396"/>
      <c r="AN242" s="401"/>
      <c r="AO242" s="428"/>
      <c r="AP242" s="383"/>
      <c r="AQ242" s="383"/>
      <c r="AR242" s="383"/>
      <c r="AS242" s="383"/>
      <c r="AT242" s="383"/>
      <c r="AU242" s="351"/>
      <c r="AV242" s="383"/>
      <c r="AW242" s="383"/>
      <c r="AX242" s="383"/>
      <c r="AY242" s="383"/>
      <c r="AZ242" s="383"/>
      <c r="BA242" s="383"/>
      <c r="BB242" s="383"/>
      <c r="BC242" s="383"/>
      <c r="BD242" s="383"/>
      <c r="BE242" s="383"/>
      <c r="BF242" s="383"/>
      <c r="BG242" s="383"/>
      <c r="BH242" s="383"/>
      <c r="BI242" s="383"/>
      <c r="BJ242" s="383"/>
      <c r="BK242" s="383"/>
      <c r="BL242" s="383"/>
      <c r="BM242" s="383"/>
    </row>
    <row r="243" spans="1:65" s="40" customFormat="1" ht="5.25" customHeight="1" x14ac:dyDescent="0.2">
      <c r="A243" s="351"/>
      <c r="B243" s="351"/>
      <c r="C243" s="351"/>
      <c r="D243" s="351"/>
      <c r="E243" s="351"/>
      <c r="F243" s="351"/>
      <c r="G243" s="351"/>
      <c r="H243" s="351"/>
      <c r="I243" s="351"/>
      <c r="J243" s="351"/>
      <c r="K243" s="351"/>
      <c r="L243" s="351"/>
      <c r="M243" s="351"/>
      <c r="N243" s="352"/>
      <c r="O243" s="351"/>
      <c r="P243" s="354"/>
      <c r="Q243" s="357"/>
      <c r="R243" s="45" t="s">
        <v>662</v>
      </c>
      <c r="S243" s="42"/>
      <c r="T243" s="42"/>
      <c r="U243" s="386"/>
      <c r="V243" s="396"/>
      <c r="W243" s="401"/>
      <c r="X243" s="385"/>
      <c r="Y243" s="387"/>
      <c r="Z243" s="389"/>
      <c r="AA243" s="391"/>
      <c r="AB243" s="389"/>
      <c r="AC243" s="394"/>
      <c r="AD243" s="387"/>
      <c r="AE243" s="388"/>
      <c r="AF243" s="389"/>
      <c r="AG243" s="389"/>
      <c r="AH243" s="396"/>
      <c r="AI243" s="399"/>
      <c r="AJ243" s="399"/>
      <c r="AK243" s="44"/>
      <c r="AL243" s="386"/>
      <c r="AM243" s="396"/>
      <c r="AN243" s="401"/>
      <c r="AO243" s="428"/>
      <c r="AP243" s="383"/>
      <c r="AQ243" s="383"/>
      <c r="AR243" s="383"/>
      <c r="AS243" s="383"/>
      <c r="AT243" s="383"/>
      <c r="AU243" s="351"/>
      <c r="AV243" s="383"/>
      <c r="AW243" s="383"/>
      <c r="AX243" s="383"/>
      <c r="AY243" s="383"/>
      <c r="AZ243" s="383"/>
      <c r="BA243" s="383"/>
      <c r="BB243" s="383"/>
      <c r="BC243" s="383"/>
      <c r="BD243" s="383"/>
      <c r="BE243" s="383"/>
      <c r="BF243" s="383"/>
      <c r="BG243" s="383"/>
      <c r="BH243" s="383"/>
      <c r="BI243" s="383"/>
      <c r="BJ243" s="383"/>
      <c r="BK243" s="383"/>
      <c r="BL243" s="383"/>
      <c r="BM243" s="383"/>
    </row>
    <row r="244" spans="1:65" s="40" customFormat="1" ht="5.25" customHeight="1" x14ac:dyDescent="0.2">
      <c r="A244" s="351"/>
      <c r="B244" s="351"/>
      <c r="C244" s="351"/>
      <c r="D244" s="351"/>
      <c r="E244" s="351"/>
      <c r="F244" s="351"/>
      <c r="G244" s="351"/>
      <c r="H244" s="351"/>
      <c r="I244" s="351"/>
      <c r="J244" s="351"/>
      <c r="K244" s="351"/>
      <c r="L244" s="351"/>
      <c r="M244" s="351"/>
      <c r="N244" s="352"/>
      <c r="O244" s="351"/>
      <c r="P244" s="354"/>
      <c r="Q244" s="357"/>
      <c r="R244" s="45" t="s">
        <v>663</v>
      </c>
      <c r="S244" s="42"/>
      <c r="T244" s="42"/>
      <c r="U244" s="386"/>
      <c r="V244" s="396"/>
      <c r="W244" s="401"/>
      <c r="X244" s="385"/>
      <c r="Y244" s="387"/>
      <c r="Z244" s="389"/>
      <c r="AA244" s="391"/>
      <c r="AB244" s="389"/>
      <c r="AC244" s="394"/>
      <c r="AD244" s="387"/>
      <c r="AE244" s="388"/>
      <c r="AF244" s="389"/>
      <c r="AG244" s="389"/>
      <c r="AH244" s="396"/>
      <c r="AI244" s="399"/>
      <c r="AJ244" s="399"/>
      <c r="AK244" s="44"/>
      <c r="AL244" s="386"/>
      <c r="AM244" s="396"/>
      <c r="AN244" s="401"/>
      <c r="AO244" s="428"/>
      <c r="AP244" s="383"/>
      <c r="AQ244" s="383"/>
      <c r="AR244" s="383"/>
      <c r="AS244" s="383"/>
      <c r="AT244" s="383"/>
      <c r="AU244" s="351"/>
      <c r="AV244" s="383"/>
      <c r="AW244" s="383"/>
      <c r="AX244" s="383"/>
      <c r="AY244" s="383"/>
      <c r="AZ244" s="383"/>
      <c r="BA244" s="383"/>
      <c r="BB244" s="383"/>
      <c r="BC244" s="383"/>
      <c r="BD244" s="383"/>
      <c r="BE244" s="383"/>
      <c r="BF244" s="383"/>
      <c r="BG244" s="383"/>
      <c r="BH244" s="383"/>
      <c r="BI244" s="383"/>
      <c r="BJ244" s="383"/>
      <c r="BK244" s="383"/>
      <c r="BL244" s="383"/>
      <c r="BM244" s="383"/>
    </row>
    <row r="245" spans="1:65" s="40" customFormat="1" ht="5.25" customHeight="1" x14ac:dyDescent="0.2">
      <c r="A245" s="351"/>
      <c r="B245" s="351"/>
      <c r="C245" s="351"/>
      <c r="D245" s="351"/>
      <c r="E245" s="351"/>
      <c r="F245" s="351"/>
      <c r="G245" s="351"/>
      <c r="H245" s="351"/>
      <c r="I245" s="351"/>
      <c r="J245" s="351"/>
      <c r="K245" s="351"/>
      <c r="L245" s="351"/>
      <c r="M245" s="351"/>
      <c r="N245" s="352"/>
      <c r="O245" s="351"/>
      <c r="P245" s="354"/>
      <c r="Q245" s="357"/>
      <c r="R245" s="45" t="s">
        <v>664</v>
      </c>
      <c r="S245" s="42"/>
      <c r="T245" s="42"/>
      <c r="U245" s="386"/>
      <c r="V245" s="396"/>
      <c r="W245" s="401"/>
      <c r="X245" s="385"/>
      <c r="Y245" s="387"/>
      <c r="Z245" s="389"/>
      <c r="AA245" s="391"/>
      <c r="AB245" s="389"/>
      <c r="AC245" s="394"/>
      <c r="AD245" s="387"/>
      <c r="AE245" s="388"/>
      <c r="AF245" s="389"/>
      <c r="AG245" s="389"/>
      <c r="AH245" s="396"/>
      <c r="AI245" s="399"/>
      <c r="AJ245" s="399"/>
      <c r="AK245" s="44"/>
      <c r="AL245" s="386"/>
      <c r="AM245" s="396"/>
      <c r="AN245" s="401"/>
      <c r="AO245" s="428"/>
      <c r="AP245" s="383"/>
      <c r="AQ245" s="383"/>
      <c r="AR245" s="383"/>
      <c r="AS245" s="383"/>
      <c r="AT245" s="383"/>
      <c r="AU245" s="351"/>
      <c r="AV245" s="383"/>
      <c r="AW245" s="383"/>
      <c r="AX245" s="383"/>
      <c r="AY245" s="383"/>
      <c r="AZ245" s="383"/>
      <c r="BA245" s="383"/>
      <c r="BB245" s="383"/>
      <c r="BC245" s="383"/>
      <c r="BD245" s="383"/>
      <c r="BE245" s="383"/>
      <c r="BF245" s="383"/>
      <c r="BG245" s="383"/>
      <c r="BH245" s="383"/>
      <c r="BI245" s="383"/>
      <c r="BJ245" s="383"/>
      <c r="BK245" s="383"/>
      <c r="BL245" s="383"/>
      <c r="BM245" s="383"/>
    </row>
    <row r="246" spans="1:65" s="40" customFormat="1" ht="5.25" customHeight="1" x14ac:dyDescent="0.2">
      <c r="A246" s="351"/>
      <c r="B246" s="351"/>
      <c r="C246" s="351"/>
      <c r="D246" s="351"/>
      <c r="E246" s="351"/>
      <c r="F246" s="351"/>
      <c r="G246" s="351"/>
      <c r="H246" s="351"/>
      <c r="I246" s="351"/>
      <c r="J246" s="351"/>
      <c r="K246" s="351"/>
      <c r="L246" s="351"/>
      <c r="M246" s="351"/>
      <c r="N246" s="352"/>
      <c r="O246" s="351"/>
      <c r="P246" s="355"/>
      <c r="Q246" s="358"/>
      <c r="R246" s="43" t="s">
        <v>665</v>
      </c>
      <c r="S246" s="42">
        <f>COUNTA(S227:S245)</f>
        <v>0</v>
      </c>
      <c r="T246" s="42">
        <f>COUNTA(T227:T245)</f>
        <v>0</v>
      </c>
      <c r="U246" s="386"/>
      <c r="V246" s="396"/>
      <c r="W246" s="401"/>
      <c r="X246" s="385"/>
      <c r="Y246" s="387"/>
      <c r="Z246" s="389"/>
      <c r="AA246" s="392"/>
      <c r="AB246" s="389"/>
      <c r="AC246" s="395"/>
      <c r="AD246" s="387"/>
      <c r="AE246" s="388"/>
      <c r="AF246" s="389"/>
      <c r="AG246" s="389"/>
      <c r="AH246" s="396"/>
      <c r="AI246" s="400"/>
      <c r="AJ246" s="400"/>
      <c r="AK246" s="41"/>
      <c r="AL246" s="386"/>
      <c r="AM246" s="396"/>
      <c r="AN246" s="401"/>
      <c r="AO246" s="428"/>
      <c r="AP246" s="383"/>
      <c r="AQ246" s="383"/>
      <c r="AR246" s="383"/>
      <c r="AS246" s="383"/>
      <c r="AT246" s="383"/>
      <c r="AU246" s="351"/>
      <c r="AV246" s="383"/>
      <c r="AW246" s="383"/>
      <c r="AX246" s="383"/>
      <c r="AY246" s="383"/>
      <c r="AZ246" s="383"/>
      <c r="BA246" s="383"/>
      <c r="BB246" s="383"/>
      <c r="BC246" s="383"/>
      <c r="BD246" s="383"/>
      <c r="BE246" s="383"/>
      <c r="BF246" s="383"/>
      <c r="BG246" s="383"/>
      <c r="BH246" s="383"/>
      <c r="BI246" s="383"/>
      <c r="BJ246" s="383"/>
      <c r="BK246" s="383"/>
      <c r="BL246" s="383"/>
      <c r="BM246" s="383"/>
    </row>
    <row r="247" spans="1:65" s="40" customFormat="1" ht="5.25" customHeight="1" x14ac:dyDescent="0.2">
      <c r="A247" s="351">
        <v>11</v>
      </c>
      <c r="B247" s="351" t="s">
        <v>526</v>
      </c>
      <c r="C247" s="351" t="s">
        <v>740</v>
      </c>
      <c r="D247" s="351"/>
      <c r="E247" s="351" t="s">
        <v>741</v>
      </c>
      <c r="F247" s="351" t="s">
        <v>750</v>
      </c>
      <c r="G247" s="351"/>
      <c r="H247" s="351"/>
      <c r="I247" s="351"/>
      <c r="J247" s="351"/>
      <c r="K247" s="351"/>
      <c r="L247" s="351"/>
      <c r="M247" s="351"/>
      <c r="N247" s="352" t="s">
        <v>631</v>
      </c>
      <c r="O247" s="351"/>
      <c r="P247" s="353"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356">
        <f>IF(P247="Casi seguro",100%,IF(P247="Probable",80%,IF(P247="Posible",60%,IF(P247="Improbable",40%,IF(P247="Rara vez",20%,0)))))</f>
        <v>0</v>
      </c>
      <c r="R247" s="45" t="s">
        <v>633</v>
      </c>
      <c r="S247" s="42"/>
      <c r="T247" s="42"/>
      <c r="U247" s="386" t="str">
        <f>IF(S266&lt;=5,"Moderado",IF(S266&lt;=11,"Mayor","Catastrofico"))</f>
        <v>Moderado</v>
      </c>
      <c r="V247" s="396">
        <f>IF(U247=0,0,IF(U247="Moderado",60%,IF(U247="Mayor",80%,100%)))</f>
        <v>0.6</v>
      </c>
      <c r="W247" s="401" t="e">
        <f>VLOOKUP(P247,[3]Matriz!B123:G128,MATCH(U247,[3]Matriz!B123:G123,0),FALSE)</f>
        <v>#N/A</v>
      </c>
      <c r="X247" s="385" t="s">
        <v>751</v>
      </c>
      <c r="Y247" s="386" t="str">
        <f>IF(Z247="Preventivo","X",IF(Z247="Detectivo","X","X "))</f>
        <v xml:space="preserve">X </v>
      </c>
      <c r="Z247" s="388"/>
      <c r="AA247" s="390" t="str">
        <f>IF(Z247="","",IF(Z247="Preventivo",25%,15%))</f>
        <v/>
      </c>
      <c r="AB247" s="388"/>
      <c r="AC247" s="390">
        <f>IF(AB247="Automatico",25%,15%)</f>
        <v>0.15</v>
      </c>
      <c r="AD247" s="396" t="e">
        <f>AA247+AC247</f>
        <v>#VALUE!</v>
      </c>
      <c r="AE247" s="388"/>
      <c r="AF247" s="388"/>
      <c r="AG247" s="388"/>
      <c r="AH247" s="396" t="e">
        <f>Q247-(Q247*AD247)</f>
        <v>#VALUE!</v>
      </c>
      <c r="AI247" s="398" t="e">
        <f>IF(AJ247=0,"Defina la frecuencia",IF(AJ247=20%,"Rara vez",IF(AJ247=40%,"Improbable",IF(AJ247=60%,"Posible",IF(AJ247=80%,"Probable","Casi seguro")))))</f>
        <v>#VALUE!</v>
      </c>
      <c r="AJ247" s="398" t="e">
        <f>IF(AH254&lt;20%,20%,IF(AH254&lt;40%,40%,IF(AH254&lt;60%,60%,IF(AH254&lt;80%,80%,100%))))</f>
        <v>#VALUE!</v>
      </c>
      <c r="AK247" s="46" t="e">
        <f>VALUE(AJ247)</f>
        <v>#VALUE!</v>
      </c>
      <c r="AL247" s="386" t="str">
        <f>U247</f>
        <v>Moderado</v>
      </c>
      <c r="AM247" s="396">
        <f>V247</f>
        <v>0.6</v>
      </c>
      <c r="AN247" s="401" t="e">
        <f>VLOOKUP(AI247,[3]Matriz!B123:G128,MATCH(AL247,[3]Matriz!B123:G123,0),FALSE)</f>
        <v>#VALUE!</v>
      </c>
      <c r="AO247" s="428"/>
      <c r="AP247" s="351" t="s">
        <v>752</v>
      </c>
      <c r="AQ247" s="351" t="s">
        <v>745</v>
      </c>
      <c r="AR247" s="397">
        <v>44197</v>
      </c>
      <c r="AS247" s="397" t="s">
        <v>746</v>
      </c>
      <c r="AT247" s="351"/>
      <c r="AU247" s="351"/>
      <c r="AV247" s="351"/>
      <c r="AW247" s="351"/>
      <c r="AX247" s="351"/>
      <c r="AY247" s="351"/>
      <c r="AZ247" s="351"/>
      <c r="BA247" s="384"/>
      <c r="BB247" s="351"/>
      <c r="BC247" s="351"/>
      <c r="BD247" s="351"/>
      <c r="BE247" s="351"/>
      <c r="BF247" s="351"/>
      <c r="BG247" s="384"/>
      <c r="BH247" s="351"/>
      <c r="BI247" s="351"/>
      <c r="BJ247" s="351"/>
      <c r="BK247" s="351"/>
      <c r="BL247" s="351"/>
      <c r="BM247" s="384"/>
    </row>
    <row r="248" spans="1:65" s="40" customFormat="1" ht="5.25" customHeight="1" x14ac:dyDescent="0.2">
      <c r="A248" s="351"/>
      <c r="B248" s="351"/>
      <c r="C248" s="351"/>
      <c r="D248" s="351"/>
      <c r="E248" s="351"/>
      <c r="F248" s="351"/>
      <c r="G248" s="351"/>
      <c r="H248" s="351"/>
      <c r="I248" s="351"/>
      <c r="J248" s="351"/>
      <c r="K248" s="351"/>
      <c r="L248" s="351"/>
      <c r="M248" s="351"/>
      <c r="N248" s="352"/>
      <c r="O248" s="351"/>
      <c r="P248" s="354"/>
      <c r="Q248" s="357"/>
      <c r="R248" s="45" t="s">
        <v>644</v>
      </c>
      <c r="S248" s="42"/>
      <c r="T248" s="42"/>
      <c r="U248" s="386"/>
      <c r="V248" s="396"/>
      <c r="W248" s="401"/>
      <c r="X248" s="385"/>
      <c r="Y248" s="386"/>
      <c r="Z248" s="389"/>
      <c r="AA248" s="391"/>
      <c r="AB248" s="389"/>
      <c r="AC248" s="391"/>
      <c r="AD248" s="387"/>
      <c r="AE248" s="389"/>
      <c r="AF248" s="389"/>
      <c r="AG248" s="389"/>
      <c r="AH248" s="396"/>
      <c r="AI248" s="399"/>
      <c r="AJ248" s="399"/>
      <c r="AK248" s="44"/>
      <c r="AL248" s="386"/>
      <c r="AM248" s="396"/>
      <c r="AN248" s="401"/>
      <c r="AO248" s="428"/>
      <c r="AP248" s="351"/>
      <c r="AQ248" s="383"/>
      <c r="AR248" s="383"/>
      <c r="AS248" s="383"/>
      <c r="AT248" s="383"/>
      <c r="AU248" s="351"/>
      <c r="AV248" s="351"/>
      <c r="AW248" s="351"/>
      <c r="AX248" s="351"/>
      <c r="AY248" s="383"/>
      <c r="AZ248" s="383"/>
      <c r="BA248" s="383"/>
      <c r="BB248" s="351"/>
      <c r="BC248" s="351"/>
      <c r="BD248" s="351"/>
      <c r="BE248" s="383"/>
      <c r="BF248" s="383"/>
      <c r="BG248" s="383"/>
      <c r="BH248" s="351"/>
      <c r="BI248" s="351"/>
      <c r="BJ248" s="351"/>
      <c r="BK248" s="383"/>
      <c r="BL248" s="383"/>
      <c r="BM248" s="383"/>
    </row>
    <row r="249" spans="1:65" s="40" customFormat="1" ht="5.25" customHeight="1" x14ac:dyDescent="0.2">
      <c r="A249" s="351"/>
      <c r="B249" s="351"/>
      <c r="C249" s="351"/>
      <c r="D249" s="351"/>
      <c r="E249" s="351"/>
      <c r="F249" s="351"/>
      <c r="G249" s="351"/>
      <c r="H249" s="351"/>
      <c r="I249" s="351"/>
      <c r="J249" s="351"/>
      <c r="K249" s="351"/>
      <c r="L249" s="351"/>
      <c r="M249" s="351"/>
      <c r="N249" s="352"/>
      <c r="O249" s="351"/>
      <c r="P249" s="354"/>
      <c r="Q249" s="357"/>
      <c r="R249" s="45" t="s">
        <v>645</v>
      </c>
      <c r="S249" s="42"/>
      <c r="T249" s="42"/>
      <c r="U249" s="386"/>
      <c r="V249" s="396"/>
      <c r="W249" s="401"/>
      <c r="X249" s="385"/>
      <c r="Y249" s="386"/>
      <c r="Z249" s="389"/>
      <c r="AA249" s="391"/>
      <c r="AB249" s="389"/>
      <c r="AC249" s="391"/>
      <c r="AD249" s="387"/>
      <c r="AE249" s="389"/>
      <c r="AF249" s="389"/>
      <c r="AG249" s="389"/>
      <c r="AH249" s="396"/>
      <c r="AI249" s="399"/>
      <c r="AJ249" s="399"/>
      <c r="AK249" s="44"/>
      <c r="AL249" s="386"/>
      <c r="AM249" s="396"/>
      <c r="AN249" s="401"/>
      <c r="AO249" s="428"/>
      <c r="AP249" s="351"/>
      <c r="AQ249" s="383"/>
      <c r="AR249" s="383"/>
      <c r="AS249" s="383"/>
      <c r="AT249" s="383"/>
      <c r="AU249" s="351"/>
      <c r="AV249" s="351"/>
      <c r="AW249" s="351"/>
      <c r="AX249" s="351"/>
      <c r="AY249" s="383"/>
      <c r="AZ249" s="383"/>
      <c r="BA249" s="383"/>
      <c r="BB249" s="351"/>
      <c r="BC249" s="351"/>
      <c r="BD249" s="351"/>
      <c r="BE249" s="383"/>
      <c r="BF249" s="383"/>
      <c r="BG249" s="383"/>
      <c r="BH249" s="351"/>
      <c r="BI249" s="351"/>
      <c r="BJ249" s="351"/>
      <c r="BK249" s="383"/>
      <c r="BL249" s="383"/>
      <c r="BM249" s="383"/>
    </row>
    <row r="250" spans="1:65" s="40" customFormat="1" ht="5.25" customHeight="1" x14ac:dyDescent="0.2">
      <c r="A250" s="351"/>
      <c r="B250" s="351"/>
      <c r="C250" s="351"/>
      <c r="D250" s="351"/>
      <c r="E250" s="351"/>
      <c r="F250" s="351"/>
      <c r="G250" s="351"/>
      <c r="H250" s="351"/>
      <c r="I250" s="351"/>
      <c r="J250" s="351"/>
      <c r="K250" s="351"/>
      <c r="L250" s="351"/>
      <c r="M250" s="351"/>
      <c r="N250" s="352"/>
      <c r="O250" s="351"/>
      <c r="P250" s="354"/>
      <c r="Q250" s="357"/>
      <c r="R250" s="45" t="s">
        <v>646</v>
      </c>
      <c r="S250" s="42"/>
      <c r="T250" s="42"/>
      <c r="U250" s="386"/>
      <c r="V250" s="396"/>
      <c r="W250" s="401"/>
      <c r="X250" s="385"/>
      <c r="Y250" s="386"/>
      <c r="Z250" s="389"/>
      <c r="AA250" s="391"/>
      <c r="AB250" s="389"/>
      <c r="AC250" s="391"/>
      <c r="AD250" s="387"/>
      <c r="AE250" s="389"/>
      <c r="AF250" s="389"/>
      <c r="AG250" s="389"/>
      <c r="AH250" s="396"/>
      <c r="AI250" s="399"/>
      <c r="AJ250" s="399"/>
      <c r="AK250" s="44"/>
      <c r="AL250" s="386"/>
      <c r="AM250" s="396"/>
      <c r="AN250" s="401"/>
      <c r="AO250" s="428"/>
      <c r="AP250" s="351"/>
      <c r="AQ250" s="383"/>
      <c r="AR250" s="383"/>
      <c r="AS250" s="383"/>
      <c r="AT250" s="383"/>
      <c r="AU250" s="351"/>
      <c r="AV250" s="351"/>
      <c r="AW250" s="351"/>
      <c r="AX250" s="351"/>
      <c r="AY250" s="383"/>
      <c r="AZ250" s="383"/>
      <c r="BA250" s="383"/>
      <c r="BB250" s="351"/>
      <c r="BC250" s="351"/>
      <c r="BD250" s="351"/>
      <c r="BE250" s="383"/>
      <c r="BF250" s="383"/>
      <c r="BG250" s="383"/>
      <c r="BH250" s="351"/>
      <c r="BI250" s="351"/>
      <c r="BJ250" s="351"/>
      <c r="BK250" s="383"/>
      <c r="BL250" s="383"/>
      <c r="BM250" s="383"/>
    </row>
    <row r="251" spans="1:65" s="40" customFormat="1" ht="5.25" customHeight="1" x14ac:dyDescent="0.2">
      <c r="A251" s="351"/>
      <c r="B251" s="351"/>
      <c r="C251" s="351"/>
      <c r="D251" s="351"/>
      <c r="E251" s="351"/>
      <c r="F251" s="351"/>
      <c r="G251" s="351"/>
      <c r="H251" s="351"/>
      <c r="I251" s="351"/>
      <c r="J251" s="351"/>
      <c r="K251" s="351"/>
      <c r="L251" s="351"/>
      <c r="M251" s="351"/>
      <c r="N251" s="352"/>
      <c r="O251" s="351"/>
      <c r="P251" s="354"/>
      <c r="Q251" s="357"/>
      <c r="R251" s="45" t="s">
        <v>647</v>
      </c>
      <c r="S251" s="42"/>
      <c r="T251" s="42"/>
      <c r="U251" s="386"/>
      <c r="V251" s="396"/>
      <c r="W251" s="401"/>
      <c r="X251" s="385"/>
      <c r="Y251" s="386"/>
      <c r="Z251" s="389"/>
      <c r="AA251" s="391"/>
      <c r="AB251" s="389"/>
      <c r="AC251" s="391"/>
      <c r="AD251" s="387"/>
      <c r="AE251" s="389"/>
      <c r="AF251" s="389"/>
      <c r="AG251" s="389"/>
      <c r="AH251" s="396"/>
      <c r="AI251" s="399"/>
      <c r="AJ251" s="399"/>
      <c r="AK251" s="44"/>
      <c r="AL251" s="386"/>
      <c r="AM251" s="396"/>
      <c r="AN251" s="401"/>
      <c r="AO251" s="428"/>
      <c r="AP251" s="351"/>
      <c r="AQ251" s="383"/>
      <c r="AR251" s="383"/>
      <c r="AS251" s="383"/>
      <c r="AT251" s="383"/>
      <c r="AU251" s="351"/>
      <c r="AV251" s="351"/>
      <c r="AW251" s="351"/>
      <c r="AX251" s="351"/>
      <c r="AY251" s="383"/>
      <c r="AZ251" s="383"/>
      <c r="BA251" s="383"/>
      <c r="BB251" s="351"/>
      <c r="BC251" s="351"/>
      <c r="BD251" s="351"/>
      <c r="BE251" s="383"/>
      <c r="BF251" s="383"/>
      <c r="BG251" s="383"/>
      <c r="BH251" s="351"/>
      <c r="BI251" s="351"/>
      <c r="BJ251" s="351"/>
      <c r="BK251" s="383"/>
      <c r="BL251" s="383"/>
      <c r="BM251" s="383"/>
    </row>
    <row r="252" spans="1:65" s="40" customFormat="1" ht="5.25" customHeight="1" x14ac:dyDescent="0.2">
      <c r="A252" s="351"/>
      <c r="B252" s="351"/>
      <c r="C252" s="351"/>
      <c r="D252" s="351"/>
      <c r="E252" s="351"/>
      <c r="F252" s="351"/>
      <c r="G252" s="351"/>
      <c r="H252" s="351"/>
      <c r="I252" s="351"/>
      <c r="J252" s="351"/>
      <c r="K252" s="351"/>
      <c r="L252" s="351"/>
      <c r="M252" s="351"/>
      <c r="N252" s="352"/>
      <c r="O252" s="351"/>
      <c r="P252" s="354"/>
      <c r="Q252" s="357"/>
      <c r="R252" s="45" t="s">
        <v>648</v>
      </c>
      <c r="S252" s="42"/>
      <c r="T252" s="42"/>
      <c r="U252" s="386"/>
      <c r="V252" s="396"/>
      <c r="W252" s="401"/>
      <c r="X252" s="385"/>
      <c r="Y252" s="386"/>
      <c r="Z252" s="389"/>
      <c r="AA252" s="391"/>
      <c r="AB252" s="389"/>
      <c r="AC252" s="391"/>
      <c r="AD252" s="387"/>
      <c r="AE252" s="389"/>
      <c r="AF252" s="389"/>
      <c r="AG252" s="389"/>
      <c r="AH252" s="396"/>
      <c r="AI252" s="399"/>
      <c r="AJ252" s="399"/>
      <c r="AK252" s="44"/>
      <c r="AL252" s="386"/>
      <c r="AM252" s="396"/>
      <c r="AN252" s="401"/>
      <c r="AO252" s="428"/>
      <c r="AP252" s="351"/>
      <c r="AQ252" s="383"/>
      <c r="AR252" s="383"/>
      <c r="AS252" s="383"/>
      <c r="AT252" s="383"/>
      <c r="AU252" s="351"/>
      <c r="AV252" s="351"/>
      <c r="AW252" s="351"/>
      <c r="AX252" s="351"/>
      <c r="AY252" s="383"/>
      <c r="AZ252" s="383"/>
      <c r="BA252" s="383"/>
      <c r="BB252" s="351"/>
      <c r="BC252" s="351"/>
      <c r="BD252" s="351"/>
      <c r="BE252" s="383"/>
      <c r="BF252" s="383"/>
      <c r="BG252" s="383"/>
      <c r="BH252" s="351"/>
      <c r="BI252" s="351"/>
      <c r="BJ252" s="351"/>
      <c r="BK252" s="383"/>
      <c r="BL252" s="383"/>
      <c r="BM252" s="383"/>
    </row>
    <row r="253" spans="1:65" s="40" customFormat="1" ht="5.25" customHeight="1" x14ac:dyDescent="0.2">
      <c r="A253" s="351"/>
      <c r="B253" s="351"/>
      <c r="C253" s="351"/>
      <c r="D253" s="351"/>
      <c r="E253" s="351"/>
      <c r="F253" s="351"/>
      <c r="G253" s="351"/>
      <c r="H253" s="351"/>
      <c r="I253" s="351"/>
      <c r="J253" s="351"/>
      <c r="K253" s="351"/>
      <c r="L253" s="351"/>
      <c r="M253" s="351"/>
      <c r="N253" s="352"/>
      <c r="O253" s="351"/>
      <c r="P253" s="354"/>
      <c r="Q253" s="357"/>
      <c r="R253" s="45" t="s">
        <v>649</v>
      </c>
      <c r="S253" s="42"/>
      <c r="T253" s="42"/>
      <c r="U253" s="386"/>
      <c r="V253" s="396"/>
      <c r="W253" s="401"/>
      <c r="X253" s="385"/>
      <c r="Y253" s="386"/>
      <c r="Z253" s="389"/>
      <c r="AA253" s="392"/>
      <c r="AB253" s="389"/>
      <c r="AC253" s="392"/>
      <c r="AD253" s="387"/>
      <c r="AE253" s="389"/>
      <c r="AF253" s="389"/>
      <c r="AG253" s="389"/>
      <c r="AH253" s="396"/>
      <c r="AI253" s="399"/>
      <c r="AJ253" s="399"/>
      <c r="AK253" s="44"/>
      <c r="AL253" s="386"/>
      <c r="AM253" s="396"/>
      <c r="AN253" s="401"/>
      <c r="AO253" s="428"/>
      <c r="AP253" s="351"/>
      <c r="AQ253" s="383"/>
      <c r="AR253" s="383"/>
      <c r="AS253" s="383"/>
      <c r="AT253" s="383"/>
      <c r="AU253" s="351"/>
      <c r="AV253" s="351"/>
      <c r="AW253" s="351"/>
      <c r="AX253" s="351"/>
      <c r="AY253" s="383"/>
      <c r="AZ253" s="383"/>
      <c r="BA253" s="383"/>
      <c r="BB253" s="351"/>
      <c r="BC253" s="351"/>
      <c r="BD253" s="351"/>
      <c r="BE253" s="383"/>
      <c r="BF253" s="383"/>
      <c r="BG253" s="383"/>
      <c r="BH253" s="351"/>
      <c r="BI253" s="351"/>
      <c r="BJ253" s="351"/>
      <c r="BK253" s="383"/>
      <c r="BL253" s="383"/>
      <c r="BM253" s="383"/>
    </row>
    <row r="254" spans="1:65" s="40" customFormat="1" ht="5.25" customHeight="1" x14ac:dyDescent="0.2">
      <c r="A254" s="351"/>
      <c r="B254" s="351"/>
      <c r="C254" s="351"/>
      <c r="D254" s="351"/>
      <c r="E254" s="351"/>
      <c r="F254" s="351"/>
      <c r="G254" s="351"/>
      <c r="H254" s="351"/>
      <c r="I254" s="351"/>
      <c r="J254" s="351"/>
      <c r="K254" s="351"/>
      <c r="L254" s="351"/>
      <c r="M254" s="351"/>
      <c r="N254" s="352"/>
      <c r="O254" s="351"/>
      <c r="P254" s="354"/>
      <c r="Q254" s="357"/>
      <c r="R254" s="45" t="s">
        <v>650</v>
      </c>
      <c r="S254" s="42"/>
      <c r="T254" s="42"/>
      <c r="U254" s="386"/>
      <c r="V254" s="396"/>
      <c r="W254" s="401"/>
      <c r="X254" s="385"/>
      <c r="Y254" s="386" t="str">
        <f>IF(Z254="Preventivo","X",IF(Z247="Detectivo","X","X "))</f>
        <v xml:space="preserve">X </v>
      </c>
      <c r="Z254" s="388" t="s">
        <v>519</v>
      </c>
      <c r="AA254" s="390">
        <f>IF(Z254="","",IF(Z254="Preventivo",25%,15%))</f>
        <v>0.15</v>
      </c>
      <c r="AB254" s="388" t="s">
        <v>520</v>
      </c>
      <c r="AC254" s="393">
        <f>IF(AB254="Automatico",25%,15%)</f>
        <v>0.15</v>
      </c>
      <c r="AD254" s="396">
        <f>AA254+AC254</f>
        <v>0.3</v>
      </c>
      <c r="AE254" s="388"/>
      <c r="AF254" s="388"/>
      <c r="AG254" s="388"/>
      <c r="AH254" s="396" t="e">
        <f>AH247-(AH247*AD254)</f>
        <v>#VALUE!</v>
      </c>
      <c r="AI254" s="399"/>
      <c r="AJ254" s="399"/>
      <c r="AK254" s="44"/>
      <c r="AL254" s="386"/>
      <c r="AM254" s="396"/>
      <c r="AN254" s="401"/>
      <c r="AO254" s="428"/>
      <c r="AP254" s="351"/>
      <c r="AQ254" s="351"/>
      <c r="AR254" s="397"/>
      <c r="AS254" s="397"/>
      <c r="AT254" s="351"/>
      <c r="AU254" s="351"/>
      <c r="AV254" s="351"/>
      <c r="AW254" s="351"/>
      <c r="AX254" s="351"/>
      <c r="AY254" s="351"/>
      <c r="AZ254" s="351"/>
      <c r="BA254" s="384"/>
      <c r="BB254" s="351"/>
      <c r="BC254" s="351"/>
      <c r="BD254" s="351"/>
      <c r="BE254" s="351"/>
      <c r="BF254" s="351"/>
      <c r="BG254" s="384"/>
      <c r="BH254" s="351"/>
      <c r="BI254" s="351"/>
      <c r="BJ254" s="351"/>
      <c r="BK254" s="351"/>
      <c r="BL254" s="351"/>
      <c r="BM254" s="384"/>
    </row>
    <row r="255" spans="1:65" s="40" customFormat="1" ht="5.25" customHeight="1" x14ac:dyDescent="0.2">
      <c r="A255" s="351"/>
      <c r="B255" s="351"/>
      <c r="C255" s="351"/>
      <c r="D255" s="351"/>
      <c r="E255" s="351"/>
      <c r="F255" s="351"/>
      <c r="G255" s="351"/>
      <c r="H255" s="351"/>
      <c r="I255" s="351"/>
      <c r="J255" s="351"/>
      <c r="K255" s="351"/>
      <c r="L255" s="351"/>
      <c r="M255" s="351"/>
      <c r="N255" s="352"/>
      <c r="O255" s="351"/>
      <c r="P255" s="354"/>
      <c r="Q255" s="357"/>
      <c r="R255" s="45" t="s">
        <v>654</v>
      </c>
      <c r="S255" s="42"/>
      <c r="T255" s="42"/>
      <c r="U255" s="386"/>
      <c r="V255" s="396"/>
      <c r="W255" s="401"/>
      <c r="X255" s="385"/>
      <c r="Y255" s="387"/>
      <c r="Z255" s="389"/>
      <c r="AA255" s="391"/>
      <c r="AB255" s="389"/>
      <c r="AC255" s="394"/>
      <c r="AD255" s="387"/>
      <c r="AE255" s="388"/>
      <c r="AF255" s="389"/>
      <c r="AG255" s="389"/>
      <c r="AH255" s="396"/>
      <c r="AI255" s="399"/>
      <c r="AJ255" s="399"/>
      <c r="AK255" s="44"/>
      <c r="AL255" s="386"/>
      <c r="AM255" s="396"/>
      <c r="AN255" s="401"/>
      <c r="AO255" s="428"/>
      <c r="AP255" s="383"/>
      <c r="AQ255" s="383"/>
      <c r="AR255" s="383"/>
      <c r="AS255" s="383"/>
      <c r="AT255" s="383"/>
      <c r="AU255" s="351"/>
      <c r="AV255" s="383"/>
      <c r="AW255" s="383"/>
      <c r="AX255" s="383"/>
      <c r="AY255" s="383"/>
      <c r="AZ255" s="383"/>
      <c r="BA255" s="383"/>
      <c r="BB255" s="383"/>
      <c r="BC255" s="383"/>
      <c r="BD255" s="383"/>
      <c r="BE255" s="383"/>
      <c r="BF255" s="383"/>
      <c r="BG255" s="383"/>
      <c r="BH255" s="383"/>
      <c r="BI255" s="383"/>
      <c r="BJ255" s="383"/>
      <c r="BK255" s="383"/>
      <c r="BL255" s="383"/>
      <c r="BM255" s="383"/>
    </row>
    <row r="256" spans="1:65" s="40" customFormat="1" ht="5.25" customHeight="1" x14ac:dyDescent="0.2">
      <c r="A256" s="351"/>
      <c r="B256" s="351"/>
      <c r="C256" s="351"/>
      <c r="D256" s="351"/>
      <c r="E256" s="351"/>
      <c r="F256" s="351"/>
      <c r="G256" s="351"/>
      <c r="H256" s="351"/>
      <c r="I256" s="351"/>
      <c r="J256" s="351"/>
      <c r="K256" s="351"/>
      <c r="L256" s="351"/>
      <c r="M256" s="351"/>
      <c r="N256" s="352"/>
      <c r="O256" s="351"/>
      <c r="P256" s="354"/>
      <c r="Q256" s="357"/>
      <c r="R256" s="45" t="s">
        <v>655</v>
      </c>
      <c r="S256" s="42"/>
      <c r="T256" s="42"/>
      <c r="U256" s="386"/>
      <c r="V256" s="396"/>
      <c r="W256" s="401"/>
      <c r="X256" s="385"/>
      <c r="Y256" s="387"/>
      <c r="Z256" s="389"/>
      <c r="AA256" s="391"/>
      <c r="AB256" s="389"/>
      <c r="AC256" s="394"/>
      <c r="AD256" s="387"/>
      <c r="AE256" s="388"/>
      <c r="AF256" s="389"/>
      <c r="AG256" s="389"/>
      <c r="AH256" s="396"/>
      <c r="AI256" s="399"/>
      <c r="AJ256" s="399"/>
      <c r="AK256" s="44"/>
      <c r="AL256" s="386"/>
      <c r="AM256" s="396"/>
      <c r="AN256" s="401"/>
      <c r="AO256" s="428"/>
      <c r="AP256" s="383"/>
      <c r="AQ256" s="383"/>
      <c r="AR256" s="383"/>
      <c r="AS256" s="383"/>
      <c r="AT256" s="383"/>
      <c r="AU256" s="351"/>
      <c r="AV256" s="383"/>
      <c r="AW256" s="383"/>
      <c r="AX256" s="383"/>
      <c r="AY256" s="383"/>
      <c r="AZ256" s="383"/>
      <c r="BA256" s="383"/>
      <c r="BB256" s="383"/>
      <c r="BC256" s="383"/>
      <c r="BD256" s="383"/>
      <c r="BE256" s="383"/>
      <c r="BF256" s="383"/>
      <c r="BG256" s="383"/>
      <c r="BH256" s="383"/>
      <c r="BI256" s="383"/>
      <c r="BJ256" s="383"/>
      <c r="BK256" s="383"/>
      <c r="BL256" s="383"/>
      <c r="BM256" s="383"/>
    </row>
    <row r="257" spans="1:65" s="40" customFormat="1" ht="5.25" customHeight="1" x14ac:dyDescent="0.2">
      <c r="A257" s="351"/>
      <c r="B257" s="351"/>
      <c r="C257" s="351"/>
      <c r="D257" s="351"/>
      <c r="E257" s="351"/>
      <c r="F257" s="351"/>
      <c r="G257" s="351"/>
      <c r="H257" s="351"/>
      <c r="I257" s="351"/>
      <c r="J257" s="351"/>
      <c r="K257" s="351"/>
      <c r="L257" s="351"/>
      <c r="M257" s="351"/>
      <c r="N257" s="352"/>
      <c r="O257" s="351"/>
      <c r="P257" s="354"/>
      <c r="Q257" s="357"/>
      <c r="R257" s="45" t="s">
        <v>656</v>
      </c>
      <c r="S257" s="42"/>
      <c r="T257" s="42"/>
      <c r="U257" s="386"/>
      <c r="V257" s="396"/>
      <c r="W257" s="401"/>
      <c r="X257" s="385"/>
      <c r="Y257" s="387"/>
      <c r="Z257" s="389"/>
      <c r="AA257" s="391"/>
      <c r="AB257" s="389"/>
      <c r="AC257" s="394"/>
      <c r="AD257" s="387"/>
      <c r="AE257" s="388"/>
      <c r="AF257" s="389"/>
      <c r="AG257" s="389"/>
      <c r="AH257" s="396"/>
      <c r="AI257" s="399"/>
      <c r="AJ257" s="399"/>
      <c r="AK257" s="44"/>
      <c r="AL257" s="386"/>
      <c r="AM257" s="396"/>
      <c r="AN257" s="401"/>
      <c r="AO257" s="428"/>
      <c r="AP257" s="383"/>
      <c r="AQ257" s="383"/>
      <c r="AR257" s="383"/>
      <c r="AS257" s="383"/>
      <c r="AT257" s="383"/>
      <c r="AU257" s="351"/>
      <c r="AV257" s="383"/>
      <c r="AW257" s="383"/>
      <c r="AX257" s="383"/>
      <c r="AY257" s="383"/>
      <c r="AZ257" s="383"/>
      <c r="BA257" s="383"/>
      <c r="BB257" s="383"/>
      <c r="BC257" s="383"/>
      <c r="BD257" s="383"/>
      <c r="BE257" s="383"/>
      <c r="BF257" s="383"/>
      <c r="BG257" s="383"/>
      <c r="BH257" s="383"/>
      <c r="BI257" s="383"/>
      <c r="BJ257" s="383"/>
      <c r="BK257" s="383"/>
      <c r="BL257" s="383"/>
      <c r="BM257" s="383"/>
    </row>
    <row r="258" spans="1:65" s="40" customFormat="1" ht="5.25" customHeight="1" x14ac:dyDescent="0.2">
      <c r="A258" s="351"/>
      <c r="B258" s="351"/>
      <c r="C258" s="351"/>
      <c r="D258" s="351"/>
      <c r="E258" s="351"/>
      <c r="F258" s="351"/>
      <c r="G258" s="351"/>
      <c r="H258" s="351"/>
      <c r="I258" s="351"/>
      <c r="J258" s="351"/>
      <c r="K258" s="351"/>
      <c r="L258" s="351"/>
      <c r="M258" s="351"/>
      <c r="N258" s="352"/>
      <c r="O258" s="351"/>
      <c r="P258" s="354"/>
      <c r="Q258" s="357"/>
      <c r="R258" s="45" t="s">
        <v>657</v>
      </c>
      <c r="S258" s="42"/>
      <c r="T258" s="42"/>
      <c r="U258" s="386"/>
      <c r="V258" s="396"/>
      <c r="W258" s="401"/>
      <c r="X258" s="385"/>
      <c r="Y258" s="387"/>
      <c r="Z258" s="389"/>
      <c r="AA258" s="391"/>
      <c r="AB258" s="389"/>
      <c r="AC258" s="394"/>
      <c r="AD258" s="387"/>
      <c r="AE258" s="388"/>
      <c r="AF258" s="389"/>
      <c r="AG258" s="389"/>
      <c r="AH258" s="396"/>
      <c r="AI258" s="399"/>
      <c r="AJ258" s="399"/>
      <c r="AK258" s="44"/>
      <c r="AL258" s="386"/>
      <c r="AM258" s="396"/>
      <c r="AN258" s="401"/>
      <c r="AO258" s="428"/>
      <c r="AP258" s="383"/>
      <c r="AQ258" s="383"/>
      <c r="AR258" s="383"/>
      <c r="AS258" s="383"/>
      <c r="AT258" s="383"/>
      <c r="AU258" s="351"/>
      <c r="AV258" s="383"/>
      <c r="AW258" s="383"/>
      <c r="AX258" s="383"/>
      <c r="AY258" s="383"/>
      <c r="AZ258" s="383"/>
      <c r="BA258" s="383"/>
      <c r="BB258" s="383"/>
      <c r="BC258" s="383"/>
      <c r="BD258" s="383"/>
      <c r="BE258" s="383"/>
      <c r="BF258" s="383"/>
      <c r="BG258" s="383"/>
      <c r="BH258" s="383"/>
      <c r="BI258" s="383"/>
      <c r="BJ258" s="383"/>
      <c r="BK258" s="383"/>
      <c r="BL258" s="383"/>
      <c r="BM258" s="383"/>
    </row>
    <row r="259" spans="1:65" s="40" customFormat="1" ht="5.25" customHeight="1" x14ac:dyDescent="0.2">
      <c r="A259" s="351"/>
      <c r="B259" s="351"/>
      <c r="C259" s="351"/>
      <c r="D259" s="351"/>
      <c r="E259" s="351"/>
      <c r="F259" s="351"/>
      <c r="G259" s="351"/>
      <c r="H259" s="351"/>
      <c r="I259" s="351"/>
      <c r="J259" s="351"/>
      <c r="K259" s="351"/>
      <c r="L259" s="351"/>
      <c r="M259" s="351"/>
      <c r="N259" s="352"/>
      <c r="O259" s="351"/>
      <c r="P259" s="354"/>
      <c r="Q259" s="357"/>
      <c r="R259" s="45" t="s">
        <v>658</v>
      </c>
      <c r="S259" s="42"/>
      <c r="T259" s="42"/>
      <c r="U259" s="386"/>
      <c r="V259" s="396"/>
      <c r="W259" s="401"/>
      <c r="X259" s="385"/>
      <c r="Y259" s="387"/>
      <c r="Z259" s="389"/>
      <c r="AA259" s="391"/>
      <c r="AB259" s="389"/>
      <c r="AC259" s="394"/>
      <c r="AD259" s="387"/>
      <c r="AE259" s="388"/>
      <c r="AF259" s="389"/>
      <c r="AG259" s="389"/>
      <c r="AH259" s="396"/>
      <c r="AI259" s="399"/>
      <c r="AJ259" s="399"/>
      <c r="AK259" s="44"/>
      <c r="AL259" s="386"/>
      <c r="AM259" s="396"/>
      <c r="AN259" s="401"/>
      <c r="AO259" s="428"/>
      <c r="AP259" s="383"/>
      <c r="AQ259" s="383"/>
      <c r="AR259" s="383"/>
      <c r="AS259" s="383"/>
      <c r="AT259" s="383"/>
      <c r="AU259" s="351"/>
      <c r="AV259" s="383"/>
      <c r="AW259" s="383"/>
      <c r="AX259" s="383"/>
      <c r="AY259" s="383"/>
      <c r="AZ259" s="383"/>
      <c r="BA259" s="383"/>
      <c r="BB259" s="383"/>
      <c r="BC259" s="383"/>
      <c r="BD259" s="383"/>
      <c r="BE259" s="383"/>
      <c r="BF259" s="383"/>
      <c r="BG259" s="383"/>
      <c r="BH259" s="383"/>
      <c r="BI259" s="383"/>
      <c r="BJ259" s="383"/>
      <c r="BK259" s="383"/>
      <c r="BL259" s="383"/>
      <c r="BM259" s="383"/>
    </row>
    <row r="260" spans="1:65" s="40" customFormat="1" ht="5.25" customHeight="1" x14ac:dyDescent="0.2">
      <c r="A260" s="351"/>
      <c r="B260" s="351"/>
      <c r="C260" s="351"/>
      <c r="D260" s="351"/>
      <c r="E260" s="351"/>
      <c r="F260" s="351"/>
      <c r="G260" s="351"/>
      <c r="H260" s="351"/>
      <c r="I260" s="351"/>
      <c r="J260" s="351"/>
      <c r="K260" s="351"/>
      <c r="L260" s="351"/>
      <c r="M260" s="351"/>
      <c r="N260" s="352"/>
      <c r="O260" s="351"/>
      <c r="P260" s="354"/>
      <c r="Q260" s="357"/>
      <c r="R260" s="45" t="s">
        <v>659</v>
      </c>
      <c r="S260" s="42"/>
      <c r="T260" s="42"/>
      <c r="U260" s="386"/>
      <c r="V260" s="396"/>
      <c r="W260" s="401"/>
      <c r="X260" s="385"/>
      <c r="Y260" s="387"/>
      <c r="Z260" s="389"/>
      <c r="AA260" s="391"/>
      <c r="AB260" s="389"/>
      <c r="AC260" s="394"/>
      <c r="AD260" s="387"/>
      <c r="AE260" s="388"/>
      <c r="AF260" s="389"/>
      <c r="AG260" s="389"/>
      <c r="AH260" s="396"/>
      <c r="AI260" s="399"/>
      <c r="AJ260" s="399"/>
      <c r="AK260" s="44"/>
      <c r="AL260" s="386"/>
      <c r="AM260" s="396"/>
      <c r="AN260" s="401"/>
      <c r="AO260" s="428"/>
      <c r="AP260" s="383"/>
      <c r="AQ260" s="383"/>
      <c r="AR260" s="383"/>
      <c r="AS260" s="383"/>
      <c r="AT260" s="383"/>
      <c r="AU260" s="351"/>
      <c r="AV260" s="383"/>
      <c r="AW260" s="383"/>
      <c r="AX260" s="383"/>
      <c r="AY260" s="383"/>
      <c r="AZ260" s="383"/>
      <c r="BA260" s="383"/>
      <c r="BB260" s="383"/>
      <c r="BC260" s="383"/>
      <c r="BD260" s="383"/>
      <c r="BE260" s="383"/>
      <c r="BF260" s="383"/>
      <c r="BG260" s="383"/>
      <c r="BH260" s="383"/>
      <c r="BI260" s="383"/>
      <c r="BJ260" s="383"/>
      <c r="BK260" s="383"/>
      <c r="BL260" s="383"/>
      <c r="BM260" s="383"/>
    </row>
    <row r="261" spans="1:65" s="40" customFormat="1" ht="5.25" customHeight="1" x14ac:dyDescent="0.2">
      <c r="A261" s="351"/>
      <c r="B261" s="351"/>
      <c r="C261" s="351"/>
      <c r="D261" s="351"/>
      <c r="E261" s="351"/>
      <c r="F261" s="351"/>
      <c r="G261" s="351"/>
      <c r="H261" s="351"/>
      <c r="I261" s="351"/>
      <c r="J261" s="351"/>
      <c r="K261" s="351"/>
      <c r="L261" s="351"/>
      <c r="M261" s="351"/>
      <c r="N261" s="352"/>
      <c r="O261" s="351"/>
      <c r="P261" s="354"/>
      <c r="Q261" s="357"/>
      <c r="R261" s="45" t="s">
        <v>660</v>
      </c>
      <c r="S261" s="42"/>
      <c r="T261" s="42"/>
      <c r="U261" s="386"/>
      <c r="V261" s="396"/>
      <c r="W261" s="401"/>
      <c r="X261" s="385"/>
      <c r="Y261" s="387"/>
      <c r="Z261" s="389"/>
      <c r="AA261" s="391"/>
      <c r="AB261" s="389"/>
      <c r="AC261" s="394"/>
      <c r="AD261" s="387"/>
      <c r="AE261" s="388"/>
      <c r="AF261" s="389"/>
      <c r="AG261" s="389"/>
      <c r="AH261" s="396"/>
      <c r="AI261" s="399"/>
      <c r="AJ261" s="399"/>
      <c r="AK261" s="44"/>
      <c r="AL261" s="386"/>
      <c r="AM261" s="396"/>
      <c r="AN261" s="401"/>
      <c r="AO261" s="428"/>
      <c r="AP261" s="383"/>
      <c r="AQ261" s="383"/>
      <c r="AR261" s="383"/>
      <c r="AS261" s="383"/>
      <c r="AT261" s="383"/>
      <c r="AU261" s="351"/>
      <c r="AV261" s="383"/>
      <c r="AW261" s="383"/>
      <c r="AX261" s="383"/>
      <c r="AY261" s="383"/>
      <c r="AZ261" s="383"/>
      <c r="BA261" s="383"/>
      <c r="BB261" s="383"/>
      <c r="BC261" s="383"/>
      <c r="BD261" s="383"/>
      <c r="BE261" s="383"/>
      <c r="BF261" s="383"/>
      <c r="BG261" s="383"/>
      <c r="BH261" s="383"/>
      <c r="BI261" s="383"/>
      <c r="BJ261" s="383"/>
      <c r="BK261" s="383"/>
      <c r="BL261" s="383"/>
      <c r="BM261" s="383"/>
    </row>
    <row r="262" spans="1:65" s="40" customFormat="1" ht="5.25" customHeight="1" x14ac:dyDescent="0.2">
      <c r="A262" s="351"/>
      <c r="B262" s="351"/>
      <c r="C262" s="351"/>
      <c r="D262" s="351"/>
      <c r="E262" s="351"/>
      <c r="F262" s="351"/>
      <c r="G262" s="351"/>
      <c r="H262" s="351"/>
      <c r="I262" s="351"/>
      <c r="J262" s="351"/>
      <c r="K262" s="351"/>
      <c r="L262" s="351"/>
      <c r="M262" s="351"/>
      <c r="N262" s="352"/>
      <c r="O262" s="351"/>
      <c r="P262" s="354"/>
      <c r="Q262" s="357"/>
      <c r="R262" s="45" t="s">
        <v>661</v>
      </c>
      <c r="S262" s="42"/>
      <c r="T262" s="42"/>
      <c r="U262" s="386"/>
      <c r="V262" s="396"/>
      <c r="W262" s="401"/>
      <c r="X262" s="385"/>
      <c r="Y262" s="387"/>
      <c r="Z262" s="389"/>
      <c r="AA262" s="391"/>
      <c r="AB262" s="389"/>
      <c r="AC262" s="394"/>
      <c r="AD262" s="387"/>
      <c r="AE262" s="388"/>
      <c r="AF262" s="389"/>
      <c r="AG262" s="389"/>
      <c r="AH262" s="396"/>
      <c r="AI262" s="399"/>
      <c r="AJ262" s="399"/>
      <c r="AK262" s="44"/>
      <c r="AL262" s="386"/>
      <c r="AM262" s="396"/>
      <c r="AN262" s="401"/>
      <c r="AO262" s="428"/>
      <c r="AP262" s="383"/>
      <c r="AQ262" s="383"/>
      <c r="AR262" s="383"/>
      <c r="AS262" s="383"/>
      <c r="AT262" s="383"/>
      <c r="AU262" s="351"/>
      <c r="AV262" s="383"/>
      <c r="AW262" s="383"/>
      <c r="AX262" s="383"/>
      <c r="AY262" s="383"/>
      <c r="AZ262" s="383"/>
      <c r="BA262" s="383"/>
      <c r="BB262" s="383"/>
      <c r="BC262" s="383"/>
      <c r="BD262" s="383"/>
      <c r="BE262" s="383"/>
      <c r="BF262" s="383"/>
      <c r="BG262" s="383"/>
      <c r="BH262" s="383"/>
      <c r="BI262" s="383"/>
      <c r="BJ262" s="383"/>
      <c r="BK262" s="383"/>
      <c r="BL262" s="383"/>
      <c r="BM262" s="383"/>
    </row>
    <row r="263" spans="1:65" s="40" customFormat="1" ht="5.25" customHeight="1" x14ac:dyDescent="0.2">
      <c r="A263" s="351"/>
      <c r="B263" s="351"/>
      <c r="C263" s="351"/>
      <c r="D263" s="351"/>
      <c r="E263" s="351"/>
      <c r="F263" s="351"/>
      <c r="G263" s="351"/>
      <c r="H263" s="351"/>
      <c r="I263" s="351"/>
      <c r="J263" s="351"/>
      <c r="K263" s="351"/>
      <c r="L263" s="351"/>
      <c r="M263" s="351"/>
      <c r="N263" s="352"/>
      <c r="O263" s="351"/>
      <c r="P263" s="354"/>
      <c r="Q263" s="357"/>
      <c r="R263" s="45" t="s">
        <v>662</v>
      </c>
      <c r="S263" s="42"/>
      <c r="T263" s="42"/>
      <c r="U263" s="386"/>
      <c r="V263" s="396"/>
      <c r="W263" s="401"/>
      <c r="X263" s="385"/>
      <c r="Y263" s="387"/>
      <c r="Z263" s="389"/>
      <c r="AA263" s="391"/>
      <c r="AB263" s="389"/>
      <c r="AC263" s="394"/>
      <c r="AD263" s="387"/>
      <c r="AE263" s="388"/>
      <c r="AF263" s="389"/>
      <c r="AG263" s="389"/>
      <c r="AH263" s="396"/>
      <c r="AI263" s="399"/>
      <c r="AJ263" s="399"/>
      <c r="AK263" s="44"/>
      <c r="AL263" s="386"/>
      <c r="AM263" s="396"/>
      <c r="AN263" s="401"/>
      <c r="AO263" s="428"/>
      <c r="AP263" s="383"/>
      <c r="AQ263" s="383"/>
      <c r="AR263" s="383"/>
      <c r="AS263" s="383"/>
      <c r="AT263" s="383"/>
      <c r="AU263" s="351"/>
      <c r="AV263" s="383"/>
      <c r="AW263" s="383"/>
      <c r="AX263" s="383"/>
      <c r="AY263" s="383"/>
      <c r="AZ263" s="383"/>
      <c r="BA263" s="383"/>
      <c r="BB263" s="383"/>
      <c r="BC263" s="383"/>
      <c r="BD263" s="383"/>
      <c r="BE263" s="383"/>
      <c r="BF263" s="383"/>
      <c r="BG263" s="383"/>
      <c r="BH263" s="383"/>
      <c r="BI263" s="383"/>
      <c r="BJ263" s="383"/>
      <c r="BK263" s="383"/>
      <c r="BL263" s="383"/>
      <c r="BM263" s="383"/>
    </row>
    <row r="264" spans="1:65" s="40" customFormat="1" ht="5.25" customHeight="1" x14ac:dyDescent="0.2">
      <c r="A264" s="351"/>
      <c r="B264" s="351"/>
      <c r="C264" s="351"/>
      <c r="D264" s="351"/>
      <c r="E264" s="351"/>
      <c r="F264" s="351"/>
      <c r="G264" s="351"/>
      <c r="H264" s="351"/>
      <c r="I264" s="351"/>
      <c r="J264" s="351"/>
      <c r="K264" s="351"/>
      <c r="L264" s="351"/>
      <c r="M264" s="351"/>
      <c r="N264" s="352"/>
      <c r="O264" s="351"/>
      <c r="P264" s="354"/>
      <c r="Q264" s="357"/>
      <c r="R264" s="45" t="s">
        <v>663</v>
      </c>
      <c r="S264" s="42"/>
      <c r="T264" s="42"/>
      <c r="U264" s="386"/>
      <c r="V264" s="396"/>
      <c r="W264" s="401"/>
      <c r="X264" s="385"/>
      <c r="Y264" s="387"/>
      <c r="Z264" s="389"/>
      <c r="AA264" s="391"/>
      <c r="AB264" s="389"/>
      <c r="AC264" s="394"/>
      <c r="AD264" s="387"/>
      <c r="AE264" s="388"/>
      <c r="AF264" s="389"/>
      <c r="AG264" s="389"/>
      <c r="AH264" s="396"/>
      <c r="AI264" s="399"/>
      <c r="AJ264" s="399"/>
      <c r="AK264" s="44"/>
      <c r="AL264" s="386"/>
      <c r="AM264" s="396"/>
      <c r="AN264" s="401"/>
      <c r="AO264" s="428"/>
      <c r="AP264" s="383"/>
      <c r="AQ264" s="383"/>
      <c r="AR264" s="383"/>
      <c r="AS264" s="383"/>
      <c r="AT264" s="383"/>
      <c r="AU264" s="351"/>
      <c r="AV264" s="383"/>
      <c r="AW264" s="383"/>
      <c r="AX264" s="383"/>
      <c r="AY264" s="383"/>
      <c r="AZ264" s="383"/>
      <c r="BA264" s="383"/>
      <c r="BB264" s="383"/>
      <c r="BC264" s="383"/>
      <c r="BD264" s="383"/>
      <c r="BE264" s="383"/>
      <c r="BF264" s="383"/>
      <c r="BG264" s="383"/>
      <c r="BH264" s="383"/>
      <c r="BI264" s="383"/>
      <c r="BJ264" s="383"/>
      <c r="BK264" s="383"/>
      <c r="BL264" s="383"/>
      <c r="BM264" s="383"/>
    </row>
    <row r="265" spans="1:65" s="40" customFormat="1" ht="5.25" customHeight="1" x14ac:dyDescent="0.2">
      <c r="A265" s="351"/>
      <c r="B265" s="351"/>
      <c r="C265" s="351"/>
      <c r="D265" s="351"/>
      <c r="E265" s="351"/>
      <c r="F265" s="351"/>
      <c r="G265" s="351"/>
      <c r="H265" s="351"/>
      <c r="I265" s="351"/>
      <c r="J265" s="351"/>
      <c r="K265" s="351"/>
      <c r="L265" s="351"/>
      <c r="M265" s="351"/>
      <c r="N265" s="352"/>
      <c r="O265" s="351"/>
      <c r="P265" s="354"/>
      <c r="Q265" s="357"/>
      <c r="R265" s="45" t="s">
        <v>664</v>
      </c>
      <c r="S265" s="42"/>
      <c r="T265" s="42"/>
      <c r="U265" s="386"/>
      <c r="V265" s="396"/>
      <c r="W265" s="401"/>
      <c r="X265" s="385"/>
      <c r="Y265" s="387"/>
      <c r="Z265" s="389"/>
      <c r="AA265" s="391"/>
      <c r="AB265" s="389"/>
      <c r="AC265" s="394"/>
      <c r="AD265" s="387"/>
      <c r="AE265" s="388"/>
      <c r="AF265" s="389"/>
      <c r="AG265" s="389"/>
      <c r="AH265" s="396"/>
      <c r="AI265" s="399"/>
      <c r="AJ265" s="399"/>
      <c r="AK265" s="44"/>
      <c r="AL265" s="386"/>
      <c r="AM265" s="396"/>
      <c r="AN265" s="401"/>
      <c r="AO265" s="428"/>
      <c r="AP265" s="383"/>
      <c r="AQ265" s="383"/>
      <c r="AR265" s="383"/>
      <c r="AS265" s="383"/>
      <c r="AT265" s="383"/>
      <c r="AU265" s="351"/>
      <c r="AV265" s="383"/>
      <c r="AW265" s="383"/>
      <c r="AX265" s="383"/>
      <c r="AY265" s="383"/>
      <c r="AZ265" s="383"/>
      <c r="BA265" s="383"/>
      <c r="BB265" s="383"/>
      <c r="BC265" s="383"/>
      <c r="BD265" s="383"/>
      <c r="BE265" s="383"/>
      <c r="BF265" s="383"/>
      <c r="BG265" s="383"/>
      <c r="BH265" s="383"/>
      <c r="BI265" s="383"/>
      <c r="BJ265" s="383"/>
      <c r="BK265" s="383"/>
      <c r="BL265" s="383"/>
      <c r="BM265" s="383"/>
    </row>
    <row r="266" spans="1:65" s="40" customFormat="1" ht="5.25" customHeight="1" x14ac:dyDescent="0.2">
      <c r="A266" s="351"/>
      <c r="B266" s="351"/>
      <c r="C266" s="351"/>
      <c r="D266" s="351"/>
      <c r="E266" s="351"/>
      <c r="F266" s="351"/>
      <c r="G266" s="351"/>
      <c r="H266" s="351"/>
      <c r="I266" s="351"/>
      <c r="J266" s="351"/>
      <c r="K266" s="351"/>
      <c r="L266" s="351"/>
      <c r="M266" s="351"/>
      <c r="N266" s="352"/>
      <c r="O266" s="351"/>
      <c r="P266" s="355"/>
      <c r="Q266" s="358"/>
      <c r="R266" s="43" t="s">
        <v>665</v>
      </c>
      <c r="S266" s="42">
        <f>COUNTA(S247:S265)</f>
        <v>0</v>
      </c>
      <c r="T266" s="42">
        <f>COUNTA(T247:T265)</f>
        <v>0</v>
      </c>
      <c r="U266" s="386"/>
      <c r="V266" s="396"/>
      <c r="W266" s="401"/>
      <c r="X266" s="385"/>
      <c r="Y266" s="387"/>
      <c r="Z266" s="389"/>
      <c r="AA266" s="392"/>
      <c r="AB266" s="389"/>
      <c r="AC266" s="395"/>
      <c r="AD266" s="387"/>
      <c r="AE266" s="388"/>
      <c r="AF266" s="389"/>
      <c r="AG266" s="389"/>
      <c r="AH266" s="396"/>
      <c r="AI266" s="400"/>
      <c r="AJ266" s="400"/>
      <c r="AK266" s="41"/>
      <c r="AL266" s="386"/>
      <c r="AM266" s="396"/>
      <c r="AN266" s="401"/>
      <c r="AO266" s="428"/>
      <c r="AP266" s="383"/>
      <c r="AQ266" s="383"/>
      <c r="AR266" s="383"/>
      <c r="AS266" s="383"/>
      <c r="AT266" s="383"/>
      <c r="AU266" s="351"/>
      <c r="AV266" s="383"/>
      <c r="AW266" s="383"/>
      <c r="AX266" s="383"/>
      <c r="AY266" s="383"/>
      <c r="AZ266" s="383"/>
      <c r="BA266" s="383"/>
      <c r="BB266" s="383"/>
      <c r="BC266" s="383"/>
      <c r="BD266" s="383"/>
      <c r="BE266" s="383"/>
      <c r="BF266" s="383"/>
      <c r="BG266" s="383"/>
      <c r="BH266" s="383"/>
      <c r="BI266" s="383"/>
      <c r="BJ266" s="383"/>
      <c r="BK266" s="383"/>
      <c r="BL266" s="383"/>
      <c r="BM266" s="383"/>
    </row>
    <row r="267" spans="1:65" s="47" customFormat="1" ht="5.25" customHeight="1" x14ac:dyDescent="0.2">
      <c r="A267" s="351">
        <v>12</v>
      </c>
      <c r="B267" s="351" t="s">
        <v>526</v>
      </c>
      <c r="C267" s="351" t="s">
        <v>753</v>
      </c>
      <c r="D267" s="351"/>
      <c r="E267" s="351"/>
      <c r="F267" s="351" t="s">
        <v>754</v>
      </c>
      <c r="G267" s="351"/>
      <c r="H267" s="351"/>
      <c r="I267" s="351"/>
      <c r="J267" s="351"/>
      <c r="K267" s="351"/>
      <c r="L267" s="351"/>
      <c r="M267" s="351"/>
      <c r="N267" s="351"/>
      <c r="O267" s="351"/>
      <c r="P267" s="353"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356">
        <f>IF(P267="Casi seguro",100%,IF(P267="Probable",80%,IF(P267="Posible",60%,IF(P267="Improbable",40%,IF(P267="Rara vez",20%,0)))))</f>
        <v>0</v>
      </c>
      <c r="R267" s="50" t="s">
        <v>633</v>
      </c>
      <c r="S267" s="48"/>
      <c r="T267" s="48"/>
      <c r="U267" s="386" t="str">
        <f>IF(S286&lt;=5,"Moderado",IF(S286&lt;=11,"Mayor","Catastrofico"))</f>
        <v>Moderado</v>
      </c>
      <c r="V267" s="396">
        <f>IF(U267=0,0,IF(U267="Moderado",60%,IF(U267="Mayor",80%,100%)))</f>
        <v>0.6</v>
      </c>
      <c r="W267" s="386" t="e">
        <f>VLOOKUP(P267,#REF!,MATCH(U267,#REF!,0),FALSE)</f>
        <v>#REF!</v>
      </c>
      <c r="X267" s="428"/>
      <c r="Y267" s="386" t="str">
        <f>IF(Z267="Preventivo","X",IF(Z267="Detectivo","X","X "))</f>
        <v xml:space="preserve">X </v>
      </c>
      <c r="Z267" s="388"/>
      <c r="AA267" s="390" t="str">
        <f>IF(Z267="","",IF(Z267="Preventivo",25%,15%))</f>
        <v/>
      </c>
      <c r="AB267" s="388"/>
      <c r="AC267" s="390">
        <f>IF(AB267="Automatico",25%,15%)</f>
        <v>0.15</v>
      </c>
      <c r="AD267" s="396" t="e">
        <f>AA267+AC267</f>
        <v>#VALUE!</v>
      </c>
      <c r="AE267" s="388"/>
      <c r="AF267" s="388"/>
      <c r="AG267" s="388"/>
      <c r="AH267" s="396" t="e">
        <f>Q267-(Q267*AD267)</f>
        <v>#VALUE!</v>
      </c>
      <c r="AI267" s="398" t="e">
        <f>IF(AJ267=0,"Defina la frecuencia",IF(AJ267=20%,"Rara vez",IF(AJ267=40%,"Improbable",IF(AJ267=60%,"Posible",IF(AJ267=80%,"Probable","Casi seguro")))))</f>
        <v>#VALUE!</v>
      </c>
      <c r="AJ267" s="398" t="e">
        <f>IF(AH274&lt;20%,20%,IF(AH274&lt;40%,40%,IF(AH274&lt;60%,60%,IF(AH274&lt;80%,80%,100%))))</f>
        <v>#VALUE!</v>
      </c>
      <c r="AK267" s="46" t="e">
        <f>VALUE(AJ267)</f>
        <v>#VALUE!</v>
      </c>
      <c r="AL267" s="386" t="str">
        <f>U267</f>
        <v>Moderado</v>
      </c>
      <c r="AM267" s="396">
        <f>V267</f>
        <v>0.6</v>
      </c>
      <c r="AN267" s="386" t="e">
        <f>VLOOKUP(AI267,#REF!,MATCH(AL267,#REF!,0),FALSE)</f>
        <v>#VALUE!</v>
      </c>
      <c r="AO267" s="428"/>
      <c r="AP267" s="351"/>
      <c r="AQ267" s="351"/>
      <c r="AR267" s="397"/>
      <c r="AS267" s="397"/>
      <c r="AT267" s="351"/>
      <c r="AU267" s="351"/>
      <c r="AV267" s="351"/>
      <c r="AW267" s="351"/>
      <c r="AX267" s="351"/>
      <c r="AY267" s="351"/>
      <c r="AZ267" s="351"/>
      <c r="BA267" s="384"/>
      <c r="BB267" s="351"/>
      <c r="BC267" s="351"/>
      <c r="BD267" s="351"/>
      <c r="BE267" s="351"/>
      <c r="BF267" s="351"/>
      <c r="BG267" s="384"/>
      <c r="BH267" s="351"/>
      <c r="BI267" s="351"/>
      <c r="BJ267" s="351"/>
      <c r="BK267" s="351"/>
      <c r="BL267" s="351"/>
      <c r="BM267" s="384"/>
    </row>
    <row r="268" spans="1:65" s="47" customFormat="1" ht="5.25" customHeight="1" x14ac:dyDescent="0.2">
      <c r="A268" s="351"/>
      <c r="B268" s="351"/>
      <c r="C268" s="351"/>
      <c r="D268" s="351"/>
      <c r="E268" s="351"/>
      <c r="F268" s="351"/>
      <c r="G268" s="351"/>
      <c r="H268" s="351"/>
      <c r="I268" s="351"/>
      <c r="J268" s="351"/>
      <c r="K268" s="351"/>
      <c r="L268" s="351"/>
      <c r="M268" s="351"/>
      <c r="N268" s="351"/>
      <c r="O268" s="351"/>
      <c r="P268" s="354"/>
      <c r="Q268" s="357"/>
      <c r="R268" s="50" t="s">
        <v>644</v>
      </c>
      <c r="S268" s="48"/>
      <c r="T268" s="48"/>
      <c r="U268" s="386"/>
      <c r="V268" s="396"/>
      <c r="W268" s="386"/>
      <c r="X268" s="428"/>
      <c r="Y268" s="386"/>
      <c r="Z268" s="430"/>
      <c r="AA268" s="391"/>
      <c r="AB268" s="430"/>
      <c r="AC268" s="391"/>
      <c r="AD268" s="429"/>
      <c r="AE268" s="430"/>
      <c r="AF268" s="430"/>
      <c r="AG268" s="430"/>
      <c r="AH268" s="396"/>
      <c r="AI268" s="399"/>
      <c r="AJ268" s="399"/>
      <c r="AK268" s="44"/>
      <c r="AL268" s="386"/>
      <c r="AM268" s="396"/>
      <c r="AN268" s="386"/>
      <c r="AO268" s="428"/>
      <c r="AP268" s="351"/>
      <c r="AQ268" s="483"/>
      <c r="AR268" s="483"/>
      <c r="AS268" s="483"/>
      <c r="AT268" s="483"/>
      <c r="AU268" s="351"/>
      <c r="AV268" s="351"/>
      <c r="AW268" s="351"/>
      <c r="AX268" s="351"/>
      <c r="AY268" s="483"/>
      <c r="AZ268" s="483"/>
      <c r="BA268" s="483"/>
      <c r="BB268" s="351"/>
      <c r="BC268" s="351"/>
      <c r="BD268" s="351"/>
      <c r="BE268" s="483"/>
      <c r="BF268" s="483"/>
      <c r="BG268" s="483"/>
      <c r="BH268" s="351"/>
      <c r="BI268" s="351"/>
      <c r="BJ268" s="351"/>
      <c r="BK268" s="483"/>
      <c r="BL268" s="483"/>
      <c r="BM268" s="483"/>
    </row>
    <row r="269" spans="1:65" s="47" customFormat="1" ht="5.25" customHeight="1" x14ac:dyDescent="0.2">
      <c r="A269" s="351"/>
      <c r="B269" s="351"/>
      <c r="C269" s="351"/>
      <c r="D269" s="351"/>
      <c r="E269" s="351"/>
      <c r="F269" s="351"/>
      <c r="G269" s="351"/>
      <c r="H269" s="351"/>
      <c r="I269" s="351"/>
      <c r="J269" s="351"/>
      <c r="K269" s="351"/>
      <c r="L269" s="351"/>
      <c r="M269" s="351"/>
      <c r="N269" s="351"/>
      <c r="O269" s="351"/>
      <c r="P269" s="354"/>
      <c r="Q269" s="357"/>
      <c r="R269" s="50" t="s">
        <v>645</v>
      </c>
      <c r="S269" s="48"/>
      <c r="T269" s="48"/>
      <c r="U269" s="386"/>
      <c r="V269" s="396"/>
      <c r="W269" s="386"/>
      <c r="X269" s="428"/>
      <c r="Y269" s="386"/>
      <c r="Z269" s="430"/>
      <c r="AA269" s="391"/>
      <c r="AB269" s="430"/>
      <c r="AC269" s="391"/>
      <c r="AD269" s="429"/>
      <c r="AE269" s="430"/>
      <c r="AF269" s="430"/>
      <c r="AG269" s="430"/>
      <c r="AH269" s="396"/>
      <c r="AI269" s="399"/>
      <c r="AJ269" s="399"/>
      <c r="AK269" s="44"/>
      <c r="AL269" s="386"/>
      <c r="AM269" s="396"/>
      <c r="AN269" s="386"/>
      <c r="AO269" s="428"/>
      <c r="AP269" s="351"/>
      <c r="AQ269" s="483"/>
      <c r="AR269" s="483"/>
      <c r="AS269" s="483"/>
      <c r="AT269" s="483"/>
      <c r="AU269" s="351"/>
      <c r="AV269" s="351"/>
      <c r="AW269" s="351"/>
      <c r="AX269" s="351"/>
      <c r="AY269" s="483"/>
      <c r="AZ269" s="483"/>
      <c r="BA269" s="483"/>
      <c r="BB269" s="351"/>
      <c r="BC269" s="351"/>
      <c r="BD269" s="351"/>
      <c r="BE269" s="483"/>
      <c r="BF269" s="483"/>
      <c r="BG269" s="483"/>
      <c r="BH269" s="351"/>
      <c r="BI269" s="351"/>
      <c r="BJ269" s="351"/>
      <c r="BK269" s="483"/>
      <c r="BL269" s="483"/>
      <c r="BM269" s="483"/>
    </row>
    <row r="270" spans="1:65" s="47" customFormat="1" ht="5.25" customHeight="1" x14ac:dyDescent="0.2">
      <c r="A270" s="351"/>
      <c r="B270" s="351"/>
      <c r="C270" s="351"/>
      <c r="D270" s="351"/>
      <c r="E270" s="351"/>
      <c r="F270" s="351"/>
      <c r="G270" s="351"/>
      <c r="H270" s="351"/>
      <c r="I270" s="351"/>
      <c r="J270" s="351"/>
      <c r="K270" s="351"/>
      <c r="L270" s="351"/>
      <c r="M270" s="351"/>
      <c r="N270" s="351"/>
      <c r="O270" s="351"/>
      <c r="P270" s="354"/>
      <c r="Q270" s="357"/>
      <c r="R270" s="50" t="s">
        <v>646</v>
      </c>
      <c r="S270" s="48"/>
      <c r="T270" s="48"/>
      <c r="U270" s="386"/>
      <c r="V270" s="396"/>
      <c r="W270" s="386"/>
      <c r="X270" s="428"/>
      <c r="Y270" s="386"/>
      <c r="Z270" s="430"/>
      <c r="AA270" s="391"/>
      <c r="AB270" s="430"/>
      <c r="AC270" s="391"/>
      <c r="AD270" s="429"/>
      <c r="AE270" s="430"/>
      <c r="AF270" s="430"/>
      <c r="AG270" s="430"/>
      <c r="AH270" s="396"/>
      <c r="AI270" s="399"/>
      <c r="AJ270" s="399"/>
      <c r="AK270" s="44"/>
      <c r="AL270" s="386"/>
      <c r="AM270" s="396"/>
      <c r="AN270" s="386"/>
      <c r="AO270" s="428"/>
      <c r="AP270" s="351"/>
      <c r="AQ270" s="483"/>
      <c r="AR270" s="483"/>
      <c r="AS270" s="483"/>
      <c r="AT270" s="483"/>
      <c r="AU270" s="351"/>
      <c r="AV270" s="351"/>
      <c r="AW270" s="351"/>
      <c r="AX270" s="351"/>
      <c r="AY270" s="483"/>
      <c r="AZ270" s="483"/>
      <c r="BA270" s="483"/>
      <c r="BB270" s="351"/>
      <c r="BC270" s="351"/>
      <c r="BD270" s="351"/>
      <c r="BE270" s="483"/>
      <c r="BF270" s="483"/>
      <c r="BG270" s="483"/>
      <c r="BH270" s="351"/>
      <c r="BI270" s="351"/>
      <c r="BJ270" s="351"/>
      <c r="BK270" s="483"/>
      <c r="BL270" s="483"/>
      <c r="BM270" s="483"/>
    </row>
    <row r="271" spans="1:65" s="47" customFormat="1" ht="5.25" customHeight="1" x14ac:dyDescent="0.2">
      <c r="A271" s="351"/>
      <c r="B271" s="351"/>
      <c r="C271" s="351"/>
      <c r="D271" s="351"/>
      <c r="E271" s="351"/>
      <c r="F271" s="351"/>
      <c r="G271" s="351"/>
      <c r="H271" s="351"/>
      <c r="I271" s="351"/>
      <c r="J271" s="351"/>
      <c r="K271" s="351"/>
      <c r="L271" s="351"/>
      <c r="M271" s="351"/>
      <c r="N271" s="351"/>
      <c r="O271" s="351"/>
      <c r="P271" s="354"/>
      <c r="Q271" s="357"/>
      <c r="R271" s="50" t="s">
        <v>647</v>
      </c>
      <c r="S271" s="48"/>
      <c r="T271" s="48"/>
      <c r="U271" s="386"/>
      <c r="V271" s="396"/>
      <c r="W271" s="386"/>
      <c r="X271" s="428"/>
      <c r="Y271" s="386"/>
      <c r="Z271" s="430"/>
      <c r="AA271" s="391"/>
      <c r="AB271" s="430"/>
      <c r="AC271" s="391"/>
      <c r="AD271" s="429"/>
      <c r="AE271" s="430"/>
      <c r="AF271" s="430"/>
      <c r="AG271" s="430"/>
      <c r="AH271" s="396"/>
      <c r="AI271" s="399"/>
      <c r="AJ271" s="399"/>
      <c r="AK271" s="44"/>
      <c r="AL271" s="386"/>
      <c r="AM271" s="396"/>
      <c r="AN271" s="386"/>
      <c r="AO271" s="428"/>
      <c r="AP271" s="351"/>
      <c r="AQ271" s="483"/>
      <c r="AR271" s="483"/>
      <c r="AS271" s="483"/>
      <c r="AT271" s="483"/>
      <c r="AU271" s="351"/>
      <c r="AV271" s="351"/>
      <c r="AW271" s="351"/>
      <c r="AX271" s="351"/>
      <c r="AY271" s="483"/>
      <c r="AZ271" s="483"/>
      <c r="BA271" s="483"/>
      <c r="BB271" s="351"/>
      <c r="BC271" s="351"/>
      <c r="BD271" s="351"/>
      <c r="BE271" s="483"/>
      <c r="BF271" s="483"/>
      <c r="BG271" s="483"/>
      <c r="BH271" s="351"/>
      <c r="BI271" s="351"/>
      <c r="BJ271" s="351"/>
      <c r="BK271" s="483"/>
      <c r="BL271" s="483"/>
      <c r="BM271" s="483"/>
    </row>
    <row r="272" spans="1:65" s="47" customFormat="1" ht="5.25" customHeight="1" x14ac:dyDescent="0.2">
      <c r="A272" s="351"/>
      <c r="B272" s="351"/>
      <c r="C272" s="351"/>
      <c r="D272" s="351"/>
      <c r="E272" s="351"/>
      <c r="F272" s="351"/>
      <c r="G272" s="351"/>
      <c r="H272" s="351"/>
      <c r="I272" s="351"/>
      <c r="J272" s="351"/>
      <c r="K272" s="351"/>
      <c r="L272" s="351"/>
      <c r="M272" s="351"/>
      <c r="N272" s="351"/>
      <c r="O272" s="351"/>
      <c r="P272" s="354"/>
      <c r="Q272" s="357"/>
      <c r="R272" s="50" t="s">
        <v>648</v>
      </c>
      <c r="S272" s="48"/>
      <c r="T272" s="48"/>
      <c r="U272" s="386"/>
      <c r="V272" s="396"/>
      <c r="W272" s="386"/>
      <c r="X272" s="428"/>
      <c r="Y272" s="386"/>
      <c r="Z272" s="430"/>
      <c r="AA272" s="391"/>
      <c r="AB272" s="430"/>
      <c r="AC272" s="391"/>
      <c r="AD272" s="429"/>
      <c r="AE272" s="430"/>
      <c r="AF272" s="430"/>
      <c r="AG272" s="430"/>
      <c r="AH272" s="396"/>
      <c r="AI272" s="399"/>
      <c r="AJ272" s="399"/>
      <c r="AK272" s="44"/>
      <c r="AL272" s="386"/>
      <c r="AM272" s="396"/>
      <c r="AN272" s="386"/>
      <c r="AO272" s="428"/>
      <c r="AP272" s="351"/>
      <c r="AQ272" s="483"/>
      <c r="AR272" s="483"/>
      <c r="AS272" s="483"/>
      <c r="AT272" s="483"/>
      <c r="AU272" s="351"/>
      <c r="AV272" s="351"/>
      <c r="AW272" s="351"/>
      <c r="AX272" s="351"/>
      <c r="AY272" s="483"/>
      <c r="AZ272" s="483"/>
      <c r="BA272" s="483"/>
      <c r="BB272" s="351"/>
      <c r="BC272" s="351"/>
      <c r="BD272" s="351"/>
      <c r="BE272" s="483"/>
      <c r="BF272" s="483"/>
      <c r="BG272" s="483"/>
      <c r="BH272" s="351"/>
      <c r="BI272" s="351"/>
      <c r="BJ272" s="351"/>
      <c r="BK272" s="483"/>
      <c r="BL272" s="483"/>
      <c r="BM272" s="483"/>
    </row>
    <row r="273" spans="1:65" s="47" customFormat="1" ht="5.25" customHeight="1" x14ac:dyDescent="0.2">
      <c r="A273" s="351"/>
      <c r="B273" s="351"/>
      <c r="C273" s="351"/>
      <c r="D273" s="351"/>
      <c r="E273" s="351"/>
      <c r="F273" s="351"/>
      <c r="G273" s="351"/>
      <c r="H273" s="351"/>
      <c r="I273" s="351"/>
      <c r="J273" s="351"/>
      <c r="K273" s="351"/>
      <c r="L273" s="351"/>
      <c r="M273" s="351"/>
      <c r="N273" s="351"/>
      <c r="O273" s="351"/>
      <c r="P273" s="354"/>
      <c r="Q273" s="357"/>
      <c r="R273" s="50" t="s">
        <v>649</v>
      </c>
      <c r="S273" s="48"/>
      <c r="T273" s="48"/>
      <c r="U273" s="386"/>
      <c r="V273" s="396"/>
      <c r="W273" s="386"/>
      <c r="X273" s="428"/>
      <c r="Y273" s="386"/>
      <c r="Z273" s="430"/>
      <c r="AA273" s="392"/>
      <c r="AB273" s="430"/>
      <c r="AC273" s="392"/>
      <c r="AD273" s="429"/>
      <c r="AE273" s="430"/>
      <c r="AF273" s="430"/>
      <c r="AG273" s="430"/>
      <c r="AH273" s="396"/>
      <c r="AI273" s="399"/>
      <c r="AJ273" s="399"/>
      <c r="AK273" s="44"/>
      <c r="AL273" s="386"/>
      <c r="AM273" s="396"/>
      <c r="AN273" s="386"/>
      <c r="AO273" s="428"/>
      <c r="AP273" s="351"/>
      <c r="AQ273" s="483"/>
      <c r="AR273" s="483"/>
      <c r="AS273" s="483"/>
      <c r="AT273" s="483"/>
      <c r="AU273" s="351"/>
      <c r="AV273" s="351"/>
      <c r="AW273" s="351"/>
      <c r="AX273" s="351"/>
      <c r="AY273" s="483"/>
      <c r="AZ273" s="483"/>
      <c r="BA273" s="483"/>
      <c r="BB273" s="351"/>
      <c r="BC273" s="351"/>
      <c r="BD273" s="351"/>
      <c r="BE273" s="483"/>
      <c r="BF273" s="483"/>
      <c r="BG273" s="483"/>
      <c r="BH273" s="351"/>
      <c r="BI273" s="351"/>
      <c r="BJ273" s="351"/>
      <c r="BK273" s="483"/>
      <c r="BL273" s="483"/>
      <c r="BM273" s="483"/>
    </row>
    <row r="274" spans="1:65" s="47" customFormat="1" ht="5.25" customHeight="1" x14ac:dyDescent="0.2">
      <c r="A274" s="351"/>
      <c r="B274" s="351"/>
      <c r="C274" s="351"/>
      <c r="D274" s="351"/>
      <c r="E274" s="351"/>
      <c r="F274" s="351"/>
      <c r="G274" s="351"/>
      <c r="H274" s="351"/>
      <c r="I274" s="351"/>
      <c r="J274" s="351"/>
      <c r="K274" s="351"/>
      <c r="L274" s="351"/>
      <c r="M274" s="351"/>
      <c r="N274" s="351"/>
      <c r="O274" s="351"/>
      <c r="P274" s="354"/>
      <c r="Q274" s="357"/>
      <c r="R274" s="50" t="s">
        <v>650</v>
      </c>
      <c r="S274" s="48"/>
      <c r="T274" s="48"/>
      <c r="U274" s="386"/>
      <c r="V274" s="396"/>
      <c r="W274" s="386"/>
      <c r="X274" s="428"/>
      <c r="Y274" s="386" t="str">
        <f>IF(Z274="Preventivo","X",IF(Z267="Detectivo","X","X "))</f>
        <v xml:space="preserve">X </v>
      </c>
      <c r="Z274" s="388" t="s">
        <v>519</v>
      </c>
      <c r="AA274" s="390">
        <f>IF(Z274="","",IF(Z274="Preventivo",25%,15%))</f>
        <v>0.15</v>
      </c>
      <c r="AB274" s="388" t="s">
        <v>520</v>
      </c>
      <c r="AC274" s="393">
        <f>IF(AB274="Automatico",25%,15%)</f>
        <v>0.15</v>
      </c>
      <c r="AD274" s="396">
        <f>AA274+AC274</f>
        <v>0.3</v>
      </c>
      <c r="AE274" s="388"/>
      <c r="AF274" s="388"/>
      <c r="AG274" s="388"/>
      <c r="AH274" s="396" t="e">
        <f>AH267-(AH267*AD274)</f>
        <v>#VALUE!</v>
      </c>
      <c r="AI274" s="399"/>
      <c r="AJ274" s="399"/>
      <c r="AK274" s="44"/>
      <c r="AL274" s="386"/>
      <c r="AM274" s="396"/>
      <c r="AN274" s="386"/>
      <c r="AO274" s="428"/>
      <c r="AP274" s="351"/>
      <c r="AQ274" s="351"/>
      <c r="AR274" s="397"/>
      <c r="AS274" s="397"/>
      <c r="AT274" s="351"/>
      <c r="AU274" s="351"/>
      <c r="AV274" s="351"/>
      <c r="AW274" s="351"/>
      <c r="AX274" s="351"/>
      <c r="AY274" s="351"/>
      <c r="AZ274" s="351"/>
      <c r="BA274" s="384"/>
      <c r="BB274" s="351"/>
      <c r="BC274" s="351"/>
      <c r="BD274" s="351"/>
      <c r="BE274" s="351"/>
      <c r="BF274" s="351"/>
      <c r="BG274" s="384"/>
      <c r="BH274" s="351"/>
      <c r="BI274" s="351"/>
      <c r="BJ274" s="351"/>
      <c r="BK274" s="351"/>
      <c r="BL274" s="351"/>
      <c r="BM274" s="384"/>
    </row>
    <row r="275" spans="1:65" s="47" customFormat="1" ht="5.25" customHeight="1" x14ac:dyDescent="0.2">
      <c r="A275" s="351"/>
      <c r="B275" s="351"/>
      <c r="C275" s="351"/>
      <c r="D275" s="351"/>
      <c r="E275" s="351"/>
      <c r="F275" s="351"/>
      <c r="G275" s="351"/>
      <c r="H275" s="351"/>
      <c r="I275" s="351"/>
      <c r="J275" s="351"/>
      <c r="K275" s="351"/>
      <c r="L275" s="351"/>
      <c r="M275" s="351"/>
      <c r="N275" s="351"/>
      <c r="O275" s="351"/>
      <c r="P275" s="354"/>
      <c r="Q275" s="357"/>
      <c r="R275" s="50" t="s">
        <v>654</v>
      </c>
      <c r="S275" s="48"/>
      <c r="T275" s="48"/>
      <c r="U275" s="386"/>
      <c r="V275" s="396"/>
      <c r="W275" s="386"/>
      <c r="X275" s="428"/>
      <c r="Y275" s="429"/>
      <c r="Z275" s="430"/>
      <c r="AA275" s="391"/>
      <c r="AB275" s="430"/>
      <c r="AC275" s="394"/>
      <c r="AD275" s="429"/>
      <c r="AE275" s="388"/>
      <c r="AF275" s="430"/>
      <c r="AG275" s="430"/>
      <c r="AH275" s="396"/>
      <c r="AI275" s="399"/>
      <c r="AJ275" s="399"/>
      <c r="AK275" s="44"/>
      <c r="AL275" s="386"/>
      <c r="AM275" s="396"/>
      <c r="AN275" s="386"/>
      <c r="AO275" s="428"/>
      <c r="AP275" s="483"/>
      <c r="AQ275" s="483"/>
      <c r="AR275" s="483"/>
      <c r="AS275" s="483"/>
      <c r="AT275" s="483"/>
      <c r="AU275" s="351"/>
      <c r="AV275" s="483"/>
      <c r="AW275" s="483"/>
      <c r="AX275" s="483"/>
      <c r="AY275" s="483"/>
      <c r="AZ275" s="483"/>
      <c r="BA275" s="483"/>
      <c r="BB275" s="483"/>
      <c r="BC275" s="483"/>
      <c r="BD275" s="483"/>
      <c r="BE275" s="483"/>
      <c r="BF275" s="483"/>
      <c r="BG275" s="483"/>
      <c r="BH275" s="483"/>
      <c r="BI275" s="483"/>
      <c r="BJ275" s="483"/>
      <c r="BK275" s="483"/>
      <c r="BL275" s="483"/>
      <c r="BM275" s="483"/>
    </row>
    <row r="276" spans="1:65" s="47" customFormat="1" ht="5.25" customHeight="1" x14ac:dyDescent="0.2">
      <c r="A276" s="351"/>
      <c r="B276" s="351"/>
      <c r="C276" s="351"/>
      <c r="D276" s="351"/>
      <c r="E276" s="351"/>
      <c r="F276" s="351"/>
      <c r="G276" s="351"/>
      <c r="H276" s="351"/>
      <c r="I276" s="351"/>
      <c r="J276" s="351"/>
      <c r="K276" s="351"/>
      <c r="L276" s="351"/>
      <c r="M276" s="351"/>
      <c r="N276" s="351"/>
      <c r="O276" s="351"/>
      <c r="P276" s="354"/>
      <c r="Q276" s="357"/>
      <c r="R276" s="50" t="s">
        <v>655</v>
      </c>
      <c r="S276" s="48"/>
      <c r="T276" s="48"/>
      <c r="U276" s="386"/>
      <c r="V276" s="396"/>
      <c r="W276" s="386"/>
      <c r="X276" s="428"/>
      <c r="Y276" s="429"/>
      <c r="Z276" s="430"/>
      <c r="AA276" s="391"/>
      <c r="AB276" s="430"/>
      <c r="AC276" s="394"/>
      <c r="AD276" s="429"/>
      <c r="AE276" s="388"/>
      <c r="AF276" s="430"/>
      <c r="AG276" s="430"/>
      <c r="AH276" s="396"/>
      <c r="AI276" s="399"/>
      <c r="AJ276" s="399"/>
      <c r="AK276" s="44"/>
      <c r="AL276" s="386"/>
      <c r="AM276" s="396"/>
      <c r="AN276" s="386"/>
      <c r="AO276" s="428"/>
      <c r="AP276" s="483"/>
      <c r="AQ276" s="483"/>
      <c r="AR276" s="483"/>
      <c r="AS276" s="483"/>
      <c r="AT276" s="483"/>
      <c r="AU276" s="351"/>
      <c r="AV276" s="483"/>
      <c r="AW276" s="483"/>
      <c r="AX276" s="483"/>
      <c r="AY276" s="483"/>
      <c r="AZ276" s="483"/>
      <c r="BA276" s="483"/>
      <c r="BB276" s="483"/>
      <c r="BC276" s="483"/>
      <c r="BD276" s="483"/>
      <c r="BE276" s="483"/>
      <c r="BF276" s="483"/>
      <c r="BG276" s="483"/>
      <c r="BH276" s="483"/>
      <c r="BI276" s="483"/>
      <c r="BJ276" s="483"/>
      <c r="BK276" s="483"/>
      <c r="BL276" s="483"/>
      <c r="BM276" s="483"/>
    </row>
    <row r="277" spans="1:65" s="47" customFormat="1" ht="5.25" customHeight="1" x14ac:dyDescent="0.2">
      <c r="A277" s="351"/>
      <c r="B277" s="351"/>
      <c r="C277" s="351"/>
      <c r="D277" s="351"/>
      <c r="E277" s="351"/>
      <c r="F277" s="351"/>
      <c r="G277" s="351"/>
      <c r="H277" s="351"/>
      <c r="I277" s="351"/>
      <c r="J277" s="351"/>
      <c r="K277" s="351"/>
      <c r="L277" s="351"/>
      <c r="M277" s="351"/>
      <c r="N277" s="351"/>
      <c r="O277" s="351"/>
      <c r="P277" s="354"/>
      <c r="Q277" s="357"/>
      <c r="R277" s="50" t="s">
        <v>656</v>
      </c>
      <c r="S277" s="48"/>
      <c r="T277" s="48"/>
      <c r="U277" s="386"/>
      <c r="V277" s="396"/>
      <c r="W277" s="386"/>
      <c r="X277" s="428"/>
      <c r="Y277" s="429"/>
      <c r="Z277" s="430"/>
      <c r="AA277" s="391"/>
      <c r="AB277" s="430"/>
      <c r="AC277" s="394"/>
      <c r="AD277" s="429"/>
      <c r="AE277" s="388"/>
      <c r="AF277" s="430"/>
      <c r="AG277" s="430"/>
      <c r="AH277" s="396"/>
      <c r="AI277" s="399"/>
      <c r="AJ277" s="399"/>
      <c r="AK277" s="44"/>
      <c r="AL277" s="386"/>
      <c r="AM277" s="396"/>
      <c r="AN277" s="386"/>
      <c r="AO277" s="428"/>
      <c r="AP277" s="483"/>
      <c r="AQ277" s="483"/>
      <c r="AR277" s="483"/>
      <c r="AS277" s="483"/>
      <c r="AT277" s="483"/>
      <c r="AU277" s="351"/>
      <c r="AV277" s="483"/>
      <c r="AW277" s="483"/>
      <c r="AX277" s="483"/>
      <c r="AY277" s="483"/>
      <c r="AZ277" s="483"/>
      <c r="BA277" s="483"/>
      <c r="BB277" s="483"/>
      <c r="BC277" s="483"/>
      <c r="BD277" s="483"/>
      <c r="BE277" s="483"/>
      <c r="BF277" s="483"/>
      <c r="BG277" s="483"/>
      <c r="BH277" s="483"/>
      <c r="BI277" s="483"/>
      <c r="BJ277" s="483"/>
      <c r="BK277" s="483"/>
      <c r="BL277" s="483"/>
      <c r="BM277" s="483"/>
    </row>
    <row r="278" spans="1:65" s="47" customFormat="1" ht="5.25" customHeight="1" x14ac:dyDescent="0.2">
      <c r="A278" s="351"/>
      <c r="B278" s="351"/>
      <c r="C278" s="351"/>
      <c r="D278" s="351"/>
      <c r="E278" s="351"/>
      <c r="F278" s="351"/>
      <c r="G278" s="351"/>
      <c r="H278" s="351"/>
      <c r="I278" s="351"/>
      <c r="J278" s="351"/>
      <c r="K278" s="351"/>
      <c r="L278" s="351"/>
      <c r="M278" s="351"/>
      <c r="N278" s="351"/>
      <c r="O278" s="351"/>
      <c r="P278" s="354"/>
      <c r="Q278" s="357"/>
      <c r="R278" s="50" t="s">
        <v>657</v>
      </c>
      <c r="S278" s="48"/>
      <c r="T278" s="48"/>
      <c r="U278" s="386"/>
      <c r="V278" s="396"/>
      <c r="W278" s="386"/>
      <c r="X278" s="428"/>
      <c r="Y278" s="429"/>
      <c r="Z278" s="430"/>
      <c r="AA278" s="391"/>
      <c r="AB278" s="430"/>
      <c r="AC278" s="394"/>
      <c r="AD278" s="429"/>
      <c r="AE278" s="388"/>
      <c r="AF278" s="430"/>
      <c r="AG278" s="430"/>
      <c r="AH278" s="396"/>
      <c r="AI278" s="399"/>
      <c r="AJ278" s="399"/>
      <c r="AK278" s="44"/>
      <c r="AL278" s="386"/>
      <c r="AM278" s="396"/>
      <c r="AN278" s="386"/>
      <c r="AO278" s="428"/>
      <c r="AP278" s="483"/>
      <c r="AQ278" s="483"/>
      <c r="AR278" s="483"/>
      <c r="AS278" s="483"/>
      <c r="AT278" s="483"/>
      <c r="AU278" s="351"/>
      <c r="AV278" s="483"/>
      <c r="AW278" s="483"/>
      <c r="AX278" s="483"/>
      <c r="AY278" s="483"/>
      <c r="AZ278" s="483"/>
      <c r="BA278" s="483"/>
      <c r="BB278" s="483"/>
      <c r="BC278" s="483"/>
      <c r="BD278" s="483"/>
      <c r="BE278" s="483"/>
      <c r="BF278" s="483"/>
      <c r="BG278" s="483"/>
      <c r="BH278" s="483"/>
      <c r="BI278" s="483"/>
      <c r="BJ278" s="483"/>
      <c r="BK278" s="483"/>
      <c r="BL278" s="483"/>
      <c r="BM278" s="483"/>
    </row>
    <row r="279" spans="1:65" s="47" customFormat="1" ht="5.25" customHeight="1" x14ac:dyDescent="0.2">
      <c r="A279" s="351"/>
      <c r="B279" s="351"/>
      <c r="C279" s="351"/>
      <c r="D279" s="351"/>
      <c r="E279" s="351"/>
      <c r="F279" s="351"/>
      <c r="G279" s="351"/>
      <c r="H279" s="351"/>
      <c r="I279" s="351"/>
      <c r="J279" s="351"/>
      <c r="K279" s="351"/>
      <c r="L279" s="351"/>
      <c r="M279" s="351"/>
      <c r="N279" s="351"/>
      <c r="O279" s="351"/>
      <c r="P279" s="354"/>
      <c r="Q279" s="357"/>
      <c r="R279" s="50" t="s">
        <v>658</v>
      </c>
      <c r="S279" s="48"/>
      <c r="T279" s="48"/>
      <c r="U279" s="386"/>
      <c r="V279" s="396"/>
      <c r="W279" s="386"/>
      <c r="X279" s="428"/>
      <c r="Y279" s="429"/>
      <c r="Z279" s="430"/>
      <c r="AA279" s="391"/>
      <c r="AB279" s="430"/>
      <c r="AC279" s="394"/>
      <c r="AD279" s="429"/>
      <c r="AE279" s="388"/>
      <c r="AF279" s="430"/>
      <c r="AG279" s="430"/>
      <c r="AH279" s="396"/>
      <c r="AI279" s="399"/>
      <c r="AJ279" s="399"/>
      <c r="AK279" s="44"/>
      <c r="AL279" s="386"/>
      <c r="AM279" s="396"/>
      <c r="AN279" s="386"/>
      <c r="AO279" s="428"/>
      <c r="AP279" s="483"/>
      <c r="AQ279" s="483"/>
      <c r="AR279" s="483"/>
      <c r="AS279" s="483"/>
      <c r="AT279" s="483"/>
      <c r="AU279" s="351"/>
      <c r="AV279" s="483"/>
      <c r="AW279" s="483"/>
      <c r="AX279" s="483"/>
      <c r="AY279" s="483"/>
      <c r="AZ279" s="483"/>
      <c r="BA279" s="483"/>
      <c r="BB279" s="483"/>
      <c r="BC279" s="483"/>
      <c r="BD279" s="483"/>
      <c r="BE279" s="483"/>
      <c r="BF279" s="483"/>
      <c r="BG279" s="483"/>
      <c r="BH279" s="483"/>
      <c r="BI279" s="483"/>
      <c r="BJ279" s="483"/>
      <c r="BK279" s="483"/>
      <c r="BL279" s="483"/>
      <c r="BM279" s="483"/>
    </row>
    <row r="280" spans="1:65" s="47" customFormat="1" ht="5.25" customHeight="1" x14ac:dyDescent="0.2">
      <c r="A280" s="351"/>
      <c r="B280" s="351"/>
      <c r="C280" s="351"/>
      <c r="D280" s="351"/>
      <c r="E280" s="351"/>
      <c r="F280" s="351"/>
      <c r="G280" s="351"/>
      <c r="H280" s="351"/>
      <c r="I280" s="351"/>
      <c r="J280" s="351"/>
      <c r="K280" s="351"/>
      <c r="L280" s="351"/>
      <c r="M280" s="351"/>
      <c r="N280" s="351"/>
      <c r="O280" s="351"/>
      <c r="P280" s="354"/>
      <c r="Q280" s="357"/>
      <c r="R280" s="50" t="s">
        <v>659</v>
      </c>
      <c r="S280" s="48"/>
      <c r="T280" s="48"/>
      <c r="U280" s="386"/>
      <c r="V280" s="396"/>
      <c r="W280" s="386"/>
      <c r="X280" s="428"/>
      <c r="Y280" s="429"/>
      <c r="Z280" s="430"/>
      <c r="AA280" s="391"/>
      <c r="AB280" s="430"/>
      <c r="AC280" s="394"/>
      <c r="AD280" s="429"/>
      <c r="AE280" s="388"/>
      <c r="AF280" s="430"/>
      <c r="AG280" s="430"/>
      <c r="AH280" s="396"/>
      <c r="AI280" s="399"/>
      <c r="AJ280" s="399"/>
      <c r="AK280" s="44"/>
      <c r="AL280" s="386"/>
      <c r="AM280" s="396"/>
      <c r="AN280" s="386"/>
      <c r="AO280" s="428"/>
      <c r="AP280" s="483"/>
      <c r="AQ280" s="483"/>
      <c r="AR280" s="483"/>
      <c r="AS280" s="483"/>
      <c r="AT280" s="483"/>
      <c r="AU280" s="351"/>
      <c r="AV280" s="483"/>
      <c r="AW280" s="483"/>
      <c r="AX280" s="483"/>
      <c r="AY280" s="483"/>
      <c r="AZ280" s="483"/>
      <c r="BA280" s="483"/>
      <c r="BB280" s="483"/>
      <c r="BC280" s="483"/>
      <c r="BD280" s="483"/>
      <c r="BE280" s="483"/>
      <c r="BF280" s="483"/>
      <c r="BG280" s="483"/>
      <c r="BH280" s="483"/>
      <c r="BI280" s="483"/>
      <c r="BJ280" s="483"/>
      <c r="BK280" s="483"/>
      <c r="BL280" s="483"/>
      <c r="BM280" s="483"/>
    </row>
    <row r="281" spans="1:65" s="47" customFormat="1" ht="5.25" customHeight="1" x14ac:dyDescent="0.2">
      <c r="A281" s="351"/>
      <c r="B281" s="351"/>
      <c r="C281" s="351"/>
      <c r="D281" s="351"/>
      <c r="E281" s="351"/>
      <c r="F281" s="351"/>
      <c r="G281" s="351"/>
      <c r="H281" s="351"/>
      <c r="I281" s="351"/>
      <c r="J281" s="351"/>
      <c r="K281" s="351"/>
      <c r="L281" s="351"/>
      <c r="M281" s="351"/>
      <c r="N281" s="351"/>
      <c r="O281" s="351"/>
      <c r="P281" s="354"/>
      <c r="Q281" s="357"/>
      <c r="R281" s="50" t="s">
        <v>660</v>
      </c>
      <c r="S281" s="48"/>
      <c r="T281" s="48"/>
      <c r="U281" s="386"/>
      <c r="V281" s="396"/>
      <c r="W281" s="386"/>
      <c r="X281" s="428"/>
      <c r="Y281" s="429"/>
      <c r="Z281" s="430"/>
      <c r="AA281" s="391"/>
      <c r="AB281" s="430"/>
      <c r="AC281" s="394"/>
      <c r="AD281" s="429"/>
      <c r="AE281" s="388"/>
      <c r="AF281" s="430"/>
      <c r="AG281" s="430"/>
      <c r="AH281" s="396"/>
      <c r="AI281" s="399"/>
      <c r="AJ281" s="399"/>
      <c r="AK281" s="44"/>
      <c r="AL281" s="386"/>
      <c r="AM281" s="396"/>
      <c r="AN281" s="386"/>
      <c r="AO281" s="428"/>
      <c r="AP281" s="483"/>
      <c r="AQ281" s="483"/>
      <c r="AR281" s="483"/>
      <c r="AS281" s="483"/>
      <c r="AT281" s="483"/>
      <c r="AU281" s="351"/>
      <c r="AV281" s="483"/>
      <c r="AW281" s="483"/>
      <c r="AX281" s="483"/>
      <c r="AY281" s="483"/>
      <c r="AZ281" s="483"/>
      <c r="BA281" s="483"/>
      <c r="BB281" s="483"/>
      <c r="BC281" s="483"/>
      <c r="BD281" s="483"/>
      <c r="BE281" s="483"/>
      <c r="BF281" s="483"/>
      <c r="BG281" s="483"/>
      <c r="BH281" s="483"/>
      <c r="BI281" s="483"/>
      <c r="BJ281" s="483"/>
      <c r="BK281" s="483"/>
      <c r="BL281" s="483"/>
      <c r="BM281" s="483"/>
    </row>
    <row r="282" spans="1:65" s="47" customFormat="1" ht="5.25" customHeight="1" x14ac:dyDescent="0.2">
      <c r="A282" s="351"/>
      <c r="B282" s="351"/>
      <c r="C282" s="351"/>
      <c r="D282" s="351"/>
      <c r="E282" s="351"/>
      <c r="F282" s="351"/>
      <c r="G282" s="351"/>
      <c r="H282" s="351"/>
      <c r="I282" s="351"/>
      <c r="J282" s="351"/>
      <c r="K282" s="351"/>
      <c r="L282" s="351"/>
      <c r="M282" s="351"/>
      <c r="N282" s="351"/>
      <c r="O282" s="351"/>
      <c r="P282" s="354"/>
      <c r="Q282" s="357"/>
      <c r="R282" s="50" t="s">
        <v>661</v>
      </c>
      <c r="S282" s="48"/>
      <c r="T282" s="48"/>
      <c r="U282" s="386"/>
      <c r="V282" s="396"/>
      <c r="W282" s="386"/>
      <c r="X282" s="428"/>
      <c r="Y282" s="429"/>
      <c r="Z282" s="430"/>
      <c r="AA282" s="391"/>
      <c r="AB282" s="430"/>
      <c r="AC282" s="394"/>
      <c r="AD282" s="429"/>
      <c r="AE282" s="388"/>
      <c r="AF282" s="430"/>
      <c r="AG282" s="430"/>
      <c r="AH282" s="396"/>
      <c r="AI282" s="399"/>
      <c r="AJ282" s="399"/>
      <c r="AK282" s="44"/>
      <c r="AL282" s="386"/>
      <c r="AM282" s="396"/>
      <c r="AN282" s="386"/>
      <c r="AO282" s="428"/>
      <c r="AP282" s="483"/>
      <c r="AQ282" s="483"/>
      <c r="AR282" s="483"/>
      <c r="AS282" s="483"/>
      <c r="AT282" s="483"/>
      <c r="AU282" s="351"/>
      <c r="AV282" s="483"/>
      <c r="AW282" s="483"/>
      <c r="AX282" s="483"/>
      <c r="AY282" s="483"/>
      <c r="AZ282" s="483"/>
      <c r="BA282" s="483"/>
      <c r="BB282" s="483"/>
      <c r="BC282" s="483"/>
      <c r="BD282" s="483"/>
      <c r="BE282" s="483"/>
      <c r="BF282" s="483"/>
      <c r="BG282" s="483"/>
      <c r="BH282" s="483"/>
      <c r="BI282" s="483"/>
      <c r="BJ282" s="483"/>
      <c r="BK282" s="483"/>
      <c r="BL282" s="483"/>
      <c r="BM282" s="483"/>
    </row>
    <row r="283" spans="1:65" s="47" customFormat="1" ht="5.25" customHeight="1" x14ac:dyDescent="0.2">
      <c r="A283" s="351"/>
      <c r="B283" s="351"/>
      <c r="C283" s="351"/>
      <c r="D283" s="351"/>
      <c r="E283" s="351"/>
      <c r="F283" s="351"/>
      <c r="G283" s="351"/>
      <c r="H283" s="351"/>
      <c r="I283" s="351"/>
      <c r="J283" s="351"/>
      <c r="K283" s="351"/>
      <c r="L283" s="351"/>
      <c r="M283" s="351"/>
      <c r="N283" s="351"/>
      <c r="O283" s="351"/>
      <c r="P283" s="354"/>
      <c r="Q283" s="357"/>
      <c r="R283" s="50" t="s">
        <v>662</v>
      </c>
      <c r="S283" s="48"/>
      <c r="T283" s="48"/>
      <c r="U283" s="386"/>
      <c r="V283" s="396"/>
      <c r="W283" s="386"/>
      <c r="X283" s="428"/>
      <c r="Y283" s="429"/>
      <c r="Z283" s="430"/>
      <c r="AA283" s="391"/>
      <c r="AB283" s="430"/>
      <c r="AC283" s="394"/>
      <c r="AD283" s="429"/>
      <c r="AE283" s="388"/>
      <c r="AF283" s="430"/>
      <c r="AG283" s="430"/>
      <c r="AH283" s="396"/>
      <c r="AI283" s="399"/>
      <c r="AJ283" s="399"/>
      <c r="AK283" s="44"/>
      <c r="AL283" s="386"/>
      <c r="AM283" s="396"/>
      <c r="AN283" s="386"/>
      <c r="AO283" s="428"/>
      <c r="AP283" s="483"/>
      <c r="AQ283" s="483"/>
      <c r="AR283" s="483"/>
      <c r="AS283" s="483"/>
      <c r="AT283" s="483"/>
      <c r="AU283" s="351"/>
      <c r="AV283" s="483"/>
      <c r="AW283" s="483"/>
      <c r="AX283" s="483"/>
      <c r="AY283" s="483"/>
      <c r="AZ283" s="483"/>
      <c r="BA283" s="483"/>
      <c r="BB283" s="483"/>
      <c r="BC283" s="483"/>
      <c r="BD283" s="483"/>
      <c r="BE283" s="483"/>
      <c r="BF283" s="483"/>
      <c r="BG283" s="483"/>
      <c r="BH283" s="483"/>
      <c r="BI283" s="483"/>
      <c r="BJ283" s="483"/>
      <c r="BK283" s="483"/>
      <c r="BL283" s="483"/>
      <c r="BM283" s="483"/>
    </row>
    <row r="284" spans="1:65" s="47" customFormat="1" ht="5.25" customHeight="1" x14ac:dyDescent="0.2">
      <c r="A284" s="351"/>
      <c r="B284" s="351"/>
      <c r="C284" s="351"/>
      <c r="D284" s="351"/>
      <c r="E284" s="351"/>
      <c r="F284" s="351"/>
      <c r="G284" s="351"/>
      <c r="H284" s="351"/>
      <c r="I284" s="351"/>
      <c r="J284" s="351"/>
      <c r="K284" s="351"/>
      <c r="L284" s="351"/>
      <c r="M284" s="351"/>
      <c r="N284" s="351"/>
      <c r="O284" s="351"/>
      <c r="P284" s="354"/>
      <c r="Q284" s="357"/>
      <c r="R284" s="50" t="s">
        <v>663</v>
      </c>
      <c r="S284" s="48"/>
      <c r="T284" s="48"/>
      <c r="U284" s="386"/>
      <c r="V284" s="396"/>
      <c r="W284" s="386"/>
      <c r="X284" s="428"/>
      <c r="Y284" s="429"/>
      <c r="Z284" s="430"/>
      <c r="AA284" s="391"/>
      <c r="AB284" s="430"/>
      <c r="AC284" s="394"/>
      <c r="AD284" s="429"/>
      <c r="AE284" s="388"/>
      <c r="AF284" s="430"/>
      <c r="AG284" s="430"/>
      <c r="AH284" s="396"/>
      <c r="AI284" s="399"/>
      <c r="AJ284" s="399"/>
      <c r="AK284" s="44"/>
      <c r="AL284" s="386"/>
      <c r="AM284" s="396"/>
      <c r="AN284" s="386"/>
      <c r="AO284" s="428"/>
      <c r="AP284" s="483"/>
      <c r="AQ284" s="483"/>
      <c r="AR284" s="483"/>
      <c r="AS284" s="483"/>
      <c r="AT284" s="483"/>
      <c r="AU284" s="351"/>
      <c r="AV284" s="483"/>
      <c r="AW284" s="483"/>
      <c r="AX284" s="483"/>
      <c r="AY284" s="483"/>
      <c r="AZ284" s="483"/>
      <c r="BA284" s="483"/>
      <c r="BB284" s="483"/>
      <c r="BC284" s="483"/>
      <c r="BD284" s="483"/>
      <c r="BE284" s="483"/>
      <c r="BF284" s="483"/>
      <c r="BG284" s="483"/>
      <c r="BH284" s="483"/>
      <c r="BI284" s="483"/>
      <c r="BJ284" s="483"/>
      <c r="BK284" s="483"/>
      <c r="BL284" s="483"/>
      <c r="BM284" s="483"/>
    </row>
    <row r="285" spans="1:65" s="47" customFormat="1" ht="5.25" customHeight="1" x14ac:dyDescent="0.2">
      <c r="A285" s="351"/>
      <c r="B285" s="351"/>
      <c r="C285" s="351"/>
      <c r="D285" s="351"/>
      <c r="E285" s="351"/>
      <c r="F285" s="351"/>
      <c r="G285" s="351"/>
      <c r="H285" s="351"/>
      <c r="I285" s="351"/>
      <c r="J285" s="351"/>
      <c r="K285" s="351"/>
      <c r="L285" s="351"/>
      <c r="M285" s="351"/>
      <c r="N285" s="351"/>
      <c r="O285" s="351"/>
      <c r="P285" s="354"/>
      <c r="Q285" s="357"/>
      <c r="R285" s="50" t="s">
        <v>664</v>
      </c>
      <c r="S285" s="48"/>
      <c r="T285" s="48"/>
      <c r="U285" s="386"/>
      <c r="V285" s="396"/>
      <c r="W285" s="386"/>
      <c r="X285" s="428"/>
      <c r="Y285" s="429"/>
      <c r="Z285" s="430"/>
      <c r="AA285" s="391"/>
      <c r="AB285" s="430"/>
      <c r="AC285" s="394"/>
      <c r="AD285" s="429"/>
      <c r="AE285" s="388"/>
      <c r="AF285" s="430"/>
      <c r="AG285" s="430"/>
      <c r="AH285" s="396"/>
      <c r="AI285" s="399"/>
      <c r="AJ285" s="399"/>
      <c r="AK285" s="44"/>
      <c r="AL285" s="386"/>
      <c r="AM285" s="396"/>
      <c r="AN285" s="386"/>
      <c r="AO285" s="428"/>
      <c r="AP285" s="483"/>
      <c r="AQ285" s="483"/>
      <c r="AR285" s="483"/>
      <c r="AS285" s="483"/>
      <c r="AT285" s="483"/>
      <c r="AU285" s="351"/>
      <c r="AV285" s="483"/>
      <c r="AW285" s="483"/>
      <c r="AX285" s="483"/>
      <c r="AY285" s="483"/>
      <c r="AZ285" s="483"/>
      <c r="BA285" s="483"/>
      <c r="BB285" s="483"/>
      <c r="BC285" s="483"/>
      <c r="BD285" s="483"/>
      <c r="BE285" s="483"/>
      <c r="BF285" s="483"/>
      <c r="BG285" s="483"/>
      <c r="BH285" s="483"/>
      <c r="BI285" s="483"/>
      <c r="BJ285" s="483"/>
      <c r="BK285" s="483"/>
      <c r="BL285" s="483"/>
      <c r="BM285" s="483"/>
    </row>
    <row r="286" spans="1:65" s="47" customFormat="1" ht="5.25" customHeight="1" x14ac:dyDescent="0.2">
      <c r="A286" s="351"/>
      <c r="B286" s="351"/>
      <c r="C286" s="351"/>
      <c r="D286" s="351"/>
      <c r="E286" s="351"/>
      <c r="F286" s="351"/>
      <c r="G286" s="351"/>
      <c r="H286" s="351"/>
      <c r="I286" s="351"/>
      <c r="J286" s="351"/>
      <c r="K286" s="351"/>
      <c r="L286" s="351"/>
      <c r="M286" s="351"/>
      <c r="N286" s="351"/>
      <c r="O286" s="351"/>
      <c r="P286" s="355"/>
      <c r="Q286" s="358"/>
      <c r="R286" s="49" t="s">
        <v>665</v>
      </c>
      <c r="S286" s="48">
        <f>COUNTA(S267:S285)</f>
        <v>0</v>
      </c>
      <c r="T286" s="48">
        <f>COUNTA(T267:T285)</f>
        <v>0</v>
      </c>
      <c r="U286" s="386"/>
      <c r="V286" s="396"/>
      <c r="W286" s="386"/>
      <c r="X286" s="428"/>
      <c r="Y286" s="429"/>
      <c r="Z286" s="430"/>
      <c r="AA286" s="392"/>
      <c r="AB286" s="430"/>
      <c r="AC286" s="395"/>
      <c r="AD286" s="429"/>
      <c r="AE286" s="388"/>
      <c r="AF286" s="430"/>
      <c r="AG286" s="430"/>
      <c r="AH286" s="396"/>
      <c r="AI286" s="400"/>
      <c r="AJ286" s="400"/>
      <c r="AK286" s="41"/>
      <c r="AL286" s="386"/>
      <c r="AM286" s="396"/>
      <c r="AN286" s="386"/>
      <c r="AO286" s="428"/>
      <c r="AP286" s="483"/>
      <c r="AQ286" s="483"/>
      <c r="AR286" s="483"/>
      <c r="AS286" s="483"/>
      <c r="AT286" s="483"/>
      <c r="AU286" s="351"/>
      <c r="AV286" s="483"/>
      <c r="AW286" s="483"/>
      <c r="AX286" s="483"/>
      <c r="AY286" s="483"/>
      <c r="AZ286" s="483"/>
      <c r="BA286" s="483"/>
      <c r="BB286" s="483"/>
      <c r="BC286" s="483"/>
      <c r="BD286" s="483"/>
      <c r="BE286" s="483"/>
      <c r="BF286" s="483"/>
      <c r="BG286" s="483"/>
      <c r="BH286" s="483"/>
      <c r="BI286" s="483"/>
      <c r="BJ286" s="483"/>
      <c r="BK286" s="483"/>
      <c r="BL286" s="483"/>
      <c r="BM286" s="483"/>
    </row>
    <row r="287" spans="1:65" s="47" customFormat="1" ht="5.25" customHeight="1" x14ac:dyDescent="0.2">
      <c r="A287" s="48">
        <v>12</v>
      </c>
      <c r="B287" s="351" t="s">
        <v>526</v>
      </c>
      <c r="C287" s="351" t="s">
        <v>753</v>
      </c>
      <c r="D287" s="351"/>
      <c r="E287" s="351"/>
      <c r="F287" s="351" t="s">
        <v>755</v>
      </c>
      <c r="G287" s="351"/>
      <c r="H287" s="351"/>
      <c r="I287" s="351"/>
      <c r="J287" s="351"/>
      <c r="K287" s="351"/>
      <c r="L287" s="351"/>
      <c r="M287" s="351"/>
      <c r="N287" s="351"/>
      <c r="O287" s="351"/>
      <c r="P287" s="353"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356">
        <f>IF(P287="Casi seguro",100%,IF(P287="Probable",80%,IF(P287="Posible",60%,IF(P287="Improbable",40%,IF(P287="Rara vez",20%,0)))))</f>
        <v>0</v>
      </c>
      <c r="R287" s="50" t="s">
        <v>633</v>
      </c>
      <c r="S287" s="48"/>
      <c r="T287" s="48"/>
      <c r="U287" s="386" t="str">
        <f>IF(S306&lt;=5,"Moderado",IF(S306&lt;=11,"Mayor","Catastrofico"))</f>
        <v>Moderado</v>
      </c>
      <c r="V287" s="396">
        <f>IF(U287=0,0,IF(U287="Moderado",60%,IF(U287="Mayor",80%,100%)))</f>
        <v>0.6</v>
      </c>
      <c r="W287" s="386" t="e">
        <f>VLOOKUP(P287,#REF!,MATCH(U287,#REF!,0),FALSE)</f>
        <v>#REF!</v>
      </c>
      <c r="X287" s="428"/>
      <c r="Y287" s="386" t="str">
        <f>IF(Z287="Preventivo","X",IF(Z287="Detectivo","X","X "))</f>
        <v xml:space="preserve">X </v>
      </c>
      <c r="Z287" s="388"/>
      <c r="AA287" s="390" t="str">
        <f>IF(Z287="","",IF(Z287="Preventivo",25%,15%))</f>
        <v/>
      </c>
      <c r="AB287" s="388"/>
      <c r="AC287" s="390">
        <f>IF(AB287="Automatico",25%,15%)</f>
        <v>0.15</v>
      </c>
      <c r="AD287" s="396" t="e">
        <f>AA287+AC287</f>
        <v>#VALUE!</v>
      </c>
      <c r="AE287" s="388"/>
      <c r="AF287" s="388"/>
      <c r="AG287" s="388"/>
      <c r="AH287" s="396" t="e">
        <f>Q287-(Q287*AD287)</f>
        <v>#VALUE!</v>
      </c>
      <c r="AI287" s="398" t="e">
        <f>IF(AJ287=0,"Defina la frecuencia",IF(AJ287=20%,"Rara vez",IF(AJ287=40%,"Improbable",IF(AJ287=60%,"Posible",IF(AJ287=80%,"Probable","Casi seguro")))))</f>
        <v>#VALUE!</v>
      </c>
      <c r="AJ287" s="398" t="e">
        <f>IF(AH294&lt;20%,20%,IF(AH294&lt;40%,40%,IF(AH294&lt;60%,60%,IF(AH294&lt;80%,80%,100%))))</f>
        <v>#VALUE!</v>
      </c>
      <c r="AK287" s="46" t="e">
        <f>VALUE(AJ287)</f>
        <v>#VALUE!</v>
      </c>
      <c r="AL287" s="386" t="str">
        <f>U287</f>
        <v>Moderado</v>
      </c>
      <c r="AM287" s="396">
        <f>V287</f>
        <v>0.6</v>
      </c>
      <c r="AN287" s="386" t="e">
        <f>VLOOKUP(AI287,#REF!,MATCH(AL287,#REF!,0),FALSE)</f>
        <v>#VALUE!</v>
      </c>
      <c r="AO287" s="428"/>
      <c r="AP287" s="351"/>
      <c r="AQ287" s="351"/>
      <c r="AR287" s="397"/>
      <c r="AS287" s="397"/>
      <c r="AT287" s="351"/>
      <c r="AU287" s="351"/>
      <c r="AV287" s="351"/>
      <c r="AW287" s="351"/>
      <c r="AX287" s="351"/>
      <c r="AY287" s="351"/>
      <c r="AZ287" s="351"/>
      <c r="BA287" s="384"/>
      <c r="BB287" s="351"/>
      <c r="BC287" s="351"/>
      <c r="BD287" s="351"/>
      <c r="BE287" s="351"/>
      <c r="BF287" s="351"/>
      <c r="BG287" s="384"/>
      <c r="BH287" s="351"/>
      <c r="BI287" s="351"/>
      <c r="BJ287" s="351"/>
      <c r="BK287" s="351"/>
      <c r="BL287" s="351"/>
      <c r="BM287" s="384"/>
    </row>
    <row r="288" spans="1:65" s="47" customFormat="1" ht="5.25" customHeight="1" x14ac:dyDescent="0.2">
      <c r="A288" s="48"/>
      <c r="B288" s="351"/>
      <c r="C288" s="351"/>
      <c r="D288" s="351"/>
      <c r="E288" s="351"/>
      <c r="F288" s="351"/>
      <c r="G288" s="351"/>
      <c r="H288" s="351"/>
      <c r="I288" s="351"/>
      <c r="J288" s="351"/>
      <c r="K288" s="351"/>
      <c r="L288" s="351"/>
      <c r="M288" s="351"/>
      <c r="N288" s="351"/>
      <c r="O288" s="351"/>
      <c r="P288" s="354"/>
      <c r="Q288" s="357"/>
      <c r="R288" s="50" t="s">
        <v>644</v>
      </c>
      <c r="S288" s="48"/>
      <c r="T288" s="48"/>
      <c r="U288" s="386"/>
      <c r="V288" s="396"/>
      <c r="W288" s="386"/>
      <c r="X288" s="428"/>
      <c r="Y288" s="386"/>
      <c r="Z288" s="430"/>
      <c r="AA288" s="391"/>
      <c r="AB288" s="430"/>
      <c r="AC288" s="391"/>
      <c r="AD288" s="429"/>
      <c r="AE288" s="430"/>
      <c r="AF288" s="430"/>
      <c r="AG288" s="430"/>
      <c r="AH288" s="396"/>
      <c r="AI288" s="399"/>
      <c r="AJ288" s="399"/>
      <c r="AK288" s="44"/>
      <c r="AL288" s="386"/>
      <c r="AM288" s="396"/>
      <c r="AN288" s="386"/>
      <c r="AO288" s="428"/>
      <c r="AP288" s="351"/>
      <c r="AQ288" s="483"/>
      <c r="AR288" s="483"/>
      <c r="AS288" s="483"/>
      <c r="AT288" s="483"/>
      <c r="AU288" s="351"/>
      <c r="AV288" s="351"/>
      <c r="AW288" s="351"/>
      <c r="AX288" s="351"/>
      <c r="AY288" s="483"/>
      <c r="AZ288" s="483"/>
      <c r="BA288" s="483"/>
      <c r="BB288" s="351"/>
      <c r="BC288" s="351"/>
      <c r="BD288" s="351"/>
      <c r="BE288" s="483"/>
      <c r="BF288" s="483"/>
      <c r="BG288" s="483"/>
      <c r="BH288" s="351"/>
      <c r="BI288" s="351"/>
      <c r="BJ288" s="351"/>
      <c r="BK288" s="483"/>
      <c r="BL288" s="483"/>
      <c r="BM288" s="483"/>
    </row>
    <row r="289" spans="1:65" s="47" customFormat="1" ht="5.25" customHeight="1" x14ac:dyDescent="0.2">
      <c r="A289" s="48"/>
      <c r="B289" s="351"/>
      <c r="C289" s="351"/>
      <c r="D289" s="351"/>
      <c r="E289" s="351"/>
      <c r="F289" s="351"/>
      <c r="G289" s="351"/>
      <c r="H289" s="351"/>
      <c r="I289" s="351"/>
      <c r="J289" s="351"/>
      <c r="K289" s="351"/>
      <c r="L289" s="351"/>
      <c r="M289" s="351"/>
      <c r="N289" s="351"/>
      <c r="O289" s="351"/>
      <c r="P289" s="354"/>
      <c r="Q289" s="357"/>
      <c r="R289" s="50" t="s">
        <v>645</v>
      </c>
      <c r="S289" s="48"/>
      <c r="T289" s="48"/>
      <c r="U289" s="386"/>
      <c r="V289" s="396"/>
      <c r="W289" s="386"/>
      <c r="X289" s="428"/>
      <c r="Y289" s="386"/>
      <c r="Z289" s="430"/>
      <c r="AA289" s="391"/>
      <c r="AB289" s="430"/>
      <c r="AC289" s="391"/>
      <c r="AD289" s="429"/>
      <c r="AE289" s="430"/>
      <c r="AF289" s="430"/>
      <c r="AG289" s="430"/>
      <c r="AH289" s="396"/>
      <c r="AI289" s="399"/>
      <c r="AJ289" s="399"/>
      <c r="AK289" s="44"/>
      <c r="AL289" s="386"/>
      <c r="AM289" s="396"/>
      <c r="AN289" s="386"/>
      <c r="AO289" s="428"/>
      <c r="AP289" s="351"/>
      <c r="AQ289" s="483"/>
      <c r="AR289" s="483"/>
      <c r="AS289" s="483"/>
      <c r="AT289" s="483"/>
      <c r="AU289" s="351"/>
      <c r="AV289" s="351"/>
      <c r="AW289" s="351"/>
      <c r="AX289" s="351"/>
      <c r="AY289" s="483"/>
      <c r="AZ289" s="483"/>
      <c r="BA289" s="483"/>
      <c r="BB289" s="351"/>
      <c r="BC289" s="351"/>
      <c r="BD289" s="351"/>
      <c r="BE289" s="483"/>
      <c r="BF289" s="483"/>
      <c r="BG289" s="483"/>
      <c r="BH289" s="351"/>
      <c r="BI289" s="351"/>
      <c r="BJ289" s="351"/>
      <c r="BK289" s="483"/>
      <c r="BL289" s="483"/>
      <c r="BM289" s="483"/>
    </row>
    <row r="290" spans="1:65" s="47" customFormat="1" ht="5.25" customHeight="1" x14ac:dyDescent="0.2">
      <c r="A290" s="48"/>
      <c r="B290" s="351"/>
      <c r="C290" s="351"/>
      <c r="D290" s="351"/>
      <c r="E290" s="351"/>
      <c r="F290" s="351"/>
      <c r="G290" s="351"/>
      <c r="H290" s="351"/>
      <c r="I290" s="351"/>
      <c r="J290" s="351"/>
      <c r="K290" s="351"/>
      <c r="L290" s="351"/>
      <c r="M290" s="351"/>
      <c r="N290" s="351"/>
      <c r="O290" s="351"/>
      <c r="P290" s="354"/>
      <c r="Q290" s="357"/>
      <c r="R290" s="50" t="s">
        <v>646</v>
      </c>
      <c r="S290" s="48"/>
      <c r="T290" s="48"/>
      <c r="U290" s="386"/>
      <c r="V290" s="396"/>
      <c r="W290" s="386"/>
      <c r="X290" s="428"/>
      <c r="Y290" s="386"/>
      <c r="Z290" s="430"/>
      <c r="AA290" s="391"/>
      <c r="AB290" s="430"/>
      <c r="AC290" s="391"/>
      <c r="AD290" s="429"/>
      <c r="AE290" s="430"/>
      <c r="AF290" s="430"/>
      <c r="AG290" s="430"/>
      <c r="AH290" s="396"/>
      <c r="AI290" s="399"/>
      <c r="AJ290" s="399"/>
      <c r="AK290" s="44"/>
      <c r="AL290" s="386"/>
      <c r="AM290" s="396"/>
      <c r="AN290" s="386"/>
      <c r="AO290" s="428"/>
      <c r="AP290" s="351"/>
      <c r="AQ290" s="483"/>
      <c r="AR290" s="483"/>
      <c r="AS290" s="483"/>
      <c r="AT290" s="483"/>
      <c r="AU290" s="351"/>
      <c r="AV290" s="351"/>
      <c r="AW290" s="351"/>
      <c r="AX290" s="351"/>
      <c r="AY290" s="483"/>
      <c r="AZ290" s="483"/>
      <c r="BA290" s="483"/>
      <c r="BB290" s="351"/>
      <c r="BC290" s="351"/>
      <c r="BD290" s="351"/>
      <c r="BE290" s="483"/>
      <c r="BF290" s="483"/>
      <c r="BG290" s="483"/>
      <c r="BH290" s="351"/>
      <c r="BI290" s="351"/>
      <c r="BJ290" s="351"/>
      <c r="BK290" s="483"/>
      <c r="BL290" s="483"/>
      <c r="BM290" s="483"/>
    </row>
    <row r="291" spans="1:65" s="47" customFormat="1" ht="5.25" customHeight="1" x14ac:dyDescent="0.2">
      <c r="A291" s="48"/>
      <c r="B291" s="351"/>
      <c r="C291" s="351"/>
      <c r="D291" s="351"/>
      <c r="E291" s="351"/>
      <c r="F291" s="351"/>
      <c r="G291" s="351"/>
      <c r="H291" s="351"/>
      <c r="I291" s="351"/>
      <c r="J291" s="351"/>
      <c r="K291" s="351"/>
      <c r="L291" s="351"/>
      <c r="M291" s="351"/>
      <c r="N291" s="351"/>
      <c r="O291" s="351"/>
      <c r="P291" s="354"/>
      <c r="Q291" s="357"/>
      <c r="R291" s="50" t="s">
        <v>647</v>
      </c>
      <c r="S291" s="48"/>
      <c r="T291" s="48"/>
      <c r="U291" s="386"/>
      <c r="V291" s="396"/>
      <c r="W291" s="386"/>
      <c r="X291" s="428"/>
      <c r="Y291" s="386"/>
      <c r="Z291" s="430"/>
      <c r="AA291" s="391"/>
      <c r="AB291" s="430"/>
      <c r="AC291" s="391"/>
      <c r="AD291" s="429"/>
      <c r="AE291" s="430"/>
      <c r="AF291" s="430"/>
      <c r="AG291" s="430"/>
      <c r="AH291" s="396"/>
      <c r="AI291" s="399"/>
      <c r="AJ291" s="399"/>
      <c r="AK291" s="44"/>
      <c r="AL291" s="386"/>
      <c r="AM291" s="396"/>
      <c r="AN291" s="386"/>
      <c r="AO291" s="428"/>
      <c r="AP291" s="351"/>
      <c r="AQ291" s="483"/>
      <c r="AR291" s="483"/>
      <c r="AS291" s="483"/>
      <c r="AT291" s="483"/>
      <c r="AU291" s="351"/>
      <c r="AV291" s="351"/>
      <c r="AW291" s="351"/>
      <c r="AX291" s="351"/>
      <c r="AY291" s="483"/>
      <c r="AZ291" s="483"/>
      <c r="BA291" s="483"/>
      <c r="BB291" s="351"/>
      <c r="BC291" s="351"/>
      <c r="BD291" s="351"/>
      <c r="BE291" s="483"/>
      <c r="BF291" s="483"/>
      <c r="BG291" s="483"/>
      <c r="BH291" s="351"/>
      <c r="BI291" s="351"/>
      <c r="BJ291" s="351"/>
      <c r="BK291" s="483"/>
      <c r="BL291" s="483"/>
      <c r="BM291" s="483"/>
    </row>
    <row r="292" spans="1:65" s="47" customFormat="1" ht="5.25" customHeight="1" x14ac:dyDescent="0.2">
      <c r="A292" s="48"/>
      <c r="B292" s="351"/>
      <c r="C292" s="351"/>
      <c r="D292" s="351"/>
      <c r="E292" s="351"/>
      <c r="F292" s="351"/>
      <c r="G292" s="351"/>
      <c r="H292" s="351"/>
      <c r="I292" s="351"/>
      <c r="J292" s="351"/>
      <c r="K292" s="351"/>
      <c r="L292" s="351"/>
      <c r="M292" s="351"/>
      <c r="N292" s="351"/>
      <c r="O292" s="351"/>
      <c r="P292" s="354"/>
      <c r="Q292" s="357"/>
      <c r="R292" s="50" t="s">
        <v>648</v>
      </c>
      <c r="S292" s="48"/>
      <c r="T292" s="48"/>
      <c r="U292" s="386"/>
      <c r="V292" s="396"/>
      <c r="W292" s="386"/>
      <c r="X292" s="428"/>
      <c r="Y292" s="386"/>
      <c r="Z292" s="430"/>
      <c r="AA292" s="391"/>
      <c r="AB292" s="430"/>
      <c r="AC292" s="391"/>
      <c r="AD292" s="429"/>
      <c r="AE292" s="430"/>
      <c r="AF292" s="430"/>
      <c r="AG292" s="430"/>
      <c r="AH292" s="396"/>
      <c r="AI292" s="399"/>
      <c r="AJ292" s="399"/>
      <c r="AK292" s="44"/>
      <c r="AL292" s="386"/>
      <c r="AM292" s="396"/>
      <c r="AN292" s="386"/>
      <c r="AO292" s="428"/>
      <c r="AP292" s="351"/>
      <c r="AQ292" s="483"/>
      <c r="AR292" s="483"/>
      <c r="AS292" s="483"/>
      <c r="AT292" s="483"/>
      <c r="AU292" s="351"/>
      <c r="AV292" s="351"/>
      <c r="AW292" s="351"/>
      <c r="AX292" s="351"/>
      <c r="AY292" s="483"/>
      <c r="AZ292" s="483"/>
      <c r="BA292" s="483"/>
      <c r="BB292" s="351"/>
      <c r="BC292" s="351"/>
      <c r="BD292" s="351"/>
      <c r="BE292" s="483"/>
      <c r="BF292" s="483"/>
      <c r="BG292" s="483"/>
      <c r="BH292" s="351"/>
      <c r="BI292" s="351"/>
      <c r="BJ292" s="351"/>
      <c r="BK292" s="483"/>
      <c r="BL292" s="483"/>
      <c r="BM292" s="483"/>
    </row>
    <row r="293" spans="1:65" s="47" customFormat="1" ht="5.25" customHeight="1" x14ac:dyDescent="0.2">
      <c r="A293" s="48"/>
      <c r="B293" s="351"/>
      <c r="C293" s="351"/>
      <c r="D293" s="351"/>
      <c r="E293" s="351"/>
      <c r="F293" s="351"/>
      <c r="G293" s="351"/>
      <c r="H293" s="351"/>
      <c r="I293" s="351"/>
      <c r="J293" s="351"/>
      <c r="K293" s="351"/>
      <c r="L293" s="351"/>
      <c r="M293" s="351"/>
      <c r="N293" s="351"/>
      <c r="O293" s="351"/>
      <c r="P293" s="354"/>
      <c r="Q293" s="357"/>
      <c r="R293" s="50" t="s">
        <v>649</v>
      </c>
      <c r="S293" s="48"/>
      <c r="T293" s="48"/>
      <c r="U293" s="386"/>
      <c r="V293" s="396"/>
      <c r="W293" s="386"/>
      <c r="X293" s="428"/>
      <c r="Y293" s="386"/>
      <c r="Z293" s="430"/>
      <c r="AA293" s="392"/>
      <c r="AB293" s="430"/>
      <c r="AC293" s="392"/>
      <c r="AD293" s="429"/>
      <c r="AE293" s="430"/>
      <c r="AF293" s="430"/>
      <c r="AG293" s="430"/>
      <c r="AH293" s="396"/>
      <c r="AI293" s="399"/>
      <c r="AJ293" s="399"/>
      <c r="AK293" s="44"/>
      <c r="AL293" s="386"/>
      <c r="AM293" s="396"/>
      <c r="AN293" s="386"/>
      <c r="AO293" s="428"/>
      <c r="AP293" s="351"/>
      <c r="AQ293" s="483"/>
      <c r="AR293" s="483"/>
      <c r="AS293" s="483"/>
      <c r="AT293" s="483"/>
      <c r="AU293" s="351"/>
      <c r="AV293" s="351"/>
      <c r="AW293" s="351"/>
      <c r="AX293" s="351"/>
      <c r="AY293" s="483"/>
      <c r="AZ293" s="483"/>
      <c r="BA293" s="483"/>
      <c r="BB293" s="351"/>
      <c r="BC293" s="351"/>
      <c r="BD293" s="351"/>
      <c r="BE293" s="483"/>
      <c r="BF293" s="483"/>
      <c r="BG293" s="483"/>
      <c r="BH293" s="351"/>
      <c r="BI293" s="351"/>
      <c r="BJ293" s="351"/>
      <c r="BK293" s="483"/>
      <c r="BL293" s="483"/>
      <c r="BM293" s="483"/>
    </row>
    <row r="294" spans="1:65" s="47" customFormat="1" ht="5.25" customHeight="1" x14ac:dyDescent="0.2">
      <c r="A294" s="48"/>
      <c r="B294" s="351"/>
      <c r="C294" s="351"/>
      <c r="D294" s="351"/>
      <c r="E294" s="351"/>
      <c r="F294" s="351"/>
      <c r="G294" s="351"/>
      <c r="H294" s="351"/>
      <c r="I294" s="351"/>
      <c r="J294" s="351"/>
      <c r="K294" s="351"/>
      <c r="L294" s="351"/>
      <c r="M294" s="351"/>
      <c r="N294" s="351"/>
      <c r="O294" s="351"/>
      <c r="P294" s="354"/>
      <c r="Q294" s="357"/>
      <c r="R294" s="50" t="s">
        <v>650</v>
      </c>
      <c r="S294" s="48"/>
      <c r="T294" s="48"/>
      <c r="U294" s="386"/>
      <c r="V294" s="396"/>
      <c r="W294" s="386"/>
      <c r="X294" s="428"/>
      <c r="Y294" s="386" t="str">
        <f>IF(Z294="Preventivo","X",IF(Z287="Detectivo","X","X "))</f>
        <v xml:space="preserve">X </v>
      </c>
      <c r="Z294" s="388" t="s">
        <v>519</v>
      </c>
      <c r="AA294" s="390">
        <f>IF(Z294="","",IF(Z294="Preventivo",25%,15%))</f>
        <v>0.15</v>
      </c>
      <c r="AB294" s="388" t="s">
        <v>520</v>
      </c>
      <c r="AC294" s="393">
        <f>IF(AB294="Automatico",25%,15%)</f>
        <v>0.15</v>
      </c>
      <c r="AD294" s="396">
        <f>AA294+AC294</f>
        <v>0.3</v>
      </c>
      <c r="AE294" s="388"/>
      <c r="AF294" s="388"/>
      <c r="AG294" s="388"/>
      <c r="AH294" s="396" t="e">
        <f>AH287-(AH287*AD294)</f>
        <v>#VALUE!</v>
      </c>
      <c r="AI294" s="399"/>
      <c r="AJ294" s="399"/>
      <c r="AK294" s="44"/>
      <c r="AL294" s="386"/>
      <c r="AM294" s="396"/>
      <c r="AN294" s="386"/>
      <c r="AO294" s="428"/>
      <c r="AP294" s="351"/>
      <c r="AQ294" s="351"/>
      <c r="AR294" s="397"/>
      <c r="AS294" s="397"/>
      <c r="AT294" s="351"/>
      <c r="AU294" s="351"/>
      <c r="AV294" s="351"/>
      <c r="AW294" s="351"/>
      <c r="AX294" s="351"/>
      <c r="AY294" s="351"/>
      <c r="AZ294" s="351"/>
      <c r="BA294" s="384"/>
      <c r="BB294" s="351"/>
      <c r="BC294" s="351"/>
      <c r="BD294" s="351"/>
      <c r="BE294" s="351"/>
      <c r="BF294" s="351"/>
      <c r="BG294" s="384"/>
      <c r="BH294" s="351"/>
      <c r="BI294" s="351"/>
      <c r="BJ294" s="351"/>
      <c r="BK294" s="351"/>
      <c r="BL294" s="351"/>
      <c r="BM294" s="384"/>
    </row>
    <row r="295" spans="1:65" s="47" customFormat="1" ht="5.25" customHeight="1" x14ac:dyDescent="0.2">
      <c r="A295" s="48"/>
      <c r="B295" s="351"/>
      <c r="C295" s="351"/>
      <c r="D295" s="351"/>
      <c r="E295" s="351"/>
      <c r="F295" s="351"/>
      <c r="G295" s="351"/>
      <c r="H295" s="351"/>
      <c r="I295" s="351"/>
      <c r="J295" s="351"/>
      <c r="K295" s="351"/>
      <c r="L295" s="351"/>
      <c r="M295" s="351"/>
      <c r="N295" s="351"/>
      <c r="O295" s="351"/>
      <c r="P295" s="354"/>
      <c r="Q295" s="357"/>
      <c r="R295" s="50" t="s">
        <v>654</v>
      </c>
      <c r="S295" s="48"/>
      <c r="T295" s="48"/>
      <c r="U295" s="386"/>
      <c r="V295" s="396"/>
      <c r="W295" s="386"/>
      <c r="X295" s="428"/>
      <c r="Y295" s="429"/>
      <c r="Z295" s="430"/>
      <c r="AA295" s="391"/>
      <c r="AB295" s="430"/>
      <c r="AC295" s="394"/>
      <c r="AD295" s="429"/>
      <c r="AE295" s="388"/>
      <c r="AF295" s="430"/>
      <c r="AG295" s="430"/>
      <c r="AH295" s="396"/>
      <c r="AI295" s="399"/>
      <c r="AJ295" s="399"/>
      <c r="AK295" s="44"/>
      <c r="AL295" s="386"/>
      <c r="AM295" s="396"/>
      <c r="AN295" s="386"/>
      <c r="AO295" s="428"/>
      <c r="AP295" s="483"/>
      <c r="AQ295" s="483"/>
      <c r="AR295" s="483"/>
      <c r="AS295" s="483"/>
      <c r="AT295" s="483"/>
      <c r="AU295" s="351"/>
      <c r="AV295" s="483"/>
      <c r="AW295" s="483"/>
      <c r="AX295" s="483"/>
      <c r="AY295" s="483"/>
      <c r="AZ295" s="483"/>
      <c r="BA295" s="483"/>
      <c r="BB295" s="483"/>
      <c r="BC295" s="483"/>
      <c r="BD295" s="483"/>
      <c r="BE295" s="483"/>
      <c r="BF295" s="483"/>
      <c r="BG295" s="483"/>
      <c r="BH295" s="483"/>
      <c r="BI295" s="483"/>
      <c r="BJ295" s="483"/>
      <c r="BK295" s="483"/>
      <c r="BL295" s="483"/>
      <c r="BM295" s="483"/>
    </row>
    <row r="296" spans="1:65" s="47" customFormat="1" ht="5.25" customHeight="1" x14ac:dyDescent="0.2">
      <c r="A296" s="48"/>
      <c r="B296" s="351"/>
      <c r="C296" s="351"/>
      <c r="D296" s="351"/>
      <c r="E296" s="351"/>
      <c r="F296" s="351"/>
      <c r="G296" s="351"/>
      <c r="H296" s="351"/>
      <c r="I296" s="351"/>
      <c r="J296" s="351"/>
      <c r="K296" s="351"/>
      <c r="L296" s="351"/>
      <c r="M296" s="351"/>
      <c r="N296" s="351"/>
      <c r="O296" s="351"/>
      <c r="P296" s="354"/>
      <c r="Q296" s="357"/>
      <c r="R296" s="50" t="s">
        <v>655</v>
      </c>
      <c r="S296" s="48"/>
      <c r="T296" s="48"/>
      <c r="U296" s="386"/>
      <c r="V296" s="396"/>
      <c r="W296" s="386"/>
      <c r="X296" s="428"/>
      <c r="Y296" s="429"/>
      <c r="Z296" s="430"/>
      <c r="AA296" s="391"/>
      <c r="AB296" s="430"/>
      <c r="AC296" s="394"/>
      <c r="AD296" s="429"/>
      <c r="AE296" s="388"/>
      <c r="AF296" s="430"/>
      <c r="AG296" s="430"/>
      <c r="AH296" s="396"/>
      <c r="AI296" s="399"/>
      <c r="AJ296" s="399"/>
      <c r="AK296" s="44"/>
      <c r="AL296" s="386"/>
      <c r="AM296" s="396"/>
      <c r="AN296" s="386"/>
      <c r="AO296" s="428"/>
      <c r="AP296" s="483"/>
      <c r="AQ296" s="483"/>
      <c r="AR296" s="483"/>
      <c r="AS296" s="483"/>
      <c r="AT296" s="483"/>
      <c r="AU296" s="351"/>
      <c r="AV296" s="483"/>
      <c r="AW296" s="483"/>
      <c r="AX296" s="483"/>
      <c r="AY296" s="483"/>
      <c r="AZ296" s="483"/>
      <c r="BA296" s="483"/>
      <c r="BB296" s="483"/>
      <c r="BC296" s="483"/>
      <c r="BD296" s="483"/>
      <c r="BE296" s="483"/>
      <c r="BF296" s="483"/>
      <c r="BG296" s="483"/>
      <c r="BH296" s="483"/>
      <c r="BI296" s="483"/>
      <c r="BJ296" s="483"/>
      <c r="BK296" s="483"/>
      <c r="BL296" s="483"/>
      <c r="BM296" s="483"/>
    </row>
    <row r="297" spans="1:65" s="47" customFormat="1" ht="5.25" customHeight="1" x14ac:dyDescent="0.2">
      <c r="A297" s="48"/>
      <c r="B297" s="351"/>
      <c r="C297" s="351"/>
      <c r="D297" s="351"/>
      <c r="E297" s="351"/>
      <c r="F297" s="351"/>
      <c r="G297" s="351"/>
      <c r="H297" s="351"/>
      <c r="I297" s="351"/>
      <c r="J297" s="351"/>
      <c r="K297" s="351"/>
      <c r="L297" s="351"/>
      <c r="M297" s="351"/>
      <c r="N297" s="351"/>
      <c r="O297" s="351"/>
      <c r="P297" s="354"/>
      <c r="Q297" s="357"/>
      <c r="R297" s="50" t="s">
        <v>656</v>
      </c>
      <c r="S297" s="48"/>
      <c r="T297" s="48"/>
      <c r="U297" s="386"/>
      <c r="V297" s="396"/>
      <c r="W297" s="386"/>
      <c r="X297" s="428"/>
      <c r="Y297" s="429"/>
      <c r="Z297" s="430"/>
      <c r="AA297" s="391"/>
      <c r="AB297" s="430"/>
      <c r="AC297" s="394"/>
      <c r="AD297" s="429"/>
      <c r="AE297" s="388"/>
      <c r="AF297" s="430"/>
      <c r="AG297" s="430"/>
      <c r="AH297" s="396"/>
      <c r="AI297" s="399"/>
      <c r="AJ297" s="399"/>
      <c r="AK297" s="44"/>
      <c r="AL297" s="386"/>
      <c r="AM297" s="396"/>
      <c r="AN297" s="386"/>
      <c r="AO297" s="428"/>
      <c r="AP297" s="483"/>
      <c r="AQ297" s="483"/>
      <c r="AR297" s="483"/>
      <c r="AS297" s="483"/>
      <c r="AT297" s="483"/>
      <c r="AU297" s="351"/>
      <c r="AV297" s="483"/>
      <c r="AW297" s="483"/>
      <c r="AX297" s="483"/>
      <c r="AY297" s="483"/>
      <c r="AZ297" s="483"/>
      <c r="BA297" s="483"/>
      <c r="BB297" s="483"/>
      <c r="BC297" s="483"/>
      <c r="BD297" s="483"/>
      <c r="BE297" s="483"/>
      <c r="BF297" s="483"/>
      <c r="BG297" s="483"/>
      <c r="BH297" s="483"/>
      <c r="BI297" s="483"/>
      <c r="BJ297" s="483"/>
      <c r="BK297" s="483"/>
      <c r="BL297" s="483"/>
      <c r="BM297" s="483"/>
    </row>
    <row r="298" spans="1:65" s="47" customFormat="1" ht="5.25" customHeight="1" x14ac:dyDescent="0.2">
      <c r="A298" s="48"/>
      <c r="B298" s="351"/>
      <c r="C298" s="351"/>
      <c r="D298" s="351"/>
      <c r="E298" s="351"/>
      <c r="F298" s="351"/>
      <c r="G298" s="351"/>
      <c r="H298" s="351"/>
      <c r="I298" s="351"/>
      <c r="J298" s="351"/>
      <c r="K298" s="351"/>
      <c r="L298" s="351"/>
      <c r="M298" s="351"/>
      <c r="N298" s="351"/>
      <c r="O298" s="351"/>
      <c r="P298" s="354"/>
      <c r="Q298" s="357"/>
      <c r="R298" s="50" t="s">
        <v>657</v>
      </c>
      <c r="S298" s="48"/>
      <c r="T298" s="48"/>
      <c r="U298" s="386"/>
      <c r="V298" s="396"/>
      <c r="W298" s="386"/>
      <c r="X298" s="428"/>
      <c r="Y298" s="429"/>
      <c r="Z298" s="430"/>
      <c r="AA298" s="391"/>
      <c r="AB298" s="430"/>
      <c r="AC298" s="394"/>
      <c r="AD298" s="429"/>
      <c r="AE298" s="388"/>
      <c r="AF298" s="430"/>
      <c r="AG298" s="430"/>
      <c r="AH298" s="396"/>
      <c r="AI298" s="399"/>
      <c r="AJ298" s="399"/>
      <c r="AK298" s="44"/>
      <c r="AL298" s="386"/>
      <c r="AM298" s="396"/>
      <c r="AN298" s="386"/>
      <c r="AO298" s="428"/>
      <c r="AP298" s="483"/>
      <c r="AQ298" s="483"/>
      <c r="AR298" s="483"/>
      <c r="AS298" s="483"/>
      <c r="AT298" s="483"/>
      <c r="AU298" s="351"/>
      <c r="AV298" s="483"/>
      <c r="AW298" s="483"/>
      <c r="AX298" s="483"/>
      <c r="AY298" s="483"/>
      <c r="AZ298" s="483"/>
      <c r="BA298" s="483"/>
      <c r="BB298" s="483"/>
      <c r="BC298" s="483"/>
      <c r="BD298" s="483"/>
      <c r="BE298" s="483"/>
      <c r="BF298" s="483"/>
      <c r="BG298" s="483"/>
      <c r="BH298" s="483"/>
      <c r="BI298" s="483"/>
      <c r="BJ298" s="483"/>
      <c r="BK298" s="483"/>
      <c r="BL298" s="483"/>
      <c r="BM298" s="483"/>
    </row>
    <row r="299" spans="1:65" s="47" customFormat="1" ht="5.25" customHeight="1" x14ac:dyDescent="0.2">
      <c r="A299" s="48"/>
      <c r="B299" s="351"/>
      <c r="C299" s="351"/>
      <c r="D299" s="351"/>
      <c r="E299" s="351"/>
      <c r="F299" s="351"/>
      <c r="G299" s="351"/>
      <c r="H299" s="351"/>
      <c r="I299" s="351"/>
      <c r="J299" s="351"/>
      <c r="K299" s="351"/>
      <c r="L299" s="351"/>
      <c r="M299" s="351"/>
      <c r="N299" s="351"/>
      <c r="O299" s="351"/>
      <c r="P299" s="354"/>
      <c r="Q299" s="357"/>
      <c r="R299" s="50" t="s">
        <v>658</v>
      </c>
      <c r="S299" s="48"/>
      <c r="T299" s="48"/>
      <c r="U299" s="386"/>
      <c r="V299" s="396"/>
      <c r="W299" s="386"/>
      <c r="X299" s="428"/>
      <c r="Y299" s="429"/>
      <c r="Z299" s="430"/>
      <c r="AA299" s="391"/>
      <c r="AB299" s="430"/>
      <c r="AC299" s="394"/>
      <c r="AD299" s="429"/>
      <c r="AE299" s="388"/>
      <c r="AF299" s="430"/>
      <c r="AG299" s="430"/>
      <c r="AH299" s="396"/>
      <c r="AI299" s="399"/>
      <c r="AJ299" s="399"/>
      <c r="AK299" s="44"/>
      <c r="AL299" s="386"/>
      <c r="AM299" s="396"/>
      <c r="AN299" s="386"/>
      <c r="AO299" s="428"/>
      <c r="AP299" s="483"/>
      <c r="AQ299" s="483"/>
      <c r="AR299" s="483"/>
      <c r="AS299" s="483"/>
      <c r="AT299" s="483"/>
      <c r="AU299" s="351"/>
      <c r="AV299" s="483"/>
      <c r="AW299" s="483"/>
      <c r="AX299" s="483"/>
      <c r="AY299" s="483"/>
      <c r="AZ299" s="483"/>
      <c r="BA299" s="483"/>
      <c r="BB299" s="483"/>
      <c r="BC299" s="483"/>
      <c r="BD299" s="483"/>
      <c r="BE299" s="483"/>
      <c r="BF299" s="483"/>
      <c r="BG299" s="483"/>
      <c r="BH299" s="483"/>
      <c r="BI299" s="483"/>
      <c r="BJ299" s="483"/>
      <c r="BK299" s="483"/>
      <c r="BL299" s="483"/>
      <c r="BM299" s="483"/>
    </row>
    <row r="300" spans="1:65" s="47" customFormat="1" ht="5.25" customHeight="1" x14ac:dyDescent="0.2">
      <c r="A300" s="48"/>
      <c r="B300" s="351"/>
      <c r="C300" s="351"/>
      <c r="D300" s="351"/>
      <c r="E300" s="351"/>
      <c r="F300" s="351"/>
      <c r="G300" s="351"/>
      <c r="H300" s="351"/>
      <c r="I300" s="351"/>
      <c r="J300" s="351"/>
      <c r="K300" s="351"/>
      <c r="L300" s="351"/>
      <c r="M300" s="351"/>
      <c r="N300" s="351"/>
      <c r="O300" s="351"/>
      <c r="P300" s="354"/>
      <c r="Q300" s="357"/>
      <c r="R300" s="50" t="s">
        <v>659</v>
      </c>
      <c r="S300" s="48"/>
      <c r="T300" s="48"/>
      <c r="U300" s="386"/>
      <c r="V300" s="396"/>
      <c r="W300" s="386"/>
      <c r="X300" s="428"/>
      <c r="Y300" s="429"/>
      <c r="Z300" s="430"/>
      <c r="AA300" s="391"/>
      <c r="AB300" s="430"/>
      <c r="AC300" s="394"/>
      <c r="AD300" s="429"/>
      <c r="AE300" s="388"/>
      <c r="AF300" s="430"/>
      <c r="AG300" s="430"/>
      <c r="AH300" s="396"/>
      <c r="AI300" s="399"/>
      <c r="AJ300" s="399"/>
      <c r="AK300" s="44"/>
      <c r="AL300" s="386"/>
      <c r="AM300" s="396"/>
      <c r="AN300" s="386"/>
      <c r="AO300" s="428"/>
      <c r="AP300" s="483"/>
      <c r="AQ300" s="483"/>
      <c r="AR300" s="483"/>
      <c r="AS300" s="483"/>
      <c r="AT300" s="483"/>
      <c r="AU300" s="351"/>
      <c r="AV300" s="483"/>
      <c r="AW300" s="483"/>
      <c r="AX300" s="483"/>
      <c r="AY300" s="483"/>
      <c r="AZ300" s="483"/>
      <c r="BA300" s="483"/>
      <c r="BB300" s="483"/>
      <c r="BC300" s="483"/>
      <c r="BD300" s="483"/>
      <c r="BE300" s="483"/>
      <c r="BF300" s="483"/>
      <c r="BG300" s="483"/>
      <c r="BH300" s="483"/>
      <c r="BI300" s="483"/>
      <c r="BJ300" s="483"/>
      <c r="BK300" s="483"/>
      <c r="BL300" s="483"/>
      <c r="BM300" s="483"/>
    </row>
    <row r="301" spans="1:65" s="47" customFormat="1" ht="5.25" customHeight="1" x14ac:dyDescent="0.2">
      <c r="A301" s="48"/>
      <c r="B301" s="351"/>
      <c r="C301" s="351"/>
      <c r="D301" s="351"/>
      <c r="E301" s="351"/>
      <c r="F301" s="351"/>
      <c r="G301" s="351"/>
      <c r="H301" s="351"/>
      <c r="I301" s="351"/>
      <c r="J301" s="351"/>
      <c r="K301" s="351"/>
      <c r="L301" s="351"/>
      <c r="M301" s="351"/>
      <c r="N301" s="351"/>
      <c r="O301" s="351"/>
      <c r="P301" s="354"/>
      <c r="Q301" s="357"/>
      <c r="R301" s="50" t="s">
        <v>660</v>
      </c>
      <c r="S301" s="48"/>
      <c r="T301" s="48"/>
      <c r="U301" s="386"/>
      <c r="V301" s="396"/>
      <c r="W301" s="386"/>
      <c r="X301" s="428"/>
      <c r="Y301" s="429"/>
      <c r="Z301" s="430"/>
      <c r="AA301" s="391"/>
      <c r="AB301" s="430"/>
      <c r="AC301" s="394"/>
      <c r="AD301" s="429"/>
      <c r="AE301" s="388"/>
      <c r="AF301" s="430"/>
      <c r="AG301" s="430"/>
      <c r="AH301" s="396"/>
      <c r="AI301" s="399"/>
      <c r="AJ301" s="399"/>
      <c r="AK301" s="44"/>
      <c r="AL301" s="386"/>
      <c r="AM301" s="396"/>
      <c r="AN301" s="386"/>
      <c r="AO301" s="428"/>
      <c r="AP301" s="483"/>
      <c r="AQ301" s="483"/>
      <c r="AR301" s="483"/>
      <c r="AS301" s="483"/>
      <c r="AT301" s="483"/>
      <c r="AU301" s="351"/>
      <c r="AV301" s="483"/>
      <c r="AW301" s="483"/>
      <c r="AX301" s="483"/>
      <c r="AY301" s="483"/>
      <c r="AZ301" s="483"/>
      <c r="BA301" s="483"/>
      <c r="BB301" s="483"/>
      <c r="BC301" s="483"/>
      <c r="BD301" s="483"/>
      <c r="BE301" s="483"/>
      <c r="BF301" s="483"/>
      <c r="BG301" s="483"/>
      <c r="BH301" s="483"/>
      <c r="BI301" s="483"/>
      <c r="BJ301" s="483"/>
      <c r="BK301" s="483"/>
      <c r="BL301" s="483"/>
      <c r="BM301" s="483"/>
    </row>
    <row r="302" spans="1:65" s="47" customFormat="1" ht="5.25" customHeight="1" x14ac:dyDescent="0.2">
      <c r="A302" s="48"/>
      <c r="B302" s="351"/>
      <c r="C302" s="351"/>
      <c r="D302" s="351"/>
      <c r="E302" s="351"/>
      <c r="F302" s="351"/>
      <c r="G302" s="351"/>
      <c r="H302" s="351"/>
      <c r="I302" s="351"/>
      <c r="J302" s="351"/>
      <c r="K302" s="351"/>
      <c r="L302" s="351"/>
      <c r="M302" s="351"/>
      <c r="N302" s="351"/>
      <c r="O302" s="351"/>
      <c r="P302" s="354"/>
      <c r="Q302" s="357"/>
      <c r="R302" s="50" t="s">
        <v>661</v>
      </c>
      <c r="S302" s="48"/>
      <c r="T302" s="48"/>
      <c r="U302" s="386"/>
      <c r="V302" s="396"/>
      <c r="W302" s="386"/>
      <c r="X302" s="428"/>
      <c r="Y302" s="429"/>
      <c r="Z302" s="430"/>
      <c r="AA302" s="391"/>
      <c r="AB302" s="430"/>
      <c r="AC302" s="394"/>
      <c r="AD302" s="429"/>
      <c r="AE302" s="388"/>
      <c r="AF302" s="430"/>
      <c r="AG302" s="430"/>
      <c r="AH302" s="396"/>
      <c r="AI302" s="399"/>
      <c r="AJ302" s="399"/>
      <c r="AK302" s="44"/>
      <c r="AL302" s="386"/>
      <c r="AM302" s="396"/>
      <c r="AN302" s="386"/>
      <c r="AO302" s="428"/>
      <c r="AP302" s="483"/>
      <c r="AQ302" s="483"/>
      <c r="AR302" s="483"/>
      <c r="AS302" s="483"/>
      <c r="AT302" s="483"/>
      <c r="AU302" s="351"/>
      <c r="AV302" s="483"/>
      <c r="AW302" s="483"/>
      <c r="AX302" s="483"/>
      <c r="AY302" s="483"/>
      <c r="AZ302" s="483"/>
      <c r="BA302" s="483"/>
      <c r="BB302" s="483"/>
      <c r="BC302" s="483"/>
      <c r="BD302" s="483"/>
      <c r="BE302" s="483"/>
      <c r="BF302" s="483"/>
      <c r="BG302" s="483"/>
      <c r="BH302" s="483"/>
      <c r="BI302" s="483"/>
      <c r="BJ302" s="483"/>
      <c r="BK302" s="483"/>
      <c r="BL302" s="483"/>
      <c r="BM302" s="483"/>
    </row>
    <row r="303" spans="1:65" s="47" customFormat="1" ht="5.25" customHeight="1" x14ac:dyDescent="0.2">
      <c r="A303" s="48"/>
      <c r="B303" s="351"/>
      <c r="C303" s="351"/>
      <c r="D303" s="351"/>
      <c r="E303" s="351"/>
      <c r="F303" s="351"/>
      <c r="G303" s="351"/>
      <c r="H303" s="351"/>
      <c r="I303" s="351"/>
      <c r="J303" s="351"/>
      <c r="K303" s="351"/>
      <c r="L303" s="351"/>
      <c r="M303" s="351"/>
      <c r="N303" s="351"/>
      <c r="O303" s="351"/>
      <c r="P303" s="354"/>
      <c r="Q303" s="357"/>
      <c r="R303" s="50" t="s">
        <v>662</v>
      </c>
      <c r="S303" s="48"/>
      <c r="T303" s="48"/>
      <c r="U303" s="386"/>
      <c r="V303" s="396"/>
      <c r="W303" s="386"/>
      <c r="X303" s="428"/>
      <c r="Y303" s="429"/>
      <c r="Z303" s="430"/>
      <c r="AA303" s="391"/>
      <c r="AB303" s="430"/>
      <c r="AC303" s="394"/>
      <c r="AD303" s="429"/>
      <c r="AE303" s="388"/>
      <c r="AF303" s="430"/>
      <c r="AG303" s="430"/>
      <c r="AH303" s="396"/>
      <c r="AI303" s="399"/>
      <c r="AJ303" s="399"/>
      <c r="AK303" s="44"/>
      <c r="AL303" s="386"/>
      <c r="AM303" s="396"/>
      <c r="AN303" s="386"/>
      <c r="AO303" s="428"/>
      <c r="AP303" s="483"/>
      <c r="AQ303" s="483"/>
      <c r="AR303" s="483"/>
      <c r="AS303" s="483"/>
      <c r="AT303" s="483"/>
      <c r="AU303" s="351"/>
      <c r="AV303" s="483"/>
      <c r="AW303" s="483"/>
      <c r="AX303" s="483"/>
      <c r="AY303" s="483"/>
      <c r="AZ303" s="483"/>
      <c r="BA303" s="483"/>
      <c r="BB303" s="483"/>
      <c r="BC303" s="483"/>
      <c r="BD303" s="483"/>
      <c r="BE303" s="483"/>
      <c r="BF303" s="483"/>
      <c r="BG303" s="483"/>
      <c r="BH303" s="483"/>
      <c r="BI303" s="483"/>
      <c r="BJ303" s="483"/>
      <c r="BK303" s="483"/>
      <c r="BL303" s="483"/>
      <c r="BM303" s="483"/>
    </row>
    <row r="304" spans="1:65" s="47" customFormat="1" ht="5.25" customHeight="1" x14ac:dyDescent="0.2">
      <c r="A304" s="48"/>
      <c r="B304" s="351"/>
      <c r="C304" s="351"/>
      <c r="D304" s="351"/>
      <c r="E304" s="351"/>
      <c r="F304" s="351"/>
      <c r="G304" s="351"/>
      <c r="H304" s="351"/>
      <c r="I304" s="351"/>
      <c r="J304" s="351"/>
      <c r="K304" s="351"/>
      <c r="L304" s="351"/>
      <c r="M304" s="351"/>
      <c r="N304" s="351"/>
      <c r="O304" s="351"/>
      <c r="P304" s="354"/>
      <c r="Q304" s="357"/>
      <c r="R304" s="50" t="s">
        <v>663</v>
      </c>
      <c r="S304" s="48"/>
      <c r="T304" s="48"/>
      <c r="U304" s="386"/>
      <c r="V304" s="396"/>
      <c r="W304" s="386"/>
      <c r="X304" s="428"/>
      <c r="Y304" s="429"/>
      <c r="Z304" s="430"/>
      <c r="AA304" s="391"/>
      <c r="AB304" s="430"/>
      <c r="AC304" s="394"/>
      <c r="AD304" s="429"/>
      <c r="AE304" s="388"/>
      <c r="AF304" s="430"/>
      <c r="AG304" s="430"/>
      <c r="AH304" s="396"/>
      <c r="AI304" s="399"/>
      <c r="AJ304" s="399"/>
      <c r="AK304" s="44"/>
      <c r="AL304" s="386"/>
      <c r="AM304" s="396"/>
      <c r="AN304" s="386"/>
      <c r="AO304" s="428"/>
      <c r="AP304" s="483"/>
      <c r="AQ304" s="483"/>
      <c r="AR304" s="483"/>
      <c r="AS304" s="483"/>
      <c r="AT304" s="483"/>
      <c r="AU304" s="351"/>
      <c r="AV304" s="483"/>
      <c r="AW304" s="483"/>
      <c r="AX304" s="483"/>
      <c r="AY304" s="483"/>
      <c r="AZ304" s="483"/>
      <c r="BA304" s="483"/>
      <c r="BB304" s="483"/>
      <c r="BC304" s="483"/>
      <c r="BD304" s="483"/>
      <c r="BE304" s="483"/>
      <c r="BF304" s="483"/>
      <c r="BG304" s="483"/>
      <c r="BH304" s="483"/>
      <c r="BI304" s="483"/>
      <c r="BJ304" s="483"/>
      <c r="BK304" s="483"/>
      <c r="BL304" s="483"/>
      <c r="BM304" s="483"/>
    </row>
    <row r="305" spans="1:65" s="47" customFormat="1" ht="5.25" customHeight="1" x14ac:dyDescent="0.2">
      <c r="A305" s="48"/>
      <c r="B305" s="351"/>
      <c r="C305" s="351"/>
      <c r="D305" s="351"/>
      <c r="E305" s="351"/>
      <c r="F305" s="351"/>
      <c r="G305" s="351"/>
      <c r="H305" s="351"/>
      <c r="I305" s="351"/>
      <c r="J305" s="351"/>
      <c r="K305" s="351"/>
      <c r="L305" s="351"/>
      <c r="M305" s="351"/>
      <c r="N305" s="351"/>
      <c r="O305" s="351"/>
      <c r="P305" s="354"/>
      <c r="Q305" s="357"/>
      <c r="R305" s="50" t="s">
        <v>664</v>
      </c>
      <c r="S305" s="48"/>
      <c r="T305" s="48"/>
      <c r="U305" s="386"/>
      <c r="V305" s="396"/>
      <c r="W305" s="386"/>
      <c r="X305" s="428"/>
      <c r="Y305" s="429"/>
      <c r="Z305" s="430"/>
      <c r="AA305" s="391"/>
      <c r="AB305" s="430"/>
      <c r="AC305" s="394"/>
      <c r="AD305" s="429"/>
      <c r="AE305" s="388"/>
      <c r="AF305" s="430"/>
      <c r="AG305" s="430"/>
      <c r="AH305" s="396"/>
      <c r="AI305" s="399"/>
      <c r="AJ305" s="399"/>
      <c r="AK305" s="44"/>
      <c r="AL305" s="386"/>
      <c r="AM305" s="396"/>
      <c r="AN305" s="386"/>
      <c r="AO305" s="428"/>
      <c r="AP305" s="483"/>
      <c r="AQ305" s="483"/>
      <c r="AR305" s="483"/>
      <c r="AS305" s="483"/>
      <c r="AT305" s="483"/>
      <c r="AU305" s="351"/>
      <c r="AV305" s="483"/>
      <c r="AW305" s="483"/>
      <c r="AX305" s="483"/>
      <c r="AY305" s="483"/>
      <c r="AZ305" s="483"/>
      <c r="BA305" s="483"/>
      <c r="BB305" s="483"/>
      <c r="BC305" s="483"/>
      <c r="BD305" s="483"/>
      <c r="BE305" s="483"/>
      <c r="BF305" s="483"/>
      <c r="BG305" s="483"/>
      <c r="BH305" s="483"/>
      <c r="BI305" s="483"/>
      <c r="BJ305" s="483"/>
      <c r="BK305" s="483"/>
      <c r="BL305" s="483"/>
      <c r="BM305" s="483"/>
    </row>
    <row r="306" spans="1:65" s="47" customFormat="1" ht="5.25" customHeight="1" x14ac:dyDescent="0.2">
      <c r="A306" s="48"/>
      <c r="B306" s="351"/>
      <c r="C306" s="351"/>
      <c r="D306" s="351"/>
      <c r="E306" s="351"/>
      <c r="F306" s="351"/>
      <c r="G306" s="351"/>
      <c r="H306" s="351"/>
      <c r="I306" s="351"/>
      <c r="J306" s="351"/>
      <c r="K306" s="351"/>
      <c r="L306" s="351"/>
      <c r="M306" s="351"/>
      <c r="N306" s="351"/>
      <c r="O306" s="351"/>
      <c r="P306" s="355"/>
      <c r="Q306" s="358"/>
      <c r="R306" s="49" t="s">
        <v>665</v>
      </c>
      <c r="S306" s="48">
        <f>COUNTA(S287:S305)</f>
        <v>0</v>
      </c>
      <c r="T306" s="48">
        <f>COUNTA(T287:T305)</f>
        <v>0</v>
      </c>
      <c r="U306" s="386"/>
      <c r="V306" s="396"/>
      <c r="W306" s="386"/>
      <c r="X306" s="428"/>
      <c r="Y306" s="429"/>
      <c r="Z306" s="430"/>
      <c r="AA306" s="392"/>
      <c r="AB306" s="430"/>
      <c r="AC306" s="395"/>
      <c r="AD306" s="429"/>
      <c r="AE306" s="388"/>
      <c r="AF306" s="430"/>
      <c r="AG306" s="430"/>
      <c r="AH306" s="396"/>
      <c r="AI306" s="400"/>
      <c r="AJ306" s="400"/>
      <c r="AK306" s="41"/>
      <c r="AL306" s="386"/>
      <c r="AM306" s="396"/>
      <c r="AN306" s="386"/>
      <c r="AO306" s="428"/>
      <c r="AP306" s="483"/>
      <c r="AQ306" s="483"/>
      <c r="AR306" s="483"/>
      <c r="AS306" s="483"/>
      <c r="AT306" s="483"/>
      <c r="AU306" s="351"/>
      <c r="AV306" s="483"/>
      <c r="AW306" s="483"/>
      <c r="AX306" s="483"/>
      <c r="AY306" s="483"/>
      <c r="AZ306" s="483"/>
      <c r="BA306" s="483"/>
      <c r="BB306" s="483"/>
      <c r="BC306" s="483"/>
      <c r="BD306" s="483"/>
      <c r="BE306" s="483"/>
      <c r="BF306" s="483"/>
      <c r="BG306" s="483"/>
      <c r="BH306" s="483"/>
      <c r="BI306" s="483"/>
      <c r="BJ306" s="483"/>
      <c r="BK306" s="483"/>
      <c r="BL306" s="483"/>
      <c r="BM306" s="483"/>
    </row>
    <row r="307" spans="1:65" s="47" customFormat="1" ht="5.25" customHeight="1" x14ac:dyDescent="0.2">
      <c r="A307" s="351">
        <v>14</v>
      </c>
      <c r="B307" s="351" t="s">
        <v>526</v>
      </c>
      <c r="C307" s="351" t="s">
        <v>756</v>
      </c>
      <c r="D307" s="351" t="s">
        <v>757</v>
      </c>
      <c r="E307" s="351" t="s">
        <v>758</v>
      </c>
      <c r="F307" s="351" t="s">
        <v>759</v>
      </c>
      <c r="G307" s="351"/>
      <c r="H307" s="351"/>
      <c r="I307" s="351"/>
      <c r="J307" s="351"/>
      <c r="K307" s="351"/>
      <c r="L307" s="351"/>
      <c r="M307" s="351"/>
      <c r="N307" s="352"/>
      <c r="O307" s="351"/>
      <c r="P307" s="353"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356">
        <f>IF(P307="Casi seguro",100%,IF(P307="Probable",80%,IF(P307="Posible",60%,IF(P307="Improbable",40%,IF(P307="Rara vez",20%,0)))))</f>
        <v>0</v>
      </c>
      <c r="R307" s="50" t="s">
        <v>633</v>
      </c>
      <c r="S307" s="48"/>
      <c r="T307" s="48"/>
      <c r="U307" s="386" t="str">
        <f>IF(S326&lt;=5,"Moderado",IF(S326&lt;=11,"Mayor","Catastrofico"))</f>
        <v>Moderado</v>
      </c>
      <c r="V307" s="396">
        <f>IF(U307=0,0,IF(U307="Moderado",60%,IF(U307="Mayor",80%,100%)))</f>
        <v>0.6</v>
      </c>
      <c r="W307" s="401" t="e">
        <f>VLOOKUP(P307,[4]Matriz!#REF!,MATCH(U307,[4]Matriz!#REF!,0),FALSE)</f>
        <v>#REF!</v>
      </c>
      <c r="X307" s="428"/>
      <c r="Y307" s="386" t="str">
        <f>IF(Z307="Preventivo","X",IF(Z307="Detectivo","X","X "))</f>
        <v xml:space="preserve">X </v>
      </c>
      <c r="Z307" s="388"/>
      <c r="AA307" s="390" t="str">
        <f>IF(Z307="","",IF(Z307="Preventivo",25%,15%))</f>
        <v/>
      </c>
      <c r="AB307" s="388"/>
      <c r="AC307" s="390">
        <f>IF(AB307="Automatico",25%,15%)</f>
        <v>0.15</v>
      </c>
      <c r="AD307" s="396" t="e">
        <f>AA307+AC307</f>
        <v>#VALUE!</v>
      </c>
      <c r="AE307" s="388"/>
      <c r="AF307" s="388"/>
      <c r="AG307" s="388"/>
      <c r="AH307" s="396" t="e">
        <f>Q307-(Q307*AD307)</f>
        <v>#VALUE!</v>
      </c>
      <c r="AI307" s="398" t="e">
        <f>IF(AJ307=0,"Defina la frecuencia",IF(AJ307=20%,"Rara vez",IF(AJ307=40%,"Improbable",IF(AJ307=60%,"Posible",IF(AJ307=80%,"Probable","Casi seguro")))))</f>
        <v>#VALUE!</v>
      </c>
      <c r="AJ307" s="398" t="e">
        <f>IF(AH314&lt;20%,20%,IF(AH314&lt;40%,40%,IF(AH314&lt;60%,60%,IF(AH314&lt;80%,80%,100%))))</f>
        <v>#VALUE!</v>
      </c>
      <c r="AK307" s="46" t="e">
        <f>VALUE(AJ307)</f>
        <v>#VALUE!</v>
      </c>
      <c r="AL307" s="386" t="str">
        <f>U307</f>
        <v>Moderado</v>
      </c>
      <c r="AM307" s="396">
        <f>V307</f>
        <v>0.6</v>
      </c>
      <c r="AN307" s="401" t="e">
        <f>VLOOKUP(AI307,[4]Matriz!#REF!,MATCH(AL307,[4]Matriz!#REF!,0),FALSE)</f>
        <v>#VALUE!</v>
      </c>
      <c r="AO307" s="428"/>
      <c r="AP307" s="351"/>
      <c r="AQ307" s="351"/>
      <c r="AR307" s="397"/>
      <c r="AS307" s="397"/>
      <c r="AT307" s="351"/>
      <c r="AU307" s="351"/>
      <c r="AV307" s="351"/>
      <c r="AW307" s="351"/>
      <c r="AX307" s="351"/>
      <c r="AY307" s="351"/>
      <c r="AZ307" s="351"/>
      <c r="BA307" s="384"/>
      <c r="BB307" s="351"/>
      <c r="BC307" s="351"/>
      <c r="BD307" s="351"/>
      <c r="BE307" s="351"/>
      <c r="BF307" s="351"/>
      <c r="BG307" s="384"/>
      <c r="BH307" s="351"/>
      <c r="BI307" s="351"/>
      <c r="BJ307" s="351"/>
      <c r="BK307" s="351"/>
      <c r="BL307" s="351"/>
      <c r="BM307" s="384"/>
    </row>
    <row r="308" spans="1:65" s="47" customFormat="1" ht="5.25" customHeight="1" x14ac:dyDescent="0.2">
      <c r="A308" s="351"/>
      <c r="B308" s="351"/>
      <c r="C308" s="351"/>
      <c r="D308" s="351"/>
      <c r="E308" s="351"/>
      <c r="F308" s="351"/>
      <c r="G308" s="351"/>
      <c r="H308" s="351"/>
      <c r="I308" s="351"/>
      <c r="J308" s="351"/>
      <c r="K308" s="351"/>
      <c r="L308" s="351"/>
      <c r="M308" s="351"/>
      <c r="N308" s="352"/>
      <c r="O308" s="351"/>
      <c r="P308" s="354"/>
      <c r="Q308" s="357"/>
      <c r="R308" s="50" t="s">
        <v>644</v>
      </c>
      <c r="S308" s="48"/>
      <c r="T308" s="48"/>
      <c r="U308" s="386"/>
      <c r="V308" s="396"/>
      <c r="W308" s="401"/>
      <c r="X308" s="428"/>
      <c r="Y308" s="386"/>
      <c r="Z308" s="389"/>
      <c r="AA308" s="391"/>
      <c r="AB308" s="389"/>
      <c r="AC308" s="391"/>
      <c r="AD308" s="387"/>
      <c r="AE308" s="389"/>
      <c r="AF308" s="389"/>
      <c r="AG308" s="389"/>
      <c r="AH308" s="396"/>
      <c r="AI308" s="399"/>
      <c r="AJ308" s="399"/>
      <c r="AK308" s="44"/>
      <c r="AL308" s="386"/>
      <c r="AM308" s="396"/>
      <c r="AN308" s="401"/>
      <c r="AO308" s="428"/>
      <c r="AP308" s="351"/>
      <c r="AQ308" s="383"/>
      <c r="AR308" s="383"/>
      <c r="AS308" s="383"/>
      <c r="AT308" s="383"/>
      <c r="AU308" s="351"/>
      <c r="AV308" s="351"/>
      <c r="AW308" s="351"/>
      <c r="AX308" s="351"/>
      <c r="AY308" s="383"/>
      <c r="AZ308" s="383"/>
      <c r="BA308" s="383"/>
      <c r="BB308" s="351"/>
      <c r="BC308" s="351"/>
      <c r="BD308" s="351"/>
      <c r="BE308" s="383"/>
      <c r="BF308" s="383"/>
      <c r="BG308" s="383"/>
      <c r="BH308" s="351"/>
      <c r="BI308" s="351"/>
      <c r="BJ308" s="351"/>
      <c r="BK308" s="383"/>
      <c r="BL308" s="383"/>
      <c r="BM308" s="383"/>
    </row>
    <row r="309" spans="1:65" s="47" customFormat="1" ht="5.25" customHeight="1" x14ac:dyDescent="0.2">
      <c r="A309" s="351"/>
      <c r="B309" s="351"/>
      <c r="C309" s="351"/>
      <c r="D309" s="351"/>
      <c r="E309" s="351"/>
      <c r="F309" s="351"/>
      <c r="G309" s="351"/>
      <c r="H309" s="351"/>
      <c r="I309" s="351"/>
      <c r="J309" s="351"/>
      <c r="K309" s="351"/>
      <c r="L309" s="351"/>
      <c r="M309" s="351"/>
      <c r="N309" s="352"/>
      <c r="O309" s="351"/>
      <c r="P309" s="354"/>
      <c r="Q309" s="357"/>
      <c r="R309" s="50" t="s">
        <v>645</v>
      </c>
      <c r="S309" s="48"/>
      <c r="T309" s="48"/>
      <c r="U309" s="386"/>
      <c r="V309" s="396"/>
      <c r="W309" s="401"/>
      <c r="X309" s="428"/>
      <c r="Y309" s="386"/>
      <c r="Z309" s="389"/>
      <c r="AA309" s="391"/>
      <c r="AB309" s="389"/>
      <c r="AC309" s="391"/>
      <c r="AD309" s="387"/>
      <c r="AE309" s="389"/>
      <c r="AF309" s="389"/>
      <c r="AG309" s="389"/>
      <c r="AH309" s="396"/>
      <c r="AI309" s="399"/>
      <c r="AJ309" s="399"/>
      <c r="AK309" s="44"/>
      <c r="AL309" s="386"/>
      <c r="AM309" s="396"/>
      <c r="AN309" s="401"/>
      <c r="AO309" s="428"/>
      <c r="AP309" s="351"/>
      <c r="AQ309" s="383"/>
      <c r="AR309" s="383"/>
      <c r="AS309" s="383"/>
      <c r="AT309" s="383"/>
      <c r="AU309" s="351"/>
      <c r="AV309" s="351"/>
      <c r="AW309" s="351"/>
      <c r="AX309" s="351"/>
      <c r="AY309" s="383"/>
      <c r="AZ309" s="383"/>
      <c r="BA309" s="383"/>
      <c r="BB309" s="351"/>
      <c r="BC309" s="351"/>
      <c r="BD309" s="351"/>
      <c r="BE309" s="383"/>
      <c r="BF309" s="383"/>
      <c r="BG309" s="383"/>
      <c r="BH309" s="351"/>
      <c r="BI309" s="351"/>
      <c r="BJ309" s="351"/>
      <c r="BK309" s="383"/>
      <c r="BL309" s="383"/>
      <c r="BM309" s="383"/>
    </row>
    <row r="310" spans="1:65" s="47" customFormat="1" ht="5.25" customHeight="1" x14ac:dyDescent="0.2">
      <c r="A310" s="351"/>
      <c r="B310" s="351"/>
      <c r="C310" s="351"/>
      <c r="D310" s="351"/>
      <c r="E310" s="351"/>
      <c r="F310" s="351"/>
      <c r="G310" s="351"/>
      <c r="H310" s="351"/>
      <c r="I310" s="351"/>
      <c r="J310" s="351"/>
      <c r="K310" s="351"/>
      <c r="L310" s="351"/>
      <c r="M310" s="351"/>
      <c r="N310" s="352"/>
      <c r="O310" s="351"/>
      <c r="P310" s="354"/>
      <c r="Q310" s="357"/>
      <c r="R310" s="50" t="s">
        <v>646</v>
      </c>
      <c r="S310" s="48"/>
      <c r="T310" s="48"/>
      <c r="U310" s="386"/>
      <c r="V310" s="396"/>
      <c r="W310" s="401"/>
      <c r="X310" s="428"/>
      <c r="Y310" s="386"/>
      <c r="Z310" s="389"/>
      <c r="AA310" s="391"/>
      <c r="AB310" s="389"/>
      <c r="AC310" s="391"/>
      <c r="AD310" s="387"/>
      <c r="AE310" s="389"/>
      <c r="AF310" s="389"/>
      <c r="AG310" s="389"/>
      <c r="AH310" s="396"/>
      <c r="AI310" s="399"/>
      <c r="AJ310" s="399"/>
      <c r="AK310" s="44"/>
      <c r="AL310" s="386"/>
      <c r="AM310" s="396"/>
      <c r="AN310" s="401"/>
      <c r="AO310" s="428"/>
      <c r="AP310" s="351"/>
      <c r="AQ310" s="383"/>
      <c r="AR310" s="383"/>
      <c r="AS310" s="383"/>
      <c r="AT310" s="383"/>
      <c r="AU310" s="351"/>
      <c r="AV310" s="351"/>
      <c r="AW310" s="351"/>
      <c r="AX310" s="351"/>
      <c r="AY310" s="383"/>
      <c r="AZ310" s="383"/>
      <c r="BA310" s="383"/>
      <c r="BB310" s="351"/>
      <c r="BC310" s="351"/>
      <c r="BD310" s="351"/>
      <c r="BE310" s="383"/>
      <c r="BF310" s="383"/>
      <c r="BG310" s="383"/>
      <c r="BH310" s="351"/>
      <c r="BI310" s="351"/>
      <c r="BJ310" s="351"/>
      <c r="BK310" s="383"/>
      <c r="BL310" s="383"/>
      <c r="BM310" s="383"/>
    </row>
    <row r="311" spans="1:65" s="47" customFormat="1" ht="5.25" customHeight="1" x14ac:dyDescent="0.2">
      <c r="A311" s="351"/>
      <c r="B311" s="351"/>
      <c r="C311" s="351"/>
      <c r="D311" s="351"/>
      <c r="E311" s="351"/>
      <c r="F311" s="351"/>
      <c r="G311" s="351"/>
      <c r="H311" s="351"/>
      <c r="I311" s="351"/>
      <c r="J311" s="351"/>
      <c r="K311" s="351"/>
      <c r="L311" s="351"/>
      <c r="M311" s="351"/>
      <c r="N311" s="352"/>
      <c r="O311" s="351"/>
      <c r="P311" s="354"/>
      <c r="Q311" s="357"/>
      <c r="R311" s="50" t="s">
        <v>647</v>
      </c>
      <c r="S311" s="48"/>
      <c r="T311" s="48"/>
      <c r="U311" s="386"/>
      <c r="V311" s="396"/>
      <c r="W311" s="401"/>
      <c r="X311" s="428"/>
      <c r="Y311" s="386"/>
      <c r="Z311" s="389"/>
      <c r="AA311" s="391"/>
      <c r="AB311" s="389"/>
      <c r="AC311" s="391"/>
      <c r="AD311" s="387"/>
      <c r="AE311" s="389"/>
      <c r="AF311" s="389"/>
      <c r="AG311" s="389"/>
      <c r="AH311" s="396"/>
      <c r="AI311" s="399"/>
      <c r="AJ311" s="399"/>
      <c r="AK311" s="44"/>
      <c r="AL311" s="386"/>
      <c r="AM311" s="396"/>
      <c r="AN311" s="401"/>
      <c r="AO311" s="428"/>
      <c r="AP311" s="351"/>
      <c r="AQ311" s="383"/>
      <c r="AR311" s="383"/>
      <c r="AS311" s="383"/>
      <c r="AT311" s="383"/>
      <c r="AU311" s="351"/>
      <c r="AV311" s="351"/>
      <c r="AW311" s="351"/>
      <c r="AX311" s="351"/>
      <c r="AY311" s="383"/>
      <c r="AZ311" s="383"/>
      <c r="BA311" s="383"/>
      <c r="BB311" s="351"/>
      <c r="BC311" s="351"/>
      <c r="BD311" s="351"/>
      <c r="BE311" s="383"/>
      <c r="BF311" s="383"/>
      <c r="BG311" s="383"/>
      <c r="BH311" s="351"/>
      <c r="BI311" s="351"/>
      <c r="BJ311" s="351"/>
      <c r="BK311" s="383"/>
      <c r="BL311" s="383"/>
      <c r="BM311" s="383"/>
    </row>
    <row r="312" spans="1:65" s="47" customFormat="1" ht="5.25" customHeight="1" x14ac:dyDescent="0.2">
      <c r="A312" s="351"/>
      <c r="B312" s="351"/>
      <c r="C312" s="351"/>
      <c r="D312" s="351"/>
      <c r="E312" s="351"/>
      <c r="F312" s="351"/>
      <c r="G312" s="351"/>
      <c r="H312" s="351"/>
      <c r="I312" s="351"/>
      <c r="J312" s="351"/>
      <c r="K312" s="351"/>
      <c r="L312" s="351"/>
      <c r="M312" s="351"/>
      <c r="N312" s="352"/>
      <c r="O312" s="351"/>
      <c r="P312" s="354"/>
      <c r="Q312" s="357"/>
      <c r="R312" s="50" t="s">
        <v>648</v>
      </c>
      <c r="S312" s="48"/>
      <c r="T312" s="48"/>
      <c r="U312" s="386"/>
      <c r="V312" s="396"/>
      <c r="W312" s="401"/>
      <c r="X312" s="428"/>
      <c r="Y312" s="386"/>
      <c r="Z312" s="389"/>
      <c r="AA312" s="391"/>
      <c r="AB312" s="389"/>
      <c r="AC312" s="391"/>
      <c r="AD312" s="387"/>
      <c r="AE312" s="389"/>
      <c r="AF312" s="389"/>
      <c r="AG312" s="389"/>
      <c r="AH312" s="396"/>
      <c r="AI312" s="399"/>
      <c r="AJ312" s="399"/>
      <c r="AK312" s="44"/>
      <c r="AL312" s="386"/>
      <c r="AM312" s="396"/>
      <c r="AN312" s="401"/>
      <c r="AO312" s="428"/>
      <c r="AP312" s="351"/>
      <c r="AQ312" s="383"/>
      <c r="AR312" s="383"/>
      <c r="AS312" s="383"/>
      <c r="AT312" s="383"/>
      <c r="AU312" s="351"/>
      <c r="AV312" s="351"/>
      <c r="AW312" s="351"/>
      <c r="AX312" s="351"/>
      <c r="AY312" s="383"/>
      <c r="AZ312" s="383"/>
      <c r="BA312" s="383"/>
      <c r="BB312" s="351"/>
      <c r="BC312" s="351"/>
      <c r="BD312" s="351"/>
      <c r="BE312" s="383"/>
      <c r="BF312" s="383"/>
      <c r="BG312" s="383"/>
      <c r="BH312" s="351"/>
      <c r="BI312" s="351"/>
      <c r="BJ312" s="351"/>
      <c r="BK312" s="383"/>
      <c r="BL312" s="383"/>
      <c r="BM312" s="383"/>
    </row>
    <row r="313" spans="1:65" s="47" customFormat="1" ht="5.25" customHeight="1" x14ac:dyDescent="0.2">
      <c r="A313" s="351"/>
      <c r="B313" s="351"/>
      <c r="C313" s="351"/>
      <c r="D313" s="351"/>
      <c r="E313" s="351"/>
      <c r="F313" s="351"/>
      <c r="G313" s="351"/>
      <c r="H313" s="351"/>
      <c r="I313" s="351"/>
      <c r="J313" s="351"/>
      <c r="K313" s="351"/>
      <c r="L313" s="351"/>
      <c r="M313" s="351"/>
      <c r="N313" s="352"/>
      <c r="O313" s="351"/>
      <c r="P313" s="354"/>
      <c r="Q313" s="357"/>
      <c r="R313" s="50" t="s">
        <v>649</v>
      </c>
      <c r="S313" s="48"/>
      <c r="T313" s="48"/>
      <c r="U313" s="386"/>
      <c r="V313" s="396"/>
      <c r="W313" s="401"/>
      <c r="X313" s="428"/>
      <c r="Y313" s="386"/>
      <c r="Z313" s="389"/>
      <c r="AA313" s="392"/>
      <c r="AB313" s="389"/>
      <c r="AC313" s="392"/>
      <c r="AD313" s="387"/>
      <c r="AE313" s="389"/>
      <c r="AF313" s="389"/>
      <c r="AG313" s="389"/>
      <c r="AH313" s="396"/>
      <c r="AI313" s="399"/>
      <c r="AJ313" s="399"/>
      <c r="AK313" s="44"/>
      <c r="AL313" s="386"/>
      <c r="AM313" s="396"/>
      <c r="AN313" s="401"/>
      <c r="AO313" s="428"/>
      <c r="AP313" s="351"/>
      <c r="AQ313" s="383"/>
      <c r="AR313" s="383"/>
      <c r="AS313" s="383"/>
      <c r="AT313" s="383"/>
      <c r="AU313" s="351"/>
      <c r="AV313" s="351"/>
      <c r="AW313" s="351"/>
      <c r="AX313" s="351"/>
      <c r="AY313" s="383"/>
      <c r="AZ313" s="383"/>
      <c r="BA313" s="383"/>
      <c r="BB313" s="351"/>
      <c r="BC313" s="351"/>
      <c r="BD313" s="351"/>
      <c r="BE313" s="383"/>
      <c r="BF313" s="383"/>
      <c r="BG313" s="383"/>
      <c r="BH313" s="351"/>
      <c r="BI313" s="351"/>
      <c r="BJ313" s="351"/>
      <c r="BK313" s="383"/>
      <c r="BL313" s="383"/>
      <c r="BM313" s="383"/>
    </row>
    <row r="314" spans="1:65" s="47" customFormat="1" ht="5.25" customHeight="1" x14ac:dyDescent="0.2">
      <c r="A314" s="351"/>
      <c r="B314" s="351"/>
      <c r="C314" s="351"/>
      <c r="D314" s="351"/>
      <c r="E314" s="351"/>
      <c r="F314" s="351"/>
      <c r="G314" s="351"/>
      <c r="H314" s="351"/>
      <c r="I314" s="351"/>
      <c r="J314" s="351"/>
      <c r="K314" s="351"/>
      <c r="L314" s="351"/>
      <c r="M314" s="351"/>
      <c r="N314" s="352"/>
      <c r="O314" s="351"/>
      <c r="P314" s="354"/>
      <c r="Q314" s="357"/>
      <c r="R314" s="50" t="s">
        <v>650</v>
      </c>
      <c r="S314" s="48"/>
      <c r="T314" s="48"/>
      <c r="U314" s="386"/>
      <c r="V314" s="396"/>
      <c r="W314" s="401"/>
      <c r="X314" s="428"/>
      <c r="Y314" s="386" t="str">
        <f>IF(Z314="Preventivo","X",IF(Z307="Detectivo","X","X "))</f>
        <v xml:space="preserve">X </v>
      </c>
      <c r="Z314" s="388" t="s">
        <v>519</v>
      </c>
      <c r="AA314" s="390">
        <f>IF(Z314="","",IF(Z314="Preventivo",25%,15%))</f>
        <v>0.15</v>
      </c>
      <c r="AB314" s="388" t="s">
        <v>520</v>
      </c>
      <c r="AC314" s="393">
        <f>IF(AB314="Automatico",25%,15%)</f>
        <v>0.15</v>
      </c>
      <c r="AD314" s="396">
        <f>AA314+AC314</f>
        <v>0.3</v>
      </c>
      <c r="AE314" s="388"/>
      <c r="AF314" s="388"/>
      <c r="AG314" s="388"/>
      <c r="AH314" s="396" t="e">
        <f>AH307-(AH307*AD314)</f>
        <v>#VALUE!</v>
      </c>
      <c r="AI314" s="399"/>
      <c r="AJ314" s="399"/>
      <c r="AK314" s="44"/>
      <c r="AL314" s="386"/>
      <c r="AM314" s="396"/>
      <c r="AN314" s="401"/>
      <c r="AO314" s="428"/>
      <c r="AP314" s="351"/>
      <c r="AQ314" s="351"/>
      <c r="AR314" s="397"/>
      <c r="AS314" s="397"/>
      <c r="AT314" s="351"/>
      <c r="AU314" s="351"/>
      <c r="AV314" s="351"/>
      <c r="AW314" s="351"/>
      <c r="AX314" s="351"/>
      <c r="AY314" s="351"/>
      <c r="AZ314" s="351"/>
      <c r="BA314" s="384"/>
      <c r="BB314" s="351"/>
      <c r="BC314" s="351"/>
      <c r="BD314" s="351"/>
      <c r="BE314" s="351"/>
      <c r="BF314" s="351"/>
      <c r="BG314" s="384"/>
      <c r="BH314" s="351"/>
      <c r="BI314" s="351"/>
      <c r="BJ314" s="351"/>
      <c r="BK314" s="351"/>
      <c r="BL314" s="351"/>
      <c r="BM314" s="384"/>
    </row>
    <row r="315" spans="1:65" s="47" customFormat="1" ht="5.25" customHeight="1" x14ac:dyDescent="0.2">
      <c r="A315" s="351"/>
      <c r="B315" s="351"/>
      <c r="C315" s="351"/>
      <c r="D315" s="351"/>
      <c r="E315" s="351"/>
      <c r="F315" s="351"/>
      <c r="G315" s="351"/>
      <c r="H315" s="351"/>
      <c r="I315" s="351"/>
      <c r="J315" s="351"/>
      <c r="K315" s="351"/>
      <c r="L315" s="351"/>
      <c r="M315" s="351"/>
      <c r="N315" s="352"/>
      <c r="O315" s="351"/>
      <c r="P315" s="354"/>
      <c r="Q315" s="357"/>
      <c r="R315" s="50" t="s">
        <v>654</v>
      </c>
      <c r="S315" s="48"/>
      <c r="T315" s="48"/>
      <c r="U315" s="386"/>
      <c r="V315" s="396"/>
      <c r="W315" s="401"/>
      <c r="X315" s="428"/>
      <c r="Y315" s="387"/>
      <c r="Z315" s="389"/>
      <c r="AA315" s="391"/>
      <c r="AB315" s="389"/>
      <c r="AC315" s="394"/>
      <c r="AD315" s="387"/>
      <c r="AE315" s="388"/>
      <c r="AF315" s="389"/>
      <c r="AG315" s="389"/>
      <c r="AH315" s="396"/>
      <c r="AI315" s="399"/>
      <c r="AJ315" s="399"/>
      <c r="AK315" s="44"/>
      <c r="AL315" s="386"/>
      <c r="AM315" s="396"/>
      <c r="AN315" s="401"/>
      <c r="AO315" s="428"/>
      <c r="AP315" s="383"/>
      <c r="AQ315" s="383"/>
      <c r="AR315" s="383"/>
      <c r="AS315" s="383"/>
      <c r="AT315" s="383"/>
      <c r="AU315" s="351"/>
      <c r="AV315" s="383"/>
      <c r="AW315" s="383"/>
      <c r="AX315" s="383"/>
      <c r="AY315" s="383"/>
      <c r="AZ315" s="383"/>
      <c r="BA315" s="383"/>
      <c r="BB315" s="383"/>
      <c r="BC315" s="383"/>
      <c r="BD315" s="383"/>
      <c r="BE315" s="383"/>
      <c r="BF315" s="383"/>
      <c r="BG315" s="383"/>
      <c r="BH315" s="383"/>
      <c r="BI315" s="383"/>
      <c r="BJ315" s="383"/>
      <c r="BK315" s="383"/>
      <c r="BL315" s="383"/>
      <c r="BM315" s="383"/>
    </row>
    <row r="316" spans="1:65" s="47" customFormat="1" ht="5.25" customHeight="1" x14ac:dyDescent="0.2">
      <c r="A316" s="351"/>
      <c r="B316" s="351"/>
      <c r="C316" s="351"/>
      <c r="D316" s="351"/>
      <c r="E316" s="351"/>
      <c r="F316" s="351"/>
      <c r="G316" s="351"/>
      <c r="H316" s="351"/>
      <c r="I316" s="351"/>
      <c r="J316" s="351"/>
      <c r="K316" s="351"/>
      <c r="L316" s="351"/>
      <c r="M316" s="351"/>
      <c r="N316" s="352"/>
      <c r="O316" s="351"/>
      <c r="P316" s="354"/>
      <c r="Q316" s="357"/>
      <c r="R316" s="50" t="s">
        <v>655</v>
      </c>
      <c r="S316" s="48"/>
      <c r="T316" s="48"/>
      <c r="U316" s="386"/>
      <c r="V316" s="396"/>
      <c r="W316" s="401"/>
      <c r="X316" s="428"/>
      <c r="Y316" s="387"/>
      <c r="Z316" s="389"/>
      <c r="AA316" s="391"/>
      <c r="AB316" s="389"/>
      <c r="AC316" s="394"/>
      <c r="AD316" s="387"/>
      <c r="AE316" s="388"/>
      <c r="AF316" s="389"/>
      <c r="AG316" s="389"/>
      <c r="AH316" s="396"/>
      <c r="AI316" s="399"/>
      <c r="AJ316" s="399"/>
      <c r="AK316" s="44"/>
      <c r="AL316" s="386"/>
      <c r="AM316" s="396"/>
      <c r="AN316" s="401"/>
      <c r="AO316" s="428"/>
      <c r="AP316" s="383"/>
      <c r="AQ316" s="383"/>
      <c r="AR316" s="383"/>
      <c r="AS316" s="383"/>
      <c r="AT316" s="383"/>
      <c r="AU316" s="351"/>
      <c r="AV316" s="383"/>
      <c r="AW316" s="383"/>
      <c r="AX316" s="383"/>
      <c r="AY316" s="383"/>
      <c r="AZ316" s="383"/>
      <c r="BA316" s="383"/>
      <c r="BB316" s="383"/>
      <c r="BC316" s="383"/>
      <c r="BD316" s="383"/>
      <c r="BE316" s="383"/>
      <c r="BF316" s="383"/>
      <c r="BG316" s="383"/>
      <c r="BH316" s="383"/>
      <c r="BI316" s="383"/>
      <c r="BJ316" s="383"/>
      <c r="BK316" s="383"/>
      <c r="BL316" s="383"/>
      <c r="BM316" s="383"/>
    </row>
    <row r="317" spans="1:65" s="47" customFormat="1" ht="5.25" customHeight="1" x14ac:dyDescent="0.2">
      <c r="A317" s="351"/>
      <c r="B317" s="351"/>
      <c r="C317" s="351"/>
      <c r="D317" s="351"/>
      <c r="E317" s="351"/>
      <c r="F317" s="351"/>
      <c r="G317" s="351"/>
      <c r="H317" s="351"/>
      <c r="I317" s="351"/>
      <c r="J317" s="351"/>
      <c r="K317" s="351"/>
      <c r="L317" s="351"/>
      <c r="M317" s="351"/>
      <c r="N317" s="352"/>
      <c r="O317" s="351"/>
      <c r="P317" s="354"/>
      <c r="Q317" s="357"/>
      <c r="R317" s="50" t="s">
        <v>656</v>
      </c>
      <c r="S317" s="48"/>
      <c r="T317" s="48"/>
      <c r="U317" s="386"/>
      <c r="V317" s="396"/>
      <c r="W317" s="401"/>
      <c r="X317" s="428"/>
      <c r="Y317" s="387"/>
      <c r="Z317" s="389"/>
      <c r="AA317" s="391"/>
      <c r="AB317" s="389"/>
      <c r="AC317" s="394"/>
      <c r="AD317" s="387"/>
      <c r="AE317" s="388"/>
      <c r="AF317" s="389"/>
      <c r="AG317" s="389"/>
      <c r="AH317" s="396"/>
      <c r="AI317" s="399"/>
      <c r="AJ317" s="399"/>
      <c r="AK317" s="44"/>
      <c r="AL317" s="386"/>
      <c r="AM317" s="396"/>
      <c r="AN317" s="401"/>
      <c r="AO317" s="428"/>
      <c r="AP317" s="383"/>
      <c r="AQ317" s="383"/>
      <c r="AR317" s="383"/>
      <c r="AS317" s="383"/>
      <c r="AT317" s="383"/>
      <c r="AU317" s="351"/>
      <c r="AV317" s="383"/>
      <c r="AW317" s="383"/>
      <c r="AX317" s="383"/>
      <c r="AY317" s="383"/>
      <c r="AZ317" s="383"/>
      <c r="BA317" s="383"/>
      <c r="BB317" s="383"/>
      <c r="BC317" s="383"/>
      <c r="BD317" s="383"/>
      <c r="BE317" s="383"/>
      <c r="BF317" s="383"/>
      <c r="BG317" s="383"/>
      <c r="BH317" s="383"/>
      <c r="BI317" s="383"/>
      <c r="BJ317" s="383"/>
      <c r="BK317" s="383"/>
      <c r="BL317" s="383"/>
      <c r="BM317" s="383"/>
    </row>
    <row r="318" spans="1:65" s="47" customFormat="1" ht="5.25" customHeight="1" x14ac:dyDescent="0.2">
      <c r="A318" s="351"/>
      <c r="B318" s="351"/>
      <c r="C318" s="351"/>
      <c r="D318" s="351"/>
      <c r="E318" s="351"/>
      <c r="F318" s="351"/>
      <c r="G318" s="351"/>
      <c r="H318" s="351"/>
      <c r="I318" s="351"/>
      <c r="J318" s="351"/>
      <c r="K318" s="351"/>
      <c r="L318" s="351"/>
      <c r="M318" s="351"/>
      <c r="N318" s="352"/>
      <c r="O318" s="351"/>
      <c r="P318" s="354"/>
      <c r="Q318" s="357"/>
      <c r="R318" s="50" t="s">
        <v>657</v>
      </c>
      <c r="S318" s="48"/>
      <c r="T318" s="48"/>
      <c r="U318" s="386"/>
      <c r="V318" s="396"/>
      <c r="W318" s="401"/>
      <c r="X318" s="428"/>
      <c r="Y318" s="387"/>
      <c r="Z318" s="389"/>
      <c r="AA318" s="391"/>
      <c r="AB318" s="389"/>
      <c r="AC318" s="394"/>
      <c r="AD318" s="387"/>
      <c r="AE318" s="388"/>
      <c r="AF318" s="389"/>
      <c r="AG318" s="389"/>
      <c r="AH318" s="396"/>
      <c r="AI318" s="399"/>
      <c r="AJ318" s="399"/>
      <c r="AK318" s="44"/>
      <c r="AL318" s="386"/>
      <c r="AM318" s="396"/>
      <c r="AN318" s="401"/>
      <c r="AO318" s="428"/>
      <c r="AP318" s="383"/>
      <c r="AQ318" s="383"/>
      <c r="AR318" s="383"/>
      <c r="AS318" s="383"/>
      <c r="AT318" s="383"/>
      <c r="AU318" s="351"/>
      <c r="AV318" s="383"/>
      <c r="AW318" s="383"/>
      <c r="AX318" s="383"/>
      <c r="AY318" s="383"/>
      <c r="AZ318" s="383"/>
      <c r="BA318" s="383"/>
      <c r="BB318" s="383"/>
      <c r="BC318" s="383"/>
      <c r="BD318" s="383"/>
      <c r="BE318" s="383"/>
      <c r="BF318" s="383"/>
      <c r="BG318" s="383"/>
      <c r="BH318" s="383"/>
      <c r="BI318" s="383"/>
      <c r="BJ318" s="383"/>
      <c r="BK318" s="383"/>
      <c r="BL318" s="383"/>
      <c r="BM318" s="383"/>
    </row>
    <row r="319" spans="1:65" s="47" customFormat="1" ht="5.25" customHeight="1" x14ac:dyDescent="0.2">
      <c r="A319" s="351"/>
      <c r="B319" s="351"/>
      <c r="C319" s="351"/>
      <c r="D319" s="351"/>
      <c r="E319" s="351"/>
      <c r="F319" s="351"/>
      <c r="G319" s="351"/>
      <c r="H319" s="351"/>
      <c r="I319" s="351"/>
      <c r="J319" s="351"/>
      <c r="K319" s="351"/>
      <c r="L319" s="351"/>
      <c r="M319" s="351"/>
      <c r="N319" s="352"/>
      <c r="O319" s="351"/>
      <c r="P319" s="354"/>
      <c r="Q319" s="357"/>
      <c r="R319" s="50" t="s">
        <v>658</v>
      </c>
      <c r="S319" s="48"/>
      <c r="T319" s="48"/>
      <c r="U319" s="386"/>
      <c r="V319" s="396"/>
      <c r="W319" s="401"/>
      <c r="X319" s="428"/>
      <c r="Y319" s="387"/>
      <c r="Z319" s="389"/>
      <c r="AA319" s="391"/>
      <c r="AB319" s="389"/>
      <c r="AC319" s="394"/>
      <c r="AD319" s="387"/>
      <c r="AE319" s="388"/>
      <c r="AF319" s="389"/>
      <c r="AG319" s="389"/>
      <c r="AH319" s="396"/>
      <c r="AI319" s="399"/>
      <c r="AJ319" s="399"/>
      <c r="AK319" s="44"/>
      <c r="AL319" s="386"/>
      <c r="AM319" s="396"/>
      <c r="AN319" s="401"/>
      <c r="AO319" s="428"/>
      <c r="AP319" s="383"/>
      <c r="AQ319" s="383"/>
      <c r="AR319" s="383"/>
      <c r="AS319" s="383"/>
      <c r="AT319" s="383"/>
      <c r="AU319" s="351"/>
      <c r="AV319" s="383"/>
      <c r="AW319" s="383"/>
      <c r="AX319" s="383"/>
      <c r="AY319" s="383"/>
      <c r="AZ319" s="383"/>
      <c r="BA319" s="383"/>
      <c r="BB319" s="383"/>
      <c r="BC319" s="383"/>
      <c r="BD319" s="383"/>
      <c r="BE319" s="383"/>
      <c r="BF319" s="383"/>
      <c r="BG319" s="383"/>
      <c r="BH319" s="383"/>
      <c r="BI319" s="383"/>
      <c r="BJ319" s="383"/>
      <c r="BK319" s="383"/>
      <c r="BL319" s="383"/>
      <c r="BM319" s="383"/>
    </row>
    <row r="320" spans="1:65" s="47" customFormat="1" ht="5.25" customHeight="1" x14ac:dyDescent="0.2">
      <c r="A320" s="351"/>
      <c r="B320" s="351"/>
      <c r="C320" s="351"/>
      <c r="D320" s="351"/>
      <c r="E320" s="351"/>
      <c r="F320" s="351"/>
      <c r="G320" s="351"/>
      <c r="H320" s="351"/>
      <c r="I320" s="351"/>
      <c r="J320" s="351"/>
      <c r="K320" s="351"/>
      <c r="L320" s="351"/>
      <c r="M320" s="351"/>
      <c r="N320" s="352"/>
      <c r="O320" s="351"/>
      <c r="P320" s="354"/>
      <c r="Q320" s="357"/>
      <c r="R320" s="50" t="s">
        <v>659</v>
      </c>
      <c r="S320" s="48"/>
      <c r="T320" s="48"/>
      <c r="U320" s="386"/>
      <c r="V320" s="396"/>
      <c r="W320" s="401"/>
      <c r="X320" s="428"/>
      <c r="Y320" s="387"/>
      <c r="Z320" s="389"/>
      <c r="AA320" s="391"/>
      <c r="AB320" s="389"/>
      <c r="AC320" s="394"/>
      <c r="AD320" s="387"/>
      <c r="AE320" s="388"/>
      <c r="AF320" s="389"/>
      <c r="AG320" s="389"/>
      <c r="AH320" s="396"/>
      <c r="AI320" s="399"/>
      <c r="AJ320" s="399"/>
      <c r="AK320" s="44"/>
      <c r="AL320" s="386"/>
      <c r="AM320" s="396"/>
      <c r="AN320" s="401"/>
      <c r="AO320" s="428"/>
      <c r="AP320" s="383"/>
      <c r="AQ320" s="383"/>
      <c r="AR320" s="383"/>
      <c r="AS320" s="383"/>
      <c r="AT320" s="383"/>
      <c r="AU320" s="351"/>
      <c r="AV320" s="383"/>
      <c r="AW320" s="383"/>
      <c r="AX320" s="383"/>
      <c r="AY320" s="383"/>
      <c r="AZ320" s="383"/>
      <c r="BA320" s="383"/>
      <c r="BB320" s="383"/>
      <c r="BC320" s="383"/>
      <c r="BD320" s="383"/>
      <c r="BE320" s="383"/>
      <c r="BF320" s="383"/>
      <c r="BG320" s="383"/>
      <c r="BH320" s="383"/>
      <c r="BI320" s="383"/>
      <c r="BJ320" s="383"/>
      <c r="BK320" s="383"/>
      <c r="BL320" s="383"/>
      <c r="BM320" s="383"/>
    </row>
    <row r="321" spans="1:65" s="47" customFormat="1" ht="5.25" customHeight="1" x14ac:dyDescent="0.2">
      <c r="A321" s="351"/>
      <c r="B321" s="351"/>
      <c r="C321" s="351"/>
      <c r="D321" s="351"/>
      <c r="E321" s="351"/>
      <c r="F321" s="351"/>
      <c r="G321" s="351"/>
      <c r="H321" s="351"/>
      <c r="I321" s="351"/>
      <c r="J321" s="351"/>
      <c r="K321" s="351"/>
      <c r="L321" s="351"/>
      <c r="M321" s="351"/>
      <c r="N321" s="352"/>
      <c r="O321" s="351"/>
      <c r="P321" s="354"/>
      <c r="Q321" s="357"/>
      <c r="R321" s="50" t="s">
        <v>660</v>
      </c>
      <c r="S321" s="48"/>
      <c r="T321" s="48"/>
      <c r="U321" s="386"/>
      <c r="V321" s="396"/>
      <c r="W321" s="401"/>
      <c r="X321" s="428"/>
      <c r="Y321" s="387"/>
      <c r="Z321" s="389"/>
      <c r="AA321" s="391"/>
      <c r="AB321" s="389"/>
      <c r="AC321" s="394"/>
      <c r="AD321" s="387"/>
      <c r="AE321" s="388"/>
      <c r="AF321" s="389"/>
      <c r="AG321" s="389"/>
      <c r="AH321" s="396"/>
      <c r="AI321" s="399"/>
      <c r="AJ321" s="399"/>
      <c r="AK321" s="44"/>
      <c r="AL321" s="386"/>
      <c r="AM321" s="396"/>
      <c r="AN321" s="401"/>
      <c r="AO321" s="428"/>
      <c r="AP321" s="383"/>
      <c r="AQ321" s="383"/>
      <c r="AR321" s="383"/>
      <c r="AS321" s="383"/>
      <c r="AT321" s="383"/>
      <c r="AU321" s="351"/>
      <c r="AV321" s="383"/>
      <c r="AW321" s="383"/>
      <c r="AX321" s="383"/>
      <c r="AY321" s="383"/>
      <c r="AZ321" s="383"/>
      <c r="BA321" s="383"/>
      <c r="BB321" s="383"/>
      <c r="BC321" s="383"/>
      <c r="BD321" s="383"/>
      <c r="BE321" s="383"/>
      <c r="BF321" s="383"/>
      <c r="BG321" s="383"/>
      <c r="BH321" s="383"/>
      <c r="BI321" s="383"/>
      <c r="BJ321" s="383"/>
      <c r="BK321" s="383"/>
      <c r="BL321" s="383"/>
      <c r="BM321" s="383"/>
    </row>
    <row r="322" spans="1:65" s="47" customFormat="1" ht="5.25" customHeight="1" x14ac:dyDescent="0.2">
      <c r="A322" s="351"/>
      <c r="B322" s="351"/>
      <c r="C322" s="351"/>
      <c r="D322" s="351"/>
      <c r="E322" s="351"/>
      <c r="F322" s="351"/>
      <c r="G322" s="351"/>
      <c r="H322" s="351"/>
      <c r="I322" s="351"/>
      <c r="J322" s="351"/>
      <c r="K322" s="351"/>
      <c r="L322" s="351"/>
      <c r="M322" s="351"/>
      <c r="N322" s="352"/>
      <c r="O322" s="351"/>
      <c r="P322" s="354"/>
      <c r="Q322" s="357"/>
      <c r="R322" s="50" t="s">
        <v>661</v>
      </c>
      <c r="S322" s="48"/>
      <c r="T322" s="48"/>
      <c r="U322" s="386"/>
      <c r="V322" s="396"/>
      <c r="W322" s="401"/>
      <c r="X322" s="428"/>
      <c r="Y322" s="387"/>
      <c r="Z322" s="389"/>
      <c r="AA322" s="391"/>
      <c r="AB322" s="389"/>
      <c r="AC322" s="394"/>
      <c r="AD322" s="387"/>
      <c r="AE322" s="388"/>
      <c r="AF322" s="389"/>
      <c r="AG322" s="389"/>
      <c r="AH322" s="396"/>
      <c r="AI322" s="399"/>
      <c r="AJ322" s="399"/>
      <c r="AK322" s="44"/>
      <c r="AL322" s="386"/>
      <c r="AM322" s="396"/>
      <c r="AN322" s="401"/>
      <c r="AO322" s="428"/>
      <c r="AP322" s="383"/>
      <c r="AQ322" s="383"/>
      <c r="AR322" s="383"/>
      <c r="AS322" s="383"/>
      <c r="AT322" s="383"/>
      <c r="AU322" s="351"/>
      <c r="AV322" s="383"/>
      <c r="AW322" s="383"/>
      <c r="AX322" s="383"/>
      <c r="AY322" s="383"/>
      <c r="AZ322" s="383"/>
      <c r="BA322" s="383"/>
      <c r="BB322" s="383"/>
      <c r="BC322" s="383"/>
      <c r="BD322" s="383"/>
      <c r="BE322" s="383"/>
      <c r="BF322" s="383"/>
      <c r="BG322" s="383"/>
      <c r="BH322" s="383"/>
      <c r="BI322" s="383"/>
      <c r="BJ322" s="383"/>
      <c r="BK322" s="383"/>
      <c r="BL322" s="383"/>
      <c r="BM322" s="383"/>
    </row>
    <row r="323" spans="1:65" s="47" customFormat="1" ht="5.25" customHeight="1" x14ac:dyDescent="0.2">
      <c r="A323" s="351"/>
      <c r="B323" s="351"/>
      <c r="C323" s="351"/>
      <c r="D323" s="351"/>
      <c r="E323" s="351"/>
      <c r="F323" s="351"/>
      <c r="G323" s="351"/>
      <c r="H323" s="351"/>
      <c r="I323" s="351"/>
      <c r="J323" s="351"/>
      <c r="K323" s="351"/>
      <c r="L323" s="351"/>
      <c r="M323" s="351"/>
      <c r="N323" s="352"/>
      <c r="O323" s="351"/>
      <c r="P323" s="354"/>
      <c r="Q323" s="357"/>
      <c r="R323" s="50" t="s">
        <v>662</v>
      </c>
      <c r="S323" s="48"/>
      <c r="T323" s="48"/>
      <c r="U323" s="386"/>
      <c r="V323" s="396"/>
      <c r="W323" s="401"/>
      <c r="X323" s="428"/>
      <c r="Y323" s="387"/>
      <c r="Z323" s="389"/>
      <c r="AA323" s="391"/>
      <c r="AB323" s="389"/>
      <c r="AC323" s="394"/>
      <c r="AD323" s="387"/>
      <c r="AE323" s="388"/>
      <c r="AF323" s="389"/>
      <c r="AG323" s="389"/>
      <c r="AH323" s="396"/>
      <c r="AI323" s="399"/>
      <c r="AJ323" s="399"/>
      <c r="AK323" s="44"/>
      <c r="AL323" s="386"/>
      <c r="AM323" s="396"/>
      <c r="AN323" s="401"/>
      <c r="AO323" s="428"/>
      <c r="AP323" s="383"/>
      <c r="AQ323" s="383"/>
      <c r="AR323" s="383"/>
      <c r="AS323" s="383"/>
      <c r="AT323" s="383"/>
      <c r="AU323" s="351"/>
      <c r="AV323" s="383"/>
      <c r="AW323" s="383"/>
      <c r="AX323" s="383"/>
      <c r="AY323" s="383"/>
      <c r="AZ323" s="383"/>
      <c r="BA323" s="383"/>
      <c r="BB323" s="383"/>
      <c r="BC323" s="383"/>
      <c r="BD323" s="383"/>
      <c r="BE323" s="383"/>
      <c r="BF323" s="383"/>
      <c r="BG323" s="383"/>
      <c r="BH323" s="383"/>
      <c r="BI323" s="383"/>
      <c r="BJ323" s="383"/>
      <c r="BK323" s="383"/>
      <c r="BL323" s="383"/>
      <c r="BM323" s="383"/>
    </row>
    <row r="324" spans="1:65" s="47" customFormat="1" ht="5.25" customHeight="1" x14ac:dyDescent="0.2">
      <c r="A324" s="351"/>
      <c r="B324" s="351"/>
      <c r="C324" s="351"/>
      <c r="D324" s="351"/>
      <c r="E324" s="351"/>
      <c r="F324" s="351"/>
      <c r="G324" s="351"/>
      <c r="H324" s="351"/>
      <c r="I324" s="351"/>
      <c r="J324" s="351"/>
      <c r="K324" s="351"/>
      <c r="L324" s="351"/>
      <c r="M324" s="351"/>
      <c r="N324" s="352"/>
      <c r="O324" s="351"/>
      <c r="P324" s="354"/>
      <c r="Q324" s="357"/>
      <c r="R324" s="50" t="s">
        <v>663</v>
      </c>
      <c r="S324" s="48"/>
      <c r="T324" s="48"/>
      <c r="U324" s="386"/>
      <c r="V324" s="396"/>
      <c r="W324" s="401"/>
      <c r="X324" s="428"/>
      <c r="Y324" s="387"/>
      <c r="Z324" s="389"/>
      <c r="AA324" s="391"/>
      <c r="AB324" s="389"/>
      <c r="AC324" s="394"/>
      <c r="AD324" s="387"/>
      <c r="AE324" s="388"/>
      <c r="AF324" s="389"/>
      <c r="AG324" s="389"/>
      <c r="AH324" s="396"/>
      <c r="AI324" s="399"/>
      <c r="AJ324" s="399"/>
      <c r="AK324" s="44"/>
      <c r="AL324" s="386"/>
      <c r="AM324" s="396"/>
      <c r="AN324" s="401"/>
      <c r="AO324" s="428"/>
      <c r="AP324" s="383"/>
      <c r="AQ324" s="383"/>
      <c r="AR324" s="383"/>
      <c r="AS324" s="383"/>
      <c r="AT324" s="383"/>
      <c r="AU324" s="351"/>
      <c r="AV324" s="383"/>
      <c r="AW324" s="383"/>
      <c r="AX324" s="383"/>
      <c r="AY324" s="383"/>
      <c r="AZ324" s="383"/>
      <c r="BA324" s="383"/>
      <c r="BB324" s="383"/>
      <c r="BC324" s="383"/>
      <c r="BD324" s="383"/>
      <c r="BE324" s="383"/>
      <c r="BF324" s="383"/>
      <c r="BG324" s="383"/>
      <c r="BH324" s="383"/>
      <c r="BI324" s="383"/>
      <c r="BJ324" s="383"/>
      <c r="BK324" s="383"/>
      <c r="BL324" s="383"/>
      <c r="BM324" s="383"/>
    </row>
    <row r="325" spans="1:65" s="47" customFormat="1" ht="5.25" customHeight="1" x14ac:dyDescent="0.2">
      <c r="A325" s="351"/>
      <c r="B325" s="351"/>
      <c r="C325" s="351"/>
      <c r="D325" s="351"/>
      <c r="E325" s="351"/>
      <c r="F325" s="351"/>
      <c r="G325" s="351"/>
      <c r="H325" s="351"/>
      <c r="I325" s="351"/>
      <c r="J325" s="351"/>
      <c r="K325" s="351"/>
      <c r="L325" s="351"/>
      <c r="M325" s="351"/>
      <c r="N325" s="352"/>
      <c r="O325" s="351"/>
      <c r="P325" s="354"/>
      <c r="Q325" s="357"/>
      <c r="R325" s="50" t="s">
        <v>664</v>
      </c>
      <c r="S325" s="48"/>
      <c r="T325" s="48"/>
      <c r="U325" s="386"/>
      <c r="V325" s="396"/>
      <c r="W325" s="401"/>
      <c r="X325" s="428"/>
      <c r="Y325" s="387"/>
      <c r="Z325" s="389"/>
      <c r="AA325" s="391"/>
      <c r="AB325" s="389"/>
      <c r="AC325" s="394"/>
      <c r="AD325" s="387"/>
      <c r="AE325" s="388"/>
      <c r="AF325" s="389"/>
      <c r="AG325" s="389"/>
      <c r="AH325" s="396"/>
      <c r="AI325" s="399"/>
      <c r="AJ325" s="399"/>
      <c r="AK325" s="44"/>
      <c r="AL325" s="386"/>
      <c r="AM325" s="396"/>
      <c r="AN325" s="401"/>
      <c r="AO325" s="428"/>
      <c r="AP325" s="383"/>
      <c r="AQ325" s="383"/>
      <c r="AR325" s="383"/>
      <c r="AS325" s="383"/>
      <c r="AT325" s="383"/>
      <c r="AU325" s="351"/>
      <c r="AV325" s="383"/>
      <c r="AW325" s="383"/>
      <c r="AX325" s="383"/>
      <c r="AY325" s="383"/>
      <c r="AZ325" s="383"/>
      <c r="BA325" s="383"/>
      <c r="BB325" s="383"/>
      <c r="BC325" s="383"/>
      <c r="BD325" s="383"/>
      <c r="BE325" s="383"/>
      <c r="BF325" s="383"/>
      <c r="BG325" s="383"/>
      <c r="BH325" s="383"/>
      <c r="BI325" s="383"/>
      <c r="BJ325" s="383"/>
      <c r="BK325" s="383"/>
      <c r="BL325" s="383"/>
      <c r="BM325" s="383"/>
    </row>
    <row r="326" spans="1:65" s="47" customFormat="1" ht="5.25" customHeight="1" x14ac:dyDescent="0.2">
      <c r="A326" s="351"/>
      <c r="B326" s="351"/>
      <c r="C326" s="351"/>
      <c r="D326" s="351"/>
      <c r="E326" s="351"/>
      <c r="F326" s="351"/>
      <c r="G326" s="351"/>
      <c r="H326" s="351"/>
      <c r="I326" s="351"/>
      <c r="J326" s="351"/>
      <c r="K326" s="351"/>
      <c r="L326" s="351"/>
      <c r="M326" s="351"/>
      <c r="N326" s="352"/>
      <c r="O326" s="351"/>
      <c r="P326" s="355"/>
      <c r="Q326" s="358"/>
      <c r="R326" s="49" t="s">
        <v>665</v>
      </c>
      <c r="S326" s="48">
        <f>COUNTA(S307:S325)</f>
        <v>0</v>
      </c>
      <c r="T326" s="48">
        <f>COUNTA(T307:T325)</f>
        <v>0</v>
      </c>
      <c r="U326" s="386"/>
      <c r="V326" s="396"/>
      <c r="W326" s="401"/>
      <c r="X326" s="428"/>
      <c r="Y326" s="387"/>
      <c r="Z326" s="389"/>
      <c r="AA326" s="392"/>
      <c r="AB326" s="389"/>
      <c r="AC326" s="395"/>
      <c r="AD326" s="387"/>
      <c r="AE326" s="388"/>
      <c r="AF326" s="389"/>
      <c r="AG326" s="389"/>
      <c r="AH326" s="396"/>
      <c r="AI326" s="400"/>
      <c r="AJ326" s="400"/>
      <c r="AK326" s="41"/>
      <c r="AL326" s="386"/>
      <c r="AM326" s="396"/>
      <c r="AN326" s="401"/>
      <c r="AO326" s="428"/>
      <c r="AP326" s="383"/>
      <c r="AQ326" s="383"/>
      <c r="AR326" s="383"/>
      <c r="AS326" s="383"/>
      <c r="AT326" s="383"/>
      <c r="AU326" s="351"/>
      <c r="AV326" s="383"/>
      <c r="AW326" s="383"/>
      <c r="AX326" s="383"/>
      <c r="AY326" s="383"/>
      <c r="AZ326" s="383"/>
      <c r="BA326" s="383"/>
      <c r="BB326" s="383"/>
      <c r="BC326" s="383"/>
      <c r="BD326" s="383"/>
      <c r="BE326" s="383"/>
      <c r="BF326" s="383"/>
      <c r="BG326" s="383"/>
      <c r="BH326" s="383"/>
      <c r="BI326" s="383"/>
      <c r="BJ326" s="383"/>
      <c r="BK326" s="383"/>
      <c r="BL326" s="383"/>
      <c r="BM326" s="383"/>
    </row>
    <row r="327" spans="1:65" s="40" customFormat="1" ht="5.25" customHeight="1" x14ac:dyDescent="0.2">
      <c r="A327" s="351">
        <v>15</v>
      </c>
      <c r="B327" s="351" t="s">
        <v>526</v>
      </c>
      <c r="C327" s="351" t="s">
        <v>760</v>
      </c>
      <c r="D327" s="351"/>
      <c r="E327" s="351"/>
      <c r="F327" s="351" t="s">
        <v>761</v>
      </c>
      <c r="G327" s="351"/>
      <c r="H327" s="351"/>
      <c r="I327" s="351"/>
      <c r="J327" s="351"/>
      <c r="K327" s="351"/>
      <c r="L327" s="351"/>
      <c r="M327" s="351"/>
      <c r="N327" s="352"/>
      <c r="O327" s="351"/>
      <c r="P327" s="353"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356">
        <f>IF(P327="Casi seguro",100%,IF(P327="Probable",80%,IF(P327="Posible",60%,IF(P327="Improbable",40%,IF(P327="Rara vez",20%,0)))))</f>
        <v>0</v>
      </c>
      <c r="R327" s="45" t="s">
        <v>633</v>
      </c>
      <c r="S327" s="42"/>
      <c r="T327" s="42"/>
      <c r="U327" s="386" t="str">
        <f>IF(S346&lt;=5,"Moderado",IF(S346&lt;=11,"Mayor","Catastrofico"))</f>
        <v>Moderado</v>
      </c>
      <c r="V327" s="396">
        <f>IF(U327=0,0,IF(U327="Moderado",60%,IF(U327="Mayor",80%,100%)))</f>
        <v>0.6</v>
      </c>
      <c r="W327" s="401" t="e">
        <f>VLOOKUP(P327,[5]Matriz!B163:G168,MATCH(U327,[5]Matriz!B163:G163,0),FALSE)</f>
        <v>#N/A</v>
      </c>
      <c r="X327" s="385"/>
      <c r="Y327" s="386" t="str">
        <f>IF(Z327="Preventivo","X",IF(Z327="Detectivo","X","X "))</f>
        <v xml:space="preserve">X </v>
      </c>
      <c r="Z327" s="388"/>
      <c r="AA327" s="390" t="str">
        <f>IF(Z327="","",IF(Z327="Preventivo",25%,15%))</f>
        <v/>
      </c>
      <c r="AB327" s="388"/>
      <c r="AC327" s="390">
        <f>IF(AB327="Automatico",25%,15%)</f>
        <v>0.15</v>
      </c>
      <c r="AD327" s="396" t="e">
        <f>AA327+AC327</f>
        <v>#VALUE!</v>
      </c>
      <c r="AE327" s="388"/>
      <c r="AF327" s="388"/>
      <c r="AG327" s="388"/>
      <c r="AH327" s="396" t="e">
        <f>Q327-(Q327*AD327)</f>
        <v>#VALUE!</v>
      </c>
      <c r="AI327" s="398" t="e">
        <f>IF(AJ327=0,"Defina la frecuencia",IF(AJ327=20%,"Rara vez",IF(AJ327=40%,"Improbable",IF(AJ327=60%,"Posible",IF(AJ327=80%,"Probable","Casi seguro")))))</f>
        <v>#VALUE!</v>
      </c>
      <c r="AJ327" s="398" t="e">
        <f>IF(AH334&lt;20%,20%,IF(AH334&lt;40%,40%,IF(AH334&lt;60%,60%,IF(AH334&lt;80%,80%,100%))))</f>
        <v>#VALUE!</v>
      </c>
      <c r="AK327" s="46" t="e">
        <f>VALUE(AJ327)</f>
        <v>#VALUE!</v>
      </c>
      <c r="AL327" s="386" t="str">
        <f>U327</f>
        <v>Moderado</v>
      </c>
      <c r="AM327" s="396">
        <f>V327</f>
        <v>0.6</v>
      </c>
      <c r="AN327" s="401" t="e">
        <f>VLOOKUP(AI327,[5]Matriz!B163:G168,MATCH(AL327,[5]Matriz!B163:G163,0),FALSE)</f>
        <v>#VALUE!</v>
      </c>
      <c r="AO327" s="428"/>
      <c r="AP327" s="351"/>
      <c r="AQ327" s="351"/>
      <c r="AR327" s="397"/>
      <c r="AS327" s="397"/>
      <c r="AT327" s="351"/>
      <c r="AU327" s="351"/>
      <c r="AV327" s="351"/>
      <c r="AW327" s="351"/>
      <c r="AX327" s="351"/>
      <c r="AY327" s="351"/>
      <c r="AZ327" s="351"/>
      <c r="BA327" s="384"/>
      <c r="BB327" s="351"/>
      <c r="BC327" s="351"/>
      <c r="BD327" s="351"/>
      <c r="BE327" s="351"/>
      <c r="BF327" s="351"/>
      <c r="BG327" s="384"/>
      <c r="BH327" s="351"/>
      <c r="BI327" s="351"/>
      <c r="BJ327" s="351"/>
      <c r="BK327" s="351"/>
      <c r="BL327" s="351"/>
      <c r="BM327" s="384"/>
    </row>
    <row r="328" spans="1:65" s="40" customFormat="1" ht="5.25" customHeight="1" x14ac:dyDescent="0.2">
      <c r="A328" s="351"/>
      <c r="B328" s="351"/>
      <c r="C328" s="351"/>
      <c r="D328" s="351"/>
      <c r="E328" s="351"/>
      <c r="F328" s="351"/>
      <c r="G328" s="351"/>
      <c r="H328" s="351"/>
      <c r="I328" s="351"/>
      <c r="J328" s="351"/>
      <c r="K328" s="351"/>
      <c r="L328" s="351"/>
      <c r="M328" s="351"/>
      <c r="N328" s="352"/>
      <c r="O328" s="351"/>
      <c r="P328" s="354"/>
      <c r="Q328" s="357"/>
      <c r="R328" s="45" t="s">
        <v>644</v>
      </c>
      <c r="S328" s="42"/>
      <c r="T328" s="42"/>
      <c r="U328" s="386"/>
      <c r="V328" s="396"/>
      <c r="W328" s="401"/>
      <c r="X328" s="385"/>
      <c r="Y328" s="386"/>
      <c r="Z328" s="389"/>
      <c r="AA328" s="391"/>
      <c r="AB328" s="389"/>
      <c r="AC328" s="391"/>
      <c r="AD328" s="387"/>
      <c r="AE328" s="389"/>
      <c r="AF328" s="389"/>
      <c r="AG328" s="389"/>
      <c r="AH328" s="396"/>
      <c r="AI328" s="399"/>
      <c r="AJ328" s="399"/>
      <c r="AK328" s="44"/>
      <c r="AL328" s="386"/>
      <c r="AM328" s="396"/>
      <c r="AN328" s="401"/>
      <c r="AO328" s="428"/>
      <c r="AP328" s="351"/>
      <c r="AQ328" s="383"/>
      <c r="AR328" s="383"/>
      <c r="AS328" s="383"/>
      <c r="AT328" s="383"/>
      <c r="AU328" s="351"/>
      <c r="AV328" s="351"/>
      <c r="AW328" s="351"/>
      <c r="AX328" s="351"/>
      <c r="AY328" s="383"/>
      <c r="AZ328" s="383"/>
      <c r="BA328" s="383"/>
      <c r="BB328" s="351"/>
      <c r="BC328" s="351"/>
      <c r="BD328" s="351"/>
      <c r="BE328" s="383"/>
      <c r="BF328" s="383"/>
      <c r="BG328" s="383"/>
      <c r="BH328" s="351"/>
      <c r="BI328" s="351"/>
      <c r="BJ328" s="351"/>
      <c r="BK328" s="383"/>
      <c r="BL328" s="383"/>
      <c r="BM328" s="383"/>
    </row>
    <row r="329" spans="1:65" s="40" customFormat="1" ht="5.25" customHeight="1" x14ac:dyDescent="0.2">
      <c r="A329" s="351"/>
      <c r="B329" s="351"/>
      <c r="C329" s="351"/>
      <c r="D329" s="351"/>
      <c r="E329" s="351"/>
      <c r="F329" s="351"/>
      <c r="G329" s="351"/>
      <c r="H329" s="351"/>
      <c r="I329" s="351"/>
      <c r="J329" s="351"/>
      <c r="K329" s="351"/>
      <c r="L329" s="351"/>
      <c r="M329" s="351"/>
      <c r="N329" s="352"/>
      <c r="O329" s="351"/>
      <c r="P329" s="354"/>
      <c r="Q329" s="357"/>
      <c r="R329" s="45" t="s">
        <v>645</v>
      </c>
      <c r="S329" s="42"/>
      <c r="T329" s="42"/>
      <c r="U329" s="386"/>
      <c r="V329" s="396"/>
      <c r="W329" s="401"/>
      <c r="X329" s="385"/>
      <c r="Y329" s="386"/>
      <c r="Z329" s="389"/>
      <c r="AA329" s="391"/>
      <c r="AB329" s="389"/>
      <c r="AC329" s="391"/>
      <c r="AD329" s="387"/>
      <c r="AE329" s="389"/>
      <c r="AF329" s="389"/>
      <c r="AG329" s="389"/>
      <c r="AH329" s="396"/>
      <c r="AI329" s="399"/>
      <c r="AJ329" s="399"/>
      <c r="AK329" s="44"/>
      <c r="AL329" s="386"/>
      <c r="AM329" s="396"/>
      <c r="AN329" s="401"/>
      <c r="AO329" s="428"/>
      <c r="AP329" s="351"/>
      <c r="AQ329" s="383"/>
      <c r="AR329" s="383"/>
      <c r="AS329" s="383"/>
      <c r="AT329" s="383"/>
      <c r="AU329" s="351"/>
      <c r="AV329" s="351"/>
      <c r="AW329" s="351"/>
      <c r="AX329" s="351"/>
      <c r="AY329" s="383"/>
      <c r="AZ329" s="383"/>
      <c r="BA329" s="383"/>
      <c r="BB329" s="351"/>
      <c r="BC329" s="351"/>
      <c r="BD329" s="351"/>
      <c r="BE329" s="383"/>
      <c r="BF329" s="383"/>
      <c r="BG329" s="383"/>
      <c r="BH329" s="351"/>
      <c r="BI329" s="351"/>
      <c r="BJ329" s="351"/>
      <c r="BK329" s="383"/>
      <c r="BL329" s="383"/>
      <c r="BM329" s="383"/>
    </row>
    <row r="330" spans="1:65" s="40" customFormat="1" ht="5.25" customHeight="1" x14ac:dyDescent="0.2">
      <c r="A330" s="351"/>
      <c r="B330" s="351"/>
      <c r="C330" s="351"/>
      <c r="D330" s="351"/>
      <c r="E330" s="351"/>
      <c r="F330" s="351"/>
      <c r="G330" s="351"/>
      <c r="H330" s="351"/>
      <c r="I330" s="351"/>
      <c r="J330" s="351"/>
      <c r="K330" s="351"/>
      <c r="L330" s="351"/>
      <c r="M330" s="351"/>
      <c r="N330" s="352"/>
      <c r="O330" s="351"/>
      <c r="P330" s="354"/>
      <c r="Q330" s="357"/>
      <c r="R330" s="45" t="s">
        <v>646</v>
      </c>
      <c r="S330" s="42"/>
      <c r="T330" s="42"/>
      <c r="U330" s="386"/>
      <c r="V330" s="396"/>
      <c r="W330" s="401"/>
      <c r="X330" s="385"/>
      <c r="Y330" s="386"/>
      <c r="Z330" s="389"/>
      <c r="AA330" s="391"/>
      <c r="AB330" s="389"/>
      <c r="AC330" s="391"/>
      <c r="AD330" s="387"/>
      <c r="AE330" s="389"/>
      <c r="AF330" s="389"/>
      <c r="AG330" s="389"/>
      <c r="AH330" s="396"/>
      <c r="AI330" s="399"/>
      <c r="AJ330" s="399"/>
      <c r="AK330" s="44"/>
      <c r="AL330" s="386"/>
      <c r="AM330" s="396"/>
      <c r="AN330" s="401"/>
      <c r="AO330" s="428"/>
      <c r="AP330" s="351"/>
      <c r="AQ330" s="383"/>
      <c r="AR330" s="383"/>
      <c r="AS330" s="383"/>
      <c r="AT330" s="383"/>
      <c r="AU330" s="351"/>
      <c r="AV330" s="351"/>
      <c r="AW330" s="351"/>
      <c r="AX330" s="351"/>
      <c r="AY330" s="383"/>
      <c r="AZ330" s="383"/>
      <c r="BA330" s="383"/>
      <c r="BB330" s="351"/>
      <c r="BC330" s="351"/>
      <c r="BD330" s="351"/>
      <c r="BE330" s="383"/>
      <c r="BF330" s="383"/>
      <c r="BG330" s="383"/>
      <c r="BH330" s="351"/>
      <c r="BI330" s="351"/>
      <c r="BJ330" s="351"/>
      <c r="BK330" s="383"/>
      <c r="BL330" s="383"/>
      <c r="BM330" s="383"/>
    </row>
    <row r="331" spans="1:65" s="40" customFormat="1" ht="5.25" customHeight="1" x14ac:dyDescent="0.2">
      <c r="A331" s="351"/>
      <c r="B331" s="351"/>
      <c r="C331" s="351"/>
      <c r="D331" s="351"/>
      <c r="E331" s="351"/>
      <c r="F331" s="351"/>
      <c r="G331" s="351"/>
      <c r="H331" s="351"/>
      <c r="I331" s="351"/>
      <c r="J331" s="351"/>
      <c r="K331" s="351"/>
      <c r="L331" s="351"/>
      <c r="M331" s="351"/>
      <c r="N331" s="352"/>
      <c r="O331" s="351"/>
      <c r="P331" s="354"/>
      <c r="Q331" s="357"/>
      <c r="R331" s="45" t="s">
        <v>647</v>
      </c>
      <c r="S331" s="42"/>
      <c r="T331" s="42"/>
      <c r="U331" s="386"/>
      <c r="V331" s="396"/>
      <c r="W331" s="401"/>
      <c r="X331" s="385"/>
      <c r="Y331" s="386"/>
      <c r="Z331" s="389"/>
      <c r="AA331" s="391"/>
      <c r="AB331" s="389"/>
      <c r="AC331" s="391"/>
      <c r="AD331" s="387"/>
      <c r="AE331" s="389"/>
      <c r="AF331" s="389"/>
      <c r="AG331" s="389"/>
      <c r="AH331" s="396"/>
      <c r="AI331" s="399"/>
      <c r="AJ331" s="399"/>
      <c r="AK331" s="44"/>
      <c r="AL331" s="386"/>
      <c r="AM331" s="396"/>
      <c r="AN331" s="401"/>
      <c r="AO331" s="428"/>
      <c r="AP331" s="351"/>
      <c r="AQ331" s="383"/>
      <c r="AR331" s="383"/>
      <c r="AS331" s="383"/>
      <c r="AT331" s="383"/>
      <c r="AU331" s="351"/>
      <c r="AV331" s="351"/>
      <c r="AW331" s="351"/>
      <c r="AX331" s="351"/>
      <c r="AY331" s="383"/>
      <c r="AZ331" s="383"/>
      <c r="BA331" s="383"/>
      <c r="BB331" s="351"/>
      <c r="BC331" s="351"/>
      <c r="BD331" s="351"/>
      <c r="BE331" s="383"/>
      <c r="BF331" s="383"/>
      <c r="BG331" s="383"/>
      <c r="BH331" s="351"/>
      <c r="BI331" s="351"/>
      <c r="BJ331" s="351"/>
      <c r="BK331" s="383"/>
      <c r="BL331" s="383"/>
      <c r="BM331" s="383"/>
    </row>
    <row r="332" spans="1:65" s="40" customFormat="1" ht="5.25" customHeight="1" x14ac:dyDescent="0.2">
      <c r="A332" s="351"/>
      <c r="B332" s="351"/>
      <c r="C332" s="351"/>
      <c r="D332" s="351"/>
      <c r="E332" s="351"/>
      <c r="F332" s="351"/>
      <c r="G332" s="351"/>
      <c r="H332" s="351"/>
      <c r="I332" s="351"/>
      <c r="J332" s="351"/>
      <c r="K332" s="351"/>
      <c r="L332" s="351"/>
      <c r="M332" s="351"/>
      <c r="N332" s="352"/>
      <c r="O332" s="351"/>
      <c r="P332" s="354"/>
      <c r="Q332" s="357"/>
      <c r="R332" s="45" t="s">
        <v>648</v>
      </c>
      <c r="S332" s="42"/>
      <c r="T332" s="42"/>
      <c r="U332" s="386"/>
      <c r="V332" s="396"/>
      <c r="W332" s="401"/>
      <c r="X332" s="385"/>
      <c r="Y332" s="386"/>
      <c r="Z332" s="389"/>
      <c r="AA332" s="391"/>
      <c r="AB332" s="389"/>
      <c r="AC332" s="391"/>
      <c r="AD332" s="387"/>
      <c r="AE332" s="389"/>
      <c r="AF332" s="389"/>
      <c r="AG332" s="389"/>
      <c r="AH332" s="396"/>
      <c r="AI332" s="399"/>
      <c r="AJ332" s="399"/>
      <c r="AK332" s="44"/>
      <c r="AL332" s="386"/>
      <c r="AM332" s="396"/>
      <c r="AN332" s="401"/>
      <c r="AO332" s="428"/>
      <c r="AP332" s="351"/>
      <c r="AQ332" s="383"/>
      <c r="AR332" s="383"/>
      <c r="AS332" s="383"/>
      <c r="AT332" s="383"/>
      <c r="AU332" s="351"/>
      <c r="AV332" s="351"/>
      <c r="AW332" s="351"/>
      <c r="AX332" s="351"/>
      <c r="AY332" s="383"/>
      <c r="AZ332" s="383"/>
      <c r="BA332" s="383"/>
      <c r="BB332" s="351"/>
      <c r="BC332" s="351"/>
      <c r="BD332" s="351"/>
      <c r="BE332" s="383"/>
      <c r="BF332" s="383"/>
      <c r="BG332" s="383"/>
      <c r="BH332" s="351"/>
      <c r="BI332" s="351"/>
      <c r="BJ332" s="351"/>
      <c r="BK332" s="383"/>
      <c r="BL332" s="383"/>
      <c r="BM332" s="383"/>
    </row>
    <row r="333" spans="1:65" s="40" customFormat="1" ht="5.25" customHeight="1" x14ac:dyDescent="0.2">
      <c r="A333" s="351"/>
      <c r="B333" s="351"/>
      <c r="C333" s="351"/>
      <c r="D333" s="351"/>
      <c r="E333" s="351"/>
      <c r="F333" s="351"/>
      <c r="G333" s="351"/>
      <c r="H333" s="351"/>
      <c r="I333" s="351"/>
      <c r="J333" s="351"/>
      <c r="K333" s="351"/>
      <c r="L333" s="351"/>
      <c r="M333" s="351"/>
      <c r="N333" s="352"/>
      <c r="O333" s="351"/>
      <c r="P333" s="354"/>
      <c r="Q333" s="357"/>
      <c r="R333" s="45" t="s">
        <v>649</v>
      </c>
      <c r="S333" s="42"/>
      <c r="T333" s="42"/>
      <c r="U333" s="386"/>
      <c r="V333" s="396"/>
      <c r="W333" s="401"/>
      <c r="X333" s="385"/>
      <c r="Y333" s="386"/>
      <c r="Z333" s="389"/>
      <c r="AA333" s="392"/>
      <c r="AB333" s="389"/>
      <c r="AC333" s="392"/>
      <c r="AD333" s="387"/>
      <c r="AE333" s="389"/>
      <c r="AF333" s="389"/>
      <c r="AG333" s="389"/>
      <c r="AH333" s="396"/>
      <c r="AI333" s="399"/>
      <c r="AJ333" s="399"/>
      <c r="AK333" s="44"/>
      <c r="AL333" s="386"/>
      <c r="AM333" s="396"/>
      <c r="AN333" s="401"/>
      <c r="AO333" s="428"/>
      <c r="AP333" s="351"/>
      <c r="AQ333" s="383"/>
      <c r="AR333" s="383"/>
      <c r="AS333" s="383"/>
      <c r="AT333" s="383"/>
      <c r="AU333" s="351"/>
      <c r="AV333" s="351"/>
      <c r="AW333" s="351"/>
      <c r="AX333" s="351"/>
      <c r="AY333" s="383"/>
      <c r="AZ333" s="383"/>
      <c r="BA333" s="383"/>
      <c r="BB333" s="351"/>
      <c r="BC333" s="351"/>
      <c r="BD333" s="351"/>
      <c r="BE333" s="383"/>
      <c r="BF333" s="383"/>
      <c r="BG333" s="383"/>
      <c r="BH333" s="351"/>
      <c r="BI333" s="351"/>
      <c r="BJ333" s="351"/>
      <c r="BK333" s="383"/>
      <c r="BL333" s="383"/>
      <c r="BM333" s="383"/>
    </row>
    <row r="334" spans="1:65" s="40" customFormat="1" ht="5.25" customHeight="1" x14ac:dyDescent="0.2">
      <c r="A334" s="351"/>
      <c r="B334" s="351"/>
      <c r="C334" s="351"/>
      <c r="D334" s="351"/>
      <c r="E334" s="351"/>
      <c r="F334" s="351"/>
      <c r="G334" s="351"/>
      <c r="H334" s="351"/>
      <c r="I334" s="351"/>
      <c r="J334" s="351"/>
      <c r="K334" s="351"/>
      <c r="L334" s="351"/>
      <c r="M334" s="351"/>
      <c r="N334" s="352"/>
      <c r="O334" s="351"/>
      <c r="P334" s="354"/>
      <c r="Q334" s="357"/>
      <c r="R334" s="45" t="s">
        <v>650</v>
      </c>
      <c r="S334" s="42"/>
      <c r="T334" s="42"/>
      <c r="U334" s="386"/>
      <c r="V334" s="396"/>
      <c r="W334" s="401"/>
      <c r="X334" s="385"/>
      <c r="Y334" s="386" t="str">
        <f>IF(Z334="Preventivo","X",IF(Z327="Detectivo","X","X "))</f>
        <v xml:space="preserve">X </v>
      </c>
      <c r="Z334" s="388" t="s">
        <v>519</v>
      </c>
      <c r="AA334" s="390">
        <f>IF(Z334="","",IF(Z334="Preventivo",25%,15%))</f>
        <v>0.15</v>
      </c>
      <c r="AB334" s="388" t="s">
        <v>520</v>
      </c>
      <c r="AC334" s="393">
        <f>IF(AB334="Automatico",25%,15%)</f>
        <v>0.15</v>
      </c>
      <c r="AD334" s="396">
        <f>AA334+AC334</f>
        <v>0.3</v>
      </c>
      <c r="AE334" s="388"/>
      <c r="AF334" s="388"/>
      <c r="AG334" s="388"/>
      <c r="AH334" s="396" t="e">
        <f>AH327-(AH327*AD334)</f>
        <v>#VALUE!</v>
      </c>
      <c r="AI334" s="399"/>
      <c r="AJ334" s="399"/>
      <c r="AK334" s="44"/>
      <c r="AL334" s="386"/>
      <c r="AM334" s="396"/>
      <c r="AN334" s="401"/>
      <c r="AO334" s="428"/>
      <c r="AP334" s="351"/>
      <c r="AQ334" s="351"/>
      <c r="AR334" s="397"/>
      <c r="AS334" s="397"/>
      <c r="AT334" s="351"/>
      <c r="AU334" s="351"/>
      <c r="AV334" s="351"/>
      <c r="AW334" s="351"/>
      <c r="AX334" s="351"/>
      <c r="AY334" s="351"/>
      <c r="AZ334" s="351"/>
      <c r="BA334" s="384"/>
      <c r="BB334" s="351"/>
      <c r="BC334" s="351"/>
      <c r="BD334" s="351"/>
      <c r="BE334" s="351"/>
      <c r="BF334" s="351"/>
      <c r="BG334" s="384"/>
      <c r="BH334" s="351"/>
      <c r="BI334" s="351"/>
      <c r="BJ334" s="351"/>
      <c r="BK334" s="351"/>
      <c r="BL334" s="351"/>
      <c r="BM334" s="384"/>
    </row>
    <row r="335" spans="1:65" s="40" customFormat="1" ht="5.25" customHeight="1" x14ac:dyDescent="0.2">
      <c r="A335" s="351"/>
      <c r="B335" s="351"/>
      <c r="C335" s="351"/>
      <c r="D335" s="351"/>
      <c r="E335" s="351"/>
      <c r="F335" s="351"/>
      <c r="G335" s="351"/>
      <c r="H335" s="351"/>
      <c r="I335" s="351"/>
      <c r="J335" s="351"/>
      <c r="K335" s="351"/>
      <c r="L335" s="351"/>
      <c r="M335" s="351"/>
      <c r="N335" s="352"/>
      <c r="O335" s="351"/>
      <c r="P335" s="354"/>
      <c r="Q335" s="357"/>
      <c r="R335" s="45" t="s">
        <v>654</v>
      </c>
      <c r="S335" s="42"/>
      <c r="T335" s="42"/>
      <c r="U335" s="386"/>
      <c r="V335" s="396"/>
      <c r="W335" s="401"/>
      <c r="X335" s="385"/>
      <c r="Y335" s="387"/>
      <c r="Z335" s="389"/>
      <c r="AA335" s="391"/>
      <c r="AB335" s="389"/>
      <c r="AC335" s="394"/>
      <c r="AD335" s="387"/>
      <c r="AE335" s="388"/>
      <c r="AF335" s="389"/>
      <c r="AG335" s="389"/>
      <c r="AH335" s="396"/>
      <c r="AI335" s="399"/>
      <c r="AJ335" s="399"/>
      <c r="AK335" s="44"/>
      <c r="AL335" s="386"/>
      <c r="AM335" s="396"/>
      <c r="AN335" s="401"/>
      <c r="AO335" s="428"/>
      <c r="AP335" s="383"/>
      <c r="AQ335" s="383"/>
      <c r="AR335" s="383"/>
      <c r="AS335" s="383"/>
      <c r="AT335" s="383"/>
      <c r="AU335" s="351"/>
      <c r="AV335" s="383"/>
      <c r="AW335" s="383"/>
      <c r="AX335" s="383"/>
      <c r="AY335" s="383"/>
      <c r="AZ335" s="383"/>
      <c r="BA335" s="383"/>
      <c r="BB335" s="383"/>
      <c r="BC335" s="383"/>
      <c r="BD335" s="383"/>
      <c r="BE335" s="383"/>
      <c r="BF335" s="383"/>
      <c r="BG335" s="383"/>
      <c r="BH335" s="383"/>
      <c r="BI335" s="383"/>
      <c r="BJ335" s="383"/>
      <c r="BK335" s="383"/>
      <c r="BL335" s="383"/>
      <c r="BM335" s="383"/>
    </row>
    <row r="336" spans="1:65" s="40" customFormat="1" ht="5.25" customHeight="1" x14ac:dyDescent="0.2">
      <c r="A336" s="351"/>
      <c r="B336" s="351"/>
      <c r="C336" s="351"/>
      <c r="D336" s="351"/>
      <c r="E336" s="351"/>
      <c r="F336" s="351"/>
      <c r="G336" s="351"/>
      <c r="H336" s="351"/>
      <c r="I336" s="351"/>
      <c r="J336" s="351"/>
      <c r="K336" s="351"/>
      <c r="L336" s="351"/>
      <c r="M336" s="351"/>
      <c r="N336" s="352"/>
      <c r="O336" s="351"/>
      <c r="P336" s="354"/>
      <c r="Q336" s="357"/>
      <c r="R336" s="45" t="s">
        <v>655</v>
      </c>
      <c r="S336" s="42"/>
      <c r="T336" s="42"/>
      <c r="U336" s="386"/>
      <c r="V336" s="396"/>
      <c r="W336" s="401"/>
      <c r="X336" s="385"/>
      <c r="Y336" s="387"/>
      <c r="Z336" s="389"/>
      <c r="AA336" s="391"/>
      <c r="AB336" s="389"/>
      <c r="AC336" s="394"/>
      <c r="AD336" s="387"/>
      <c r="AE336" s="388"/>
      <c r="AF336" s="389"/>
      <c r="AG336" s="389"/>
      <c r="AH336" s="396"/>
      <c r="AI336" s="399"/>
      <c r="AJ336" s="399"/>
      <c r="AK336" s="44"/>
      <c r="AL336" s="386"/>
      <c r="AM336" s="396"/>
      <c r="AN336" s="401"/>
      <c r="AO336" s="428"/>
      <c r="AP336" s="383"/>
      <c r="AQ336" s="383"/>
      <c r="AR336" s="383"/>
      <c r="AS336" s="383"/>
      <c r="AT336" s="383"/>
      <c r="AU336" s="351"/>
      <c r="AV336" s="383"/>
      <c r="AW336" s="383"/>
      <c r="AX336" s="383"/>
      <c r="AY336" s="383"/>
      <c r="AZ336" s="383"/>
      <c r="BA336" s="383"/>
      <c r="BB336" s="383"/>
      <c r="BC336" s="383"/>
      <c r="BD336" s="383"/>
      <c r="BE336" s="383"/>
      <c r="BF336" s="383"/>
      <c r="BG336" s="383"/>
      <c r="BH336" s="383"/>
      <c r="BI336" s="383"/>
      <c r="BJ336" s="383"/>
      <c r="BK336" s="383"/>
      <c r="BL336" s="383"/>
      <c r="BM336" s="383"/>
    </row>
    <row r="337" spans="1:65" s="40" customFormat="1" ht="5.25" customHeight="1" x14ac:dyDescent="0.2">
      <c r="A337" s="351"/>
      <c r="B337" s="351"/>
      <c r="C337" s="351"/>
      <c r="D337" s="351"/>
      <c r="E337" s="351"/>
      <c r="F337" s="351"/>
      <c r="G337" s="351"/>
      <c r="H337" s="351"/>
      <c r="I337" s="351"/>
      <c r="J337" s="351"/>
      <c r="K337" s="351"/>
      <c r="L337" s="351"/>
      <c r="M337" s="351"/>
      <c r="N337" s="352"/>
      <c r="O337" s="351"/>
      <c r="P337" s="354"/>
      <c r="Q337" s="357"/>
      <c r="R337" s="45" t="s">
        <v>656</v>
      </c>
      <c r="S337" s="42"/>
      <c r="T337" s="42"/>
      <c r="U337" s="386"/>
      <c r="V337" s="396"/>
      <c r="W337" s="401"/>
      <c r="X337" s="385"/>
      <c r="Y337" s="387"/>
      <c r="Z337" s="389"/>
      <c r="AA337" s="391"/>
      <c r="AB337" s="389"/>
      <c r="AC337" s="394"/>
      <c r="AD337" s="387"/>
      <c r="AE337" s="388"/>
      <c r="AF337" s="389"/>
      <c r="AG337" s="389"/>
      <c r="AH337" s="396"/>
      <c r="AI337" s="399"/>
      <c r="AJ337" s="399"/>
      <c r="AK337" s="44"/>
      <c r="AL337" s="386"/>
      <c r="AM337" s="396"/>
      <c r="AN337" s="401"/>
      <c r="AO337" s="428"/>
      <c r="AP337" s="383"/>
      <c r="AQ337" s="383"/>
      <c r="AR337" s="383"/>
      <c r="AS337" s="383"/>
      <c r="AT337" s="383"/>
      <c r="AU337" s="351"/>
      <c r="AV337" s="383"/>
      <c r="AW337" s="383"/>
      <c r="AX337" s="383"/>
      <c r="AY337" s="383"/>
      <c r="AZ337" s="383"/>
      <c r="BA337" s="383"/>
      <c r="BB337" s="383"/>
      <c r="BC337" s="383"/>
      <c r="BD337" s="383"/>
      <c r="BE337" s="383"/>
      <c r="BF337" s="383"/>
      <c r="BG337" s="383"/>
      <c r="BH337" s="383"/>
      <c r="BI337" s="383"/>
      <c r="BJ337" s="383"/>
      <c r="BK337" s="383"/>
      <c r="BL337" s="383"/>
      <c r="BM337" s="383"/>
    </row>
    <row r="338" spans="1:65" s="40" customFormat="1" ht="5.25" customHeight="1" x14ac:dyDescent="0.2">
      <c r="A338" s="351"/>
      <c r="B338" s="351"/>
      <c r="C338" s="351"/>
      <c r="D338" s="351"/>
      <c r="E338" s="351"/>
      <c r="F338" s="351"/>
      <c r="G338" s="351"/>
      <c r="H338" s="351"/>
      <c r="I338" s="351"/>
      <c r="J338" s="351"/>
      <c r="K338" s="351"/>
      <c r="L338" s="351"/>
      <c r="M338" s="351"/>
      <c r="N338" s="352"/>
      <c r="O338" s="351"/>
      <c r="P338" s="354"/>
      <c r="Q338" s="357"/>
      <c r="R338" s="45" t="s">
        <v>657</v>
      </c>
      <c r="S338" s="42"/>
      <c r="T338" s="42"/>
      <c r="U338" s="386"/>
      <c r="V338" s="396"/>
      <c r="W338" s="401"/>
      <c r="X338" s="385"/>
      <c r="Y338" s="387"/>
      <c r="Z338" s="389"/>
      <c r="AA338" s="391"/>
      <c r="AB338" s="389"/>
      <c r="AC338" s="394"/>
      <c r="AD338" s="387"/>
      <c r="AE338" s="388"/>
      <c r="AF338" s="389"/>
      <c r="AG338" s="389"/>
      <c r="AH338" s="396"/>
      <c r="AI338" s="399"/>
      <c r="AJ338" s="399"/>
      <c r="AK338" s="44"/>
      <c r="AL338" s="386"/>
      <c r="AM338" s="396"/>
      <c r="AN338" s="401"/>
      <c r="AO338" s="428"/>
      <c r="AP338" s="383"/>
      <c r="AQ338" s="383"/>
      <c r="AR338" s="383"/>
      <c r="AS338" s="383"/>
      <c r="AT338" s="383"/>
      <c r="AU338" s="351"/>
      <c r="AV338" s="383"/>
      <c r="AW338" s="383"/>
      <c r="AX338" s="383"/>
      <c r="AY338" s="383"/>
      <c r="AZ338" s="383"/>
      <c r="BA338" s="383"/>
      <c r="BB338" s="383"/>
      <c r="BC338" s="383"/>
      <c r="BD338" s="383"/>
      <c r="BE338" s="383"/>
      <c r="BF338" s="383"/>
      <c r="BG338" s="383"/>
      <c r="BH338" s="383"/>
      <c r="BI338" s="383"/>
      <c r="BJ338" s="383"/>
      <c r="BK338" s="383"/>
      <c r="BL338" s="383"/>
      <c r="BM338" s="383"/>
    </row>
    <row r="339" spans="1:65" s="40" customFormat="1" ht="5.25" customHeight="1" x14ac:dyDescent="0.2">
      <c r="A339" s="351"/>
      <c r="B339" s="351"/>
      <c r="C339" s="351"/>
      <c r="D339" s="351"/>
      <c r="E339" s="351"/>
      <c r="F339" s="351"/>
      <c r="G339" s="351"/>
      <c r="H339" s="351"/>
      <c r="I339" s="351"/>
      <c r="J339" s="351"/>
      <c r="K339" s="351"/>
      <c r="L339" s="351"/>
      <c r="M339" s="351"/>
      <c r="N339" s="352"/>
      <c r="O339" s="351"/>
      <c r="P339" s="354"/>
      <c r="Q339" s="357"/>
      <c r="R339" s="45" t="s">
        <v>658</v>
      </c>
      <c r="S339" s="42"/>
      <c r="T339" s="42"/>
      <c r="U339" s="386"/>
      <c r="V339" s="396"/>
      <c r="W339" s="401"/>
      <c r="X339" s="385"/>
      <c r="Y339" s="387"/>
      <c r="Z339" s="389"/>
      <c r="AA339" s="391"/>
      <c r="AB339" s="389"/>
      <c r="AC339" s="394"/>
      <c r="AD339" s="387"/>
      <c r="AE339" s="388"/>
      <c r="AF339" s="389"/>
      <c r="AG339" s="389"/>
      <c r="AH339" s="396"/>
      <c r="AI339" s="399"/>
      <c r="AJ339" s="399"/>
      <c r="AK339" s="44"/>
      <c r="AL339" s="386"/>
      <c r="AM339" s="396"/>
      <c r="AN339" s="401"/>
      <c r="AO339" s="428"/>
      <c r="AP339" s="383"/>
      <c r="AQ339" s="383"/>
      <c r="AR339" s="383"/>
      <c r="AS339" s="383"/>
      <c r="AT339" s="383"/>
      <c r="AU339" s="351"/>
      <c r="AV339" s="383"/>
      <c r="AW339" s="383"/>
      <c r="AX339" s="383"/>
      <c r="AY339" s="383"/>
      <c r="AZ339" s="383"/>
      <c r="BA339" s="383"/>
      <c r="BB339" s="383"/>
      <c r="BC339" s="383"/>
      <c r="BD339" s="383"/>
      <c r="BE339" s="383"/>
      <c r="BF339" s="383"/>
      <c r="BG339" s="383"/>
      <c r="BH339" s="383"/>
      <c r="BI339" s="383"/>
      <c r="BJ339" s="383"/>
      <c r="BK339" s="383"/>
      <c r="BL339" s="383"/>
      <c r="BM339" s="383"/>
    </row>
    <row r="340" spans="1:65" s="40" customFormat="1" ht="5.25" customHeight="1" x14ac:dyDescent="0.2">
      <c r="A340" s="351"/>
      <c r="B340" s="351"/>
      <c r="C340" s="351"/>
      <c r="D340" s="351"/>
      <c r="E340" s="351"/>
      <c r="F340" s="351"/>
      <c r="G340" s="351"/>
      <c r="H340" s="351"/>
      <c r="I340" s="351"/>
      <c r="J340" s="351"/>
      <c r="K340" s="351"/>
      <c r="L340" s="351"/>
      <c r="M340" s="351"/>
      <c r="N340" s="352"/>
      <c r="O340" s="351"/>
      <c r="P340" s="354"/>
      <c r="Q340" s="357"/>
      <c r="R340" s="45" t="s">
        <v>659</v>
      </c>
      <c r="S340" s="42"/>
      <c r="T340" s="42"/>
      <c r="U340" s="386"/>
      <c r="V340" s="396"/>
      <c r="W340" s="401"/>
      <c r="X340" s="385"/>
      <c r="Y340" s="387"/>
      <c r="Z340" s="389"/>
      <c r="AA340" s="391"/>
      <c r="AB340" s="389"/>
      <c r="AC340" s="394"/>
      <c r="AD340" s="387"/>
      <c r="AE340" s="388"/>
      <c r="AF340" s="389"/>
      <c r="AG340" s="389"/>
      <c r="AH340" s="396"/>
      <c r="AI340" s="399"/>
      <c r="AJ340" s="399"/>
      <c r="AK340" s="44"/>
      <c r="AL340" s="386"/>
      <c r="AM340" s="396"/>
      <c r="AN340" s="401"/>
      <c r="AO340" s="428"/>
      <c r="AP340" s="383"/>
      <c r="AQ340" s="383"/>
      <c r="AR340" s="383"/>
      <c r="AS340" s="383"/>
      <c r="AT340" s="383"/>
      <c r="AU340" s="351"/>
      <c r="AV340" s="383"/>
      <c r="AW340" s="383"/>
      <c r="AX340" s="383"/>
      <c r="AY340" s="383"/>
      <c r="AZ340" s="383"/>
      <c r="BA340" s="383"/>
      <c r="BB340" s="383"/>
      <c r="BC340" s="383"/>
      <c r="BD340" s="383"/>
      <c r="BE340" s="383"/>
      <c r="BF340" s="383"/>
      <c r="BG340" s="383"/>
      <c r="BH340" s="383"/>
      <c r="BI340" s="383"/>
      <c r="BJ340" s="383"/>
      <c r="BK340" s="383"/>
      <c r="BL340" s="383"/>
      <c r="BM340" s="383"/>
    </row>
    <row r="341" spans="1:65" s="40" customFormat="1" ht="5.25" customHeight="1" x14ac:dyDescent="0.2">
      <c r="A341" s="351"/>
      <c r="B341" s="351"/>
      <c r="C341" s="351"/>
      <c r="D341" s="351"/>
      <c r="E341" s="351"/>
      <c r="F341" s="351"/>
      <c r="G341" s="351"/>
      <c r="H341" s="351"/>
      <c r="I341" s="351"/>
      <c r="J341" s="351"/>
      <c r="K341" s="351"/>
      <c r="L341" s="351"/>
      <c r="M341" s="351"/>
      <c r="N341" s="352"/>
      <c r="O341" s="351"/>
      <c r="P341" s="354"/>
      <c r="Q341" s="357"/>
      <c r="R341" s="45" t="s">
        <v>660</v>
      </c>
      <c r="S341" s="42"/>
      <c r="T341" s="42"/>
      <c r="U341" s="386"/>
      <c r="V341" s="396"/>
      <c r="W341" s="401"/>
      <c r="X341" s="385"/>
      <c r="Y341" s="387"/>
      <c r="Z341" s="389"/>
      <c r="AA341" s="391"/>
      <c r="AB341" s="389"/>
      <c r="AC341" s="394"/>
      <c r="AD341" s="387"/>
      <c r="AE341" s="388"/>
      <c r="AF341" s="389"/>
      <c r="AG341" s="389"/>
      <c r="AH341" s="396"/>
      <c r="AI341" s="399"/>
      <c r="AJ341" s="399"/>
      <c r="AK341" s="44"/>
      <c r="AL341" s="386"/>
      <c r="AM341" s="396"/>
      <c r="AN341" s="401"/>
      <c r="AO341" s="428"/>
      <c r="AP341" s="383"/>
      <c r="AQ341" s="383"/>
      <c r="AR341" s="383"/>
      <c r="AS341" s="383"/>
      <c r="AT341" s="383"/>
      <c r="AU341" s="351"/>
      <c r="AV341" s="383"/>
      <c r="AW341" s="383"/>
      <c r="AX341" s="383"/>
      <c r="AY341" s="383"/>
      <c r="AZ341" s="383"/>
      <c r="BA341" s="383"/>
      <c r="BB341" s="383"/>
      <c r="BC341" s="383"/>
      <c r="BD341" s="383"/>
      <c r="BE341" s="383"/>
      <c r="BF341" s="383"/>
      <c r="BG341" s="383"/>
      <c r="BH341" s="383"/>
      <c r="BI341" s="383"/>
      <c r="BJ341" s="383"/>
      <c r="BK341" s="383"/>
      <c r="BL341" s="383"/>
      <c r="BM341" s="383"/>
    </row>
    <row r="342" spans="1:65" s="40" customFormat="1" ht="5.25" customHeight="1" x14ac:dyDescent="0.2">
      <c r="A342" s="351"/>
      <c r="B342" s="351"/>
      <c r="C342" s="351"/>
      <c r="D342" s="351"/>
      <c r="E342" s="351"/>
      <c r="F342" s="351"/>
      <c r="G342" s="351"/>
      <c r="H342" s="351"/>
      <c r="I342" s="351"/>
      <c r="J342" s="351"/>
      <c r="K342" s="351"/>
      <c r="L342" s="351"/>
      <c r="M342" s="351"/>
      <c r="N342" s="352"/>
      <c r="O342" s="351"/>
      <c r="P342" s="354"/>
      <c r="Q342" s="357"/>
      <c r="R342" s="45" t="s">
        <v>661</v>
      </c>
      <c r="S342" s="42"/>
      <c r="T342" s="42"/>
      <c r="U342" s="386"/>
      <c r="V342" s="396"/>
      <c r="W342" s="401"/>
      <c r="X342" s="385"/>
      <c r="Y342" s="387"/>
      <c r="Z342" s="389"/>
      <c r="AA342" s="391"/>
      <c r="AB342" s="389"/>
      <c r="AC342" s="394"/>
      <c r="AD342" s="387"/>
      <c r="AE342" s="388"/>
      <c r="AF342" s="389"/>
      <c r="AG342" s="389"/>
      <c r="AH342" s="396"/>
      <c r="AI342" s="399"/>
      <c r="AJ342" s="399"/>
      <c r="AK342" s="44"/>
      <c r="AL342" s="386"/>
      <c r="AM342" s="396"/>
      <c r="AN342" s="401"/>
      <c r="AO342" s="428"/>
      <c r="AP342" s="383"/>
      <c r="AQ342" s="383"/>
      <c r="AR342" s="383"/>
      <c r="AS342" s="383"/>
      <c r="AT342" s="383"/>
      <c r="AU342" s="351"/>
      <c r="AV342" s="383"/>
      <c r="AW342" s="383"/>
      <c r="AX342" s="383"/>
      <c r="AY342" s="383"/>
      <c r="AZ342" s="383"/>
      <c r="BA342" s="383"/>
      <c r="BB342" s="383"/>
      <c r="BC342" s="383"/>
      <c r="BD342" s="383"/>
      <c r="BE342" s="383"/>
      <c r="BF342" s="383"/>
      <c r="BG342" s="383"/>
      <c r="BH342" s="383"/>
      <c r="BI342" s="383"/>
      <c r="BJ342" s="383"/>
      <c r="BK342" s="383"/>
      <c r="BL342" s="383"/>
      <c r="BM342" s="383"/>
    </row>
    <row r="343" spans="1:65" s="40" customFormat="1" ht="5.25" customHeight="1" x14ac:dyDescent="0.2">
      <c r="A343" s="351"/>
      <c r="B343" s="351"/>
      <c r="C343" s="351"/>
      <c r="D343" s="351"/>
      <c r="E343" s="351"/>
      <c r="F343" s="351"/>
      <c r="G343" s="351"/>
      <c r="H343" s="351"/>
      <c r="I343" s="351"/>
      <c r="J343" s="351"/>
      <c r="K343" s="351"/>
      <c r="L343" s="351"/>
      <c r="M343" s="351"/>
      <c r="N343" s="352"/>
      <c r="O343" s="351"/>
      <c r="P343" s="354"/>
      <c r="Q343" s="357"/>
      <c r="R343" s="45" t="s">
        <v>662</v>
      </c>
      <c r="S343" s="42"/>
      <c r="T343" s="42"/>
      <c r="U343" s="386"/>
      <c r="V343" s="396"/>
      <c r="W343" s="401"/>
      <c r="X343" s="385"/>
      <c r="Y343" s="387"/>
      <c r="Z343" s="389"/>
      <c r="AA343" s="391"/>
      <c r="AB343" s="389"/>
      <c r="AC343" s="394"/>
      <c r="AD343" s="387"/>
      <c r="AE343" s="388"/>
      <c r="AF343" s="389"/>
      <c r="AG343" s="389"/>
      <c r="AH343" s="396"/>
      <c r="AI343" s="399"/>
      <c r="AJ343" s="399"/>
      <c r="AK343" s="44"/>
      <c r="AL343" s="386"/>
      <c r="AM343" s="396"/>
      <c r="AN343" s="401"/>
      <c r="AO343" s="428"/>
      <c r="AP343" s="383"/>
      <c r="AQ343" s="383"/>
      <c r="AR343" s="383"/>
      <c r="AS343" s="383"/>
      <c r="AT343" s="383"/>
      <c r="AU343" s="351"/>
      <c r="AV343" s="383"/>
      <c r="AW343" s="383"/>
      <c r="AX343" s="383"/>
      <c r="AY343" s="383"/>
      <c r="AZ343" s="383"/>
      <c r="BA343" s="383"/>
      <c r="BB343" s="383"/>
      <c r="BC343" s="383"/>
      <c r="BD343" s="383"/>
      <c r="BE343" s="383"/>
      <c r="BF343" s="383"/>
      <c r="BG343" s="383"/>
      <c r="BH343" s="383"/>
      <c r="BI343" s="383"/>
      <c r="BJ343" s="383"/>
      <c r="BK343" s="383"/>
      <c r="BL343" s="383"/>
      <c r="BM343" s="383"/>
    </row>
    <row r="344" spans="1:65" s="40" customFormat="1" ht="5.25" customHeight="1" x14ac:dyDescent="0.2">
      <c r="A344" s="351"/>
      <c r="B344" s="351"/>
      <c r="C344" s="351"/>
      <c r="D344" s="351"/>
      <c r="E344" s="351"/>
      <c r="F344" s="351"/>
      <c r="G344" s="351"/>
      <c r="H344" s="351"/>
      <c r="I344" s="351"/>
      <c r="J344" s="351"/>
      <c r="K344" s="351"/>
      <c r="L344" s="351"/>
      <c r="M344" s="351"/>
      <c r="N344" s="352"/>
      <c r="O344" s="351"/>
      <c r="P344" s="354"/>
      <c r="Q344" s="357"/>
      <c r="R344" s="45" t="s">
        <v>663</v>
      </c>
      <c r="S344" s="42"/>
      <c r="T344" s="42"/>
      <c r="U344" s="386"/>
      <c r="V344" s="396"/>
      <c r="W344" s="401"/>
      <c r="X344" s="385"/>
      <c r="Y344" s="387"/>
      <c r="Z344" s="389"/>
      <c r="AA344" s="391"/>
      <c r="AB344" s="389"/>
      <c r="AC344" s="394"/>
      <c r="AD344" s="387"/>
      <c r="AE344" s="388"/>
      <c r="AF344" s="389"/>
      <c r="AG344" s="389"/>
      <c r="AH344" s="396"/>
      <c r="AI344" s="399"/>
      <c r="AJ344" s="399"/>
      <c r="AK344" s="44"/>
      <c r="AL344" s="386"/>
      <c r="AM344" s="396"/>
      <c r="AN344" s="401"/>
      <c r="AO344" s="428"/>
      <c r="AP344" s="383"/>
      <c r="AQ344" s="383"/>
      <c r="AR344" s="383"/>
      <c r="AS344" s="383"/>
      <c r="AT344" s="383"/>
      <c r="AU344" s="351"/>
      <c r="AV344" s="383"/>
      <c r="AW344" s="383"/>
      <c r="AX344" s="383"/>
      <c r="AY344" s="383"/>
      <c r="AZ344" s="383"/>
      <c r="BA344" s="383"/>
      <c r="BB344" s="383"/>
      <c r="BC344" s="383"/>
      <c r="BD344" s="383"/>
      <c r="BE344" s="383"/>
      <c r="BF344" s="383"/>
      <c r="BG344" s="383"/>
      <c r="BH344" s="383"/>
      <c r="BI344" s="383"/>
      <c r="BJ344" s="383"/>
      <c r="BK344" s="383"/>
      <c r="BL344" s="383"/>
      <c r="BM344" s="383"/>
    </row>
    <row r="345" spans="1:65" s="40" customFormat="1" ht="5.25" customHeight="1" x14ac:dyDescent="0.2">
      <c r="A345" s="351"/>
      <c r="B345" s="351"/>
      <c r="C345" s="351"/>
      <c r="D345" s="351"/>
      <c r="E345" s="351"/>
      <c r="F345" s="351"/>
      <c r="G345" s="351"/>
      <c r="H345" s="351"/>
      <c r="I345" s="351"/>
      <c r="J345" s="351"/>
      <c r="K345" s="351"/>
      <c r="L345" s="351"/>
      <c r="M345" s="351"/>
      <c r="N345" s="352"/>
      <c r="O345" s="351"/>
      <c r="P345" s="354"/>
      <c r="Q345" s="357"/>
      <c r="R345" s="45" t="s">
        <v>664</v>
      </c>
      <c r="S345" s="42"/>
      <c r="T345" s="42"/>
      <c r="U345" s="386"/>
      <c r="V345" s="396"/>
      <c r="W345" s="401"/>
      <c r="X345" s="385"/>
      <c r="Y345" s="387"/>
      <c r="Z345" s="389"/>
      <c r="AA345" s="391"/>
      <c r="AB345" s="389"/>
      <c r="AC345" s="394"/>
      <c r="AD345" s="387"/>
      <c r="AE345" s="388"/>
      <c r="AF345" s="389"/>
      <c r="AG345" s="389"/>
      <c r="AH345" s="396"/>
      <c r="AI345" s="399"/>
      <c r="AJ345" s="399"/>
      <c r="AK345" s="44"/>
      <c r="AL345" s="386"/>
      <c r="AM345" s="396"/>
      <c r="AN345" s="401"/>
      <c r="AO345" s="428"/>
      <c r="AP345" s="383"/>
      <c r="AQ345" s="383"/>
      <c r="AR345" s="383"/>
      <c r="AS345" s="383"/>
      <c r="AT345" s="383"/>
      <c r="AU345" s="351"/>
      <c r="AV345" s="383"/>
      <c r="AW345" s="383"/>
      <c r="AX345" s="383"/>
      <c r="AY345" s="383"/>
      <c r="AZ345" s="383"/>
      <c r="BA345" s="383"/>
      <c r="BB345" s="383"/>
      <c r="BC345" s="383"/>
      <c r="BD345" s="383"/>
      <c r="BE345" s="383"/>
      <c r="BF345" s="383"/>
      <c r="BG345" s="383"/>
      <c r="BH345" s="383"/>
      <c r="BI345" s="383"/>
      <c r="BJ345" s="383"/>
      <c r="BK345" s="383"/>
      <c r="BL345" s="383"/>
      <c r="BM345" s="383"/>
    </row>
    <row r="346" spans="1:65" s="40" customFormat="1" ht="5.25" customHeight="1" x14ac:dyDescent="0.2">
      <c r="A346" s="351"/>
      <c r="B346" s="351"/>
      <c r="C346" s="351"/>
      <c r="D346" s="351"/>
      <c r="E346" s="351"/>
      <c r="F346" s="351"/>
      <c r="G346" s="351"/>
      <c r="H346" s="351"/>
      <c r="I346" s="351"/>
      <c r="J346" s="351"/>
      <c r="K346" s="351"/>
      <c r="L346" s="351"/>
      <c r="M346" s="351"/>
      <c r="N346" s="352"/>
      <c r="O346" s="351"/>
      <c r="P346" s="355"/>
      <c r="Q346" s="358"/>
      <c r="R346" s="43" t="s">
        <v>665</v>
      </c>
      <c r="S346" s="42">
        <f>COUNTA(S327:S345)</f>
        <v>0</v>
      </c>
      <c r="T346" s="42">
        <f>COUNTA(T327:T345)</f>
        <v>0</v>
      </c>
      <c r="U346" s="386"/>
      <c r="V346" s="396"/>
      <c r="W346" s="401"/>
      <c r="X346" s="385"/>
      <c r="Y346" s="387"/>
      <c r="Z346" s="389"/>
      <c r="AA346" s="392"/>
      <c r="AB346" s="389"/>
      <c r="AC346" s="395"/>
      <c r="AD346" s="387"/>
      <c r="AE346" s="388"/>
      <c r="AF346" s="389"/>
      <c r="AG346" s="389"/>
      <c r="AH346" s="396"/>
      <c r="AI346" s="400"/>
      <c r="AJ346" s="400"/>
      <c r="AK346" s="41"/>
      <c r="AL346" s="386"/>
      <c r="AM346" s="396"/>
      <c r="AN346" s="401"/>
      <c r="AO346" s="428"/>
      <c r="AP346" s="383"/>
      <c r="AQ346" s="383"/>
      <c r="AR346" s="383"/>
      <c r="AS346" s="383"/>
      <c r="AT346" s="383"/>
      <c r="AU346" s="351"/>
      <c r="AV346" s="383"/>
      <c r="AW346" s="383"/>
      <c r="AX346" s="383"/>
      <c r="AY346" s="383"/>
      <c r="AZ346" s="383"/>
      <c r="BA346" s="383"/>
      <c r="BB346" s="383"/>
      <c r="BC346" s="383"/>
      <c r="BD346" s="383"/>
      <c r="BE346" s="383"/>
      <c r="BF346" s="383"/>
      <c r="BG346" s="383"/>
      <c r="BH346" s="383"/>
      <c r="BI346" s="383"/>
      <c r="BJ346" s="383"/>
      <c r="BK346" s="383"/>
      <c r="BL346" s="383"/>
      <c r="BM346" s="383"/>
    </row>
    <row r="347" spans="1:65" s="28" customFormat="1" ht="29.25" customHeight="1" x14ac:dyDescent="0.2">
      <c r="A347" s="381"/>
      <c r="B347" s="381"/>
      <c r="C347" s="381"/>
      <c r="D347" s="381"/>
      <c r="E347" s="381"/>
      <c r="F347" s="415"/>
      <c r="G347" s="381"/>
      <c r="H347" s="381"/>
      <c r="I347" s="381"/>
      <c r="J347" s="381"/>
      <c r="K347" s="381"/>
      <c r="L347" s="381"/>
      <c r="M347" s="381"/>
      <c r="N347" s="421"/>
      <c r="O347" s="381"/>
      <c r="P347" s="422"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425">
        <f>IF(P347="Casi seguro",100%,IF(P347="Probable",80%,IF(P347="Posible",60%,IF(P347="Improbable",40%,IF(P347="Rara vez",20%,0)))))</f>
        <v>0</v>
      </c>
      <c r="R347" s="38" t="s">
        <v>633</v>
      </c>
      <c r="S347" s="35"/>
      <c r="T347" s="35"/>
      <c r="U347" s="403" t="str">
        <f>IF(S366&lt;=5,"Moderado",IF(S366&lt;=11,"Mayor","Catastrofico"))</f>
        <v>Moderado</v>
      </c>
      <c r="V347" s="409">
        <f>IF(U347=0,0,IF(U347="Moderado",60%,IF(U347="Mayor",80%,100%)))</f>
        <v>0.6</v>
      </c>
      <c r="W347" s="414" t="e">
        <f>VLOOKUP(Q347,Matriz!B23:G28,MATCH(V347,Matriz!B23:G23,0),FALSE)</f>
        <v>#N/A</v>
      </c>
      <c r="X347" s="415"/>
      <c r="Y347" s="403" t="str">
        <f>IF(Z347="Preventivo","X",IF(Z347="Detectivo","X","X "))</f>
        <v xml:space="preserve">X </v>
      </c>
      <c r="Z347" s="404"/>
      <c r="AA347" s="406" t="str">
        <f>IF(Z347="","",IF(Z347="Preventivo",25%,15%))</f>
        <v/>
      </c>
      <c r="AB347" s="404"/>
      <c r="AC347" s="406">
        <f>IF(AB347="Automatico",25%,15%)</f>
        <v>0.15</v>
      </c>
      <c r="AD347" s="409" t="e">
        <f>AA347+AC347</f>
        <v>#VALUE!</v>
      </c>
      <c r="AE347" s="404"/>
      <c r="AF347" s="404"/>
      <c r="AG347" s="404"/>
      <c r="AH347" s="409" t="e">
        <f>Q347-(Q347*AD347)</f>
        <v>#VALUE!</v>
      </c>
      <c r="AI347" s="411" t="e">
        <f>IF(AJ347=0,"Defina la frecuencia",IF(AJ347=20%,"Rara vez",IF(AJ347=40%,"Improbable",IF(AJ347=60%,"Posible",IF(AJ347=80%,"Probable","Casi seguro")))))</f>
        <v>#VALUE!</v>
      </c>
      <c r="AJ347" s="411" t="e">
        <f>IF(AH354&lt;20%,20%,IF(AH354&lt;40%,40%,IF(AH354&lt;60%,60%,IF(AH354&lt;80%,80%,100%))))</f>
        <v>#VALUE!</v>
      </c>
      <c r="AK347" s="39" t="e">
        <f>VALUE(AJ347)</f>
        <v>#VALUE!</v>
      </c>
      <c r="AL347" s="403" t="str">
        <f>U347</f>
        <v>Moderado</v>
      </c>
      <c r="AM347" s="409">
        <f>V347</f>
        <v>0.6</v>
      </c>
      <c r="AN347" s="414" t="e">
        <f>VLOOKUP(AI347,[1]Matriz!B43:G48,MATCH(AL347,[1]Matriz!B43:G43,0),FALSE)</f>
        <v>#VALUE!</v>
      </c>
      <c r="AO347" s="415"/>
      <c r="AP347" s="381"/>
      <c r="AQ347" s="381"/>
      <c r="AR347" s="420"/>
      <c r="AS347" s="420"/>
      <c r="AT347" s="381"/>
      <c r="AU347" s="381"/>
      <c r="AV347" s="381"/>
      <c r="AW347" s="381"/>
      <c r="AX347" s="381"/>
      <c r="AY347" s="381"/>
      <c r="AZ347" s="381"/>
      <c r="BA347" s="419"/>
      <c r="BB347" s="381"/>
      <c r="BC347" s="381"/>
      <c r="BD347" s="381"/>
      <c r="BE347" s="381"/>
      <c r="BF347" s="381"/>
      <c r="BG347" s="419"/>
      <c r="BH347" s="381"/>
      <c r="BI347" s="381"/>
      <c r="BJ347" s="381"/>
      <c r="BK347" s="381"/>
      <c r="BL347" s="381"/>
      <c r="BM347" s="419"/>
    </row>
    <row r="348" spans="1:65" s="28" customFormat="1" ht="29.25" customHeight="1" x14ac:dyDescent="0.2">
      <c r="A348" s="381"/>
      <c r="B348" s="381"/>
      <c r="C348" s="381"/>
      <c r="D348" s="381"/>
      <c r="E348" s="381"/>
      <c r="F348" s="415"/>
      <c r="G348" s="381"/>
      <c r="H348" s="381"/>
      <c r="I348" s="381"/>
      <c r="J348" s="381"/>
      <c r="K348" s="381"/>
      <c r="L348" s="381"/>
      <c r="M348" s="381"/>
      <c r="N348" s="421"/>
      <c r="O348" s="381"/>
      <c r="P348" s="423"/>
      <c r="Q348" s="426"/>
      <c r="R348" s="38" t="s">
        <v>644</v>
      </c>
      <c r="S348" s="35"/>
      <c r="T348" s="35"/>
      <c r="U348" s="403"/>
      <c r="V348" s="409"/>
      <c r="W348" s="414"/>
      <c r="X348" s="415"/>
      <c r="Y348" s="403"/>
      <c r="Z348" s="405"/>
      <c r="AA348" s="407"/>
      <c r="AB348" s="405"/>
      <c r="AC348" s="407"/>
      <c r="AD348" s="410"/>
      <c r="AE348" s="405"/>
      <c r="AF348" s="405"/>
      <c r="AG348" s="405"/>
      <c r="AH348" s="409"/>
      <c r="AI348" s="412"/>
      <c r="AJ348" s="412"/>
      <c r="AK348" s="37"/>
      <c r="AL348" s="403"/>
      <c r="AM348" s="409"/>
      <c r="AN348" s="414"/>
      <c r="AO348" s="415"/>
      <c r="AP348" s="381"/>
      <c r="AQ348" s="402"/>
      <c r="AR348" s="402"/>
      <c r="AS348" s="402"/>
      <c r="AT348" s="402"/>
      <c r="AU348" s="381"/>
      <c r="AV348" s="381"/>
      <c r="AW348" s="381"/>
      <c r="AX348" s="381"/>
      <c r="AY348" s="402"/>
      <c r="AZ348" s="402"/>
      <c r="BA348" s="402"/>
      <c r="BB348" s="381"/>
      <c r="BC348" s="381"/>
      <c r="BD348" s="381"/>
      <c r="BE348" s="402"/>
      <c r="BF348" s="402"/>
      <c r="BG348" s="402"/>
      <c r="BH348" s="381"/>
      <c r="BI348" s="381"/>
      <c r="BJ348" s="381"/>
      <c r="BK348" s="402"/>
      <c r="BL348" s="402"/>
      <c r="BM348" s="402"/>
    </row>
    <row r="349" spans="1:65" s="28" customFormat="1" ht="29.25" customHeight="1" x14ac:dyDescent="0.2">
      <c r="A349" s="381"/>
      <c r="B349" s="381"/>
      <c r="C349" s="381"/>
      <c r="D349" s="381"/>
      <c r="E349" s="381"/>
      <c r="F349" s="415"/>
      <c r="G349" s="381"/>
      <c r="H349" s="381"/>
      <c r="I349" s="381"/>
      <c r="J349" s="381"/>
      <c r="K349" s="381"/>
      <c r="L349" s="381"/>
      <c r="M349" s="381"/>
      <c r="N349" s="421"/>
      <c r="O349" s="381"/>
      <c r="P349" s="423"/>
      <c r="Q349" s="426"/>
      <c r="R349" s="38" t="s">
        <v>645</v>
      </c>
      <c r="S349" s="35"/>
      <c r="T349" s="35"/>
      <c r="U349" s="403"/>
      <c r="V349" s="409"/>
      <c r="W349" s="414"/>
      <c r="X349" s="415"/>
      <c r="Y349" s="403"/>
      <c r="Z349" s="405"/>
      <c r="AA349" s="407"/>
      <c r="AB349" s="405"/>
      <c r="AC349" s="407"/>
      <c r="AD349" s="410"/>
      <c r="AE349" s="405"/>
      <c r="AF349" s="405"/>
      <c r="AG349" s="405"/>
      <c r="AH349" s="409"/>
      <c r="AI349" s="412"/>
      <c r="AJ349" s="412"/>
      <c r="AK349" s="37"/>
      <c r="AL349" s="403"/>
      <c r="AM349" s="409"/>
      <c r="AN349" s="414"/>
      <c r="AO349" s="415"/>
      <c r="AP349" s="381"/>
      <c r="AQ349" s="402"/>
      <c r="AR349" s="402"/>
      <c r="AS349" s="402"/>
      <c r="AT349" s="402"/>
      <c r="AU349" s="381"/>
      <c r="AV349" s="381"/>
      <c r="AW349" s="381"/>
      <c r="AX349" s="381"/>
      <c r="AY349" s="402"/>
      <c r="AZ349" s="402"/>
      <c r="BA349" s="402"/>
      <c r="BB349" s="381"/>
      <c r="BC349" s="381"/>
      <c r="BD349" s="381"/>
      <c r="BE349" s="402"/>
      <c r="BF349" s="402"/>
      <c r="BG349" s="402"/>
      <c r="BH349" s="381"/>
      <c r="BI349" s="381"/>
      <c r="BJ349" s="381"/>
      <c r="BK349" s="402"/>
      <c r="BL349" s="402"/>
      <c r="BM349" s="402"/>
    </row>
    <row r="350" spans="1:65" s="28" customFormat="1" ht="29.25" customHeight="1" x14ac:dyDescent="0.2">
      <c r="A350" s="381"/>
      <c r="B350" s="381"/>
      <c r="C350" s="381"/>
      <c r="D350" s="381"/>
      <c r="E350" s="381"/>
      <c r="F350" s="415"/>
      <c r="G350" s="381"/>
      <c r="H350" s="381"/>
      <c r="I350" s="381"/>
      <c r="J350" s="381"/>
      <c r="K350" s="381"/>
      <c r="L350" s="381"/>
      <c r="M350" s="381"/>
      <c r="N350" s="421"/>
      <c r="O350" s="381"/>
      <c r="P350" s="423"/>
      <c r="Q350" s="426"/>
      <c r="R350" s="38" t="s">
        <v>646</v>
      </c>
      <c r="S350" s="35"/>
      <c r="T350" s="35"/>
      <c r="U350" s="403"/>
      <c r="V350" s="409"/>
      <c r="W350" s="414"/>
      <c r="X350" s="415"/>
      <c r="Y350" s="403"/>
      <c r="Z350" s="405"/>
      <c r="AA350" s="407"/>
      <c r="AB350" s="405"/>
      <c r="AC350" s="407"/>
      <c r="AD350" s="410"/>
      <c r="AE350" s="405"/>
      <c r="AF350" s="405"/>
      <c r="AG350" s="405"/>
      <c r="AH350" s="409"/>
      <c r="AI350" s="412"/>
      <c r="AJ350" s="412"/>
      <c r="AK350" s="37"/>
      <c r="AL350" s="403"/>
      <c r="AM350" s="409"/>
      <c r="AN350" s="414"/>
      <c r="AO350" s="415"/>
      <c r="AP350" s="381"/>
      <c r="AQ350" s="402"/>
      <c r="AR350" s="402"/>
      <c r="AS350" s="402"/>
      <c r="AT350" s="402"/>
      <c r="AU350" s="381"/>
      <c r="AV350" s="381"/>
      <c r="AW350" s="381"/>
      <c r="AX350" s="381"/>
      <c r="AY350" s="402"/>
      <c r="AZ350" s="402"/>
      <c r="BA350" s="402"/>
      <c r="BB350" s="381"/>
      <c r="BC350" s="381"/>
      <c r="BD350" s="381"/>
      <c r="BE350" s="402"/>
      <c r="BF350" s="402"/>
      <c r="BG350" s="402"/>
      <c r="BH350" s="381"/>
      <c r="BI350" s="381"/>
      <c r="BJ350" s="381"/>
      <c r="BK350" s="402"/>
      <c r="BL350" s="402"/>
      <c r="BM350" s="402"/>
    </row>
    <row r="351" spans="1:65" s="28" customFormat="1" ht="29.25" customHeight="1" x14ac:dyDescent="0.2">
      <c r="A351" s="381"/>
      <c r="B351" s="381"/>
      <c r="C351" s="381"/>
      <c r="D351" s="381"/>
      <c r="E351" s="381"/>
      <c r="F351" s="415"/>
      <c r="G351" s="381"/>
      <c r="H351" s="381"/>
      <c r="I351" s="381"/>
      <c r="J351" s="381"/>
      <c r="K351" s="381"/>
      <c r="L351" s="381"/>
      <c r="M351" s="381"/>
      <c r="N351" s="421"/>
      <c r="O351" s="381"/>
      <c r="P351" s="423"/>
      <c r="Q351" s="426"/>
      <c r="R351" s="38" t="s">
        <v>647</v>
      </c>
      <c r="S351" s="35"/>
      <c r="T351" s="35"/>
      <c r="U351" s="403"/>
      <c r="V351" s="409"/>
      <c r="W351" s="414"/>
      <c r="X351" s="415"/>
      <c r="Y351" s="403"/>
      <c r="Z351" s="405"/>
      <c r="AA351" s="407"/>
      <c r="AB351" s="405"/>
      <c r="AC351" s="407"/>
      <c r="AD351" s="410"/>
      <c r="AE351" s="405"/>
      <c r="AF351" s="405"/>
      <c r="AG351" s="405"/>
      <c r="AH351" s="409"/>
      <c r="AI351" s="412"/>
      <c r="AJ351" s="412"/>
      <c r="AK351" s="37"/>
      <c r="AL351" s="403"/>
      <c r="AM351" s="409"/>
      <c r="AN351" s="414"/>
      <c r="AO351" s="415"/>
      <c r="AP351" s="381"/>
      <c r="AQ351" s="402"/>
      <c r="AR351" s="402"/>
      <c r="AS351" s="402"/>
      <c r="AT351" s="402"/>
      <c r="AU351" s="381"/>
      <c r="AV351" s="381"/>
      <c r="AW351" s="381"/>
      <c r="AX351" s="381"/>
      <c r="AY351" s="402"/>
      <c r="AZ351" s="402"/>
      <c r="BA351" s="402"/>
      <c r="BB351" s="381"/>
      <c r="BC351" s="381"/>
      <c r="BD351" s="381"/>
      <c r="BE351" s="402"/>
      <c r="BF351" s="402"/>
      <c r="BG351" s="402"/>
      <c r="BH351" s="381"/>
      <c r="BI351" s="381"/>
      <c r="BJ351" s="381"/>
      <c r="BK351" s="402"/>
      <c r="BL351" s="402"/>
      <c r="BM351" s="402"/>
    </row>
    <row r="352" spans="1:65" s="28" customFormat="1" ht="29.25" customHeight="1" x14ac:dyDescent="0.2">
      <c r="A352" s="381"/>
      <c r="B352" s="381"/>
      <c r="C352" s="381"/>
      <c r="D352" s="381"/>
      <c r="E352" s="381"/>
      <c r="F352" s="415"/>
      <c r="G352" s="381"/>
      <c r="H352" s="381"/>
      <c r="I352" s="381"/>
      <c r="J352" s="381"/>
      <c r="K352" s="381"/>
      <c r="L352" s="381"/>
      <c r="M352" s="381"/>
      <c r="N352" s="421"/>
      <c r="O352" s="381"/>
      <c r="P352" s="423"/>
      <c r="Q352" s="426"/>
      <c r="R352" s="38" t="s">
        <v>648</v>
      </c>
      <c r="S352" s="35"/>
      <c r="T352" s="35"/>
      <c r="U352" s="403"/>
      <c r="V352" s="409"/>
      <c r="W352" s="414"/>
      <c r="X352" s="415"/>
      <c r="Y352" s="403"/>
      <c r="Z352" s="405"/>
      <c r="AA352" s="407"/>
      <c r="AB352" s="405"/>
      <c r="AC352" s="407"/>
      <c r="AD352" s="410"/>
      <c r="AE352" s="405"/>
      <c r="AF352" s="405"/>
      <c r="AG352" s="405"/>
      <c r="AH352" s="409"/>
      <c r="AI352" s="412"/>
      <c r="AJ352" s="412"/>
      <c r="AK352" s="37"/>
      <c r="AL352" s="403"/>
      <c r="AM352" s="409"/>
      <c r="AN352" s="414"/>
      <c r="AO352" s="415"/>
      <c r="AP352" s="381"/>
      <c r="AQ352" s="402"/>
      <c r="AR352" s="402"/>
      <c r="AS352" s="402"/>
      <c r="AT352" s="402"/>
      <c r="AU352" s="381"/>
      <c r="AV352" s="381"/>
      <c r="AW352" s="381"/>
      <c r="AX352" s="381"/>
      <c r="AY352" s="402"/>
      <c r="AZ352" s="402"/>
      <c r="BA352" s="402"/>
      <c r="BB352" s="381"/>
      <c r="BC352" s="381"/>
      <c r="BD352" s="381"/>
      <c r="BE352" s="402"/>
      <c r="BF352" s="402"/>
      <c r="BG352" s="402"/>
      <c r="BH352" s="381"/>
      <c r="BI352" s="381"/>
      <c r="BJ352" s="381"/>
      <c r="BK352" s="402"/>
      <c r="BL352" s="402"/>
      <c r="BM352" s="402"/>
    </row>
    <row r="353" spans="1:65" s="28" customFormat="1" ht="29.25" customHeight="1" x14ac:dyDescent="0.2">
      <c r="A353" s="381"/>
      <c r="B353" s="381"/>
      <c r="C353" s="381"/>
      <c r="D353" s="381"/>
      <c r="E353" s="381"/>
      <c r="F353" s="415"/>
      <c r="G353" s="381"/>
      <c r="H353" s="381"/>
      <c r="I353" s="381"/>
      <c r="J353" s="381"/>
      <c r="K353" s="381"/>
      <c r="L353" s="381"/>
      <c r="M353" s="381"/>
      <c r="N353" s="421"/>
      <c r="O353" s="381"/>
      <c r="P353" s="423"/>
      <c r="Q353" s="426"/>
      <c r="R353" s="38" t="s">
        <v>649</v>
      </c>
      <c r="S353" s="35"/>
      <c r="T353" s="35"/>
      <c r="U353" s="403"/>
      <c r="V353" s="409"/>
      <c r="W353" s="414"/>
      <c r="X353" s="415"/>
      <c r="Y353" s="403"/>
      <c r="Z353" s="405"/>
      <c r="AA353" s="408"/>
      <c r="AB353" s="405"/>
      <c r="AC353" s="408"/>
      <c r="AD353" s="410"/>
      <c r="AE353" s="405"/>
      <c r="AF353" s="405"/>
      <c r="AG353" s="405"/>
      <c r="AH353" s="409"/>
      <c r="AI353" s="412"/>
      <c r="AJ353" s="412"/>
      <c r="AK353" s="37"/>
      <c r="AL353" s="403"/>
      <c r="AM353" s="409"/>
      <c r="AN353" s="414"/>
      <c r="AO353" s="415"/>
      <c r="AP353" s="381"/>
      <c r="AQ353" s="402"/>
      <c r="AR353" s="402"/>
      <c r="AS353" s="402"/>
      <c r="AT353" s="402"/>
      <c r="AU353" s="381"/>
      <c r="AV353" s="381"/>
      <c r="AW353" s="381"/>
      <c r="AX353" s="381"/>
      <c r="AY353" s="402"/>
      <c r="AZ353" s="402"/>
      <c r="BA353" s="402"/>
      <c r="BB353" s="381"/>
      <c r="BC353" s="381"/>
      <c r="BD353" s="381"/>
      <c r="BE353" s="402"/>
      <c r="BF353" s="402"/>
      <c r="BG353" s="402"/>
      <c r="BH353" s="381"/>
      <c r="BI353" s="381"/>
      <c r="BJ353" s="381"/>
      <c r="BK353" s="402"/>
      <c r="BL353" s="402"/>
      <c r="BM353" s="402"/>
    </row>
    <row r="354" spans="1:65" s="28" customFormat="1" ht="29.25" customHeight="1" x14ac:dyDescent="0.2">
      <c r="A354" s="381"/>
      <c r="B354" s="381"/>
      <c r="C354" s="381"/>
      <c r="D354" s="381"/>
      <c r="E354" s="381"/>
      <c r="F354" s="415"/>
      <c r="G354" s="381"/>
      <c r="H354" s="381"/>
      <c r="I354" s="381"/>
      <c r="J354" s="381"/>
      <c r="K354" s="381"/>
      <c r="L354" s="381"/>
      <c r="M354" s="381"/>
      <c r="N354" s="421"/>
      <c r="O354" s="381"/>
      <c r="P354" s="423"/>
      <c r="Q354" s="426"/>
      <c r="R354" s="38" t="s">
        <v>650</v>
      </c>
      <c r="S354" s="35"/>
      <c r="T354" s="35"/>
      <c r="U354" s="403"/>
      <c r="V354" s="409"/>
      <c r="W354" s="414"/>
      <c r="X354" s="415"/>
      <c r="Y354" s="403" t="str">
        <f>IF(Z354="Preventivo","X",IF(Z347="Detectivo","X","X "))</f>
        <v xml:space="preserve">X </v>
      </c>
      <c r="Z354" s="404" t="s">
        <v>519</v>
      </c>
      <c r="AA354" s="406">
        <f>IF(Z354="","",IF(Z354="Preventivo",25%,15%))</f>
        <v>0.15</v>
      </c>
      <c r="AB354" s="404" t="s">
        <v>520</v>
      </c>
      <c r="AC354" s="416">
        <f>IF(AB354="Automatico",25%,15%)</f>
        <v>0.15</v>
      </c>
      <c r="AD354" s="409">
        <f>AA354+AC354</f>
        <v>0.3</v>
      </c>
      <c r="AE354" s="404"/>
      <c r="AF354" s="404"/>
      <c r="AG354" s="404"/>
      <c r="AH354" s="409" t="e">
        <f>AH347-(AH347*AD354)</f>
        <v>#VALUE!</v>
      </c>
      <c r="AI354" s="412"/>
      <c r="AJ354" s="412"/>
      <c r="AK354" s="37"/>
      <c r="AL354" s="403"/>
      <c r="AM354" s="409"/>
      <c r="AN354" s="414"/>
      <c r="AO354" s="415"/>
      <c r="AP354" s="381"/>
      <c r="AQ354" s="381"/>
      <c r="AR354" s="420"/>
      <c r="AS354" s="420"/>
      <c r="AT354" s="381"/>
      <c r="AU354" s="381"/>
      <c r="AV354" s="381"/>
      <c r="AW354" s="381"/>
      <c r="AX354" s="381"/>
      <c r="AY354" s="381"/>
      <c r="AZ354" s="381"/>
      <c r="BA354" s="419"/>
      <c r="BB354" s="381"/>
      <c r="BC354" s="381"/>
      <c r="BD354" s="381"/>
      <c r="BE354" s="381"/>
      <c r="BF354" s="381"/>
      <c r="BG354" s="419"/>
      <c r="BH354" s="381"/>
      <c r="BI354" s="381"/>
      <c r="BJ354" s="381"/>
      <c r="BK354" s="381"/>
      <c r="BL354" s="381"/>
      <c r="BM354" s="419"/>
    </row>
    <row r="355" spans="1:65" s="28" customFormat="1" ht="29.25" customHeight="1" x14ac:dyDescent="0.2">
      <c r="A355" s="381"/>
      <c r="B355" s="381"/>
      <c r="C355" s="381"/>
      <c r="D355" s="381"/>
      <c r="E355" s="381"/>
      <c r="F355" s="415"/>
      <c r="G355" s="381"/>
      <c r="H355" s="381"/>
      <c r="I355" s="381"/>
      <c r="J355" s="381"/>
      <c r="K355" s="381"/>
      <c r="L355" s="381"/>
      <c r="M355" s="381"/>
      <c r="N355" s="421"/>
      <c r="O355" s="381"/>
      <c r="P355" s="423"/>
      <c r="Q355" s="426"/>
      <c r="R355" s="38" t="s">
        <v>654</v>
      </c>
      <c r="S355" s="35"/>
      <c r="T355" s="35"/>
      <c r="U355" s="403"/>
      <c r="V355" s="409"/>
      <c r="W355" s="414"/>
      <c r="X355" s="415"/>
      <c r="Y355" s="410"/>
      <c r="Z355" s="405"/>
      <c r="AA355" s="407"/>
      <c r="AB355" s="405"/>
      <c r="AC355" s="417"/>
      <c r="AD355" s="410"/>
      <c r="AE355" s="404"/>
      <c r="AF355" s="405"/>
      <c r="AG355" s="405"/>
      <c r="AH355" s="409"/>
      <c r="AI355" s="412"/>
      <c r="AJ355" s="412"/>
      <c r="AK355" s="37"/>
      <c r="AL355" s="403"/>
      <c r="AM355" s="409"/>
      <c r="AN355" s="414"/>
      <c r="AO355" s="415"/>
      <c r="AP355" s="402"/>
      <c r="AQ355" s="402"/>
      <c r="AR355" s="402"/>
      <c r="AS355" s="402"/>
      <c r="AT355" s="402"/>
      <c r="AU355" s="381"/>
      <c r="AV355" s="402"/>
      <c r="AW355" s="402"/>
      <c r="AX355" s="402"/>
      <c r="AY355" s="402"/>
      <c r="AZ355" s="402"/>
      <c r="BA355" s="402"/>
      <c r="BB355" s="402"/>
      <c r="BC355" s="402"/>
      <c r="BD355" s="402"/>
      <c r="BE355" s="402"/>
      <c r="BF355" s="402"/>
      <c r="BG355" s="402"/>
      <c r="BH355" s="402"/>
      <c r="BI355" s="402"/>
      <c r="BJ355" s="402"/>
      <c r="BK355" s="402"/>
      <c r="BL355" s="402"/>
      <c r="BM355" s="402"/>
    </row>
    <row r="356" spans="1:65" s="28" customFormat="1" ht="29.25" customHeight="1" x14ac:dyDescent="0.2">
      <c r="A356" s="381"/>
      <c r="B356" s="381"/>
      <c r="C356" s="381"/>
      <c r="D356" s="381"/>
      <c r="E356" s="381"/>
      <c r="F356" s="415"/>
      <c r="G356" s="381"/>
      <c r="H356" s="381"/>
      <c r="I356" s="381"/>
      <c r="J356" s="381"/>
      <c r="K356" s="381"/>
      <c r="L356" s="381"/>
      <c r="M356" s="381"/>
      <c r="N356" s="421"/>
      <c r="O356" s="381"/>
      <c r="P356" s="423"/>
      <c r="Q356" s="426"/>
      <c r="R356" s="38" t="s">
        <v>655</v>
      </c>
      <c r="S356" s="35"/>
      <c r="T356" s="35"/>
      <c r="U356" s="403"/>
      <c r="V356" s="409"/>
      <c r="W356" s="414"/>
      <c r="X356" s="415"/>
      <c r="Y356" s="410"/>
      <c r="Z356" s="405"/>
      <c r="AA356" s="407"/>
      <c r="AB356" s="405"/>
      <c r="AC356" s="417"/>
      <c r="AD356" s="410"/>
      <c r="AE356" s="404"/>
      <c r="AF356" s="405"/>
      <c r="AG356" s="405"/>
      <c r="AH356" s="409"/>
      <c r="AI356" s="412"/>
      <c r="AJ356" s="412"/>
      <c r="AK356" s="37"/>
      <c r="AL356" s="403"/>
      <c r="AM356" s="409"/>
      <c r="AN356" s="414"/>
      <c r="AO356" s="415"/>
      <c r="AP356" s="402"/>
      <c r="AQ356" s="402"/>
      <c r="AR356" s="402"/>
      <c r="AS356" s="402"/>
      <c r="AT356" s="402"/>
      <c r="AU356" s="381"/>
      <c r="AV356" s="402"/>
      <c r="AW356" s="402"/>
      <c r="AX356" s="402"/>
      <c r="AY356" s="402"/>
      <c r="AZ356" s="402"/>
      <c r="BA356" s="402"/>
      <c r="BB356" s="402"/>
      <c r="BC356" s="402"/>
      <c r="BD356" s="402"/>
      <c r="BE356" s="402"/>
      <c r="BF356" s="402"/>
      <c r="BG356" s="402"/>
      <c r="BH356" s="402"/>
      <c r="BI356" s="402"/>
      <c r="BJ356" s="402"/>
      <c r="BK356" s="402"/>
      <c r="BL356" s="402"/>
      <c r="BM356" s="402"/>
    </row>
    <row r="357" spans="1:65" s="28" customFormat="1" ht="29.25" customHeight="1" x14ac:dyDescent="0.2">
      <c r="A357" s="381"/>
      <c r="B357" s="381"/>
      <c r="C357" s="381"/>
      <c r="D357" s="381"/>
      <c r="E357" s="381"/>
      <c r="F357" s="415"/>
      <c r="G357" s="381"/>
      <c r="H357" s="381"/>
      <c r="I357" s="381"/>
      <c r="J357" s="381"/>
      <c r="K357" s="381"/>
      <c r="L357" s="381"/>
      <c r="M357" s="381"/>
      <c r="N357" s="421"/>
      <c r="O357" s="381"/>
      <c r="P357" s="423"/>
      <c r="Q357" s="426"/>
      <c r="R357" s="38" t="s">
        <v>656</v>
      </c>
      <c r="S357" s="35"/>
      <c r="T357" s="35"/>
      <c r="U357" s="403"/>
      <c r="V357" s="409"/>
      <c r="W357" s="414"/>
      <c r="X357" s="415"/>
      <c r="Y357" s="410"/>
      <c r="Z357" s="405"/>
      <c r="AA357" s="407"/>
      <c r="AB357" s="405"/>
      <c r="AC357" s="417"/>
      <c r="AD357" s="410"/>
      <c r="AE357" s="404"/>
      <c r="AF357" s="405"/>
      <c r="AG357" s="405"/>
      <c r="AH357" s="409"/>
      <c r="AI357" s="412"/>
      <c r="AJ357" s="412"/>
      <c r="AK357" s="37"/>
      <c r="AL357" s="403"/>
      <c r="AM357" s="409"/>
      <c r="AN357" s="414"/>
      <c r="AO357" s="415"/>
      <c r="AP357" s="402"/>
      <c r="AQ357" s="402"/>
      <c r="AR357" s="402"/>
      <c r="AS357" s="402"/>
      <c r="AT357" s="402"/>
      <c r="AU357" s="381"/>
      <c r="AV357" s="402"/>
      <c r="AW357" s="402"/>
      <c r="AX357" s="402"/>
      <c r="AY357" s="402"/>
      <c r="AZ357" s="402"/>
      <c r="BA357" s="402"/>
      <c r="BB357" s="402"/>
      <c r="BC357" s="402"/>
      <c r="BD357" s="402"/>
      <c r="BE357" s="402"/>
      <c r="BF357" s="402"/>
      <c r="BG357" s="402"/>
      <c r="BH357" s="402"/>
      <c r="BI357" s="402"/>
      <c r="BJ357" s="402"/>
      <c r="BK357" s="402"/>
      <c r="BL357" s="402"/>
      <c r="BM357" s="402"/>
    </row>
    <row r="358" spans="1:65" s="28" customFormat="1" ht="29.25" customHeight="1" x14ac:dyDescent="0.2">
      <c r="A358" s="381"/>
      <c r="B358" s="381"/>
      <c r="C358" s="381"/>
      <c r="D358" s="381"/>
      <c r="E358" s="381"/>
      <c r="F358" s="415"/>
      <c r="G358" s="381"/>
      <c r="H358" s="381"/>
      <c r="I358" s="381"/>
      <c r="J358" s="381"/>
      <c r="K358" s="381"/>
      <c r="L358" s="381"/>
      <c r="M358" s="381"/>
      <c r="N358" s="421"/>
      <c r="O358" s="381"/>
      <c r="P358" s="423"/>
      <c r="Q358" s="426"/>
      <c r="R358" s="38" t="s">
        <v>657</v>
      </c>
      <c r="S358" s="35"/>
      <c r="T358" s="35"/>
      <c r="U358" s="403"/>
      <c r="V358" s="409"/>
      <c r="W358" s="414"/>
      <c r="X358" s="415"/>
      <c r="Y358" s="410"/>
      <c r="Z358" s="405"/>
      <c r="AA358" s="407"/>
      <c r="AB358" s="405"/>
      <c r="AC358" s="417"/>
      <c r="AD358" s="410"/>
      <c r="AE358" s="404"/>
      <c r="AF358" s="405"/>
      <c r="AG358" s="405"/>
      <c r="AH358" s="409"/>
      <c r="AI358" s="412"/>
      <c r="AJ358" s="412"/>
      <c r="AK358" s="37"/>
      <c r="AL358" s="403"/>
      <c r="AM358" s="409"/>
      <c r="AN358" s="414"/>
      <c r="AO358" s="415"/>
      <c r="AP358" s="402"/>
      <c r="AQ358" s="402"/>
      <c r="AR358" s="402"/>
      <c r="AS358" s="402"/>
      <c r="AT358" s="402"/>
      <c r="AU358" s="381"/>
      <c r="AV358" s="402"/>
      <c r="AW358" s="402"/>
      <c r="AX358" s="402"/>
      <c r="AY358" s="402"/>
      <c r="AZ358" s="402"/>
      <c r="BA358" s="402"/>
      <c r="BB358" s="402"/>
      <c r="BC358" s="402"/>
      <c r="BD358" s="402"/>
      <c r="BE358" s="402"/>
      <c r="BF358" s="402"/>
      <c r="BG358" s="402"/>
      <c r="BH358" s="402"/>
      <c r="BI358" s="402"/>
      <c r="BJ358" s="402"/>
      <c r="BK358" s="402"/>
      <c r="BL358" s="402"/>
      <c r="BM358" s="402"/>
    </row>
    <row r="359" spans="1:65" s="28" customFormat="1" ht="29.25" customHeight="1" x14ac:dyDescent="0.2">
      <c r="A359" s="381"/>
      <c r="B359" s="381"/>
      <c r="C359" s="381"/>
      <c r="D359" s="381"/>
      <c r="E359" s="381"/>
      <c r="F359" s="415"/>
      <c r="G359" s="381"/>
      <c r="H359" s="381"/>
      <c r="I359" s="381"/>
      <c r="J359" s="381"/>
      <c r="K359" s="381"/>
      <c r="L359" s="381"/>
      <c r="M359" s="381"/>
      <c r="N359" s="421"/>
      <c r="O359" s="381"/>
      <c r="P359" s="423"/>
      <c r="Q359" s="426"/>
      <c r="R359" s="38" t="s">
        <v>658</v>
      </c>
      <c r="S359" s="35"/>
      <c r="T359" s="35"/>
      <c r="U359" s="403"/>
      <c r="V359" s="409"/>
      <c r="W359" s="414"/>
      <c r="X359" s="415"/>
      <c r="Y359" s="410"/>
      <c r="Z359" s="405"/>
      <c r="AA359" s="407"/>
      <c r="AB359" s="405"/>
      <c r="AC359" s="417"/>
      <c r="AD359" s="410"/>
      <c r="AE359" s="404"/>
      <c r="AF359" s="405"/>
      <c r="AG359" s="405"/>
      <c r="AH359" s="409"/>
      <c r="AI359" s="412"/>
      <c r="AJ359" s="412"/>
      <c r="AK359" s="37"/>
      <c r="AL359" s="403"/>
      <c r="AM359" s="409"/>
      <c r="AN359" s="414"/>
      <c r="AO359" s="415"/>
      <c r="AP359" s="402"/>
      <c r="AQ359" s="402"/>
      <c r="AR359" s="402"/>
      <c r="AS359" s="402"/>
      <c r="AT359" s="402"/>
      <c r="AU359" s="381"/>
      <c r="AV359" s="402"/>
      <c r="AW359" s="402"/>
      <c r="AX359" s="402"/>
      <c r="AY359" s="402"/>
      <c r="AZ359" s="402"/>
      <c r="BA359" s="402"/>
      <c r="BB359" s="402"/>
      <c r="BC359" s="402"/>
      <c r="BD359" s="402"/>
      <c r="BE359" s="402"/>
      <c r="BF359" s="402"/>
      <c r="BG359" s="402"/>
      <c r="BH359" s="402"/>
      <c r="BI359" s="402"/>
      <c r="BJ359" s="402"/>
      <c r="BK359" s="402"/>
      <c r="BL359" s="402"/>
      <c r="BM359" s="402"/>
    </row>
    <row r="360" spans="1:65" s="28" customFormat="1" ht="29.25" customHeight="1" x14ac:dyDescent="0.2">
      <c r="A360" s="381"/>
      <c r="B360" s="381"/>
      <c r="C360" s="381"/>
      <c r="D360" s="381"/>
      <c r="E360" s="381"/>
      <c r="F360" s="415"/>
      <c r="G360" s="381"/>
      <c r="H360" s="381"/>
      <c r="I360" s="381"/>
      <c r="J360" s="381"/>
      <c r="K360" s="381"/>
      <c r="L360" s="381"/>
      <c r="M360" s="381"/>
      <c r="N360" s="421"/>
      <c r="O360" s="381"/>
      <c r="P360" s="423"/>
      <c r="Q360" s="426"/>
      <c r="R360" s="38" t="s">
        <v>659</v>
      </c>
      <c r="S360" s="35"/>
      <c r="T360" s="35"/>
      <c r="U360" s="403"/>
      <c r="V360" s="409"/>
      <c r="W360" s="414"/>
      <c r="X360" s="415"/>
      <c r="Y360" s="410"/>
      <c r="Z360" s="405"/>
      <c r="AA360" s="407"/>
      <c r="AB360" s="405"/>
      <c r="AC360" s="417"/>
      <c r="AD360" s="410"/>
      <c r="AE360" s="404"/>
      <c r="AF360" s="405"/>
      <c r="AG360" s="405"/>
      <c r="AH360" s="409"/>
      <c r="AI360" s="412"/>
      <c r="AJ360" s="412"/>
      <c r="AK360" s="37"/>
      <c r="AL360" s="403"/>
      <c r="AM360" s="409"/>
      <c r="AN360" s="414"/>
      <c r="AO360" s="415"/>
      <c r="AP360" s="402"/>
      <c r="AQ360" s="402"/>
      <c r="AR360" s="402"/>
      <c r="AS360" s="402"/>
      <c r="AT360" s="402"/>
      <c r="AU360" s="381"/>
      <c r="AV360" s="402"/>
      <c r="AW360" s="402"/>
      <c r="AX360" s="402"/>
      <c r="AY360" s="402"/>
      <c r="AZ360" s="402"/>
      <c r="BA360" s="402"/>
      <c r="BB360" s="402"/>
      <c r="BC360" s="402"/>
      <c r="BD360" s="402"/>
      <c r="BE360" s="402"/>
      <c r="BF360" s="402"/>
      <c r="BG360" s="402"/>
      <c r="BH360" s="402"/>
      <c r="BI360" s="402"/>
      <c r="BJ360" s="402"/>
      <c r="BK360" s="402"/>
      <c r="BL360" s="402"/>
      <c r="BM360" s="402"/>
    </row>
    <row r="361" spans="1:65" s="28" customFormat="1" ht="29.25" customHeight="1" x14ac:dyDescent="0.2">
      <c r="A361" s="381"/>
      <c r="B361" s="381"/>
      <c r="C361" s="381"/>
      <c r="D361" s="381"/>
      <c r="E361" s="381"/>
      <c r="F361" s="415"/>
      <c r="G361" s="381"/>
      <c r="H361" s="381"/>
      <c r="I361" s="381"/>
      <c r="J361" s="381"/>
      <c r="K361" s="381"/>
      <c r="L361" s="381"/>
      <c r="M361" s="381"/>
      <c r="N361" s="421"/>
      <c r="O361" s="381"/>
      <c r="P361" s="423"/>
      <c r="Q361" s="426"/>
      <c r="R361" s="38" t="s">
        <v>660</v>
      </c>
      <c r="S361" s="35"/>
      <c r="T361" s="35"/>
      <c r="U361" s="403"/>
      <c r="V361" s="409"/>
      <c r="W361" s="414"/>
      <c r="X361" s="415"/>
      <c r="Y361" s="410"/>
      <c r="Z361" s="405"/>
      <c r="AA361" s="407"/>
      <c r="AB361" s="405"/>
      <c r="AC361" s="417"/>
      <c r="AD361" s="410"/>
      <c r="AE361" s="404"/>
      <c r="AF361" s="405"/>
      <c r="AG361" s="405"/>
      <c r="AH361" s="409"/>
      <c r="AI361" s="412"/>
      <c r="AJ361" s="412"/>
      <c r="AK361" s="37"/>
      <c r="AL361" s="403"/>
      <c r="AM361" s="409"/>
      <c r="AN361" s="414"/>
      <c r="AO361" s="415"/>
      <c r="AP361" s="402"/>
      <c r="AQ361" s="402"/>
      <c r="AR361" s="402"/>
      <c r="AS361" s="402"/>
      <c r="AT361" s="402"/>
      <c r="AU361" s="381"/>
      <c r="AV361" s="402"/>
      <c r="AW361" s="402"/>
      <c r="AX361" s="402"/>
      <c r="AY361" s="402"/>
      <c r="AZ361" s="402"/>
      <c r="BA361" s="402"/>
      <c r="BB361" s="402"/>
      <c r="BC361" s="402"/>
      <c r="BD361" s="402"/>
      <c r="BE361" s="402"/>
      <c r="BF361" s="402"/>
      <c r="BG361" s="402"/>
      <c r="BH361" s="402"/>
      <c r="BI361" s="402"/>
      <c r="BJ361" s="402"/>
      <c r="BK361" s="402"/>
      <c r="BL361" s="402"/>
      <c r="BM361" s="402"/>
    </row>
    <row r="362" spans="1:65" s="28" customFormat="1" ht="29.25" customHeight="1" x14ac:dyDescent="0.2">
      <c r="A362" s="381"/>
      <c r="B362" s="381"/>
      <c r="C362" s="381"/>
      <c r="D362" s="381"/>
      <c r="E362" s="381"/>
      <c r="F362" s="415"/>
      <c r="G362" s="381"/>
      <c r="H362" s="381"/>
      <c r="I362" s="381"/>
      <c r="J362" s="381"/>
      <c r="K362" s="381"/>
      <c r="L362" s="381"/>
      <c r="M362" s="381"/>
      <c r="N362" s="421"/>
      <c r="O362" s="381"/>
      <c r="P362" s="423"/>
      <c r="Q362" s="426"/>
      <c r="R362" s="38" t="s">
        <v>661</v>
      </c>
      <c r="S362" s="35"/>
      <c r="T362" s="35"/>
      <c r="U362" s="403"/>
      <c r="V362" s="409"/>
      <c r="W362" s="414"/>
      <c r="X362" s="415"/>
      <c r="Y362" s="410"/>
      <c r="Z362" s="405"/>
      <c r="AA362" s="407"/>
      <c r="AB362" s="405"/>
      <c r="AC362" s="417"/>
      <c r="AD362" s="410"/>
      <c r="AE362" s="404"/>
      <c r="AF362" s="405"/>
      <c r="AG362" s="405"/>
      <c r="AH362" s="409"/>
      <c r="AI362" s="412"/>
      <c r="AJ362" s="412"/>
      <c r="AK362" s="37"/>
      <c r="AL362" s="403"/>
      <c r="AM362" s="409"/>
      <c r="AN362" s="414"/>
      <c r="AO362" s="415"/>
      <c r="AP362" s="402"/>
      <c r="AQ362" s="402"/>
      <c r="AR362" s="402"/>
      <c r="AS362" s="402"/>
      <c r="AT362" s="402"/>
      <c r="AU362" s="381"/>
      <c r="AV362" s="402"/>
      <c r="AW362" s="402"/>
      <c r="AX362" s="402"/>
      <c r="AY362" s="402"/>
      <c r="AZ362" s="402"/>
      <c r="BA362" s="402"/>
      <c r="BB362" s="402"/>
      <c r="BC362" s="402"/>
      <c r="BD362" s="402"/>
      <c r="BE362" s="402"/>
      <c r="BF362" s="402"/>
      <c r="BG362" s="402"/>
      <c r="BH362" s="402"/>
      <c r="BI362" s="402"/>
      <c r="BJ362" s="402"/>
      <c r="BK362" s="402"/>
      <c r="BL362" s="402"/>
      <c r="BM362" s="402"/>
    </row>
    <row r="363" spans="1:65" s="28" customFormat="1" ht="29.25" customHeight="1" x14ac:dyDescent="0.2">
      <c r="A363" s="381"/>
      <c r="B363" s="381"/>
      <c r="C363" s="381"/>
      <c r="D363" s="381"/>
      <c r="E363" s="381"/>
      <c r="F363" s="415"/>
      <c r="G363" s="381"/>
      <c r="H363" s="381"/>
      <c r="I363" s="381"/>
      <c r="J363" s="381"/>
      <c r="K363" s="381"/>
      <c r="L363" s="381"/>
      <c r="M363" s="381"/>
      <c r="N363" s="421"/>
      <c r="O363" s="381"/>
      <c r="P363" s="423"/>
      <c r="Q363" s="426"/>
      <c r="R363" s="38" t="s">
        <v>662</v>
      </c>
      <c r="S363" s="35"/>
      <c r="T363" s="35"/>
      <c r="U363" s="403"/>
      <c r="V363" s="409"/>
      <c r="W363" s="414"/>
      <c r="X363" s="415"/>
      <c r="Y363" s="410"/>
      <c r="Z363" s="405"/>
      <c r="AA363" s="407"/>
      <c r="AB363" s="405"/>
      <c r="AC363" s="417"/>
      <c r="AD363" s="410"/>
      <c r="AE363" s="404"/>
      <c r="AF363" s="405"/>
      <c r="AG363" s="405"/>
      <c r="AH363" s="409"/>
      <c r="AI363" s="412"/>
      <c r="AJ363" s="412"/>
      <c r="AK363" s="37"/>
      <c r="AL363" s="403"/>
      <c r="AM363" s="409"/>
      <c r="AN363" s="414"/>
      <c r="AO363" s="415"/>
      <c r="AP363" s="402"/>
      <c r="AQ363" s="402"/>
      <c r="AR363" s="402"/>
      <c r="AS363" s="402"/>
      <c r="AT363" s="402"/>
      <c r="AU363" s="381"/>
      <c r="AV363" s="402"/>
      <c r="AW363" s="402"/>
      <c r="AX363" s="402"/>
      <c r="AY363" s="402"/>
      <c r="AZ363" s="402"/>
      <c r="BA363" s="402"/>
      <c r="BB363" s="402"/>
      <c r="BC363" s="402"/>
      <c r="BD363" s="402"/>
      <c r="BE363" s="402"/>
      <c r="BF363" s="402"/>
      <c r="BG363" s="402"/>
      <c r="BH363" s="402"/>
      <c r="BI363" s="402"/>
      <c r="BJ363" s="402"/>
      <c r="BK363" s="402"/>
      <c r="BL363" s="402"/>
      <c r="BM363" s="402"/>
    </row>
    <row r="364" spans="1:65" s="28" customFormat="1" ht="29.25" customHeight="1" x14ac:dyDescent="0.2">
      <c r="A364" s="381"/>
      <c r="B364" s="381"/>
      <c r="C364" s="381"/>
      <c r="D364" s="381"/>
      <c r="E364" s="381"/>
      <c r="F364" s="415"/>
      <c r="G364" s="381"/>
      <c r="H364" s="381"/>
      <c r="I364" s="381"/>
      <c r="J364" s="381"/>
      <c r="K364" s="381"/>
      <c r="L364" s="381"/>
      <c r="M364" s="381"/>
      <c r="N364" s="421"/>
      <c r="O364" s="381"/>
      <c r="P364" s="423"/>
      <c r="Q364" s="426"/>
      <c r="R364" s="38" t="s">
        <v>663</v>
      </c>
      <c r="S364" s="35"/>
      <c r="T364" s="35"/>
      <c r="U364" s="403"/>
      <c r="V364" s="409"/>
      <c r="W364" s="414"/>
      <c r="X364" s="415"/>
      <c r="Y364" s="410"/>
      <c r="Z364" s="405"/>
      <c r="AA364" s="407"/>
      <c r="AB364" s="405"/>
      <c r="AC364" s="417"/>
      <c r="AD364" s="410"/>
      <c r="AE364" s="404"/>
      <c r="AF364" s="405"/>
      <c r="AG364" s="405"/>
      <c r="AH364" s="409"/>
      <c r="AI364" s="412"/>
      <c r="AJ364" s="412"/>
      <c r="AK364" s="37"/>
      <c r="AL364" s="403"/>
      <c r="AM364" s="409"/>
      <c r="AN364" s="414"/>
      <c r="AO364" s="415"/>
      <c r="AP364" s="402"/>
      <c r="AQ364" s="402"/>
      <c r="AR364" s="402"/>
      <c r="AS364" s="402"/>
      <c r="AT364" s="402"/>
      <c r="AU364" s="381"/>
      <c r="AV364" s="402"/>
      <c r="AW364" s="402"/>
      <c r="AX364" s="402"/>
      <c r="AY364" s="402"/>
      <c r="AZ364" s="402"/>
      <c r="BA364" s="402"/>
      <c r="BB364" s="402"/>
      <c r="BC364" s="402"/>
      <c r="BD364" s="402"/>
      <c r="BE364" s="402"/>
      <c r="BF364" s="402"/>
      <c r="BG364" s="402"/>
      <c r="BH364" s="402"/>
      <c r="BI364" s="402"/>
      <c r="BJ364" s="402"/>
      <c r="BK364" s="402"/>
      <c r="BL364" s="402"/>
      <c r="BM364" s="402"/>
    </row>
    <row r="365" spans="1:65" s="28" customFormat="1" ht="29.25" customHeight="1" x14ac:dyDescent="0.2">
      <c r="A365" s="381"/>
      <c r="B365" s="381"/>
      <c r="C365" s="381"/>
      <c r="D365" s="381"/>
      <c r="E365" s="381"/>
      <c r="F365" s="415"/>
      <c r="G365" s="381"/>
      <c r="H365" s="381"/>
      <c r="I365" s="381"/>
      <c r="J365" s="381"/>
      <c r="K365" s="381"/>
      <c r="L365" s="381"/>
      <c r="M365" s="381"/>
      <c r="N365" s="421"/>
      <c r="O365" s="381"/>
      <c r="P365" s="423"/>
      <c r="Q365" s="426"/>
      <c r="R365" s="38" t="s">
        <v>664</v>
      </c>
      <c r="S365" s="35"/>
      <c r="T365" s="35"/>
      <c r="U365" s="403"/>
      <c r="V365" s="409"/>
      <c r="W365" s="414"/>
      <c r="X365" s="415"/>
      <c r="Y365" s="410"/>
      <c r="Z365" s="405"/>
      <c r="AA365" s="407"/>
      <c r="AB365" s="405"/>
      <c r="AC365" s="417"/>
      <c r="AD365" s="410"/>
      <c r="AE365" s="404"/>
      <c r="AF365" s="405"/>
      <c r="AG365" s="405"/>
      <c r="AH365" s="409"/>
      <c r="AI365" s="412"/>
      <c r="AJ365" s="412"/>
      <c r="AK365" s="37"/>
      <c r="AL365" s="403"/>
      <c r="AM365" s="409"/>
      <c r="AN365" s="414"/>
      <c r="AO365" s="415"/>
      <c r="AP365" s="402"/>
      <c r="AQ365" s="402"/>
      <c r="AR365" s="402"/>
      <c r="AS365" s="402"/>
      <c r="AT365" s="402"/>
      <c r="AU365" s="381"/>
      <c r="AV365" s="402"/>
      <c r="AW365" s="402"/>
      <c r="AX365" s="402"/>
      <c r="AY365" s="402"/>
      <c r="AZ365" s="402"/>
      <c r="BA365" s="402"/>
      <c r="BB365" s="402"/>
      <c r="BC365" s="402"/>
      <c r="BD365" s="402"/>
      <c r="BE365" s="402"/>
      <c r="BF365" s="402"/>
      <c r="BG365" s="402"/>
      <c r="BH365" s="402"/>
      <c r="BI365" s="402"/>
      <c r="BJ365" s="402"/>
      <c r="BK365" s="402"/>
      <c r="BL365" s="402"/>
      <c r="BM365" s="402"/>
    </row>
    <row r="366" spans="1:65" s="28" customFormat="1" ht="29.25" customHeight="1" x14ac:dyDescent="0.2">
      <c r="A366" s="381"/>
      <c r="B366" s="381"/>
      <c r="C366" s="381"/>
      <c r="D366" s="381"/>
      <c r="E366" s="381"/>
      <c r="F366" s="415"/>
      <c r="G366" s="381"/>
      <c r="H366" s="381"/>
      <c r="I366" s="381"/>
      <c r="J366" s="381"/>
      <c r="K366" s="381"/>
      <c r="L366" s="381"/>
      <c r="M366" s="381"/>
      <c r="N366" s="421"/>
      <c r="O366" s="381"/>
      <c r="P366" s="424"/>
      <c r="Q366" s="427"/>
      <c r="R366" s="36" t="s">
        <v>665</v>
      </c>
      <c r="S366" s="35">
        <f>COUNTA(S347:S365)</f>
        <v>0</v>
      </c>
      <c r="T366" s="35">
        <f>COUNTA(T347:T365)</f>
        <v>0</v>
      </c>
      <c r="U366" s="403"/>
      <c r="V366" s="409"/>
      <c r="W366" s="414"/>
      <c r="X366" s="415"/>
      <c r="Y366" s="410"/>
      <c r="Z366" s="405"/>
      <c r="AA366" s="408"/>
      <c r="AB366" s="405"/>
      <c r="AC366" s="418"/>
      <c r="AD366" s="410"/>
      <c r="AE366" s="404"/>
      <c r="AF366" s="405"/>
      <c r="AG366" s="405"/>
      <c r="AH366" s="409"/>
      <c r="AI366" s="413"/>
      <c r="AJ366" s="413"/>
      <c r="AK366" s="34"/>
      <c r="AL366" s="403"/>
      <c r="AM366" s="409"/>
      <c r="AN366" s="414"/>
      <c r="AO366" s="415"/>
      <c r="AP366" s="402"/>
      <c r="AQ366" s="402"/>
      <c r="AR366" s="402"/>
      <c r="AS366" s="402"/>
      <c r="AT366" s="402"/>
      <c r="AU366" s="381"/>
      <c r="AV366" s="402"/>
      <c r="AW366" s="402"/>
      <c r="AX366" s="402"/>
      <c r="AY366" s="402"/>
      <c r="AZ366" s="402"/>
      <c r="BA366" s="402"/>
      <c r="BB366" s="402"/>
      <c r="BC366" s="402"/>
      <c r="BD366" s="402"/>
      <c r="BE366" s="402"/>
      <c r="BF366" s="402"/>
      <c r="BG366" s="402"/>
      <c r="BH366" s="402"/>
      <c r="BI366" s="402"/>
      <c r="BJ366" s="402"/>
      <c r="BK366" s="402"/>
      <c r="BL366" s="402"/>
      <c r="BM366" s="402"/>
    </row>
    <row r="367" spans="1:65" s="28" customFormat="1" ht="15" customHeight="1" x14ac:dyDescent="0.2">
      <c r="A367" s="48">
        <v>12</v>
      </c>
      <c r="F367" s="122"/>
      <c r="Q367" s="33"/>
      <c r="V367" s="33"/>
      <c r="W367" s="31"/>
      <c r="X367" s="122"/>
      <c r="AD367" s="32"/>
      <c r="AH367" s="32"/>
      <c r="AI367" s="32"/>
      <c r="AJ367" s="32"/>
      <c r="AK367" s="32"/>
      <c r="AN367" s="31"/>
      <c r="AO367" s="122"/>
      <c r="AR367" s="30"/>
      <c r="AS367" s="30"/>
      <c r="BA367" s="29"/>
      <c r="BG367" s="29"/>
      <c r="BM367" s="29"/>
    </row>
    <row r="368" spans="1:65" ht="15" customHeight="1" x14ac:dyDescent="0.2">
      <c r="A368" s="48">
        <v>12</v>
      </c>
    </row>
    <row r="369" spans="1:1" ht="15" customHeight="1" x14ac:dyDescent="0.2">
      <c r="A369" s="48">
        <v>12</v>
      </c>
    </row>
    <row r="370" spans="1:1" ht="15" customHeight="1" x14ac:dyDescent="0.2">
      <c r="A370" s="48">
        <v>12</v>
      </c>
    </row>
    <row r="371" spans="1:1" ht="15" customHeight="1" x14ac:dyDescent="0.2">
      <c r="A371" s="48">
        <v>12</v>
      </c>
    </row>
    <row r="372" spans="1:1" ht="15" customHeight="1" x14ac:dyDescent="0.2">
      <c r="A372" s="48">
        <v>12</v>
      </c>
    </row>
    <row r="373" spans="1:1" ht="15" customHeight="1" x14ac:dyDescent="0.2">
      <c r="A373" s="48">
        <v>12</v>
      </c>
    </row>
    <row r="374" spans="1:1" ht="15" customHeight="1" x14ac:dyDescent="0.2">
      <c r="A374" s="48">
        <v>12</v>
      </c>
    </row>
    <row r="375" spans="1:1" ht="15" customHeight="1" x14ac:dyDescent="0.2">
      <c r="A375" s="48">
        <v>12</v>
      </c>
    </row>
    <row r="376" spans="1:1" ht="15" customHeight="1" x14ac:dyDescent="0.2">
      <c r="A376" s="48">
        <v>12</v>
      </c>
    </row>
    <row r="377" spans="1:1" ht="15" customHeight="1" x14ac:dyDescent="0.2">
      <c r="A377" s="48">
        <v>12</v>
      </c>
    </row>
    <row r="378" spans="1:1" ht="15" customHeight="1" x14ac:dyDescent="0.2">
      <c r="A378" s="48">
        <v>12</v>
      </c>
    </row>
    <row r="379" spans="1:1" ht="15" customHeight="1" x14ac:dyDescent="0.2">
      <c r="A379" s="48">
        <v>12</v>
      </c>
    </row>
    <row r="380" spans="1:1" ht="15" customHeight="1" x14ac:dyDescent="0.2">
      <c r="A380" s="48">
        <v>12</v>
      </c>
    </row>
    <row r="381" spans="1:1" ht="15" customHeight="1" x14ac:dyDescent="0.2">
      <c r="A381" s="48">
        <v>12</v>
      </c>
    </row>
    <row r="382" spans="1:1" ht="15" customHeight="1" x14ac:dyDescent="0.2">
      <c r="A382" s="48">
        <v>12</v>
      </c>
    </row>
    <row r="383" spans="1:1" ht="15" customHeight="1" x14ac:dyDescent="0.2">
      <c r="A383" s="48">
        <v>12</v>
      </c>
    </row>
    <row r="384" spans="1:1" ht="15" customHeight="1" x14ac:dyDescent="0.2">
      <c r="A384" s="48">
        <v>12</v>
      </c>
    </row>
    <row r="385" spans="1:1" ht="0.75" customHeight="1" x14ac:dyDescent="0.2">
      <c r="A385" s="351">
        <v>12</v>
      </c>
    </row>
    <row r="386" spans="1:1" ht="2.25" customHeight="1" x14ac:dyDescent="0.2">
      <c r="A386" s="351">
        <v>12</v>
      </c>
    </row>
  </sheetData>
  <autoFilter ref="A4:XFB386" xr:uid="{601A1AB7-0476-4500-9CE0-AAAA6AF531F3}">
    <filterColumn colId="0"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autoFilter>
  <mergeCells count="1699">
    <mergeCell ref="AD74:AD86"/>
    <mergeCell ref="AI27:AI46"/>
    <mergeCell ref="AJ27:AJ46"/>
    <mergeCell ref="AN27:AN46"/>
    <mergeCell ref="AP27:AP33"/>
    <mergeCell ref="AF27:AF46"/>
    <mergeCell ref="AG27:AG46"/>
    <mergeCell ref="AH27:AH46"/>
    <mergeCell ref="AK27:AK46"/>
    <mergeCell ref="AN87:AN106"/>
    <mergeCell ref="AI87:AI106"/>
    <mergeCell ref="AJ87:AJ106"/>
    <mergeCell ref="AK47:AK66"/>
    <mergeCell ref="AB7:AB26"/>
    <mergeCell ref="AC7:AC26"/>
    <mergeCell ref="AD7:AD26"/>
    <mergeCell ref="AE7:AE26"/>
    <mergeCell ref="AF7:AF26"/>
    <mergeCell ref="AG7:AG26"/>
    <mergeCell ref="AH7:AH26"/>
    <mergeCell ref="AK7:AK26"/>
    <mergeCell ref="AD47:AD66"/>
    <mergeCell ref="AL47:AL66"/>
    <mergeCell ref="AN47:AN66"/>
    <mergeCell ref="AO47:AO66"/>
    <mergeCell ref="AL27:AL46"/>
    <mergeCell ref="AM27:AM46"/>
    <mergeCell ref="W27:W46"/>
    <mergeCell ref="AP94:AP106"/>
    <mergeCell ref="AD94:AD106"/>
    <mergeCell ref="AE94:AE106"/>
    <mergeCell ref="AA27:AA46"/>
    <mergeCell ref="AB27:AB46"/>
    <mergeCell ref="AC27:AC46"/>
    <mergeCell ref="AD27:AD46"/>
    <mergeCell ref="AE27:AE46"/>
    <mergeCell ref="AA47:AA66"/>
    <mergeCell ref="AC47:AC66"/>
    <mergeCell ref="AK67:AK86"/>
    <mergeCell ref="AJ67:AJ86"/>
    <mergeCell ref="Y67:Y73"/>
    <mergeCell ref="Z67:Z73"/>
    <mergeCell ref="AA67:AA73"/>
    <mergeCell ref="AB67:AB73"/>
    <mergeCell ref="AC67:AC73"/>
    <mergeCell ref="BK194:BK206"/>
    <mergeCell ref="BA187:BA193"/>
    <mergeCell ref="BB187:BB193"/>
    <mergeCell ref="BC187:BC193"/>
    <mergeCell ref="BD187:BD193"/>
    <mergeCell ref="BE187:BE193"/>
    <mergeCell ref="BF187:BF193"/>
    <mergeCell ref="BG187:BG193"/>
    <mergeCell ref="BH187:BH193"/>
    <mergeCell ref="BI187:BI193"/>
    <mergeCell ref="BJ187:BJ193"/>
    <mergeCell ref="BK187:BK193"/>
    <mergeCell ref="BL187:BL193"/>
    <mergeCell ref="AU194:AU206"/>
    <mergeCell ref="AV194:AV206"/>
    <mergeCell ref="AW194:AW206"/>
    <mergeCell ref="AX194:AX206"/>
    <mergeCell ref="AY194:AY206"/>
    <mergeCell ref="AZ194:AZ206"/>
    <mergeCell ref="BL194:BL206"/>
    <mergeCell ref="BA194:BA206"/>
    <mergeCell ref="BB194:BB206"/>
    <mergeCell ref="BC194:BC206"/>
    <mergeCell ref="BD194:BD206"/>
    <mergeCell ref="BE194:BE206"/>
    <mergeCell ref="BF194:BF206"/>
    <mergeCell ref="AU187:AU193"/>
    <mergeCell ref="AV187:AV193"/>
    <mergeCell ref="AW187:AW193"/>
    <mergeCell ref="AX187:AX193"/>
    <mergeCell ref="A385:A386"/>
    <mergeCell ref="BI194:BI206"/>
    <mergeCell ref="BJ194:BJ206"/>
    <mergeCell ref="A187:A206"/>
    <mergeCell ref="B187:B206"/>
    <mergeCell ref="C187:C206"/>
    <mergeCell ref="D187:D206"/>
    <mergeCell ref="E187:E206"/>
    <mergeCell ref="F187:F206"/>
    <mergeCell ref="BD314:BD326"/>
    <mergeCell ref="AU307:AU313"/>
    <mergeCell ref="AV307:AV313"/>
    <mergeCell ref="AW307:AW313"/>
    <mergeCell ref="AL307:AL326"/>
    <mergeCell ref="AM307:AM326"/>
    <mergeCell ref="BJ314:BJ326"/>
    <mergeCell ref="BE314:BE326"/>
    <mergeCell ref="BF314:BF326"/>
    <mergeCell ref="G187:G206"/>
    <mergeCell ref="H187:H206"/>
    <mergeCell ref="I187:I206"/>
    <mergeCell ref="J187:J206"/>
    <mergeCell ref="K187:K206"/>
    <mergeCell ref="L187:L206"/>
    <mergeCell ref="M187:M206"/>
    <mergeCell ref="X314:X326"/>
    <mergeCell ref="BH194:BH206"/>
    <mergeCell ref="AG287:AG293"/>
    <mergeCell ref="AG307:AG313"/>
    <mergeCell ref="AH307:AH313"/>
    <mergeCell ref="AI307:AI326"/>
    <mergeCell ref="AJ307:AJ326"/>
    <mergeCell ref="AS314:AS326"/>
    <mergeCell ref="AT314:AT326"/>
    <mergeCell ref="Y314:Y326"/>
    <mergeCell ref="Z314:Z326"/>
    <mergeCell ref="AA314:AA326"/>
    <mergeCell ref="AB314:AB326"/>
    <mergeCell ref="AC314:AC326"/>
    <mergeCell ref="AH314:AH326"/>
    <mergeCell ref="BL307:BL313"/>
    <mergeCell ref="AU314:AU326"/>
    <mergeCell ref="AV314:AV326"/>
    <mergeCell ref="AW314:AW326"/>
    <mergeCell ref="BI314:BI326"/>
    <mergeCell ref="AX314:AX326"/>
    <mergeCell ref="AY314:AY326"/>
    <mergeCell ref="AZ314:AZ326"/>
    <mergeCell ref="BA314:BA326"/>
    <mergeCell ref="BB314:BB326"/>
    <mergeCell ref="BC314:BC326"/>
    <mergeCell ref="BK314:BK326"/>
    <mergeCell ref="BL314:BL326"/>
    <mergeCell ref="BG314:BG326"/>
    <mergeCell ref="BH314:BH326"/>
    <mergeCell ref="BH307:BH313"/>
    <mergeCell ref="BI307:BI313"/>
    <mergeCell ref="AR314:AR326"/>
    <mergeCell ref="Y307:Y313"/>
    <mergeCell ref="Z307:Z313"/>
    <mergeCell ref="AA307:AA313"/>
    <mergeCell ref="AB307:AB313"/>
    <mergeCell ref="AC307:AC313"/>
    <mergeCell ref="AD307:AD313"/>
    <mergeCell ref="BM307:BM313"/>
    <mergeCell ref="BD307:BD313"/>
    <mergeCell ref="BE307:BE313"/>
    <mergeCell ref="BF307:BF313"/>
    <mergeCell ref="BG307:BG313"/>
    <mergeCell ref="AX307:AX313"/>
    <mergeCell ref="AY307:AY313"/>
    <mergeCell ref="AZ307:AZ313"/>
    <mergeCell ref="BA307:BA313"/>
    <mergeCell ref="BB307:BB313"/>
    <mergeCell ref="BC307:BC313"/>
    <mergeCell ref="BM314:BM326"/>
    <mergeCell ref="BJ307:BJ313"/>
    <mergeCell ref="BK307:BK313"/>
    <mergeCell ref="BG334:BG346"/>
    <mergeCell ref="BH334:BH346"/>
    <mergeCell ref="BI334:BI346"/>
    <mergeCell ref="BJ334:BJ346"/>
    <mergeCell ref="BK334:BK346"/>
    <mergeCell ref="BL334:BL346"/>
    <mergeCell ref="BM334:BM346"/>
    <mergeCell ref="BG327:BG333"/>
    <mergeCell ref="BH327:BH333"/>
    <mergeCell ref="BI327:BI333"/>
    <mergeCell ref="BJ327:BJ333"/>
    <mergeCell ref="BK327:BK333"/>
    <mergeCell ref="BL327:BL333"/>
    <mergeCell ref="BM327:BM333"/>
    <mergeCell ref="BC327:BC333"/>
    <mergeCell ref="BD327:BD333"/>
    <mergeCell ref="BE327:BE333"/>
    <mergeCell ref="BF327:BF333"/>
    <mergeCell ref="BE334:BE346"/>
    <mergeCell ref="BF334:BF346"/>
    <mergeCell ref="X307:X313"/>
    <mergeCell ref="AE307:AE313"/>
    <mergeCell ref="AF307:AF313"/>
    <mergeCell ref="AO327:AO346"/>
    <mergeCell ref="AP327:AP333"/>
    <mergeCell ref="AQ327:AQ333"/>
    <mergeCell ref="AR327:AR333"/>
    <mergeCell ref="AS327:AS333"/>
    <mergeCell ref="AT327:AT333"/>
    <mergeCell ref="AT334:AT346"/>
    <mergeCell ref="BC334:BC346"/>
    <mergeCell ref="BD334:BD346"/>
    <mergeCell ref="AN307:AN326"/>
    <mergeCell ref="AO307:AO326"/>
    <mergeCell ref="AP307:AP313"/>
    <mergeCell ref="AQ307:AQ313"/>
    <mergeCell ref="AQ314:AQ326"/>
    <mergeCell ref="AR307:AR313"/>
    <mergeCell ref="AS307:AS313"/>
    <mergeCell ref="AT307:AT313"/>
    <mergeCell ref="AU327:AU333"/>
    <mergeCell ref="AV327:AV333"/>
    <mergeCell ref="AW327:AW333"/>
    <mergeCell ref="AX327:AX333"/>
    <mergeCell ref="AS334:AS346"/>
    <mergeCell ref="AU334:AU346"/>
    <mergeCell ref="AV334:AV346"/>
    <mergeCell ref="AW334:AW346"/>
    <mergeCell ref="AX334:AX346"/>
    <mergeCell ref="AY334:AY346"/>
    <mergeCell ref="AZ334:AZ346"/>
    <mergeCell ref="AP314:AP326"/>
    <mergeCell ref="BB334:BB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A327:BA333"/>
    <mergeCell ref="BB327:BB333"/>
    <mergeCell ref="P307:P326"/>
    <mergeCell ref="Q307:Q326"/>
    <mergeCell ref="U307:U326"/>
    <mergeCell ref="V307:V326"/>
    <mergeCell ref="AY327:AY333"/>
    <mergeCell ref="AZ327:AZ333"/>
    <mergeCell ref="AD327:AD333"/>
    <mergeCell ref="AE327:AE333"/>
    <mergeCell ref="AF327:AF333"/>
    <mergeCell ref="AG327:AG333"/>
    <mergeCell ref="V327:V346"/>
    <mergeCell ref="W327:W346"/>
    <mergeCell ref="X327:X333"/>
    <mergeCell ref="W307:W326"/>
    <mergeCell ref="AI327:AI346"/>
    <mergeCell ref="AJ327:AJ346"/>
    <mergeCell ref="AL327:AL346"/>
    <mergeCell ref="AM327:AM346"/>
    <mergeCell ref="AN327:AN346"/>
    <mergeCell ref="X334:X346"/>
    <mergeCell ref="Y334:Y346"/>
    <mergeCell ref="Z334:Z346"/>
    <mergeCell ref="AA334:AA346"/>
    <mergeCell ref="AB334:AB346"/>
    <mergeCell ref="AC334:AC346"/>
    <mergeCell ref="AD334:AD346"/>
    <mergeCell ref="AE334:AE346"/>
    <mergeCell ref="AF334:AF346"/>
    <mergeCell ref="AG334:AG346"/>
    <mergeCell ref="AH334:AH346"/>
    <mergeCell ref="AH327:AH333"/>
    <mergeCell ref="AD314:AD326"/>
    <mergeCell ref="AE314:AE326"/>
    <mergeCell ref="AF314:AF326"/>
    <mergeCell ref="AG314:AG326"/>
    <mergeCell ref="BA334:BA346"/>
    <mergeCell ref="AP334:AP346"/>
    <mergeCell ref="AQ334:AQ346"/>
    <mergeCell ref="AR334:AR34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E47:AE66"/>
    <mergeCell ref="AF47:AF66"/>
    <mergeCell ref="M327:M346"/>
    <mergeCell ref="N327:N346"/>
    <mergeCell ref="O327:O346"/>
    <mergeCell ref="P327:P346"/>
    <mergeCell ref="Q327:Q346"/>
    <mergeCell ref="U327:U346"/>
    <mergeCell ref="AB327:AB333"/>
    <mergeCell ref="AC327:AC333"/>
    <mergeCell ref="AC287:AC293"/>
    <mergeCell ref="Y327:Y333"/>
    <mergeCell ref="Z327:Z333"/>
    <mergeCell ref="AA327:AA333"/>
    <mergeCell ref="AF274:AF286"/>
    <mergeCell ref="AM47:AM66"/>
    <mergeCell ref="B287:B306"/>
    <mergeCell ref="H47:H66"/>
    <mergeCell ref="BK47:BK66"/>
    <mergeCell ref="BL47:BL66"/>
    <mergeCell ref="BM47:BM66"/>
    <mergeCell ref="BD47:BD66"/>
    <mergeCell ref="BE47:BE66"/>
    <mergeCell ref="BF47:BF66"/>
    <mergeCell ref="BG47:BG66"/>
    <mergeCell ref="J47:J66"/>
    <mergeCell ref="K47:K66"/>
    <mergeCell ref="L47:L66"/>
    <mergeCell ref="M47:M66"/>
    <mergeCell ref="N47:N66"/>
    <mergeCell ref="O47:O66"/>
    <mergeCell ref="P47:P66"/>
    <mergeCell ref="Q47:Q66"/>
    <mergeCell ref="U47:U66"/>
    <mergeCell ref="V47:V66"/>
    <mergeCell ref="W47:W66"/>
    <mergeCell ref="X47:X66"/>
    <mergeCell ref="AG47:AG66"/>
    <mergeCell ref="AH47:AH66"/>
    <mergeCell ref="AI47:AI66"/>
    <mergeCell ref="AJ47:AJ66"/>
    <mergeCell ref="Y47:Y66"/>
    <mergeCell ref="Z47:Z66"/>
    <mergeCell ref="AB47:AB66"/>
    <mergeCell ref="N187:N206"/>
    <mergeCell ref="BJ47:BJ66"/>
    <mergeCell ref="AH187:AH193"/>
    <mergeCell ref="AI187:AI206"/>
    <mergeCell ref="AQ287:AQ293"/>
    <mergeCell ref="BG234:BG246"/>
    <mergeCell ref="BB267:BB273"/>
    <mergeCell ref="BE254:BE266"/>
    <mergeCell ref="BF254:BF266"/>
    <mergeCell ref="AU254:AU266"/>
    <mergeCell ref="AV254:AV266"/>
    <mergeCell ref="BC254:BC266"/>
    <mergeCell ref="BD254:BD266"/>
    <mergeCell ref="BB234:BB246"/>
    <mergeCell ref="AR274:AR286"/>
    <mergeCell ref="AS274:AS286"/>
    <mergeCell ref="AT274:AT286"/>
    <mergeCell ref="BD247:BD253"/>
    <mergeCell ref="BA254:BA266"/>
    <mergeCell ref="AY274:AY286"/>
    <mergeCell ref="AW267:AW273"/>
    <mergeCell ref="AX267:AX273"/>
    <mergeCell ref="AY267:AY273"/>
    <mergeCell ref="BA274:BA286"/>
    <mergeCell ref="BB274:BB286"/>
    <mergeCell ref="BC274:BC286"/>
    <mergeCell ref="BE247:BE253"/>
    <mergeCell ref="BF247:BF253"/>
    <mergeCell ref="AQ274:AQ286"/>
    <mergeCell ref="BA247:BA253"/>
    <mergeCell ref="BB247:BB253"/>
    <mergeCell ref="AX247:AX253"/>
    <mergeCell ref="AY247:AY253"/>
    <mergeCell ref="AZ247:AZ253"/>
    <mergeCell ref="BE234:BE246"/>
    <mergeCell ref="BF234:BF246"/>
    <mergeCell ref="W267:W286"/>
    <mergeCell ref="X267:X273"/>
    <mergeCell ref="AA247:AA253"/>
    <mergeCell ref="AT247:AT253"/>
    <mergeCell ref="AT254:AT266"/>
    <mergeCell ref="AU214:AU226"/>
    <mergeCell ref="AV214:AV226"/>
    <mergeCell ref="BJ87:BJ93"/>
    <mergeCell ref="BG94:BG106"/>
    <mergeCell ref="BH94:BH106"/>
    <mergeCell ref="BH87:BH93"/>
    <mergeCell ref="BI87:BI93"/>
    <mergeCell ref="BF294:BF306"/>
    <mergeCell ref="X287:X293"/>
    <mergeCell ref="Y287:Y293"/>
    <mergeCell ref="Z287:Z293"/>
    <mergeCell ref="AA287:AA293"/>
    <mergeCell ref="BI287:BI293"/>
    <mergeCell ref="AS287:AS293"/>
    <mergeCell ref="AT287:AT293"/>
    <mergeCell ref="AT294:AT306"/>
    <mergeCell ref="AH287:AH293"/>
    <mergeCell ref="AI287:AI306"/>
    <mergeCell ref="BJ274:BJ286"/>
    <mergeCell ref="AS294:AS306"/>
    <mergeCell ref="BH227:BH233"/>
    <mergeCell ref="BI207:BI213"/>
    <mergeCell ref="BJ207:BJ213"/>
    <mergeCell ref="BH234:BH246"/>
    <mergeCell ref="BI234:BI246"/>
    <mergeCell ref="AW274:AW286"/>
    <mergeCell ref="AU267:AU273"/>
    <mergeCell ref="X274:X286"/>
    <mergeCell ref="Y274:Y286"/>
    <mergeCell ref="Z274:Z286"/>
    <mergeCell ref="AA274:AA286"/>
    <mergeCell ref="AB274:AB286"/>
    <mergeCell ref="AJ267:AJ286"/>
    <mergeCell ref="Y267:Y273"/>
    <mergeCell ref="Z267:Z273"/>
    <mergeCell ref="AA267:AA273"/>
    <mergeCell ref="AB267:AB273"/>
    <mergeCell ref="AC267:AC273"/>
    <mergeCell ref="AD267:AD273"/>
    <mergeCell ref="BE167:BE173"/>
    <mergeCell ref="AQ194:AQ206"/>
    <mergeCell ref="AR194:AR206"/>
    <mergeCell ref="AS194:AS206"/>
    <mergeCell ref="AJ187:AJ206"/>
    <mergeCell ref="AH194:AH206"/>
    <mergeCell ref="AB194:AB206"/>
    <mergeCell ref="AC194:AC206"/>
    <mergeCell ref="AA187:AA193"/>
    <mergeCell ref="AV267:AV273"/>
    <mergeCell ref="BE267:BE273"/>
    <mergeCell ref="AZ274:AZ286"/>
    <mergeCell ref="AM187:AM206"/>
    <mergeCell ref="AN187:AN206"/>
    <mergeCell ref="AG194:AG206"/>
    <mergeCell ref="AD194:AD206"/>
    <mergeCell ref="AE194:AE206"/>
    <mergeCell ref="AF194:AF206"/>
    <mergeCell ref="AH274:AH286"/>
    <mergeCell ref="AJ247:AJ266"/>
    <mergeCell ref="C287:C306"/>
    <mergeCell ref="X294:X306"/>
    <mergeCell ref="Y294:Y306"/>
    <mergeCell ref="D287:D306"/>
    <mergeCell ref="Z294:Z306"/>
    <mergeCell ref="E287:E306"/>
    <mergeCell ref="F287:F306"/>
    <mergeCell ref="BK287:BK293"/>
    <mergeCell ref="BG294:BG306"/>
    <mergeCell ref="BH294:BH306"/>
    <mergeCell ref="BI294:BI306"/>
    <mergeCell ref="BJ294:BJ306"/>
    <mergeCell ref="AU294:AU306"/>
    <mergeCell ref="AV294:AV306"/>
    <mergeCell ref="AW294:AW306"/>
    <mergeCell ref="AX294:AX306"/>
    <mergeCell ref="AA294:AA306"/>
    <mergeCell ref="AB294:AB306"/>
    <mergeCell ref="AB287:AB293"/>
    <mergeCell ref="AG294:AG306"/>
    <mergeCell ref="AJ287:AJ306"/>
    <mergeCell ref="AL287:AL306"/>
    <mergeCell ref="AM287:AM306"/>
    <mergeCell ref="AR287:AR293"/>
    <mergeCell ref="AY294:AY306"/>
    <mergeCell ref="AZ294:AZ306"/>
    <mergeCell ref="BG287:BG293"/>
    <mergeCell ref="BH287:BH293"/>
    <mergeCell ref="BF287:BF293"/>
    <mergeCell ref="AC294:AC306"/>
    <mergeCell ref="AD294:AD306"/>
    <mergeCell ref="AQ294:AQ306"/>
    <mergeCell ref="AD287:AD293"/>
    <mergeCell ref="AE287:AE293"/>
    <mergeCell ref="AF287:AF293"/>
    <mergeCell ref="AE294:AE306"/>
    <mergeCell ref="AF294:AF306"/>
    <mergeCell ref="AE274:AE286"/>
    <mergeCell ref="BM294:BM306"/>
    <mergeCell ref="A47:A66"/>
    <mergeCell ref="B47:B66"/>
    <mergeCell ref="C47:C66"/>
    <mergeCell ref="D47:D66"/>
    <mergeCell ref="E47:E66"/>
    <mergeCell ref="F47:F66"/>
    <mergeCell ref="G47:G66"/>
    <mergeCell ref="AU287:AU293"/>
    <mergeCell ref="AV287:AV293"/>
    <mergeCell ref="AW287:AW293"/>
    <mergeCell ref="AX287:AX293"/>
    <mergeCell ref="AY287:AY293"/>
    <mergeCell ref="AZ287:AZ293"/>
    <mergeCell ref="BA287:BA293"/>
    <mergeCell ref="BB287:BB293"/>
    <mergeCell ref="BC287:BC293"/>
    <mergeCell ref="BD287:BD293"/>
    <mergeCell ref="BE287:BE293"/>
    <mergeCell ref="AX274:AX286"/>
    <mergeCell ref="BL287:BL293"/>
    <mergeCell ref="AR294:AR306"/>
    <mergeCell ref="BH47:BH66"/>
    <mergeCell ref="BM247:BM253"/>
    <mergeCell ref="BM214:BM226"/>
    <mergeCell ref="BJ287:BJ293"/>
    <mergeCell ref="BL214:BL226"/>
    <mergeCell ref="BI214:BI226"/>
    <mergeCell ref="BJ214:BJ226"/>
    <mergeCell ref="BM234:BM246"/>
    <mergeCell ref="BM227:BM233"/>
    <mergeCell ref="BG227:BG233"/>
    <mergeCell ref="G287:G306"/>
    <mergeCell ref="H287:H306"/>
    <mergeCell ref="AC274:AC286"/>
    <mergeCell ref="AD274:AD286"/>
    <mergeCell ref="I287:I306"/>
    <mergeCell ref="J287:J306"/>
    <mergeCell ref="K287:K306"/>
    <mergeCell ref="L287:L306"/>
    <mergeCell ref="M287:M306"/>
    <mergeCell ref="N287:N306"/>
    <mergeCell ref="O287:O306"/>
    <mergeCell ref="P287:P306"/>
    <mergeCell ref="Q287:Q306"/>
    <mergeCell ref="U287:U306"/>
    <mergeCell ref="AH294:AH306"/>
    <mergeCell ref="P267:P286"/>
    <mergeCell ref="AP274:AP286"/>
    <mergeCell ref="AN267:AN286"/>
    <mergeCell ref="AO267:AO286"/>
    <mergeCell ref="AP267:AP273"/>
    <mergeCell ref="V287:V306"/>
    <mergeCell ref="W287:W306"/>
    <mergeCell ref="V267:V286"/>
    <mergeCell ref="BI227:BI233"/>
    <mergeCell ref="BH267:BH273"/>
    <mergeCell ref="AN287:AN306"/>
    <mergeCell ref="BM267:BM273"/>
    <mergeCell ref="BJ227:BJ233"/>
    <mergeCell ref="BK227:BK233"/>
    <mergeCell ref="BL227:BL233"/>
    <mergeCell ref="BJ234:BJ246"/>
    <mergeCell ref="BK234:BK246"/>
    <mergeCell ref="BM287:BM293"/>
    <mergeCell ref="AO287:AO306"/>
    <mergeCell ref="AP287:AP293"/>
    <mergeCell ref="BM187:BM193"/>
    <mergeCell ref="BM194:BM206"/>
    <mergeCell ref="AP294:AP306"/>
    <mergeCell ref="AO187:AO206"/>
    <mergeCell ref="AP187:AP193"/>
    <mergeCell ref="AQ187:AQ193"/>
    <mergeCell ref="AR187:AR193"/>
    <mergeCell ref="BJ267:BJ273"/>
    <mergeCell ref="BK267:BK273"/>
    <mergeCell ref="BK294:BK306"/>
    <mergeCell ref="BL294:BL306"/>
    <mergeCell ref="BA294:BA306"/>
    <mergeCell ref="BB294:BB306"/>
    <mergeCell ref="BC294:BC306"/>
    <mergeCell ref="BD294:BD306"/>
    <mergeCell ref="BE294:BE306"/>
    <mergeCell ref="BK207:BK213"/>
    <mergeCell ref="BL207:BL213"/>
    <mergeCell ref="BM207:BM213"/>
    <mergeCell ref="BL247:BL253"/>
    <mergeCell ref="BI274:BI286"/>
    <mergeCell ref="BK274:BK286"/>
    <mergeCell ref="BK214:BK226"/>
    <mergeCell ref="AE267:AE273"/>
    <mergeCell ref="AF267:AF273"/>
    <mergeCell ref="AG267:AG273"/>
    <mergeCell ref="AH267:AH273"/>
    <mergeCell ref="AI267:AI286"/>
    <mergeCell ref="AG274:AG286"/>
    <mergeCell ref="AU274:AU286"/>
    <mergeCell ref="AV274:AV286"/>
    <mergeCell ref="BG107:BG113"/>
    <mergeCell ref="BH107:BH113"/>
    <mergeCell ref="AP114:AP126"/>
    <mergeCell ref="AQ114:AQ126"/>
    <mergeCell ref="BF107:BF113"/>
    <mergeCell ref="AW127:AW133"/>
    <mergeCell ref="AP167:AP173"/>
    <mergeCell ref="AQ167:AQ173"/>
    <mergeCell ref="AH167:AH173"/>
    <mergeCell ref="AE127:AE133"/>
    <mergeCell ref="AF127:AF133"/>
    <mergeCell ref="AP127:AP133"/>
    <mergeCell ref="AL167:AL186"/>
    <mergeCell ref="AO127:AO146"/>
    <mergeCell ref="AR167:AR173"/>
    <mergeCell ref="AT174:AT186"/>
    <mergeCell ref="AE154:AE166"/>
    <mergeCell ref="AL267:AL286"/>
    <mergeCell ref="AM267:AM286"/>
    <mergeCell ref="BF267:BF273"/>
    <mergeCell ref="BG267:BG273"/>
    <mergeCell ref="BH274:BH286"/>
    <mergeCell ref="AF247:AF253"/>
    <mergeCell ref="BB254:BB266"/>
    <mergeCell ref="BL274:BL286"/>
    <mergeCell ref="BM274:BM286"/>
    <mergeCell ref="BD274:BD286"/>
    <mergeCell ref="BE274:BE286"/>
    <mergeCell ref="BF274:BF286"/>
    <mergeCell ref="BG274:BG286"/>
    <mergeCell ref="AR267:AR273"/>
    <mergeCell ref="AS267:AS273"/>
    <mergeCell ref="AT267:AT273"/>
    <mergeCell ref="BC114:BC126"/>
    <mergeCell ref="BD114:BD126"/>
    <mergeCell ref="BC267:BC273"/>
    <mergeCell ref="BD267:BD273"/>
    <mergeCell ref="BL267:BL273"/>
    <mergeCell ref="BG254:BG266"/>
    <mergeCell ref="BH254:BH266"/>
    <mergeCell ref="BI254:BI266"/>
    <mergeCell ref="BJ254:BJ266"/>
    <mergeCell ref="BK254:BK266"/>
    <mergeCell ref="BL254:BL266"/>
    <mergeCell ref="BM254:BM266"/>
    <mergeCell ref="BG247:BG253"/>
    <mergeCell ref="BH247:BH253"/>
    <mergeCell ref="BI247:BI253"/>
    <mergeCell ref="BJ247:BJ253"/>
    <mergeCell ref="BK247:BK253"/>
    <mergeCell ref="AW214:AW226"/>
    <mergeCell ref="AU247:AU253"/>
    <mergeCell ref="AV247:AV253"/>
    <mergeCell ref="AW247:AW253"/>
    <mergeCell ref="AR214:AR226"/>
    <mergeCell ref="AS214:AS226"/>
    <mergeCell ref="A267:A286"/>
    <mergeCell ref="B267:B286"/>
    <mergeCell ref="C267:C286"/>
    <mergeCell ref="D267:D286"/>
    <mergeCell ref="E267:E286"/>
    <mergeCell ref="F267:F286"/>
    <mergeCell ref="G267:G286"/>
    <mergeCell ref="H267:H286"/>
    <mergeCell ref="I267:I286"/>
    <mergeCell ref="J267:J286"/>
    <mergeCell ref="K267:K286"/>
    <mergeCell ref="L267:L286"/>
    <mergeCell ref="M267:M286"/>
    <mergeCell ref="N267:N286"/>
    <mergeCell ref="O267:O286"/>
    <mergeCell ref="BE114:BE126"/>
    <mergeCell ref="BF114:BF126"/>
    <mergeCell ref="AU114:AU126"/>
    <mergeCell ref="AB247:AB253"/>
    <mergeCell ref="AC247:AC253"/>
    <mergeCell ref="AD247:AD253"/>
    <mergeCell ref="AE247:AE253"/>
    <mergeCell ref="AI107:AI126"/>
    <mergeCell ref="AJ107:AJ126"/>
    <mergeCell ref="AL107:AL126"/>
    <mergeCell ref="AM107:AM126"/>
    <mergeCell ref="AO107:AO126"/>
    <mergeCell ref="BE107:BE113"/>
    <mergeCell ref="AU107:AU113"/>
    <mergeCell ref="AV107:AV113"/>
    <mergeCell ref="AW107:AW113"/>
    <mergeCell ref="AX107:AX113"/>
    <mergeCell ref="Q267:Q286"/>
    <mergeCell ref="U267:U286"/>
    <mergeCell ref="BK107:BK113"/>
    <mergeCell ref="BL107:BL113"/>
    <mergeCell ref="BM107:BM113"/>
    <mergeCell ref="BG34:BG46"/>
    <mergeCell ref="BJ114:BJ126"/>
    <mergeCell ref="BK114:BK126"/>
    <mergeCell ref="AY114:AY126"/>
    <mergeCell ref="AZ114:AZ126"/>
    <mergeCell ref="AC187:AC193"/>
    <mergeCell ref="AD187:AD193"/>
    <mergeCell ref="AE187:AE193"/>
    <mergeCell ref="BL114:BL126"/>
    <mergeCell ref="BM114:BM126"/>
    <mergeCell ref="AR107:AR113"/>
    <mergeCell ref="AS107:AS113"/>
    <mergeCell ref="AT107:AT113"/>
    <mergeCell ref="AT114:AT126"/>
    <mergeCell ref="AC107:AC113"/>
    <mergeCell ref="AD107:AD113"/>
    <mergeCell ref="AX114:AX126"/>
    <mergeCell ref="BD107:BD113"/>
    <mergeCell ref="BK154:BK166"/>
    <mergeCell ref="BL154:BL166"/>
    <mergeCell ref="AY187:AY193"/>
    <mergeCell ref="AZ187:AZ193"/>
    <mergeCell ref="AE107:AE113"/>
    <mergeCell ref="BC107:BC113"/>
    <mergeCell ref="BF147:BF153"/>
    <mergeCell ref="BL167:BL173"/>
    <mergeCell ref="AX127:AX133"/>
    <mergeCell ref="AZ267:AZ273"/>
    <mergeCell ref="BA267:BA273"/>
    <mergeCell ref="BJ107:BJ113"/>
    <mergeCell ref="AL247:AL266"/>
    <mergeCell ref="AR114:AR126"/>
    <mergeCell ref="AS114:AS126"/>
    <mergeCell ref="BG114:BG126"/>
    <mergeCell ref="BC247:BC253"/>
    <mergeCell ref="AZ254:AZ266"/>
    <mergeCell ref="BH167:BH173"/>
    <mergeCell ref="BH114:BH126"/>
    <mergeCell ref="AF107:AF113"/>
    <mergeCell ref="AG107:AG113"/>
    <mergeCell ref="AH107:AH113"/>
    <mergeCell ref="AY107:AY113"/>
    <mergeCell ref="AZ107:AZ113"/>
    <mergeCell ref="BA107:BA113"/>
    <mergeCell ref="BB107:BB113"/>
    <mergeCell ref="BA114:BA126"/>
    <mergeCell ref="BB114:BB126"/>
    <mergeCell ref="AG254:AG266"/>
    <mergeCell ref="AH254:AH266"/>
    <mergeCell ref="AP254:AP266"/>
    <mergeCell ref="AQ267:AQ273"/>
    <mergeCell ref="BI267:BI273"/>
    <mergeCell ref="AV114:AV126"/>
    <mergeCell ref="AW114:AW126"/>
    <mergeCell ref="BI107:BI113"/>
    <mergeCell ref="AW254:AW266"/>
    <mergeCell ref="AX254:AX266"/>
    <mergeCell ref="AY254:AY266"/>
    <mergeCell ref="AQ254:AQ266"/>
    <mergeCell ref="AY87:AY93"/>
    <mergeCell ref="AO27:AO46"/>
    <mergeCell ref="BG27:BG33"/>
    <mergeCell ref="BH27:BH33"/>
    <mergeCell ref="BM167:BM173"/>
    <mergeCell ref="BI174:BI186"/>
    <mergeCell ref="A107:A126"/>
    <mergeCell ref="B107:B126"/>
    <mergeCell ref="C107:C126"/>
    <mergeCell ref="D107:D126"/>
    <mergeCell ref="E107:E126"/>
    <mergeCell ref="F107:F126"/>
    <mergeCell ref="BD34:BD46"/>
    <mergeCell ref="G107:G126"/>
    <mergeCell ref="H107:H126"/>
    <mergeCell ref="I107:I126"/>
    <mergeCell ref="J107:J126"/>
    <mergeCell ref="K107:K126"/>
    <mergeCell ref="L107:L126"/>
    <mergeCell ref="M107:M126"/>
    <mergeCell ref="N107:N126"/>
    <mergeCell ref="O107:O126"/>
    <mergeCell ref="P107:P126"/>
    <mergeCell ref="Q107:Q126"/>
    <mergeCell ref="U107:U126"/>
    <mergeCell ref="V107:V126"/>
    <mergeCell ref="W107:W126"/>
    <mergeCell ref="X107:X113"/>
    <mergeCell ref="AB107:AB113"/>
    <mergeCell ref="I47:I66"/>
    <mergeCell ref="M27:M46"/>
    <mergeCell ref="BB87:BB93"/>
    <mergeCell ref="AS94:AS106"/>
    <mergeCell ref="AT94:AT106"/>
    <mergeCell ref="AT87:AT93"/>
    <mergeCell ref="P27:P46"/>
    <mergeCell ref="Q27:Q46"/>
    <mergeCell ref="BI114:BI126"/>
    <mergeCell ref="AX47:AX66"/>
    <mergeCell ref="AY47:AY66"/>
    <mergeCell ref="AZ47:AZ66"/>
    <mergeCell ref="BA47:BA66"/>
    <mergeCell ref="BB47:BB66"/>
    <mergeCell ref="BC47:BC66"/>
    <mergeCell ref="AZ74:AZ86"/>
    <mergeCell ref="BA74:BA86"/>
    <mergeCell ref="BB34:BB46"/>
    <mergeCell ref="BC34:BC46"/>
    <mergeCell ref="BG67:BG73"/>
    <mergeCell ref="BH67:BH73"/>
    <mergeCell ref="BI67:BI73"/>
    <mergeCell ref="AX67:AX73"/>
    <mergeCell ref="AY67:AY73"/>
    <mergeCell ref="BE87:BE93"/>
    <mergeCell ref="BC87:BC93"/>
    <mergeCell ref="AX94:AX106"/>
    <mergeCell ref="AY94:AY106"/>
    <mergeCell ref="AZ94:AZ106"/>
    <mergeCell ref="BA94:BA106"/>
    <mergeCell ref="BB94:BB106"/>
    <mergeCell ref="AZ67:AZ73"/>
    <mergeCell ref="BA67:BA73"/>
    <mergeCell ref="BF94:BF106"/>
    <mergeCell ref="BC27:BC33"/>
    <mergeCell ref="BM27:BM33"/>
    <mergeCell ref="AP34:AP46"/>
    <mergeCell ref="BD27:BD33"/>
    <mergeCell ref="BE27:BE33"/>
    <mergeCell ref="BF27:BF33"/>
    <mergeCell ref="BJ27:BJ33"/>
    <mergeCell ref="BK27:BK33"/>
    <mergeCell ref="BL27:BL33"/>
    <mergeCell ref="AU34:AU46"/>
    <mergeCell ref="AV34:AV46"/>
    <mergeCell ref="AW34:AW46"/>
    <mergeCell ref="BK34:BK46"/>
    <mergeCell ref="BL34:BL46"/>
    <mergeCell ref="BM34:BM46"/>
    <mergeCell ref="BJ34:BJ46"/>
    <mergeCell ref="AR34:AR46"/>
    <mergeCell ref="AS34:AS46"/>
    <mergeCell ref="AS27:AS33"/>
    <mergeCell ref="BI27:BI33"/>
    <mergeCell ref="AX27:AX33"/>
    <mergeCell ref="AY27:AY33"/>
    <mergeCell ref="AZ27:AZ33"/>
    <mergeCell ref="BA27:BA33"/>
    <mergeCell ref="BH34:BH46"/>
    <mergeCell ref="BI34:BI46"/>
    <mergeCell ref="AQ27:AQ33"/>
    <mergeCell ref="AQ34:AQ46"/>
    <mergeCell ref="AR27:AR33"/>
    <mergeCell ref="AV27:AV33"/>
    <mergeCell ref="AW27:AW33"/>
    <mergeCell ref="AU27:AU33"/>
    <mergeCell ref="BB27:BB33"/>
    <mergeCell ref="BK7:BK13"/>
    <mergeCell ref="BL7:BL13"/>
    <mergeCell ref="AR14:AR26"/>
    <mergeCell ref="AS14:AS26"/>
    <mergeCell ref="BM7:BM13"/>
    <mergeCell ref="AY14:AY26"/>
    <mergeCell ref="AZ14:AZ26"/>
    <mergeCell ref="AP14:AP26"/>
    <mergeCell ref="AQ14:AQ26"/>
    <mergeCell ref="BK14:BK26"/>
    <mergeCell ref="BL14:BL26"/>
    <mergeCell ref="BA14:BA26"/>
    <mergeCell ref="BB14:BB26"/>
    <mergeCell ref="BD14:BD26"/>
    <mergeCell ref="BE14:BE26"/>
    <mergeCell ref="BF14:BF26"/>
    <mergeCell ref="AS7:AS13"/>
    <mergeCell ref="AT7:AT13"/>
    <mergeCell ref="AT14:AT26"/>
    <mergeCell ref="BM14:BM26"/>
    <mergeCell ref="BE7:BE13"/>
    <mergeCell ref="BJ7:BJ13"/>
    <mergeCell ref="BG14:BG26"/>
    <mergeCell ref="BH14:BH26"/>
    <mergeCell ref="BJ14:BJ26"/>
    <mergeCell ref="AW7:AW26"/>
    <mergeCell ref="BI7:BI26"/>
    <mergeCell ref="BF7:BF13"/>
    <mergeCell ref="BG7:BG13"/>
    <mergeCell ref="BH7:BH13"/>
    <mergeCell ref="BC7:BC13"/>
    <mergeCell ref="BC14:BC26"/>
    <mergeCell ref="I27:I46"/>
    <mergeCell ref="AU14:AU26"/>
    <mergeCell ref="AV14:AV26"/>
    <mergeCell ref="AX14:AX26"/>
    <mergeCell ref="AO7:AO26"/>
    <mergeCell ref="AP7:AP13"/>
    <mergeCell ref="AN7:AN26"/>
    <mergeCell ref="J27:J46"/>
    <mergeCell ref="G7:G26"/>
    <mergeCell ref="O7:O26"/>
    <mergeCell ref="P7:P26"/>
    <mergeCell ref="AT27:AT33"/>
    <mergeCell ref="Q7:Q26"/>
    <mergeCell ref="U7:U26"/>
    <mergeCell ref="X27:X46"/>
    <mergeCell ref="Y27:Y46"/>
    <mergeCell ref="Z27:Z46"/>
    <mergeCell ref="K27:K46"/>
    <mergeCell ref="L27:L46"/>
    <mergeCell ref="AI7:AI26"/>
    <mergeCell ref="AJ7:AJ26"/>
    <mergeCell ref="AL7:AL26"/>
    <mergeCell ref="N27:N46"/>
    <mergeCell ref="O27:O46"/>
    <mergeCell ref="AM7:AM26"/>
    <mergeCell ref="AT34:AT46"/>
    <mergeCell ref="U27:U46"/>
    <mergeCell ref="V27:V46"/>
    <mergeCell ref="X7:X26"/>
    <mergeCell ref="Y7:Y26"/>
    <mergeCell ref="Z7:Z26"/>
    <mergeCell ref="AA7:AA26"/>
    <mergeCell ref="BL74:BL86"/>
    <mergeCell ref="AT74:AT86"/>
    <mergeCell ref="AU74:AU86"/>
    <mergeCell ref="AV74:AV86"/>
    <mergeCell ref="AX74:AX86"/>
    <mergeCell ref="AY74:AY86"/>
    <mergeCell ref="AL67:AL86"/>
    <mergeCell ref="AT67:AT73"/>
    <mergeCell ref="AM67:AM86"/>
    <mergeCell ref="AN67:AN86"/>
    <mergeCell ref="AO67:AO86"/>
    <mergeCell ref="AP67:AP73"/>
    <mergeCell ref="AQ67:AQ73"/>
    <mergeCell ref="AQ74:AQ86"/>
    <mergeCell ref="AR67:AR73"/>
    <mergeCell ref="AS67:AS73"/>
    <mergeCell ref="AX34:AX46"/>
    <mergeCell ref="AY34:AY46"/>
    <mergeCell ref="AZ34:AZ46"/>
    <mergeCell ref="BA34:BA46"/>
    <mergeCell ref="AV67:AV73"/>
    <mergeCell ref="AV47:AV56"/>
    <mergeCell ref="AV57:AV66"/>
    <mergeCell ref="AP47:AP66"/>
    <mergeCell ref="AQ47:AQ66"/>
    <mergeCell ref="AR47:AR66"/>
    <mergeCell ref="AS47:AS66"/>
    <mergeCell ref="AT47:AT66"/>
    <mergeCell ref="AU47:AU66"/>
    <mergeCell ref="BI47:BI66"/>
    <mergeCell ref="BB67:BB73"/>
    <mergeCell ref="BC67:BC73"/>
    <mergeCell ref="AR74:AR86"/>
    <mergeCell ref="AS74:AS86"/>
    <mergeCell ref="AW67:AW86"/>
    <mergeCell ref="AU67:AU73"/>
    <mergeCell ref="BK67:BK73"/>
    <mergeCell ref="AW47:AW66"/>
    <mergeCell ref="H7:H26"/>
    <mergeCell ref="I7:I26"/>
    <mergeCell ref="J7:J26"/>
    <mergeCell ref="K7:K26"/>
    <mergeCell ref="L7:L26"/>
    <mergeCell ref="C87:C106"/>
    <mergeCell ref="D87:D106"/>
    <mergeCell ref="E87:E106"/>
    <mergeCell ref="AI67:AI86"/>
    <mergeCell ref="BE34:BE46"/>
    <mergeCell ref="BF34:BF46"/>
    <mergeCell ref="P87:P106"/>
    <mergeCell ref="Q87:Q106"/>
    <mergeCell ref="U87:U106"/>
    <mergeCell ref="BE74:BE86"/>
    <mergeCell ref="AP74:AP86"/>
    <mergeCell ref="G27:G46"/>
    <mergeCell ref="AU7:AU13"/>
    <mergeCell ref="AV7:AV13"/>
    <mergeCell ref="AX7:AX13"/>
    <mergeCell ref="AY7:AY13"/>
    <mergeCell ref="AZ7:AZ13"/>
    <mergeCell ref="BA7:BA13"/>
    <mergeCell ref="BB7:BB13"/>
    <mergeCell ref="BD7:BD13"/>
    <mergeCell ref="H27:H46"/>
    <mergeCell ref="BM87:BM93"/>
    <mergeCell ref="BC94:BC106"/>
    <mergeCell ref="AB87:AB93"/>
    <mergeCell ref="AC87:AC93"/>
    <mergeCell ref="AD87:AD93"/>
    <mergeCell ref="AU87:AU93"/>
    <mergeCell ref="AV87:AV93"/>
    <mergeCell ref="AW87:AW93"/>
    <mergeCell ref="AL87:AL106"/>
    <mergeCell ref="AM87:AM106"/>
    <mergeCell ref="AF94:AF106"/>
    <mergeCell ref="AG94:AG106"/>
    <mergeCell ref="V7:V26"/>
    <mergeCell ref="W7:W26"/>
    <mergeCell ref="AQ7:AQ13"/>
    <mergeCell ref="AR7:AR13"/>
    <mergeCell ref="BE67:BE73"/>
    <mergeCell ref="BF67:BF73"/>
    <mergeCell ref="BL94:BL106"/>
    <mergeCell ref="BF87:BF93"/>
    <mergeCell ref="BG87:BG93"/>
    <mergeCell ref="BI94:BI106"/>
    <mergeCell ref="BJ94:BJ106"/>
    <mergeCell ref="BE94:BE106"/>
    <mergeCell ref="V87:V106"/>
    <mergeCell ref="W87:W106"/>
    <mergeCell ref="X87:X93"/>
    <mergeCell ref="AE87:AE93"/>
    <mergeCell ref="AX87:AX93"/>
    <mergeCell ref="BK87:BK93"/>
    <mergeCell ref="BL87:BL93"/>
    <mergeCell ref="BM74:BM86"/>
    <mergeCell ref="A7:A26"/>
    <mergeCell ref="B7:B26"/>
    <mergeCell ref="C7:C26"/>
    <mergeCell ref="D7:D26"/>
    <mergeCell ref="E7:E26"/>
    <mergeCell ref="F7:F26"/>
    <mergeCell ref="BD94:BD106"/>
    <mergeCell ref="X94:X106"/>
    <mergeCell ref="Y94:Y106"/>
    <mergeCell ref="Z94:Z106"/>
    <mergeCell ref="AA94:AA106"/>
    <mergeCell ref="AB94:AB106"/>
    <mergeCell ref="AC94:AC106"/>
    <mergeCell ref="AH94:AH106"/>
    <mergeCell ref="A87:A106"/>
    <mergeCell ref="B87:B106"/>
    <mergeCell ref="AG87:AG93"/>
    <mergeCell ref="AH87:AH93"/>
    <mergeCell ref="Y87:Y93"/>
    <mergeCell ref="Z87:Z93"/>
    <mergeCell ref="AA87:AA93"/>
    <mergeCell ref="F87:F106"/>
    <mergeCell ref="G87:G106"/>
    <mergeCell ref="H87:H106"/>
    <mergeCell ref="I87:I106"/>
    <mergeCell ref="J87:J106"/>
    <mergeCell ref="K87:K106"/>
    <mergeCell ref="L87:L106"/>
    <mergeCell ref="M87:M106"/>
    <mergeCell ref="N87:N106"/>
    <mergeCell ref="O87:O106"/>
    <mergeCell ref="BD74:BD86"/>
    <mergeCell ref="BL234:BL246"/>
    <mergeCell ref="AP227:AP233"/>
    <mergeCell ref="AQ227:AQ233"/>
    <mergeCell ref="AQ234:AQ246"/>
    <mergeCell ref="AR227:AR233"/>
    <mergeCell ref="H227:H246"/>
    <mergeCell ref="AE114:AE126"/>
    <mergeCell ref="AF114:AF126"/>
    <mergeCell ref="AG114:AG126"/>
    <mergeCell ref="AH114:AH126"/>
    <mergeCell ref="I227:I246"/>
    <mergeCell ref="BD87:BD93"/>
    <mergeCell ref="BK94:BK106"/>
    <mergeCell ref="AU174:AU186"/>
    <mergeCell ref="AV174:AV186"/>
    <mergeCell ref="AW174:AW186"/>
    <mergeCell ref="AV154:AV166"/>
    <mergeCell ref="AW154:AW166"/>
    <mergeCell ref="AH154:AH166"/>
    <mergeCell ref="AQ147:AQ153"/>
    <mergeCell ref="AF154:AF166"/>
    <mergeCell ref="AG154:AG166"/>
    <mergeCell ref="AT167:AT173"/>
    <mergeCell ref="AU167:AU173"/>
    <mergeCell ref="AV167:AV173"/>
    <mergeCell ref="AW167:AW173"/>
    <mergeCell ref="AJ147:AJ166"/>
    <mergeCell ref="AM147:AM166"/>
    <mergeCell ref="AN147:AN166"/>
    <mergeCell ref="AO147:AO166"/>
    <mergeCell ref="AP147:AP153"/>
    <mergeCell ref="O227:O246"/>
    <mergeCell ref="V247:V266"/>
    <mergeCell ref="W247:W266"/>
    <mergeCell ref="AO227:AO246"/>
    <mergeCell ref="Y234:Y246"/>
    <mergeCell ref="Z234:Z246"/>
    <mergeCell ref="AA234:AA246"/>
    <mergeCell ref="AB234:AB246"/>
    <mergeCell ref="AC234:AC246"/>
    <mergeCell ref="AB214:AB226"/>
    <mergeCell ref="AC214:AC226"/>
    <mergeCell ref="AD214:AD226"/>
    <mergeCell ref="AN207:AN226"/>
    <mergeCell ref="AB207:AB213"/>
    <mergeCell ref="AW227:AW233"/>
    <mergeCell ref="AH207:AH213"/>
    <mergeCell ref="AI207:AI226"/>
    <mergeCell ref="AO247:AO266"/>
    <mergeCell ref="AP247:AP253"/>
    <mergeCell ref="AQ247:AQ253"/>
    <mergeCell ref="AR247:AR253"/>
    <mergeCell ref="AS247:AS253"/>
    <mergeCell ref="AG247:AG253"/>
    <mergeCell ref="AH247:AH253"/>
    <mergeCell ref="AI247:AI266"/>
    <mergeCell ref="AC254:AC266"/>
    <mergeCell ref="AD254:AD266"/>
    <mergeCell ref="AE254:AE266"/>
    <mergeCell ref="AF254:AF266"/>
    <mergeCell ref="Y254:Y266"/>
    <mergeCell ref="Z254:Z266"/>
    <mergeCell ref="AA254:AA266"/>
    <mergeCell ref="AB254:AB266"/>
    <mergeCell ref="AR254:AR266"/>
    <mergeCell ref="AS254:AS266"/>
    <mergeCell ref="AP234:AP246"/>
    <mergeCell ref="X234:X246"/>
    <mergeCell ref="BC234:BC246"/>
    <mergeCell ref="AR234:AR246"/>
    <mergeCell ref="AS234:AS246"/>
    <mergeCell ref="AT234:AT246"/>
    <mergeCell ref="AU234:AU246"/>
    <mergeCell ref="AV234:AV246"/>
    <mergeCell ref="AW234:AW246"/>
    <mergeCell ref="X247:X253"/>
    <mergeCell ref="X254:X266"/>
    <mergeCell ref="AM247:AM266"/>
    <mergeCell ref="AN247:AN266"/>
    <mergeCell ref="AI227:AI246"/>
    <mergeCell ref="AJ227:AJ246"/>
    <mergeCell ref="AU227:AU233"/>
    <mergeCell ref="AV227:AV233"/>
    <mergeCell ref="Y247:Y253"/>
    <mergeCell ref="Z247:Z253"/>
    <mergeCell ref="AX234:AX246"/>
    <mergeCell ref="BA234:BA246"/>
    <mergeCell ref="BB227:BB233"/>
    <mergeCell ref="BC227:BC233"/>
    <mergeCell ref="AA227:AA233"/>
    <mergeCell ref="AB227:AB233"/>
    <mergeCell ref="AC227:AC233"/>
    <mergeCell ref="AD227:AD233"/>
    <mergeCell ref="A247:A266"/>
    <mergeCell ref="B247:B266"/>
    <mergeCell ref="C247:C266"/>
    <mergeCell ref="D247:D266"/>
    <mergeCell ref="E247:E266"/>
    <mergeCell ref="F247:F266"/>
    <mergeCell ref="BD234:BD246"/>
    <mergeCell ref="G247:G266"/>
    <mergeCell ref="H247:H266"/>
    <mergeCell ref="I247:I266"/>
    <mergeCell ref="J247:J266"/>
    <mergeCell ref="K247:K266"/>
    <mergeCell ref="L247:L266"/>
    <mergeCell ref="M247:M266"/>
    <mergeCell ref="N247:N266"/>
    <mergeCell ref="O247:O266"/>
    <mergeCell ref="P247:P266"/>
    <mergeCell ref="Q247:Q266"/>
    <mergeCell ref="U247:U266"/>
    <mergeCell ref="J227:J246"/>
    <mergeCell ref="K227:K246"/>
    <mergeCell ref="A227:A246"/>
    <mergeCell ref="B227:B246"/>
    <mergeCell ref="C227:C246"/>
    <mergeCell ref="D227:D246"/>
    <mergeCell ref="E227:E246"/>
    <mergeCell ref="F227:F246"/>
    <mergeCell ref="P227:P246"/>
    <mergeCell ref="Q227:Q246"/>
    <mergeCell ref="X227:X233"/>
    <mergeCell ref="Y227:Y233"/>
    <mergeCell ref="Z227:Z233"/>
    <mergeCell ref="BA214:BA226"/>
    <mergeCell ref="BB214:BB226"/>
    <mergeCell ref="BC214:BC226"/>
    <mergeCell ref="BD214:BD226"/>
    <mergeCell ref="AR207:AR213"/>
    <mergeCell ref="AJ207:AJ226"/>
    <mergeCell ref="AL207:AL226"/>
    <mergeCell ref="AM207:AM226"/>
    <mergeCell ref="AX227:AX233"/>
    <mergeCell ref="AY227:AY233"/>
    <mergeCell ref="AZ227:AZ233"/>
    <mergeCell ref="BA227:BA233"/>
    <mergeCell ref="AS207:AS213"/>
    <mergeCell ref="AE227:AE233"/>
    <mergeCell ref="AF227:AF233"/>
    <mergeCell ref="AG227:AG233"/>
    <mergeCell ref="AH227:AH233"/>
    <mergeCell ref="G227:G246"/>
    <mergeCell ref="U227:U246"/>
    <mergeCell ref="V227:V246"/>
    <mergeCell ref="W227:W246"/>
    <mergeCell ref="AX207:AX213"/>
    <mergeCell ref="AY207:AY213"/>
    <mergeCell ref="AZ207:AZ213"/>
    <mergeCell ref="BA207:BA213"/>
    <mergeCell ref="BB207:BB213"/>
    <mergeCell ref="BC207:BC213"/>
    <mergeCell ref="BD207:BD213"/>
    <mergeCell ref="A207:A226"/>
    <mergeCell ref="B207:B226"/>
    <mergeCell ref="P207:P226"/>
    <mergeCell ref="Q207:Q226"/>
    <mergeCell ref="AQ207:AQ213"/>
    <mergeCell ref="AD234:AD246"/>
    <mergeCell ref="AL227:AL246"/>
    <mergeCell ref="AM227:AM246"/>
    <mergeCell ref="AN227:AN246"/>
    <mergeCell ref="AE234:AE246"/>
    <mergeCell ref="AF234:AF246"/>
    <mergeCell ref="AG234:AG246"/>
    <mergeCell ref="AH234:AH246"/>
    <mergeCell ref="AS227:AS233"/>
    <mergeCell ref="AT227:AT233"/>
    <mergeCell ref="L227:L246"/>
    <mergeCell ref="M227:M246"/>
    <mergeCell ref="N227:N246"/>
    <mergeCell ref="I207:I226"/>
    <mergeCell ref="J207:J226"/>
    <mergeCell ref="K207:K226"/>
    <mergeCell ref="BI167:BI173"/>
    <mergeCell ref="BJ167:BJ173"/>
    <mergeCell ref="BK167:BK173"/>
    <mergeCell ref="C207:C226"/>
    <mergeCell ref="D207:D226"/>
    <mergeCell ref="E207:E226"/>
    <mergeCell ref="F207:F226"/>
    <mergeCell ref="X214:X226"/>
    <mergeCell ref="Y214:Y226"/>
    <mergeCell ref="Z214:Z226"/>
    <mergeCell ref="AY214:AY226"/>
    <mergeCell ref="AZ214:AZ226"/>
    <mergeCell ref="AG214:AG226"/>
    <mergeCell ref="AH214:AH226"/>
    <mergeCell ref="AP214:AP226"/>
    <mergeCell ref="AQ214:AQ226"/>
    <mergeCell ref="G207:G226"/>
    <mergeCell ref="H207:H226"/>
    <mergeCell ref="V207:V226"/>
    <mergeCell ref="W207:W226"/>
    <mergeCell ref="X207:X213"/>
    <mergeCell ref="Y207:Y213"/>
    <mergeCell ref="Z207:Z213"/>
    <mergeCell ref="AA207:AA213"/>
    <mergeCell ref="AC207:AC213"/>
    <mergeCell ref="AD207:AD213"/>
    <mergeCell ref="AE207:AE213"/>
    <mergeCell ref="AF207:AF213"/>
    <mergeCell ref="AG207:AG213"/>
    <mergeCell ref="AE214:AE226"/>
    <mergeCell ref="AF214:AF226"/>
    <mergeCell ref="BG207:BG213"/>
    <mergeCell ref="L207:L226"/>
    <mergeCell ref="M207:M226"/>
    <mergeCell ref="N207:N226"/>
    <mergeCell ref="O207:O226"/>
    <mergeCell ref="BH174:BH186"/>
    <mergeCell ref="BD174:BD186"/>
    <mergeCell ref="BE174:BE186"/>
    <mergeCell ref="BF174:BF186"/>
    <mergeCell ref="BG174:BG186"/>
    <mergeCell ref="BG194:BG206"/>
    <mergeCell ref="AE174:AE186"/>
    <mergeCell ref="AF174:AF186"/>
    <mergeCell ref="AR174:AR186"/>
    <mergeCell ref="AI167:AI186"/>
    <mergeCell ref="BG214:BG226"/>
    <mergeCell ref="BH214:BH226"/>
    <mergeCell ref="U207:U226"/>
    <mergeCell ref="AT207:AT213"/>
    <mergeCell ref="AT214:AT226"/>
    <mergeCell ref="BE207:BE213"/>
    <mergeCell ref="BE214:BE226"/>
    <mergeCell ref="BF207:BF213"/>
    <mergeCell ref="BH207:BH213"/>
    <mergeCell ref="AX214:AX226"/>
    <mergeCell ref="AO207:AO226"/>
    <mergeCell ref="AP207:AP213"/>
    <mergeCell ref="AA214:AA226"/>
    <mergeCell ref="AU207:AU213"/>
    <mergeCell ref="AV207:AV213"/>
    <mergeCell ref="O187:O206"/>
    <mergeCell ref="Q187:Q206"/>
    <mergeCell ref="U187:U206"/>
    <mergeCell ref="V187:V206"/>
    <mergeCell ref="W187:W206"/>
    <mergeCell ref="X187:X193"/>
    <mergeCell ref="Y187:Y193"/>
    <mergeCell ref="Z187:Z193"/>
    <mergeCell ref="AX174:AX186"/>
    <mergeCell ref="AY174:AY186"/>
    <mergeCell ref="AZ174:AZ186"/>
    <mergeCell ref="AG174:AG186"/>
    <mergeCell ref="AS174:AS186"/>
    <mergeCell ref="AB187:AB193"/>
    <mergeCell ref="P187:P206"/>
    <mergeCell ref="X194:X206"/>
    <mergeCell ref="Y194:Y206"/>
    <mergeCell ref="Z194:Z206"/>
    <mergeCell ref="AA194:AA206"/>
    <mergeCell ref="AF187:AF193"/>
    <mergeCell ref="AG187:AG193"/>
    <mergeCell ref="AS187:AS193"/>
    <mergeCell ref="AT187:AT193"/>
    <mergeCell ref="AT194:AT206"/>
    <mergeCell ref="AP194:AP206"/>
    <mergeCell ref="AL187:AL206"/>
    <mergeCell ref="AJ167:AJ186"/>
    <mergeCell ref="Y167:Y173"/>
    <mergeCell ref="L167:L186"/>
    <mergeCell ref="M167:M186"/>
    <mergeCell ref="N167:N186"/>
    <mergeCell ref="O167:O186"/>
    <mergeCell ref="P167:P186"/>
    <mergeCell ref="Q167:Q186"/>
    <mergeCell ref="AX154:AX166"/>
    <mergeCell ref="AY154:AY166"/>
    <mergeCell ref="AC154:AC166"/>
    <mergeCell ref="AB147:AB153"/>
    <mergeCell ref="AD154:AD166"/>
    <mergeCell ref="BH154:BH166"/>
    <mergeCell ref="U167:U186"/>
    <mergeCell ref="V167:V186"/>
    <mergeCell ref="W167:W186"/>
    <mergeCell ref="X167:X173"/>
    <mergeCell ref="AB167:AB173"/>
    <mergeCell ref="AC167:AC173"/>
    <mergeCell ref="BC147:BC153"/>
    <mergeCell ref="AM167:AM186"/>
    <mergeCell ref="AP174:AP186"/>
    <mergeCell ref="X174:X186"/>
    <mergeCell ref="Y174:Y186"/>
    <mergeCell ref="Z174:Z186"/>
    <mergeCell ref="AA174:AA186"/>
    <mergeCell ref="AD167:AD173"/>
    <mergeCell ref="AH174:AH186"/>
    <mergeCell ref="AC174:AC186"/>
    <mergeCell ref="AD174:AD186"/>
    <mergeCell ref="AN167:AN186"/>
    <mergeCell ref="AO167:AO186"/>
    <mergeCell ref="AS167:AS173"/>
    <mergeCell ref="F147:F166"/>
    <mergeCell ref="G147:G166"/>
    <mergeCell ref="H147:H166"/>
    <mergeCell ref="I147:I166"/>
    <mergeCell ref="J147:J166"/>
    <mergeCell ref="K147:K166"/>
    <mergeCell ref="A167:A186"/>
    <mergeCell ref="B167:B186"/>
    <mergeCell ref="C167:C186"/>
    <mergeCell ref="D167:D186"/>
    <mergeCell ref="E167:E186"/>
    <mergeCell ref="F167:F186"/>
    <mergeCell ref="G167:G186"/>
    <mergeCell ref="H167:H186"/>
    <mergeCell ref="I167:I186"/>
    <mergeCell ref="J167:J186"/>
    <mergeCell ref="K167:K186"/>
    <mergeCell ref="BM94:BM106"/>
    <mergeCell ref="W67:W86"/>
    <mergeCell ref="X67:X73"/>
    <mergeCell ref="A147:A166"/>
    <mergeCell ref="B147:B166"/>
    <mergeCell ref="C147:C166"/>
    <mergeCell ref="D147:D166"/>
    <mergeCell ref="E147:E166"/>
    <mergeCell ref="BA174:BA186"/>
    <mergeCell ref="BB174:BB186"/>
    <mergeCell ref="BC174:BC186"/>
    <mergeCell ref="AQ174:AQ186"/>
    <mergeCell ref="BB154:BB166"/>
    <mergeCell ref="BC154:BC166"/>
    <mergeCell ref="AL147:AL166"/>
    <mergeCell ref="BL67:BL73"/>
    <mergeCell ref="AE67:AE73"/>
    <mergeCell ref="AF67:AF73"/>
    <mergeCell ref="AG67:AG73"/>
    <mergeCell ref="AH67:AH73"/>
    <mergeCell ref="BL147:BL153"/>
    <mergeCell ref="AD67:AD73"/>
    <mergeCell ref="M67:M86"/>
    <mergeCell ref="N67:N86"/>
    <mergeCell ref="O67:O86"/>
    <mergeCell ref="P67:P86"/>
    <mergeCell ref="Q67:Q86"/>
    <mergeCell ref="U67:U86"/>
    <mergeCell ref="V67:V86"/>
    <mergeCell ref="AF74:AF86"/>
    <mergeCell ref="AG74:AG86"/>
    <mergeCell ref="AH74:AH86"/>
    <mergeCell ref="Y147:Y153"/>
    <mergeCell ref="Z147:Z153"/>
    <mergeCell ref="AA147:AA153"/>
    <mergeCell ref="AR147:AR153"/>
    <mergeCell ref="AS147:AS153"/>
    <mergeCell ref="AT147:AT153"/>
    <mergeCell ref="AT154:AT166"/>
    <mergeCell ref="BE154:BE166"/>
    <mergeCell ref="BA147:BA153"/>
    <mergeCell ref="BB147:BB153"/>
    <mergeCell ref="BD154:BD166"/>
    <mergeCell ref="AQ107:AQ113"/>
    <mergeCell ref="AW94:AW106"/>
    <mergeCell ref="AP87:AP93"/>
    <mergeCell ref="AQ87:AQ93"/>
    <mergeCell ref="AQ94:AQ106"/>
    <mergeCell ref="AR87:AR93"/>
    <mergeCell ref="AS87:AS93"/>
    <mergeCell ref="AZ154:AZ166"/>
    <mergeCell ref="BA154:BA166"/>
    <mergeCell ref="AR94:AR106"/>
    <mergeCell ref="AU94:AU106"/>
    <mergeCell ref="AV94:AV106"/>
    <mergeCell ref="Y107:Y113"/>
    <mergeCell ref="Z107:Z113"/>
    <mergeCell ref="AA107:AA113"/>
    <mergeCell ref="AO87:AO106"/>
    <mergeCell ref="AN107:AN126"/>
    <mergeCell ref="AP107:AP113"/>
    <mergeCell ref="AC147:AC153"/>
    <mergeCell ref="AZ87:AZ93"/>
    <mergeCell ref="BA87:BA93"/>
    <mergeCell ref="L147:L166"/>
    <mergeCell ref="M147:M166"/>
    <mergeCell ref="N147:N166"/>
    <mergeCell ref="O147:O166"/>
    <mergeCell ref="P147:P166"/>
    <mergeCell ref="Q147:Q166"/>
    <mergeCell ref="U147:U166"/>
    <mergeCell ref="AA154:AA166"/>
    <mergeCell ref="AF87:AF93"/>
    <mergeCell ref="AB154:AB166"/>
    <mergeCell ref="BM67:BM73"/>
    <mergeCell ref="X74:X86"/>
    <mergeCell ref="Y354:Y366"/>
    <mergeCell ref="Z354:Z366"/>
    <mergeCell ref="AA354:AA366"/>
    <mergeCell ref="AB354:AB366"/>
    <mergeCell ref="BJ74:BJ86"/>
    <mergeCell ref="BK74:BK86"/>
    <mergeCell ref="AE74:AE86"/>
    <mergeCell ref="BJ67:BJ73"/>
    <mergeCell ref="BF74:BF86"/>
    <mergeCell ref="BG74:BG86"/>
    <mergeCell ref="BH74:BH86"/>
    <mergeCell ref="BI74:BI86"/>
    <mergeCell ref="BB74:BB86"/>
    <mergeCell ref="BC74:BC86"/>
    <mergeCell ref="Y74:Y86"/>
    <mergeCell ref="Z74:Z86"/>
    <mergeCell ref="AA74:AA86"/>
    <mergeCell ref="AB74:AB86"/>
    <mergeCell ref="AC74:AC86"/>
    <mergeCell ref="BD67:BD73"/>
    <mergeCell ref="V127:V146"/>
    <mergeCell ref="W127:W146"/>
    <mergeCell ref="X114:X126"/>
    <mergeCell ref="Y114:Y126"/>
    <mergeCell ref="Z114:Z126"/>
    <mergeCell ref="AA114:AA126"/>
    <mergeCell ref="AB114:AB126"/>
    <mergeCell ref="AC114:AC126"/>
    <mergeCell ref="AD114:AD126"/>
    <mergeCell ref="AY134:AY146"/>
    <mergeCell ref="AZ134:AZ146"/>
    <mergeCell ref="X154:X166"/>
    <mergeCell ref="Y154:Y166"/>
    <mergeCell ref="Z154:Z166"/>
    <mergeCell ref="AB174:AB186"/>
    <mergeCell ref="AS347:AS353"/>
    <mergeCell ref="AT347:AT353"/>
    <mergeCell ref="AL347:AL366"/>
    <mergeCell ref="AM347:AM366"/>
    <mergeCell ref="AN347:AN366"/>
    <mergeCell ref="AO347:AO366"/>
    <mergeCell ref="AP347:AP353"/>
    <mergeCell ref="AQ347:AQ353"/>
    <mergeCell ref="AQ354:AQ366"/>
    <mergeCell ref="AR354:AR366"/>
    <mergeCell ref="AS354:AS366"/>
    <mergeCell ref="AT354:AT366"/>
    <mergeCell ref="AU354:AU366"/>
    <mergeCell ref="AV354:AV366"/>
    <mergeCell ref="AW354:AW366"/>
    <mergeCell ref="W147:W166"/>
    <mergeCell ref="X147:X153"/>
    <mergeCell ref="BL354:BL366"/>
    <mergeCell ref="AX354:AX366"/>
    <mergeCell ref="AY354:AY366"/>
    <mergeCell ref="BM354:BM366"/>
    <mergeCell ref="BD354:BD366"/>
    <mergeCell ref="BE354:BE366"/>
    <mergeCell ref="BF354:BF366"/>
    <mergeCell ref="BG354:BG366"/>
    <mergeCell ref="BH354:BH366"/>
    <mergeCell ref="BI354:BI366"/>
    <mergeCell ref="AU147:AU153"/>
    <mergeCell ref="AV147:AV153"/>
    <mergeCell ref="AW147:AW153"/>
    <mergeCell ref="AX147:AX153"/>
    <mergeCell ref="AY147:AY153"/>
    <mergeCell ref="AZ147:AZ153"/>
    <mergeCell ref="BG147:BG153"/>
    <mergeCell ref="BH147:BH153"/>
    <mergeCell ref="BI147:BI153"/>
    <mergeCell ref="BG347:BG353"/>
    <mergeCell ref="BL347:BL353"/>
    <mergeCell ref="BM347:BM353"/>
    <mergeCell ref="BM174:BM186"/>
    <mergeCell ref="BL174:BL186"/>
    <mergeCell ref="BJ174:BJ186"/>
    <mergeCell ref="BK174:BK186"/>
    <mergeCell ref="AZ354:AZ366"/>
    <mergeCell ref="BA354:BA366"/>
    <mergeCell ref="AU347:AU353"/>
    <mergeCell ref="AV347:AV353"/>
    <mergeCell ref="BI347:BI353"/>
    <mergeCell ref="BJ347:BJ353"/>
    <mergeCell ref="BM154:BM166"/>
    <mergeCell ref="AU154:AU166"/>
    <mergeCell ref="BJ147:BJ153"/>
    <mergeCell ref="BK147:BK153"/>
    <mergeCell ref="AE147:AE153"/>
    <mergeCell ref="AF147:AF153"/>
    <mergeCell ref="AG147:AG153"/>
    <mergeCell ref="AH147:AH153"/>
    <mergeCell ref="AI147:AI166"/>
    <mergeCell ref="BD147:BD153"/>
    <mergeCell ref="BI154:BI166"/>
    <mergeCell ref="BJ154:BJ166"/>
    <mergeCell ref="BG134:BG146"/>
    <mergeCell ref="BH134:BH146"/>
    <mergeCell ref="BI134:BI146"/>
    <mergeCell ref="BJ134:BJ146"/>
    <mergeCell ref="BK134:BK146"/>
    <mergeCell ref="BL134:BL146"/>
    <mergeCell ref="BM134:BM146"/>
    <mergeCell ref="BM147:BM153"/>
    <mergeCell ref="AP154:AP166"/>
    <mergeCell ref="BA134:BA146"/>
    <mergeCell ref="BB134:BB146"/>
    <mergeCell ref="BE147:BE153"/>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AD354:AD366"/>
    <mergeCell ref="BB354:BB366"/>
    <mergeCell ref="BC354:BC366"/>
    <mergeCell ref="AZ347:AZ353"/>
    <mergeCell ref="BA347:BA353"/>
    <mergeCell ref="BB347:BB353"/>
    <mergeCell ref="BC347:BC353"/>
    <mergeCell ref="BD347:BD353"/>
    <mergeCell ref="BF347:BF353"/>
    <mergeCell ref="AP354:AP366"/>
    <mergeCell ref="AR347:AR353"/>
    <mergeCell ref="AD147:AD153"/>
    <mergeCell ref="AE167:AE173"/>
    <mergeCell ref="AF167:AF173"/>
    <mergeCell ref="AG167:AG173"/>
    <mergeCell ref="AX347:AX353"/>
    <mergeCell ref="AY347:AY353"/>
    <mergeCell ref="AX167:AX173"/>
    <mergeCell ref="AY167:AY173"/>
    <mergeCell ref="AZ167:AZ173"/>
    <mergeCell ref="BA167:BA173"/>
    <mergeCell ref="BB167:BB173"/>
    <mergeCell ref="BC167:BC173"/>
    <mergeCell ref="BD167:BD173"/>
    <mergeCell ref="BE347:BE353"/>
    <mergeCell ref="AW207:AW213"/>
    <mergeCell ref="BD227:BD233"/>
    <mergeCell ref="BE227:BE233"/>
    <mergeCell ref="BF227:BF233"/>
    <mergeCell ref="BF214:BF226"/>
    <mergeCell ref="AY234:AY246"/>
    <mergeCell ref="AZ234:AZ246"/>
    <mergeCell ref="U127:U146"/>
    <mergeCell ref="AB347:AB353"/>
    <mergeCell ref="AC347:AC353"/>
    <mergeCell ref="AD347:AD353"/>
    <mergeCell ref="AE347:AE353"/>
    <mergeCell ref="AF347:AF353"/>
    <mergeCell ref="AG347:AG353"/>
    <mergeCell ref="AH347:AH353"/>
    <mergeCell ref="AI347:AI366"/>
    <mergeCell ref="AJ347:AJ366"/>
    <mergeCell ref="AE354:AE366"/>
    <mergeCell ref="AF354:AF366"/>
    <mergeCell ref="AG354:AG366"/>
    <mergeCell ref="AH354:AH366"/>
    <mergeCell ref="V347:V366"/>
    <mergeCell ref="W347:W366"/>
    <mergeCell ref="X347:X353"/>
    <mergeCell ref="AC354:AC366"/>
    <mergeCell ref="X354:X366"/>
    <mergeCell ref="Y347:Y353"/>
    <mergeCell ref="Z347:Z353"/>
    <mergeCell ref="X127:X133"/>
    <mergeCell ref="Y127:Y133"/>
    <mergeCell ref="Z127:Z133"/>
    <mergeCell ref="AA127:AA133"/>
    <mergeCell ref="AB127:AB133"/>
    <mergeCell ref="AC127:AC133"/>
    <mergeCell ref="AD127:AD133"/>
    <mergeCell ref="Z167:Z173"/>
    <mergeCell ref="AA167:AA173"/>
    <mergeCell ref="AA347:AA353"/>
    <mergeCell ref="V147:V166"/>
    <mergeCell ref="BJ354:BJ366"/>
    <mergeCell ref="BK354:BK366"/>
    <mergeCell ref="BK127:BK133"/>
    <mergeCell ref="A127:A146"/>
    <mergeCell ref="BA127:BA133"/>
    <mergeCell ref="BB127:BB133"/>
    <mergeCell ref="BG127:BG133"/>
    <mergeCell ref="BH127:BH133"/>
    <mergeCell ref="AQ127:AQ133"/>
    <mergeCell ref="AR127:AR133"/>
    <mergeCell ref="AS127:AS133"/>
    <mergeCell ref="AT127:AT133"/>
    <mergeCell ref="AT134:AT146"/>
    <mergeCell ref="BC127:BC133"/>
    <mergeCell ref="BD127:BD133"/>
    <mergeCell ref="BE127:BE133"/>
    <mergeCell ref="BF127:BF133"/>
    <mergeCell ref="BK347:BK353"/>
    <mergeCell ref="AQ154:AQ166"/>
    <mergeCell ref="AR154:AR166"/>
    <mergeCell ref="AS154:AS166"/>
    <mergeCell ref="BF154:BF166"/>
    <mergeCell ref="BG154:BG166"/>
    <mergeCell ref="AY127:AY133"/>
    <mergeCell ref="AZ127:AZ133"/>
    <mergeCell ref="BC134:BC146"/>
    <mergeCell ref="BD134:BD146"/>
    <mergeCell ref="BF167:BF173"/>
    <mergeCell ref="BG167:BG173"/>
    <mergeCell ref="U347:U366"/>
    <mergeCell ref="AW347:AW353"/>
    <mergeCell ref="BH347:BH353"/>
    <mergeCell ref="BL127:BL133"/>
    <mergeCell ref="BM127:BM133"/>
    <mergeCell ref="X134:X146"/>
    <mergeCell ref="Y134:Y146"/>
    <mergeCell ref="Z134:Z146"/>
    <mergeCell ref="AA134:AA146"/>
    <mergeCell ref="AB134:AB146"/>
    <mergeCell ref="AC134:AC146"/>
    <mergeCell ref="AD134:AD146"/>
    <mergeCell ref="AE134:AE146"/>
    <mergeCell ref="AF134:AF146"/>
    <mergeCell ref="AG134:AG146"/>
    <mergeCell ref="AH134:AH146"/>
    <mergeCell ref="AP134:AP146"/>
    <mergeCell ref="AQ134:AQ146"/>
    <mergeCell ref="AR134:AR146"/>
    <mergeCell ref="AS134:AS146"/>
    <mergeCell ref="BE134:BE146"/>
    <mergeCell ref="BF134:BF146"/>
    <mergeCell ref="AG127:AG133"/>
    <mergeCell ref="AH127:AH133"/>
    <mergeCell ref="AI127:AI146"/>
    <mergeCell ref="AJ127:AJ146"/>
    <mergeCell ref="AL127:AL146"/>
    <mergeCell ref="AM127:AM146"/>
    <mergeCell ref="AN127:AN146"/>
    <mergeCell ref="AV127:AV133"/>
    <mergeCell ref="AU134:AU146"/>
    <mergeCell ref="AV134:AV146"/>
    <mergeCell ref="AW134:AW146"/>
    <mergeCell ref="AX134:AX146"/>
    <mergeCell ref="AU127:AU133"/>
    <mergeCell ref="A1:B3"/>
    <mergeCell ref="C1:M1"/>
    <mergeCell ref="N1:P3"/>
    <mergeCell ref="C2:M2"/>
    <mergeCell ref="C3:F3"/>
    <mergeCell ref="G3:M3"/>
    <mergeCell ref="A4:B6"/>
    <mergeCell ref="C4:C6"/>
    <mergeCell ref="D4:D6"/>
    <mergeCell ref="E4:E6"/>
    <mergeCell ref="F4:J5"/>
    <mergeCell ref="K4:W5"/>
    <mergeCell ref="A67:A86"/>
    <mergeCell ref="B67:B86"/>
    <mergeCell ref="C67:C86"/>
    <mergeCell ref="D67:D86"/>
    <mergeCell ref="E67:E86"/>
    <mergeCell ref="F67:F86"/>
    <mergeCell ref="J67:J86"/>
    <mergeCell ref="K67:K86"/>
    <mergeCell ref="L67:L86"/>
    <mergeCell ref="G67:G86"/>
    <mergeCell ref="H67:H86"/>
    <mergeCell ref="I67:I86"/>
    <mergeCell ref="M7:M26"/>
    <mergeCell ref="N7:N26"/>
    <mergeCell ref="A27:A46"/>
    <mergeCell ref="B27:B46"/>
    <mergeCell ref="C27:C46"/>
    <mergeCell ref="D27:D46"/>
    <mergeCell ref="E27:E46"/>
    <mergeCell ref="F27:F46"/>
    <mergeCell ref="X4:AO4"/>
    <mergeCell ref="AP4:AU5"/>
    <mergeCell ref="AV4:BA5"/>
    <mergeCell ref="BB4:BG5"/>
    <mergeCell ref="BH4:BM5"/>
    <mergeCell ref="X5:X6"/>
    <mergeCell ref="Z5:AG5"/>
    <mergeCell ref="AH5:AH6"/>
    <mergeCell ref="AI5:AI6"/>
    <mergeCell ref="AJ5:AJ6"/>
    <mergeCell ref="AL5:AL6"/>
    <mergeCell ref="AM5:AM6"/>
    <mergeCell ref="AN5:AN6"/>
    <mergeCell ref="AO5:AO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BI127:BI133"/>
    <mergeCell ref="BJ127:BJ133"/>
  </mergeCells>
  <conditionalFormatting sqref="P247:Q306 P327:Q346 P7:Q146">
    <cfRule type="expression" dxfId="265" priority="262">
      <formula>IF($P7="Rara vez",TRUE,FALSE)</formula>
    </cfRule>
    <cfRule type="expression" dxfId="264" priority="263">
      <formula>IF($P7="Improbable",TRUE,FALSE)</formula>
    </cfRule>
    <cfRule type="expression" dxfId="263" priority="264">
      <formula>IF($P7="Posible",TRUE,FALSE)</formula>
    </cfRule>
    <cfRule type="expression" dxfId="262" priority="265">
      <formula>IF($P7="Probable",TRUE,FALSE)</formula>
    </cfRule>
    <cfRule type="expression" dxfId="261" priority="266">
      <formula>IF($P7="Casi seguro",TRUE,FALSE)</formula>
    </cfRule>
  </conditionalFormatting>
  <conditionalFormatting sqref="U327:V346 AL327:AM346 U267:V306 AL267:AM306 U247:U266 V248:V266 AL247:AL266 AM248:AM266 U7:V146 AL7:AM146 V348:V366 AM348:AM366 V148:V166 AM148:AM166 V168:V186 AM168:AM186 V208:V226 AM208:AM226 V228:V246 AM228:AM246 V308:V326 AM308:AM326 V188:V206 AM188:AM206">
    <cfRule type="expression" dxfId="260" priority="259">
      <formula>IF($U7="Catastrofico",TRUE,FALSE)</formula>
    </cfRule>
    <cfRule type="expression" dxfId="259" priority="260">
      <formula>IF($U7="Mayor",TRUE,FALSE)</formula>
    </cfRule>
    <cfRule type="expression" dxfId="258" priority="261">
      <formula>IF($U7="Moderado",TRUE,FALSE)</formula>
    </cfRule>
  </conditionalFormatting>
  <conditionalFormatting sqref="AI127:AK127 AI107:AK107 AI327:AK327 AI287:AK287 AI267:AK267 AI47:AK47 AI67:AK67 AI7:AK7 AI27:AK27 AI87:AK87">
    <cfRule type="expression" dxfId="257" priority="254">
      <formula>IF($AI7="Casi seguro",TRUE,FALSE)</formula>
    </cfRule>
    <cfRule type="expression" dxfId="256" priority="255">
      <formula>IF($AI7="Probable",TRUE,FALSE)</formula>
    </cfRule>
    <cfRule type="expression" dxfId="255" priority="256">
      <formula>IF($AI7="Posible",TRUE,FALSE)</formula>
    </cfRule>
    <cfRule type="expression" dxfId="254" priority="257">
      <formula>IF($AI7="Improbable",TRUE,FALSE)</formula>
    </cfRule>
    <cfRule type="expression" dxfId="253" priority="258">
      <formula>IF($AI7="Rara vez",TRUE,FALSE)</formula>
    </cfRule>
  </conditionalFormatting>
  <conditionalFormatting sqref="W247:W306 W327:W346 W7:W146">
    <cfRule type="expression" dxfId="252" priority="251">
      <formula>IF($W7="Extremo",TRUE,FALSE)</formula>
    </cfRule>
    <cfRule type="expression" dxfId="251" priority="252">
      <formula>IF($W7="Alto",TRUE,FALSE)</formula>
    </cfRule>
    <cfRule type="expression" dxfId="250" priority="253">
      <formula>IF($W7="Moderado",TRUE,FALSE)</formula>
    </cfRule>
  </conditionalFormatting>
  <conditionalFormatting sqref="AN247:AN306 AN327:AN346 AN7:AN146">
    <cfRule type="expression" dxfId="249" priority="248">
      <formula>IF($AN7="Extremo",TRUE,FALSE)</formula>
    </cfRule>
    <cfRule type="expression" dxfId="248" priority="249">
      <formula>IF($AN7="Alto",TRUE,FALSE)</formula>
    </cfRule>
    <cfRule type="expression" dxfId="247" priority="250">
      <formula>IF($AN7="Moderado",TRUE,FALSE)</formula>
    </cfRule>
  </conditionalFormatting>
  <conditionalFormatting sqref="P347:Q366">
    <cfRule type="expression" dxfId="246" priority="243">
      <formula>IF($P347="Rara vez",TRUE,FALSE)</formula>
    </cfRule>
    <cfRule type="expression" dxfId="245" priority="244">
      <formula>IF($P347="Improbable",TRUE,FALSE)</formula>
    </cfRule>
    <cfRule type="expression" dxfId="244" priority="245">
      <formula>IF($P347="Posible",TRUE,FALSE)</formula>
    </cfRule>
    <cfRule type="expression" dxfId="243" priority="246">
      <formula>IF($P347="Probable",TRUE,FALSE)</formula>
    </cfRule>
    <cfRule type="expression" dxfId="242" priority="247">
      <formula>IF($P347="Casi seguro",TRUE,FALSE)</formula>
    </cfRule>
  </conditionalFormatting>
  <conditionalFormatting sqref="U347:U366">
    <cfRule type="expression" dxfId="241" priority="240">
      <formula>IF($U347="Catastrofico",TRUE,FALSE)</formula>
    </cfRule>
    <cfRule type="expression" dxfId="240" priority="241">
      <formula>IF($U347="Mayor",TRUE,FALSE)</formula>
    </cfRule>
    <cfRule type="expression" dxfId="239" priority="242">
      <formula>IF($U347="Moderado",TRUE,FALSE)</formula>
    </cfRule>
  </conditionalFormatting>
  <conditionalFormatting sqref="V347">
    <cfRule type="expression" dxfId="238" priority="237">
      <formula>IF($U347="Catastrofico",TRUE,FALSE)</formula>
    </cfRule>
    <cfRule type="expression" dxfId="237" priority="238">
      <formula>IF($U347="Mayor",TRUE,FALSE)</formula>
    </cfRule>
    <cfRule type="expression" dxfId="236" priority="239">
      <formula>IF($U347="Moderado",TRUE,FALSE)</formula>
    </cfRule>
  </conditionalFormatting>
  <conditionalFormatting sqref="AJ347:AK347">
    <cfRule type="expression" dxfId="235" priority="232">
      <formula>IF($AI347="Casi seguro",TRUE,FALSE)</formula>
    </cfRule>
    <cfRule type="expression" dxfId="234" priority="233">
      <formula>IF($AI347="Probable",TRUE,FALSE)</formula>
    </cfRule>
    <cfRule type="expression" dxfId="233" priority="234">
      <formula>IF($AI347="Posible",TRUE,FALSE)</formula>
    </cfRule>
    <cfRule type="expression" dxfId="232" priority="235">
      <formula>IF($AI347="Improbable",TRUE,FALSE)</formula>
    </cfRule>
    <cfRule type="expression" dxfId="231" priority="236">
      <formula>IF($AI347="Rara vez",TRUE,FALSE)</formula>
    </cfRule>
  </conditionalFormatting>
  <conditionalFormatting sqref="AI347">
    <cfRule type="expression" dxfId="230" priority="227">
      <formula>IF($AI347="Casi seguro",TRUE,FALSE)</formula>
    </cfRule>
    <cfRule type="expression" dxfId="229" priority="228">
      <formula>IF($AI347="Probable",TRUE,FALSE)</formula>
    </cfRule>
    <cfRule type="expression" dxfId="228" priority="229">
      <formula>IF($AI347="Posible",TRUE,FALSE)</formula>
    </cfRule>
    <cfRule type="expression" dxfId="227" priority="230">
      <formula>IF($AI347="Improbable",TRUE,FALSE)</formula>
    </cfRule>
    <cfRule type="expression" dxfId="226" priority="231">
      <formula>IF($AI347="Rara vez",TRUE,FALSE)</formula>
    </cfRule>
  </conditionalFormatting>
  <conditionalFormatting sqref="AL347:AL366">
    <cfRule type="expression" dxfId="225" priority="224">
      <formula>IF($U347="Catastrofico",TRUE,FALSE)</formula>
    </cfRule>
    <cfRule type="expression" dxfId="224" priority="225">
      <formula>IF($U347="Mayor",TRUE,FALSE)</formula>
    </cfRule>
    <cfRule type="expression" dxfId="223" priority="226">
      <formula>IF($U347="Moderado",TRUE,FALSE)</formula>
    </cfRule>
  </conditionalFormatting>
  <conditionalFormatting sqref="AM347">
    <cfRule type="expression" dxfId="222" priority="221">
      <formula>IF($U347="Catastrofico",TRUE,FALSE)</formula>
    </cfRule>
    <cfRule type="expression" dxfId="221" priority="222">
      <formula>IF($U347="Mayor",TRUE,FALSE)</formula>
    </cfRule>
    <cfRule type="expression" dxfId="220" priority="223">
      <formula>IF($U347="Moderado",TRUE,FALSE)</formula>
    </cfRule>
  </conditionalFormatting>
  <conditionalFormatting sqref="W347:W366">
    <cfRule type="expression" dxfId="219" priority="218">
      <formula>IF($W347="Extremo",TRUE,FALSE)</formula>
    </cfRule>
    <cfRule type="expression" dxfId="218" priority="219">
      <formula>IF($W347="Alto",TRUE,FALSE)</formula>
    </cfRule>
    <cfRule type="expression" dxfId="217" priority="220">
      <formula>IF($W347="Moderado",TRUE,FALSE)</formula>
    </cfRule>
  </conditionalFormatting>
  <conditionalFormatting sqref="AN347:AN366">
    <cfRule type="expression" dxfId="216" priority="215">
      <formula>IF($AN347="Extremo",TRUE,FALSE)</formula>
    </cfRule>
    <cfRule type="expression" dxfId="215" priority="216">
      <formula>IF($AN347="Alto",TRUE,FALSE)</formula>
    </cfRule>
    <cfRule type="expression" dxfId="214" priority="217">
      <formula>IF($AN347="Moderado",TRUE,FALSE)</formula>
    </cfRule>
  </conditionalFormatting>
  <conditionalFormatting sqref="P147:Q166">
    <cfRule type="expression" dxfId="213" priority="210">
      <formula>IF($P147="Rara vez",TRUE,FALSE)</formula>
    </cfRule>
    <cfRule type="expression" dxfId="212" priority="211">
      <formula>IF($P147="Improbable",TRUE,FALSE)</formula>
    </cfRule>
    <cfRule type="expression" dxfId="211" priority="212">
      <formula>IF($P147="Posible",TRUE,FALSE)</formula>
    </cfRule>
    <cfRule type="expression" dxfId="210" priority="213">
      <formula>IF($P147="Probable",TRUE,FALSE)</formula>
    </cfRule>
    <cfRule type="expression" dxfId="209" priority="214">
      <formula>IF($P147="Casi seguro",TRUE,FALSE)</formula>
    </cfRule>
  </conditionalFormatting>
  <conditionalFormatting sqref="U147:U166">
    <cfRule type="expression" dxfId="208" priority="207">
      <formula>IF($U147="Catastrofico",TRUE,FALSE)</formula>
    </cfRule>
    <cfRule type="expression" dxfId="207" priority="208">
      <formula>IF($U147="Mayor",TRUE,FALSE)</formula>
    </cfRule>
    <cfRule type="expression" dxfId="206" priority="209">
      <formula>IF($U147="Moderado",TRUE,FALSE)</formula>
    </cfRule>
  </conditionalFormatting>
  <conditionalFormatting sqref="V147">
    <cfRule type="expression" dxfId="205" priority="204">
      <formula>IF($U147="Catastrofico",TRUE,FALSE)</formula>
    </cfRule>
    <cfRule type="expression" dxfId="204" priority="205">
      <formula>IF($U147="Mayor",TRUE,FALSE)</formula>
    </cfRule>
    <cfRule type="expression" dxfId="203" priority="206">
      <formula>IF($U147="Moderado",TRUE,FALSE)</formula>
    </cfRule>
  </conditionalFormatting>
  <conditionalFormatting sqref="AJ147:AK147">
    <cfRule type="expression" dxfId="202" priority="199">
      <formula>IF($AI147="Casi seguro",TRUE,FALSE)</formula>
    </cfRule>
    <cfRule type="expression" dxfId="201" priority="200">
      <formula>IF($AI147="Probable",TRUE,FALSE)</formula>
    </cfRule>
    <cfRule type="expression" dxfId="200" priority="201">
      <formula>IF($AI147="Posible",TRUE,FALSE)</formula>
    </cfRule>
    <cfRule type="expression" dxfId="199" priority="202">
      <formula>IF($AI147="Improbable",TRUE,FALSE)</formula>
    </cfRule>
    <cfRule type="expression" dxfId="198" priority="203">
      <formula>IF($AI147="Rara vez",TRUE,FALSE)</formula>
    </cfRule>
  </conditionalFormatting>
  <conditionalFormatting sqref="AI147">
    <cfRule type="expression" dxfId="197" priority="194">
      <formula>IF($AI147="Casi seguro",TRUE,FALSE)</formula>
    </cfRule>
    <cfRule type="expression" dxfId="196" priority="195">
      <formula>IF($AI147="Probable",TRUE,FALSE)</formula>
    </cfRule>
    <cfRule type="expression" dxfId="195" priority="196">
      <formula>IF($AI147="Posible",TRUE,FALSE)</formula>
    </cfRule>
    <cfRule type="expression" dxfId="194" priority="197">
      <formula>IF($AI147="Improbable",TRUE,FALSE)</formula>
    </cfRule>
    <cfRule type="expression" dxfId="193" priority="198">
      <formula>IF($AI147="Rara vez",TRUE,FALSE)</formula>
    </cfRule>
  </conditionalFormatting>
  <conditionalFormatting sqref="AL147:AL166">
    <cfRule type="expression" dxfId="192" priority="191">
      <formula>IF($U147="Catastrofico",TRUE,FALSE)</formula>
    </cfRule>
    <cfRule type="expression" dxfId="191" priority="192">
      <formula>IF($U147="Mayor",TRUE,FALSE)</formula>
    </cfRule>
    <cfRule type="expression" dxfId="190" priority="193">
      <formula>IF($U147="Moderado",TRUE,FALSE)</formula>
    </cfRule>
  </conditionalFormatting>
  <conditionalFormatting sqref="AM147">
    <cfRule type="expression" dxfId="189" priority="188">
      <formula>IF($U147="Catastrofico",TRUE,FALSE)</formula>
    </cfRule>
    <cfRule type="expression" dxfId="188" priority="189">
      <formula>IF($U147="Mayor",TRUE,FALSE)</formula>
    </cfRule>
    <cfRule type="expression" dxfId="187" priority="190">
      <formula>IF($U147="Moderado",TRUE,FALSE)</formula>
    </cfRule>
  </conditionalFormatting>
  <conditionalFormatting sqref="W147:W166">
    <cfRule type="expression" dxfId="186" priority="185">
      <formula>IF($W147="Extremo",TRUE,FALSE)</formula>
    </cfRule>
    <cfRule type="expression" dxfId="185" priority="186">
      <formula>IF($W147="Alto",TRUE,FALSE)</formula>
    </cfRule>
    <cfRule type="expression" dxfId="184" priority="187">
      <formula>IF($W147="Moderado",TRUE,FALSE)</formula>
    </cfRule>
  </conditionalFormatting>
  <conditionalFormatting sqref="AN147:AN166">
    <cfRule type="expression" dxfId="183" priority="182">
      <formula>IF($AN147="Extremo",TRUE,FALSE)</formula>
    </cfRule>
    <cfRule type="expression" dxfId="182" priority="183">
      <formula>IF($AN147="Alto",TRUE,FALSE)</formula>
    </cfRule>
    <cfRule type="expression" dxfId="181" priority="184">
      <formula>IF($AN147="Moderado",TRUE,FALSE)</formula>
    </cfRule>
  </conditionalFormatting>
  <conditionalFormatting sqref="P167:Q186">
    <cfRule type="expression" dxfId="180" priority="177">
      <formula>IF($P167="Rara vez",TRUE,FALSE)</formula>
    </cfRule>
    <cfRule type="expression" dxfId="179" priority="178">
      <formula>IF($P167="Improbable",TRUE,FALSE)</formula>
    </cfRule>
    <cfRule type="expression" dxfId="178" priority="179">
      <formula>IF($P167="Posible",TRUE,FALSE)</formula>
    </cfRule>
    <cfRule type="expression" dxfId="177" priority="180">
      <formula>IF($P167="Probable",TRUE,FALSE)</formula>
    </cfRule>
    <cfRule type="expression" dxfId="176" priority="181">
      <formula>IF($P167="Casi seguro",TRUE,FALSE)</formula>
    </cfRule>
  </conditionalFormatting>
  <conditionalFormatting sqref="U167:U186">
    <cfRule type="expression" dxfId="175" priority="174">
      <formula>IF($U167="Catastrofico",TRUE,FALSE)</formula>
    </cfRule>
    <cfRule type="expression" dxfId="174" priority="175">
      <formula>IF($U167="Mayor",TRUE,FALSE)</formula>
    </cfRule>
    <cfRule type="expression" dxfId="173" priority="176">
      <formula>IF($U167="Moderado",TRUE,FALSE)</formula>
    </cfRule>
  </conditionalFormatting>
  <conditionalFormatting sqref="V167">
    <cfRule type="expression" dxfId="172" priority="171">
      <formula>IF($U167="Catastrofico",TRUE,FALSE)</formula>
    </cfRule>
    <cfRule type="expression" dxfId="171" priority="172">
      <formula>IF($U167="Mayor",TRUE,FALSE)</formula>
    </cfRule>
    <cfRule type="expression" dxfId="170" priority="173">
      <formula>IF($U167="Moderado",TRUE,FALSE)</formula>
    </cfRule>
  </conditionalFormatting>
  <conditionalFormatting sqref="AJ167:AK167">
    <cfRule type="expression" dxfId="169" priority="166">
      <formula>IF($AI167="Casi seguro",TRUE,FALSE)</formula>
    </cfRule>
    <cfRule type="expression" dxfId="168" priority="167">
      <formula>IF($AI167="Probable",TRUE,FALSE)</formula>
    </cfRule>
    <cfRule type="expression" dxfId="167" priority="168">
      <formula>IF($AI167="Posible",TRUE,FALSE)</formula>
    </cfRule>
    <cfRule type="expression" dxfId="166" priority="169">
      <formula>IF($AI167="Improbable",TRUE,FALSE)</formula>
    </cfRule>
    <cfRule type="expression" dxfId="165" priority="170">
      <formula>IF($AI167="Rara vez",TRUE,FALSE)</formula>
    </cfRule>
  </conditionalFormatting>
  <conditionalFormatting sqref="AI167">
    <cfRule type="expression" dxfId="164" priority="161">
      <formula>IF($AI167="Casi seguro",TRUE,FALSE)</formula>
    </cfRule>
    <cfRule type="expression" dxfId="163" priority="162">
      <formula>IF($AI167="Probable",TRUE,FALSE)</formula>
    </cfRule>
    <cfRule type="expression" dxfId="162" priority="163">
      <formula>IF($AI167="Posible",TRUE,FALSE)</formula>
    </cfRule>
    <cfRule type="expression" dxfId="161" priority="164">
      <formula>IF($AI167="Improbable",TRUE,FALSE)</formula>
    </cfRule>
    <cfRule type="expression" dxfId="160" priority="165">
      <formula>IF($AI167="Rara vez",TRUE,FALSE)</formula>
    </cfRule>
  </conditionalFormatting>
  <conditionalFormatting sqref="AL167:AL186">
    <cfRule type="expression" dxfId="159" priority="158">
      <formula>IF($U167="Catastrofico",TRUE,FALSE)</formula>
    </cfRule>
    <cfRule type="expression" dxfId="158" priority="159">
      <formula>IF($U167="Mayor",TRUE,FALSE)</formula>
    </cfRule>
    <cfRule type="expression" dxfId="157" priority="160">
      <formula>IF($U167="Moderado",TRUE,FALSE)</formula>
    </cfRule>
  </conditionalFormatting>
  <conditionalFormatting sqref="AM167">
    <cfRule type="expression" dxfId="156" priority="155">
      <formula>IF($U167="Catastrofico",TRUE,FALSE)</formula>
    </cfRule>
    <cfRule type="expression" dxfId="155" priority="156">
      <formula>IF($U167="Mayor",TRUE,FALSE)</formula>
    </cfRule>
    <cfRule type="expression" dxfId="154" priority="157">
      <formula>IF($U167="Moderado",TRUE,FALSE)</formula>
    </cfRule>
  </conditionalFormatting>
  <conditionalFormatting sqref="W167:W186">
    <cfRule type="expression" dxfId="153" priority="152">
      <formula>IF($W167="Extremo",TRUE,FALSE)</formula>
    </cfRule>
    <cfRule type="expression" dxfId="152" priority="153">
      <formula>IF($W167="Alto",TRUE,FALSE)</formula>
    </cfRule>
    <cfRule type="expression" dxfId="151" priority="154">
      <formula>IF($W167="Moderado",TRUE,FALSE)</formula>
    </cfRule>
  </conditionalFormatting>
  <conditionalFormatting sqref="AN167:AN186">
    <cfRule type="expression" dxfId="150" priority="149">
      <formula>IF($AN167="Extremo",TRUE,FALSE)</formula>
    </cfRule>
    <cfRule type="expression" dxfId="149" priority="150">
      <formula>IF($AN167="Alto",TRUE,FALSE)</formula>
    </cfRule>
    <cfRule type="expression" dxfId="148" priority="151">
      <formula>IF($AN167="Moderado",TRUE,FALSE)</formula>
    </cfRule>
  </conditionalFormatting>
  <conditionalFormatting sqref="P207:Q226">
    <cfRule type="expression" dxfId="147" priority="144">
      <formula>IF($P207="Rara vez",TRUE,FALSE)</formula>
    </cfRule>
    <cfRule type="expression" dxfId="146" priority="145">
      <formula>IF($P207="Improbable",TRUE,FALSE)</formula>
    </cfRule>
    <cfRule type="expression" dxfId="145" priority="146">
      <formula>IF($P207="Posible",TRUE,FALSE)</formula>
    </cfRule>
    <cfRule type="expression" dxfId="144" priority="147">
      <formula>IF($P207="Probable",TRUE,FALSE)</formula>
    </cfRule>
    <cfRule type="expression" dxfId="143" priority="148">
      <formula>IF($P207="Casi seguro",TRUE,FALSE)</formula>
    </cfRule>
  </conditionalFormatting>
  <conditionalFormatting sqref="U207:U226">
    <cfRule type="expression" dxfId="142" priority="141">
      <formula>IF($U207="Catastrofico",TRUE,FALSE)</formula>
    </cfRule>
    <cfRule type="expression" dxfId="141" priority="142">
      <formula>IF($U207="Mayor",TRUE,FALSE)</formula>
    </cfRule>
    <cfRule type="expression" dxfId="140" priority="143">
      <formula>IF($U207="Moderado",TRUE,FALSE)</formula>
    </cfRule>
  </conditionalFormatting>
  <conditionalFormatting sqref="V207">
    <cfRule type="expression" dxfId="139" priority="138">
      <formula>IF($U207="Catastrofico",TRUE,FALSE)</formula>
    </cfRule>
    <cfRule type="expression" dxfId="138" priority="139">
      <formula>IF($U207="Mayor",TRUE,FALSE)</formula>
    </cfRule>
    <cfRule type="expression" dxfId="137" priority="140">
      <formula>IF($U207="Moderado",TRUE,FALSE)</formula>
    </cfRule>
  </conditionalFormatting>
  <conditionalFormatting sqref="AJ207:AK207">
    <cfRule type="expression" dxfId="136" priority="133">
      <formula>IF($AI207="Casi seguro",TRUE,FALSE)</formula>
    </cfRule>
    <cfRule type="expression" dxfId="135" priority="134">
      <formula>IF($AI207="Probable",TRUE,FALSE)</formula>
    </cfRule>
    <cfRule type="expression" dxfId="134" priority="135">
      <formula>IF($AI207="Posible",TRUE,FALSE)</formula>
    </cfRule>
    <cfRule type="expression" dxfId="133" priority="136">
      <formula>IF($AI207="Improbable",TRUE,FALSE)</formula>
    </cfRule>
    <cfRule type="expression" dxfId="132" priority="137">
      <formula>IF($AI207="Rara vez",TRUE,FALSE)</formula>
    </cfRule>
  </conditionalFormatting>
  <conditionalFormatting sqref="AI207">
    <cfRule type="expression" dxfId="131" priority="128">
      <formula>IF($AI207="Casi seguro",TRUE,FALSE)</formula>
    </cfRule>
    <cfRule type="expression" dxfId="130" priority="129">
      <formula>IF($AI207="Probable",TRUE,FALSE)</formula>
    </cfRule>
    <cfRule type="expression" dxfId="129" priority="130">
      <formula>IF($AI207="Posible",TRUE,FALSE)</formula>
    </cfRule>
    <cfRule type="expression" dxfId="128" priority="131">
      <formula>IF($AI207="Improbable",TRUE,FALSE)</formula>
    </cfRule>
    <cfRule type="expression" dxfId="127" priority="132">
      <formula>IF($AI207="Rara vez",TRUE,FALSE)</formula>
    </cfRule>
  </conditionalFormatting>
  <conditionalFormatting sqref="AL207:AL226">
    <cfRule type="expression" dxfId="126" priority="125">
      <formula>IF($U207="Catastrofico",TRUE,FALSE)</formula>
    </cfRule>
    <cfRule type="expression" dxfId="125" priority="126">
      <formula>IF($U207="Mayor",TRUE,FALSE)</formula>
    </cfRule>
    <cfRule type="expression" dxfId="124" priority="127">
      <formula>IF($U207="Moderado",TRUE,FALSE)</formula>
    </cfRule>
  </conditionalFormatting>
  <conditionalFormatting sqref="AM207">
    <cfRule type="expression" dxfId="123" priority="122">
      <formula>IF($U207="Catastrofico",TRUE,FALSE)</formula>
    </cfRule>
    <cfRule type="expression" dxfId="122" priority="123">
      <formula>IF($U207="Mayor",TRUE,FALSE)</formula>
    </cfRule>
    <cfRule type="expression" dxfId="121" priority="124">
      <formula>IF($U207="Moderado",TRUE,FALSE)</formula>
    </cfRule>
  </conditionalFormatting>
  <conditionalFormatting sqref="W207:W226">
    <cfRule type="expression" dxfId="120" priority="119">
      <formula>IF($W207="Extremo",TRUE,FALSE)</formula>
    </cfRule>
    <cfRule type="expression" dxfId="119" priority="120">
      <formula>IF($W207="Alto",TRUE,FALSE)</formula>
    </cfRule>
    <cfRule type="expression" dxfId="118" priority="121">
      <formula>IF($W207="Moderado",TRUE,FALSE)</formula>
    </cfRule>
  </conditionalFormatting>
  <conditionalFormatting sqref="AN207:AN226">
    <cfRule type="expression" dxfId="117" priority="116">
      <formula>IF($AN207="Extremo",TRUE,FALSE)</formula>
    </cfRule>
    <cfRule type="expression" dxfId="116" priority="117">
      <formula>IF($AN207="Alto",TRUE,FALSE)</formula>
    </cfRule>
    <cfRule type="expression" dxfId="115" priority="118">
      <formula>IF($AN207="Moderado",TRUE,FALSE)</formula>
    </cfRule>
  </conditionalFormatting>
  <conditionalFormatting sqref="P227:Q246">
    <cfRule type="expression" dxfId="114" priority="111">
      <formula>IF($P227="Rara vez",TRUE,FALSE)</formula>
    </cfRule>
    <cfRule type="expression" dxfId="113" priority="112">
      <formula>IF($P227="Improbable",TRUE,FALSE)</formula>
    </cfRule>
    <cfRule type="expression" dxfId="112" priority="113">
      <formula>IF($P227="Posible",TRUE,FALSE)</formula>
    </cfRule>
    <cfRule type="expression" dxfId="111" priority="114">
      <formula>IF($P227="Probable",TRUE,FALSE)</formula>
    </cfRule>
    <cfRule type="expression" dxfId="110" priority="115">
      <formula>IF($P227="Casi seguro",TRUE,FALSE)</formula>
    </cfRule>
  </conditionalFormatting>
  <conditionalFormatting sqref="U227:U246">
    <cfRule type="expression" dxfId="109" priority="108">
      <formula>IF($U227="Catastrofico",TRUE,FALSE)</formula>
    </cfRule>
    <cfRule type="expression" dxfId="108" priority="109">
      <formula>IF($U227="Mayor",TRUE,FALSE)</formula>
    </cfRule>
    <cfRule type="expression" dxfId="107" priority="110">
      <formula>IF($U227="Moderado",TRUE,FALSE)</formula>
    </cfRule>
  </conditionalFormatting>
  <conditionalFormatting sqref="V227">
    <cfRule type="expression" dxfId="106" priority="105">
      <formula>IF($U227="Catastrofico",TRUE,FALSE)</formula>
    </cfRule>
    <cfRule type="expression" dxfId="105" priority="106">
      <formula>IF($U227="Mayor",TRUE,FALSE)</formula>
    </cfRule>
    <cfRule type="expression" dxfId="104" priority="107">
      <formula>IF($U227="Moderado",TRUE,FALSE)</formula>
    </cfRule>
  </conditionalFormatting>
  <conditionalFormatting sqref="AJ227:AK227">
    <cfRule type="expression" dxfId="103" priority="100">
      <formula>IF($AI227="Casi seguro",TRUE,FALSE)</formula>
    </cfRule>
    <cfRule type="expression" dxfId="102" priority="101">
      <formula>IF($AI227="Probable",TRUE,FALSE)</formula>
    </cfRule>
    <cfRule type="expression" dxfId="101" priority="102">
      <formula>IF($AI227="Posible",TRUE,FALSE)</formula>
    </cfRule>
    <cfRule type="expression" dxfId="100" priority="103">
      <formula>IF($AI227="Improbable",TRUE,FALSE)</formula>
    </cfRule>
    <cfRule type="expression" dxfId="99" priority="104">
      <formula>IF($AI227="Rara vez",TRUE,FALSE)</formula>
    </cfRule>
  </conditionalFormatting>
  <conditionalFormatting sqref="AI227">
    <cfRule type="expression" dxfId="98" priority="95">
      <formula>IF($AI227="Casi seguro",TRUE,FALSE)</formula>
    </cfRule>
    <cfRule type="expression" dxfId="97" priority="96">
      <formula>IF($AI227="Probable",TRUE,FALSE)</formula>
    </cfRule>
    <cfRule type="expression" dxfId="96" priority="97">
      <formula>IF($AI227="Posible",TRUE,FALSE)</formula>
    </cfRule>
    <cfRule type="expression" dxfId="95" priority="98">
      <formula>IF($AI227="Improbable",TRUE,FALSE)</formula>
    </cfRule>
    <cfRule type="expression" dxfId="94" priority="99">
      <formula>IF($AI227="Rara vez",TRUE,FALSE)</formula>
    </cfRule>
  </conditionalFormatting>
  <conditionalFormatting sqref="AL227:AL246">
    <cfRule type="expression" dxfId="93" priority="92">
      <formula>IF($U227="Catastrofico",TRUE,FALSE)</formula>
    </cfRule>
    <cfRule type="expression" dxfId="92" priority="93">
      <formula>IF($U227="Mayor",TRUE,FALSE)</formula>
    </cfRule>
    <cfRule type="expression" dxfId="91" priority="94">
      <formula>IF($U227="Moderado",TRUE,FALSE)</formula>
    </cfRule>
  </conditionalFormatting>
  <conditionalFormatting sqref="AM227">
    <cfRule type="expression" dxfId="90" priority="89">
      <formula>IF($U227="Catastrofico",TRUE,FALSE)</formula>
    </cfRule>
    <cfRule type="expression" dxfId="89" priority="90">
      <formula>IF($U227="Mayor",TRUE,FALSE)</formula>
    </cfRule>
    <cfRule type="expression" dxfId="88" priority="91">
      <formula>IF($U227="Moderado",TRUE,FALSE)</formula>
    </cfRule>
  </conditionalFormatting>
  <conditionalFormatting sqref="W227:W246">
    <cfRule type="expression" dxfId="87" priority="86">
      <formula>IF($W227="Extremo",TRUE,FALSE)</formula>
    </cfRule>
    <cfRule type="expression" dxfId="86" priority="87">
      <formula>IF($W227="Alto",TRUE,FALSE)</formula>
    </cfRule>
    <cfRule type="expression" dxfId="85" priority="88">
      <formula>IF($W227="Moderado",TRUE,FALSE)</formula>
    </cfRule>
  </conditionalFormatting>
  <conditionalFormatting sqref="AN227:AN246">
    <cfRule type="expression" dxfId="84" priority="83">
      <formula>IF($AN227="Extremo",TRUE,FALSE)</formula>
    </cfRule>
    <cfRule type="expression" dxfId="83" priority="84">
      <formula>IF($AN227="Alto",TRUE,FALSE)</formula>
    </cfRule>
    <cfRule type="expression" dxfId="82" priority="85">
      <formula>IF($AN227="Moderado",TRUE,FALSE)</formula>
    </cfRule>
  </conditionalFormatting>
  <conditionalFormatting sqref="V247">
    <cfRule type="expression" dxfId="81" priority="80">
      <formula>IF($U247="Catastrofico",TRUE,FALSE)</formula>
    </cfRule>
    <cfRule type="expression" dxfId="80" priority="81">
      <formula>IF($U247="Mayor",TRUE,FALSE)</formula>
    </cfRule>
    <cfRule type="expression" dxfId="79" priority="82">
      <formula>IF($U247="Moderado",TRUE,FALSE)</formula>
    </cfRule>
  </conditionalFormatting>
  <conditionalFormatting sqref="AJ247:AK247">
    <cfRule type="expression" dxfId="78" priority="75">
      <formula>IF($AI247="Casi seguro",TRUE,FALSE)</formula>
    </cfRule>
    <cfRule type="expression" dxfId="77" priority="76">
      <formula>IF($AI247="Probable",TRUE,FALSE)</formula>
    </cfRule>
    <cfRule type="expression" dxfId="76" priority="77">
      <formula>IF($AI247="Posible",TRUE,FALSE)</formula>
    </cfRule>
    <cfRule type="expression" dxfId="75" priority="78">
      <formula>IF($AI247="Improbable",TRUE,FALSE)</formula>
    </cfRule>
    <cfRule type="expression" dxfId="74" priority="79">
      <formula>IF($AI247="Rara vez",TRUE,FALSE)</formula>
    </cfRule>
  </conditionalFormatting>
  <conditionalFormatting sqref="AI247">
    <cfRule type="expression" dxfId="73" priority="70">
      <formula>IF($AI247="Casi seguro",TRUE,FALSE)</formula>
    </cfRule>
    <cfRule type="expression" dxfId="72" priority="71">
      <formula>IF($AI247="Probable",TRUE,FALSE)</formula>
    </cfRule>
    <cfRule type="expression" dxfId="71" priority="72">
      <formula>IF($AI247="Posible",TRUE,FALSE)</formula>
    </cfRule>
    <cfRule type="expression" dxfId="70" priority="73">
      <formula>IF($AI247="Improbable",TRUE,FALSE)</formula>
    </cfRule>
    <cfRule type="expression" dxfId="69" priority="74">
      <formula>IF($AI247="Rara vez",TRUE,FALSE)</formula>
    </cfRule>
  </conditionalFormatting>
  <conditionalFormatting sqref="AM247">
    <cfRule type="expression" dxfId="68" priority="67">
      <formula>IF($U247="Catastrofico",TRUE,FALSE)</formula>
    </cfRule>
    <cfRule type="expression" dxfId="67" priority="68">
      <formula>IF($U247="Mayor",TRUE,FALSE)</formula>
    </cfRule>
    <cfRule type="expression" dxfId="66" priority="69">
      <formula>IF($U247="Moderado",TRUE,FALSE)</formula>
    </cfRule>
  </conditionalFormatting>
  <conditionalFormatting sqref="P307:Q326">
    <cfRule type="expression" dxfId="65" priority="62">
      <formula>IF($P307="Rara vez",TRUE,FALSE)</formula>
    </cfRule>
    <cfRule type="expression" dxfId="64" priority="63">
      <formula>IF($P307="Improbable",TRUE,FALSE)</formula>
    </cfRule>
    <cfRule type="expression" dxfId="63" priority="64">
      <formula>IF($P307="Posible",TRUE,FALSE)</formula>
    </cfRule>
    <cfRule type="expression" dxfId="62" priority="65">
      <formula>IF($P307="Probable",TRUE,FALSE)</formula>
    </cfRule>
    <cfRule type="expression" dxfId="61" priority="66">
      <formula>IF($P307="Casi seguro",TRUE,FALSE)</formula>
    </cfRule>
  </conditionalFormatting>
  <conditionalFormatting sqref="U307:U326">
    <cfRule type="expression" dxfId="60" priority="59">
      <formula>IF($U307="Catastrofico",TRUE,FALSE)</formula>
    </cfRule>
    <cfRule type="expression" dxfId="59" priority="60">
      <formula>IF($U307="Mayor",TRUE,FALSE)</formula>
    </cfRule>
    <cfRule type="expression" dxfId="58" priority="61">
      <formula>IF($U307="Moderado",TRUE,FALSE)</formula>
    </cfRule>
  </conditionalFormatting>
  <conditionalFormatting sqref="V307">
    <cfRule type="expression" dxfId="57" priority="56">
      <formula>IF($U307="Catastrofico",TRUE,FALSE)</formula>
    </cfRule>
    <cfRule type="expression" dxfId="56" priority="57">
      <formula>IF($U307="Mayor",TRUE,FALSE)</formula>
    </cfRule>
    <cfRule type="expression" dxfId="55" priority="58">
      <formula>IF($U307="Moderado",TRUE,FALSE)</formula>
    </cfRule>
  </conditionalFormatting>
  <conditionalFormatting sqref="AJ307:AK307">
    <cfRule type="expression" dxfId="54" priority="51">
      <formula>IF($AI307="Casi seguro",TRUE,FALSE)</formula>
    </cfRule>
    <cfRule type="expression" dxfId="53" priority="52">
      <formula>IF($AI307="Probable",TRUE,FALSE)</formula>
    </cfRule>
    <cfRule type="expression" dxfId="52" priority="53">
      <formula>IF($AI307="Posible",TRUE,FALSE)</formula>
    </cfRule>
    <cfRule type="expression" dxfId="51" priority="54">
      <formula>IF($AI307="Improbable",TRUE,FALSE)</formula>
    </cfRule>
    <cfRule type="expression" dxfId="50" priority="55">
      <formula>IF($AI307="Rara vez",TRUE,FALSE)</formula>
    </cfRule>
  </conditionalFormatting>
  <conditionalFormatting sqref="AI307">
    <cfRule type="expression" dxfId="49" priority="46">
      <formula>IF($AI307="Casi seguro",TRUE,FALSE)</formula>
    </cfRule>
    <cfRule type="expression" dxfId="48" priority="47">
      <formula>IF($AI307="Probable",TRUE,FALSE)</formula>
    </cfRule>
    <cfRule type="expression" dxfId="47" priority="48">
      <formula>IF($AI307="Posible",TRUE,FALSE)</formula>
    </cfRule>
    <cfRule type="expression" dxfId="46" priority="49">
      <formula>IF($AI307="Improbable",TRUE,FALSE)</formula>
    </cfRule>
    <cfRule type="expression" dxfId="45" priority="50">
      <formula>IF($AI307="Rara vez",TRUE,FALSE)</formula>
    </cfRule>
  </conditionalFormatting>
  <conditionalFormatting sqref="AL307:AL326">
    <cfRule type="expression" dxfId="44" priority="43">
      <formula>IF($U307="Catastrofico",TRUE,FALSE)</formula>
    </cfRule>
    <cfRule type="expression" dxfId="43" priority="44">
      <formula>IF($U307="Mayor",TRUE,FALSE)</formula>
    </cfRule>
    <cfRule type="expression" dxfId="42" priority="45">
      <formula>IF($U307="Moderado",TRUE,FALSE)</formula>
    </cfRule>
  </conditionalFormatting>
  <conditionalFormatting sqref="AM307">
    <cfRule type="expression" dxfId="41" priority="40">
      <formula>IF($U307="Catastrofico",TRUE,FALSE)</formula>
    </cfRule>
    <cfRule type="expression" dxfId="40" priority="41">
      <formula>IF($U307="Mayor",TRUE,FALSE)</formula>
    </cfRule>
    <cfRule type="expression" dxfId="39" priority="42">
      <formula>IF($U307="Moderado",TRUE,FALSE)</formula>
    </cfRule>
  </conditionalFormatting>
  <conditionalFormatting sqref="W307:W326">
    <cfRule type="expression" dxfId="38" priority="37">
      <formula>IF($W307="Extremo",TRUE,FALSE)</formula>
    </cfRule>
    <cfRule type="expression" dxfId="37" priority="38">
      <formula>IF($W307="Alto",TRUE,FALSE)</formula>
    </cfRule>
    <cfRule type="expression" dxfId="36" priority="39">
      <formula>IF($W307="Moderado",TRUE,FALSE)</formula>
    </cfRule>
  </conditionalFormatting>
  <conditionalFormatting sqref="AN307:AN326">
    <cfRule type="expression" dxfId="35" priority="34">
      <formula>IF($AN307="Extremo",TRUE,FALSE)</formula>
    </cfRule>
    <cfRule type="expression" dxfId="34" priority="35">
      <formula>IF($AN307="Alto",TRUE,FALSE)</formula>
    </cfRule>
    <cfRule type="expression" dxfId="33" priority="36">
      <formula>IF($AN307="Moderado",TRUE,FALSE)</formula>
    </cfRule>
  </conditionalFormatting>
  <conditionalFormatting sqref="P187:Q206">
    <cfRule type="expression" dxfId="32" priority="29">
      <formula>IF($P187="Rara vez",TRUE,FALSE)</formula>
    </cfRule>
    <cfRule type="expression" dxfId="31" priority="30">
      <formula>IF($P187="Improbable",TRUE,FALSE)</formula>
    </cfRule>
    <cfRule type="expression" dxfId="30" priority="31">
      <formula>IF($P187="Posible",TRUE,FALSE)</formula>
    </cfRule>
    <cfRule type="expression" dxfId="29" priority="32">
      <formula>IF($P187="Probable",TRUE,FALSE)</formula>
    </cfRule>
    <cfRule type="expression" dxfId="28" priority="33">
      <formula>IF($P187="Casi seguro",TRUE,FALSE)</formula>
    </cfRule>
  </conditionalFormatting>
  <conditionalFormatting sqref="U187:U206">
    <cfRule type="expression" dxfId="27" priority="26">
      <formula>IF($U187="Catastrofico",TRUE,FALSE)</formula>
    </cfRule>
    <cfRule type="expression" dxfId="26" priority="27">
      <formula>IF($U187="Mayor",TRUE,FALSE)</formula>
    </cfRule>
    <cfRule type="expression" dxfId="25" priority="28">
      <formula>IF($U187="Moderado",TRUE,FALSE)</formula>
    </cfRule>
  </conditionalFormatting>
  <conditionalFormatting sqref="V187">
    <cfRule type="expression" dxfId="24" priority="23">
      <formula>IF($U187="Catastrofico",TRUE,FALSE)</formula>
    </cfRule>
    <cfRule type="expression" dxfId="23" priority="24">
      <formula>IF($U187="Mayor",TRUE,FALSE)</formula>
    </cfRule>
    <cfRule type="expression" dxfId="22" priority="25">
      <formula>IF($U187="Moderado",TRUE,FALSE)</formula>
    </cfRule>
  </conditionalFormatting>
  <conditionalFormatting sqref="AJ187:AK187">
    <cfRule type="expression" dxfId="21" priority="18">
      <formula>IF($AI187="Casi seguro",TRUE,FALSE)</formula>
    </cfRule>
    <cfRule type="expression" dxfId="20" priority="19">
      <formula>IF($AI187="Probable",TRUE,FALSE)</formula>
    </cfRule>
    <cfRule type="expression" dxfId="19" priority="20">
      <formula>IF($AI187="Posible",TRUE,FALSE)</formula>
    </cfRule>
    <cfRule type="expression" dxfId="18" priority="21">
      <formula>IF($AI187="Improbable",TRUE,FALSE)</formula>
    </cfRule>
    <cfRule type="expression" dxfId="17" priority="22">
      <formula>IF($AI187="Rara vez",TRUE,FALSE)</formula>
    </cfRule>
  </conditionalFormatting>
  <conditionalFormatting sqref="AI187">
    <cfRule type="expression" dxfId="16" priority="13">
      <formula>IF($AI187="Casi seguro",TRUE,FALSE)</formula>
    </cfRule>
    <cfRule type="expression" dxfId="15" priority="14">
      <formula>IF($AI187="Probable",TRUE,FALSE)</formula>
    </cfRule>
    <cfRule type="expression" dxfId="14" priority="15">
      <formula>IF($AI187="Posible",TRUE,FALSE)</formula>
    </cfRule>
    <cfRule type="expression" dxfId="13" priority="16">
      <formula>IF($AI187="Improbable",TRUE,FALSE)</formula>
    </cfRule>
    <cfRule type="expression" dxfId="12" priority="17">
      <formula>IF($AI187="Rara vez",TRUE,FALSE)</formula>
    </cfRule>
  </conditionalFormatting>
  <conditionalFormatting sqref="AL187:AL206">
    <cfRule type="expression" dxfId="11" priority="10">
      <formula>IF($U187="Catastrofico",TRUE,FALSE)</formula>
    </cfRule>
    <cfRule type="expression" dxfId="10" priority="11">
      <formula>IF($U187="Mayor",TRUE,FALSE)</formula>
    </cfRule>
    <cfRule type="expression" dxfId="9" priority="12">
      <formula>IF($U187="Moderado",TRUE,FALSE)</formula>
    </cfRule>
  </conditionalFormatting>
  <conditionalFormatting sqref="AM187">
    <cfRule type="expression" dxfId="8" priority="7">
      <formula>IF($U187="Catastrofico",TRUE,FALSE)</formula>
    </cfRule>
    <cfRule type="expression" dxfId="7" priority="8">
      <formula>IF($U187="Mayor",TRUE,FALSE)</formula>
    </cfRule>
    <cfRule type="expression" dxfId="6" priority="9">
      <formula>IF($U187="Moderado",TRUE,FALSE)</formula>
    </cfRule>
  </conditionalFormatting>
  <conditionalFormatting sqref="W187:W206">
    <cfRule type="expression" dxfId="5" priority="4">
      <formula>IF($W187="Extremo",TRUE,FALSE)</formula>
    </cfRule>
    <cfRule type="expression" dxfId="4" priority="5">
      <formula>IF($W187="Alto",TRUE,FALSE)</formula>
    </cfRule>
    <cfRule type="expression" dxfId="3" priority="6">
      <formula>IF($W187="Moderado",TRUE,FALSE)</formula>
    </cfRule>
  </conditionalFormatting>
  <conditionalFormatting sqref="AN187:AN206">
    <cfRule type="expression" dxfId="2" priority="1">
      <formula>IF($AN187="Extremo",TRUE,FALSE)</formula>
    </cfRule>
    <cfRule type="expression" dxfId="1" priority="2">
      <formula>IF($AN187="Alto",TRUE,FALSE)</formula>
    </cfRule>
    <cfRule type="expression" dxfId="0" priority="3">
      <formula>IF($AN187="Moderado",TRUE,FALSE)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E50FA24-C6E4-4409-9AAB-551D72F40060}">
          <x14:formula1>
            <xm:f>'Listas (2)'!$C$9:$C$13</xm:f>
          </x14:formula1>
          <xm:sqref>O7:O366</xm:sqref>
        </x14:dataValidation>
        <x14:dataValidation type="list" allowBlank="1" showInputMessage="1" showErrorMessage="1" xr:uid="{AA243204-3C41-467A-A3E2-D18BCC8D03DB}">
          <x14:formula1>
            <xm:f>'Listas (2)'!$T$2:$T$3</xm:f>
          </x14:formula1>
          <xm:sqref>AW87:AW366 AW7:AW46 AW67</xm:sqref>
        </x14:dataValidation>
        <x14:dataValidation type="list" allowBlank="1" showInputMessage="1" showErrorMessage="1" xr:uid="{C4F66A26-E353-4F52-A476-CF656C951109}">
          <x14:formula1>
            <xm:f>'Listas (2)'!$N$2:$N$5</xm:f>
          </x14:formula1>
          <xm:sqref>AO7:AO366</xm:sqref>
        </x14:dataValidation>
        <x14:dataValidation type="list" allowBlank="1" showInputMessage="1" showErrorMessage="1" xr:uid="{99CC9E44-60AC-4CDE-BC84-F120C83A1D10}">
          <x14:formula1>
            <xm:f>'Listas (2)'!$P$2:$P$4</xm:f>
          </x14:formula1>
          <xm:sqref>AT7:AT86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8F87B-B2A6-4856-81DF-BC92793B93F3}">
  <ds:schemaRefs>
    <ds:schemaRef ds:uri="http://schemas.microsoft.com/office/2006/metadata/properties"/>
    <ds:schemaRef ds:uri="http://schemas.microsoft.com/office/infopath/2007/PartnerControls"/>
    <ds:schemaRef ds:uri="de11291c-4e20-41c5-bd77-368ee8b03ca4"/>
    <ds:schemaRef ds:uri="6aeadf18-1425-45c8-9796-bcaa77df07f6"/>
  </ds:schemaRefs>
</ds:datastoreItem>
</file>

<file path=customXml/itemProps2.xml><?xml version="1.0" encoding="utf-8"?>
<ds:datastoreItem xmlns:ds="http://schemas.openxmlformats.org/officeDocument/2006/customXml" ds:itemID="{2DA789FF-F3EA-4F37-B0C7-8AF011BC9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0710C0-1CD5-4D51-9B54-E9F87B1069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Índice</vt:lpstr>
      <vt:lpstr>Componentes</vt:lpstr>
      <vt:lpstr>Listas</vt:lpstr>
      <vt:lpstr>FORMULACIÓN</vt:lpstr>
      <vt:lpstr>Listas (2)</vt:lpstr>
      <vt:lpstr>Matriz</vt:lpstr>
      <vt:lpstr>Mapa Riesgos de Corrupción</vt:lpstr>
      <vt:lpstr>responsabilidades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Castro</dc:creator>
  <cp:keywords/>
  <dc:description/>
  <cp:lastModifiedBy>Microsoft Office User</cp:lastModifiedBy>
  <cp:revision/>
  <dcterms:created xsi:type="dcterms:W3CDTF">2021-12-16T22:07:32Z</dcterms:created>
  <dcterms:modified xsi:type="dcterms:W3CDTF">2022-11-24T20:51:38Z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