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showInkAnnotation="0" codeName="ThisWorkbook" autoCompressPictures="0"/>
  <mc:AlternateContent xmlns:mc="http://schemas.openxmlformats.org/markup-compatibility/2006">
    <mc:Choice Requires="x15">
      <x15ac:absPath xmlns:x15ac="http://schemas.microsoft.com/office/spreadsheetml/2010/11/ac" url="https://idpyba-my.sharepoint.com/personal/w_guerrero_animalesbog_gov_co/Documents/ARCHIVOS_ANDRES/IDPYBA2022/10OCTUBRE/Obligacion9/Reporteseptiembre/"/>
    </mc:Choice>
  </mc:AlternateContent>
  <xr:revisionPtr revIDLastSave="268" documentId="13_ncr:1_{ABD0D2ED-F0BD-4524-ACDB-2F63370538B6}" xr6:coauthVersionLast="47" xr6:coauthVersionMax="47" xr10:uidLastSave="{8F337195-3FD8-403D-81FA-D1A7FB03006A}"/>
  <bookViews>
    <workbookView xWindow="-120" yWindow="-120" windowWidth="25440" windowHeight="15390" tabRatio="758" firstSheet="2" activeTab="2" xr2:uid="{00000000-000D-0000-FFFF-FFFF00000000}"/>
  </bookViews>
  <sheets>
    <sheet name="METAS PDD 2011" sheetId="5" state="hidden" r:id="rId1"/>
    <sheet name="METAS PROYECTO" sheetId="4" state="hidden" r:id="rId2"/>
    <sheet name="PLAN OPERATIVO" sheetId="8" r:id="rId3"/>
  </sheets>
  <externalReferences>
    <externalReference r:id="rId4"/>
  </externalReferences>
  <definedNames>
    <definedName name="_xlnm._FilterDatabase" localSheetId="2" hidden="1">'PLAN OPERATIVO'!$L$8:$AX$100</definedName>
    <definedName name="_xlnm.Print_Area" localSheetId="0">'METAS PDD 2011'!$A$1:$Q$21</definedName>
    <definedName name="_xlnm.Print_Area" localSheetId="1">'METAS PROYECTO'!$A$1:$J$18</definedName>
    <definedName name="_xlnm.Print_Area" localSheetId="2">'PLAN OPERATIVO'!$A$1:$AG$10</definedName>
    <definedName name="Excel_BuiltIn_Print_Area_2_1">#REF!</definedName>
    <definedName name="Excel_BuiltIn_Print_Area_3">#REF!</definedName>
    <definedName name="Excel_BuiltIn_Print_Area_3_1">#REF!</definedName>
    <definedName name="Excel_BuiltIn_Print_Area_3_1_1">#REF!</definedName>
    <definedName name="Excel_BuiltIn_Print_Area_3_1_1_1">#REF!</definedName>
    <definedName name="Excel_BuiltIn_Print_Area_3_1_1_1_1">#REF!</definedName>
    <definedName name="Excel_BuiltIn_Print_Area_4_1">#REF!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I86" i="8" l="1"/>
  <c r="Z25" i="8" l="1"/>
  <c r="AK44" i="8" l="1"/>
  <c r="AK43" i="8"/>
  <c r="AK42" i="8"/>
  <c r="AK41" i="8"/>
  <c r="AK40" i="8"/>
  <c r="AI100" i="8" l="1"/>
  <c r="AI99" i="8"/>
  <c r="AI98" i="8"/>
  <c r="AI97" i="8"/>
  <c r="AI96" i="8"/>
  <c r="AI95" i="8"/>
  <c r="AI94" i="8"/>
  <c r="AI93" i="8"/>
  <c r="AI92" i="8"/>
  <c r="AI91" i="8"/>
  <c r="AI90" i="8"/>
  <c r="AI89" i="8"/>
  <c r="AI88" i="8"/>
  <c r="AI87" i="8"/>
  <c r="AI85" i="8"/>
  <c r="AI84" i="8"/>
  <c r="AI83" i="8"/>
  <c r="AI82" i="8"/>
  <c r="AI81" i="8"/>
  <c r="AI80" i="8"/>
  <c r="AI79" i="8"/>
  <c r="AI78" i="8"/>
  <c r="AI77" i="8"/>
  <c r="AI76" i="8"/>
  <c r="AI75" i="8"/>
  <c r="AI74" i="8"/>
  <c r="AI73" i="8"/>
  <c r="AI72" i="8"/>
  <c r="AI71" i="8"/>
  <c r="AI70" i="8"/>
  <c r="AI69" i="8"/>
  <c r="AI68" i="8"/>
  <c r="AI67" i="8"/>
  <c r="AI66" i="8"/>
  <c r="AI65" i="8"/>
  <c r="AI64" i="8"/>
  <c r="AI63" i="8"/>
  <c r="AI62" i="8"/>
  <c r="AI61" i="8"/>
  <c r="AI60" i="8"/>
  <c r="AI59" i="8"/>
  <c r="AI58" i="8"/>
  <c r="AI57" i="8"/>
  <c r="AI56" i="8"/>
  <c r="AI55" i="8"/>
  <c r="AI54" i="8"/>
  <c r="AI53" i="8"/>
  <c r="AI52" i="8"/>
  <c r="AI51" i="8"/>
  <c r="AI50" i="8"/>
  <c r="AI49" i="8"/>
  <c r="AI48" i="8"/>
  <c r="AI47" i="8"/>
  <c r="AI46" i="8"/>
  <c r="AI45" i="8"/>
  <c r="AI44" i="8"/>
  <c r="AI43" i="8"/>
  <c r="AI42" i="8"/>
  <c r="AI41" i="8"/>
  <c r="AI40" i="8"/>
  <c r="AI39" i="8"/>
  <c r="AI38" i="8"/>
  <c r="AI37" i="8"/>
  <c r="AI36" i="8"/>
  <c r="AI35" i="8"/>
  <c r="AI34" i="8"/>
  <c r="AI33" i="8"/>
  <c r="AI32" i="8"/>
  <c r="AI31" i="8"/>
  <c r="AI30" i="8"/>
  <c r="AI29" i="8"/>
  <c r="AI28" i="8"/>
  <c r="AI27" i="8"/>
  <c r="AI26" i="8"/>
  <c r="AI25" i="8"/>
  <c r="AI24" i="8"/>
  <c r="AI23" i="8"/>
  <c r="AI22" i="8"/>
  <c r="AI21" i="8"/>
  <c r="AI20" i="8"/>
  <c r="AI19" i="8"/>
  <c r="AI18" i="8"/>
  <c r="AI17" i="8"/>
  <c r="AI16" i="8"/>
  <c r="AI15" i="8"/>
  <c r="AI14" i="8"/>
  <c r="AI13" i="8"/>
  <c r="AI12" i="8"/>
  <c r="AH44" i="8"/>
  <c r="AH43" i="8"/>
  <c r="AH42" i="8"/>
  <c r="AH41" i="8"/>
  <c r="AH40" i="8"/>
  <c r="AU100" i="8" l="1"/>
  <c r="AR100" i="8"/>
  <c r="AO100" i="8"/>
  <c r="AL100" i="8"/>
  <c r="AF100" i="8"/>
  <c r="AC100" i="8"/>
  <c r="Z100" i="8"/>
  <c r="W100" i="8"/>
  <c r="T100" i="8"/>
  <c r="Q100" i="8"/>
  <c r="N100" i="8"/>
  <c r="AU99" i="8"/>
  <c r="AR99" i="8"/>
  <c r="AO99" i="8"/>
  <c r="AL99" i="8"/>
  <c r="AF99" i="8"/>
  <c r="AC99" i="8"/>
  <c r="Z99" i="8"/>
  <c r="W99" i="8"/>
  <c r="T99" i="8"/>
  <c r="Q99" i="8"/>
  <c r="N99" i="8"/>
  <c r="AU98" i="8"/>
  <c r="AR98" i="8"/>
  <c r="AO98" i="8"/>
  <c r="AL98" i="8"/>
  <c r="AF98" i="8"/>
  <c r="AC98" i="8"/>
  <c r="Z98" i="8"/>
  <c r="W98" i="8"/>
  <c r="T98" i="8"/>
  <c r="Q98" i="8"/>
  <c r="N98" i="8"/>
  <c r="AU97" i="8"/>
  <c r="AR97" i="8"/>
  <c r="AO97" i="8"/>
  <c r="AL97" i="8"/>
  <c r="AF97" i="8"/>
  <c r="AC97" i="8"/>
  <c r="Z97" i="8"/>
  <c r="W97" i="8"/>
  <c r="T97" i="8"/>
  <c r="Q97" i="8"/>
  <c r="N97" i="8"/>
  <c r="AT96" i="8"/>
  <c r="AU96" i="8" s="1"/>
  <c r="AR96" i="8"/>
  <c r="AQ96" i="8"/>
  <c r="AN96" i="8"/>
  <c r="AO96" i="8" s="1"/>
  <c r="AL96" i="8"/>
  <c r="AF96" i="8"/>
  <c r="AC96" i="8"/>
  <c r="Z96" i="8"/>
  <c r="W96" i="8"/>
  <c r="T96" i="8"/>
  <c r="Q96" i="8"/>
  <c r="N96" i="8"/>
  <c r="AT95" i="8"/>
  <c r="AU95" i="8" s="1"/>
  <c r="AR95" i="8"/>
  <c r="AQ95" i="8"/>
  <c r="AN95" i="8"/>
  <c r="AO95" i="8" s="1"/>
  <c r="AL95" i="8"/>
  <c r="AF95" i="8"/>
  <c r="AC95" i="8"/>
  <c r="Z95" i="8"/>
  <c r="W95" i="8"/>
  <c r="T95" i="8"/>
  <c r="Q95" i="8"/>
  <c r="N95" i="8"/>
  <c r="AU94" i="8"/>
  <c r="AT94" i="8"/>
  <c r="AQ94" i="8"/>
  <c r="AR94" i="8" s="1"/>
  <c r="AO94" i="8"/>
  <c r="AN94" i="8"/>
  <c r="AL94" i="8"/>
  <c r="AF94" i="8"/>
  <c r="AC94" i="8"/>
  <c r="Z94" i="8"/>
  <c r="W94" i="8"/>
  <c r="T94" i="8"/>
  <c r="Q94" i="8"/>
  <c r="N94" i="8"/>
  <c r="AU93" i="8"/>
  <c r="AT93" i="8"/>
  <c r="AQ93" i="8"/>
  <c r="AR93" i="8" s="1"/>
  <c r="AN93" i="8"/>
  <c r="AO93" i="8" s="1"/>
  <c r="AL93" i="8"/>
  <c r="AF93" i="8"/>
  <c r="AC93" i="8"/>
  <c r="Z93" i="8"/>
  <c r="W93" i="8"/>
  <c r="T93" i="8"/>
  <c r="Q93" i="8"/>
  <c r="N93" i="8"/>
  <c r="AT92" i="8"/>
  <c r="AU92" i="8" s="1"/>
  <c r="AR92" i="8"/>
  <c r="AQ92" i="8"/>
  <c r="AN92" i="8"/>
  <c r="AO92" i="8" s="1"/>
  <c r="AL92" i="8"/>
  <c r="AF92" i="8"/>
  <c r="AC92" i="8"/>
  <c r="X92" i="8"/>
  <c r="Z92" i="8" s="1"/>
  <c r="W92" i="8"/>
  <c r="T92" i="8"/>
  <c r="Q92" i="8"/>
  <c r="N92" i="8"/>
  <c r="AU91" i="8"/>
  <c r="AT91" i="8"/>
  <c r="AQ91" i="8"/>
  <c r="AR91" i="8" s="1"/>
  <c r="AN91" i="8"/>
  <c r="AO91" i="8" s="1"/>
  <c r="AL91" i="8"/>
  <c r="AF91" i="8"/>
  <c r="AC91" i="8"/>
  <c r="Z91" i="8"/>
  <c r="W91" i="8"/>
  <c r="T91" i="8"/>
  <c r="Q91" i="8"/>
  <c r="N91" i="8"/>
  <c r="E88" i="8" l="1"/>
  <c r="AW97" i="8"/>
  <c r="AV97" i="8"/>
  <c r="AX97" i="8" l="1"/>
  <c r="Y65" i="8" l="1"/>
  <c r="Z65" i="8" s="1"/>
  <c r="V65" i="8"/>
  <c r="W65" i="8" s="1"/>
  <c r="Q65" i="8"/>
  <c r="N65" i="8"/>
  <c r="Z64" i="8"/>
  <c r="W64" i="8"/>
  <c r="Q64" i="8"/>
  <c r="N64" i="8"/>
  <c r="Z63" i="8"/>
  <c r="W63" i="8"/>
  <c r="Q63" i="8"/>
  <c r="N63" i="8"/>
  <c r="Z62" i="8"/>
  <c r="W62" i="8"/>
  <c r="Q62" i="8"/>
  <c r="N62" i="8"/>
  <c r="Z61" i="8"/>
  <c r="W61" i="8"/>
  <c r="Q61" i="8"/>
  <c r="N61" i="8"/>
  <c r="Z60" i="8"/>
  <c r="W60" i="8"/>
  <c r="Q60" i="8"/>
  <c r="N60" i="8"/>
  <c r="Z59" i="8"/>
  <c r="W59" i="8"/>
  <c r="T59" i="8"/>
  <c r="Q59" i="8"/>
  <c r="N59" i="8"/>
  <c r="Z58" i="8"/>
  <c r="W58" i="8"/>
  <c r="T58" i="8"/>
  <c r="Q58" i="8"/>
  <c r="N58" i="8"/>
  <c r="Z57" i="8"/>
  <c r="W57" i="8"/>
  <c r="T57" i="8"/>
  <c r="Q57" i="8"/>
  <c r="N57" i="8"/>
  <c r="Z56" i="8"/>
  <c r="W56" i="8"/>
  <c r="T56" i="8"/>
  <c r="Q56" i="8"/>
  <c r="N56" i="8"/>
  <c r="Z55" i="8"/>
  <c r="W55" i="8"/>
  <c r="T55" i="8"/>
  <c r="Q55" i="8"/>
  <c r="N55" i="8"/>
  <c r="Z54" i="8"/>
  <c r="W54" i="8"/>
  <c r="T54" i="8"/>
  <c r="Q54" i="8"/>
  <c r="N54" i="8"/>
  <c r="Z53" i="8"/>
  <c r="W53" i="8"/>
  <c r="T53" i="8"/>
  <c r="Q53" i="8"/>
  <c r="N53" i="8"/>
  <c r="Z52" i="8"/>
  <c r="W52" i="8"/>
  <c r="T52" i="8"/>
  <c r="Q52" i="8"/>
  <c r="N52" i="8"/>
  <c r="Z51" i="8"/>
  <c r="W51" i="8"/>
  <c r="T51" i="8"/>
  <c r="Q51" i="8"/>
  <c r="N51" i="8"/>
  <c r="Z50" i="8"/>
  <c r="Q50" i="8"/>
  <c r="N50" i="8"/>
  <c r="Z49" i="8"/>
  <c r="Q49" i="8"/>
  <c r="N49" i="8"/>
  <c r="Z48" i="8"/>
  <c r="Q48" i="8"/>
  <c r="N48" i="8"/>
  <c r="Z47" i="8"/>
  <c r="W47" i="8"/>
  <c r="Q47" i="8"/>
  <c r="N47" i="8"/>
  <c r="Z46" i="8"/>
  <c r="W46" i="8"/>
  <c r="Q46" i="8"/>
  <c r="N46" i="8"/>
  <c r="Z45" i="8"/>
  <c r="W45" i="8"/>
  <c r="Q45" i="8"/>
  <c r="N45" i="8"/>
  <c r="Z44" i="8"/>
  <c r="W44" i="8"/>
  <c r="T44" i="8"/>
  <c r="Q44" i="8"/>
  <c r="N44" i="8"/>
  <c r="Z43" i="8"/>
  <c r="W43" i="8"/>
  <c r="T43" i="8"/>
  <c r="Q43" i="8"/>
  <c r="N43" i="8"/>
  <c r="Z42" i="8"/>
  <c r="V42" i="8"/>
  <c r="W42" i="8" s="1"/>
  <c r="S42" i="8"/>
  <c r="T42" i="8" s="1"/>
  <c r="Q42" i="8"/>
  <c r="N42" i="8"/>
  <c r="Z41" i="8"/>
  <c r="W41" i="8"/>
  <c r="S41" i="8"/>
  <c r="T41" i="8" s="1"/>
  <c r="P41" i="8"/>
  <c r="Q41" i="8" s="1"/>
  <c r="N41" i="8"/>
  <c r="Z40" i="8"/>
  <c r="V40" i="8"/>
  <c r="W40" i="8" s="1"/>
  <c r="T40" i="8"/>
  <c r="Q40" i="8"/>
  <c r="N40" i="8"/>
  <c r="Z39" i="8"/>
  <c r="W39" i="8"/>
  <c r="Q39" i="8"/>
  <c r="N39" i="8"/>
  <c r="Z38" i="8"/>
  <c r="W38" i="8"/>
  <c r="Q38" i="8"/>
  <c r="N38" i="8"/>
  <c r="Z37" i="8"/>
  <c r="W37" i="8"/>
  <c r="Q37" i="8"/>
  <c r="N37" i="8"/>
  <c r="Z36" i="8"/>
  <c r="W36" i="8"/>
  <c r="Q36" i="8"/>
  <c r="N36" i="8"/>
  <c r="Z35" i="8"/>
  <c r="W35" i="8"/>
  <c r="Q35" i="8"/>
  <c r="N35" i="8"/>
  <c r="Z34" i="8"/>
  <c r="W34" i="8"/>
  <c r="Q34" i="8"/>
  <c r="N34" i="8"/>
  <c r="Z33" i="8"/>
  <c r="Q33" i="8"/>
  <c r="N33" i="8"/>
  <c r="Z32" i="8"/>
  <c r="Q32" i="8"/>
  <c r="N32" i="8"/>
  <c r="Z31" i="8"/>
  <c r="W31" i="8"/>
  <c r="Q31" i="8"/>
  <c r="N31" i="8"/>
  <c r="Z30" i="8"/>
  <c r="W30" i="8"/>
  <c r="Q30" i="8"/>
  <c r="N30" i="8"/>
  <c r="Z29" i="8"/>
  <c r="W29" i="8"/>
  <c r="Q29" i="8"/>
  <c r="N29" i="8"/>
  <c r="Z28" i="8"/>
  <c r="W28" i="8"/>
  <c r="Q28" i="8"/>
  <c r="N28" i="8"/>
  <c r="W27" i="8"/>
  <c r="T27" i="8"/>
  <c r="Q27" i="8"/>
  <c r="N27" i="8"/>
  <c r="W26" i="8"/>
  <c r="T26" i="8"/>
  <c r="Q26" i="8"/>
  <c r="N26" i="8"/>
  <c r="W25" i="8"/>
  <c r="T25" i="8"/>
  <c r="Q25" i="8"/>
  <c r="N25" i="8"/>
  <c r="Z24" i="8"/>
  <c r="W24" i="8"/>
  <c r="T24" i="8"/>
  <c r="Q24" i="8"/>
  <c r="N24" i="8"/>
  <c r="Z23" i="8"/>
  <c r="U23" i="8"/>
  <c r="W23" i="8" s="1"/>
  <c r="Q23" i="8"/>
  <c r="N23" i="8"/>
  <c r="Z22" i="8"/>
  <c r="W22" i="8"/>
  <c r="Q22" i="8"/>
  <c r="N22" i="8"/>
  <c r="Z21" i="8"/>
  <c r="W21" i="8"/>
  <c r="Q21" i="8"/>
  <c r="N21" i="8"/>
  <c r="Z20" i="8"/>
  <c r="W20" i="8"/>
  <c r="Q20" i="8"/>
  <c r="N20" i="8"/>
  <c r="Z19" i="8"/>
  <c r="W19" i="8"/>
  <c r="T19" i="8"/>
  <c r="Q19" i="8"/>
  <c r="N19" i="8"/>
  <c r="Z18" i="8"/>
  <c r="W18" i="8"/>
  <c r="T18" i="8"/>
  <c r="Q18" i="8"/>
  <c r="N18" i="8"/>
  <c r="Z17" i="8"/>
  <c r="W17" i="8"/>
  <c r="T17" i="8"/>
  <c r="Q17" i="8"/>
  <c r="N17" i="8"/>
  <c r="Z16" i="8"/>
  <c r="W16" i="8"/>
  <c r="T16" i="8"/>
  <c r="Q16" i="8"/>
  <c r="N16" i="8"/>
  <c r="Z15" i="8"/>
  <c r="W15" i="8"/>
  <c r="T15" i="8"/>
  <c r="Q15" i="8"/>
  <c r="N15" i="8"/>
  <c r="Z14" i="8"/>
  <c r="W14" i="8"/>
  <c r="T14" i="8"/>
  <c r="Q14" i="8"/>
  <c r="N14" i="8"/>
  <c r="Z13" i="8"/>
  <c r="W13" i="8"/>
  <c r="T13" i="8"/>
  <c r="Q13" i="8"/>
  <c r="N13" i="8"/>
  <c r="Z12" i="8"/>
  <c r="W12" i="8"/>
  <c r="T12" i="8"/>
  <c r="Q12" i="8"/>
  <c r="N12" i="8"/>
  <c r="Z11" i="8"/>
  <c r="W11" i="8"/>
  <c r="T11" i="8"/>
  <c r="Q11" i="8"/>
  <c r="N11" i="8"/>
  <c r="Z10" i="8"/>
  <c r="W10" i="8"/>
  <c r="T10" i="8"/>
  <c r="Q10" i="8"/>
  <c r="N10" i="8"/>
  <c r="Z9" i="8"/>
  <c r="W9" i="8"/>
  <c r="T9" i="8"/>
  <c r="Q9" i="8"/>
  <c r="N9" i="8"/>
  <c r="AW37" i="8" l="1"/>
  <c r="AV37" i="8"/>
  <c r="AV36" i="8"/>
  <c r="AX37" i="8" l="1"/>
  <c r="AW65" i="8"/>
  <c r="AV65" i="8"/>
  <c r="AU65" i="8"/>
  <c r="AR65" i="8"/>
  <c r="AO65" i="8"/>
  <c r="AL65" i="8"/>
  <c r="AF65" i="8"/>
  <c r="AC65" i="8"/>
  <c r="AW64" i="8"/>
  <c r="AV64" i="8"/>
  <c r="AU64" i="8"/>
  <c r="AR64" i="8"/>
  <c r="AO64" i="8"/>
  <c r="AL64" i="8"/>
  <c r="AF64" i="8"/>
  <c r="AC64" i="8"/>
  <c r="AW63" i="8"/>
  <c r="AV63" i="8"/>
  <c r="AU63" i="8"/>
  <c r="AR63" i="8"/>
  <c r="AO63" i="8"/>
  <c r="AL63" i="8"/>
  <c r="AF63" i="8"/>
  <c r="AC63" i="8"/>
  <c r="AW62" i="8"/>
  <c r="AV62" i="8"/>
  <c r="AU62" i="8"/>
  <c r="AR62" i="8"/>
  <c r="AO62" i="8"/>
  <c r="AL62" i="8"/>
  <c r="AF62" i="8"/>
  <c r="AC62" i="8"/>
  <c r="AW61" i="8"/>
  <c r="AV61" i="8"/>
  <c r="AU61" i="8"/>
  <c r="AR61" i="8"/>
  <c r="AO61" i="8"/>
  <c r="AL61" i="8"/>
  <c r="AF61" i="8"/>
  <c r="AC61" i="8"/>
  <c r="AW60" i="8"/>
  <c r="AV60" i="8"/>
  <c r="AU60" i="8"/>
  <c r="AR60" i="8"/>
  <c r="AO60" i="8"/>
  <c r="AL60" i="8"/>
  <c r="AF60" i="8"/>
  <c r="AC60" i="8"/>
  <c r="AW59" i="8"/>
  <c r="AV59" i="8"/>
  <c r="AU59" i="8"/>
  <c r="AR59" i="8"/>
  <c r="AO59" i="8"/>
  <c r="AL59" i="8"/>
  <c r="AF59" i="8"/>
  <c r="AC59" i="8"/>
  <c r="AW58" i="8"/>
  <c r="AV58" i="8"/>
  <c r="AU58" i="8"/>
  <c r="AR58" i="8"/>
  <c r="AO58" i="8"/>
  <c r="AL58" i="8"/>
  <c r="AF58" i="8"/>
  <c r="AC58" i="8"/>
  <c r="AW57" i="8"/>
  <c r="AV57" i="8"/>
  <c r="AU57" i="8"/>
  <c r="AR57" i="8"/>
  <c r="AO57" i="8"/>
  <c r="AL57" i="8"/>
  <c r="AF57" i="8"/>
  <c r="AC57" i="8"/>
  <c r="AW56" i="8"/>
  <c r="AV56" i="8"/>
  <c r="AU56" i="8"/>
  <c r="AR56" i="8"/>
  <c r="AO56" i="8"/>
  <c r="AL56" i="8"/>
  <c r="AF56" i="8"/>
  <c r="AC56" i="8"/>
  <c r="AW55" i="8"/>
  <c r="AV55" i="8"/>
  <c r="AU55" i="8"/>
  <c r="AR55" i="8"/>
  <c r="AO55" i="8"/>
  <c r="AL55" i="8"/>
  <c r="AF55" i="8"/>
  <c r="AC55" i="8"/>
  <c r="AW54" i="8"/>
  <c r="AV54" i="8"/>
  <c r="AU54" i="8"/>
  <c r="AR54" i="8"/>
  <c r="AO54" i="8"/>
  <c r="AL54" i="8"/>
  <c r="AF54" i="8"/>
  <c r="AC54" i="8"/>
  <c r="AW53" i="8"/>
  <c r="AV53" i="8"/>
  <c r="AU53" i="8"/>
  <c r="AR53" i="8"/>
  <c r="AO53" i="8"/>
  <c r="AL53" i="8"/>
  <c r="AF53" i="8"/>
  <c r="AC53" i="8"/>
  <c r="AW52" i="8"/>
  <c r="AV52" i="8"/>
  <c r="AU52" i="8"/>
  <c r="AR52" i="8"/>
  <c r="AO52" i="8"/>
  <c r="AL52" i="8"/>
  <c r="AF52" i="8"/>
  <c r="AC52" i="8"/>
  <c r="AW51" i="8"/>
  <c r="AV51" i="8"/>
  <c r="AU51" i="8"/>
  <c r="AR51" i="8"/>
  <c r="AO51" i="8"/>
  <c r="AL51" i="8"/>
  <c r="AF51" i="8"/>
  <c r="AC51" i="8"/>
  <c r="AW50" i="8"/>
  <c r="AV50" i="8"/>
  <c r="AU50" i="8"/>
  <c r="AR50" i="8"/>
  <c r="AO50" i="8"/>
  <c r="AL50" i="8"/>
  <c r="AF50" i="8"/>
  <c r="AC50" i="8"/>
  <c r="AW49" i="8"/>
  <c r="AV49" i="8"/>
  <c r="AU49" i="8"/>
  <c r="AR49" i="8"/>
  <c r="AO49" i="8"/>
  <c r="AL49" i="8"/>
  <c r="AF49" i="8"/>
  <c r="AC49" i="8"/>
  <c r="AW48" i="8"/>
  <c r="AV48" i="8"/>
  <c r="AU48" i="8"/>
  <c r="AR48" i="8"/>
  <c r="AO48" i="8"/>
  <c r="AL48" i="8"/>
  <c r="AF48" i="8"/>
  <c r="AC48" i="8"/>
  <c r="AW47" i="8"/>
  <c r="AX47" i="8" s="1"/>
  <c r="AV47" i="8"/>
  <c r="AU47" i="8"/>
  <c r="AR47" i="8"/>
  <c r="AO47" i="8"/>
  <c r="AL47" i="8"/>
  <c r="AF47" i="8"/>
  <c r="AC47" i="8"/>
  <c r="AW46" i="8"/>
  <c r="AV46" i="8"/>
  <c r="AU46" i="8"/>
  <c r="AR46" i="8"/>
  <c r="AO46" i="8"/>
  <c r="AL46" i="8"/>
  <c r="AF46" i="8"/>
  <c r="AC46" i="8"/>
  <c r="AW45" i="8"/>
  <c r="AV45" i="8"/>
  <c r="AU45" i="8"/>
  <c r="AR45" i="8"/>
  <c r="AO45" i="8"/>
  <c r="AL45" i="8"/>
  <c r="AF45" i="8"/>
  <c r="AC45" i="8"/>
  <c r="AW44" i="8"/>
  <c r="AV44" i="8"/>
  <c r="AU44" i="8"/>
  <c r="AR44" i="8"/>
  <c r="AO44" i="8"/>
  <c r="AL44" i="8"/>
  <c r="AF44" i="8"/>
  <c r="AC44" i="8"/>
  <c r="AW43" i="8"/>
  <c r="AV43" i="8"/>
  <c r="AU43" i="8"/>
  <c r="AR43" i="8"/>
  <c r="AO43" i="8"/>
  <c r="AL43" i="8"/>
  <c r="AF43" i="8"/>
  <c r="AC43" i="8"/>
  <c r="AV42" i="8"/>
  <c r="AU42" i="8"/>
  <c r="AR42" i="8"/>
  <c r="AO42" i="8"/>
  <c r="AL42" i="8"/>
  <c r="AF42" i="8"/>
  <c r="AC42" i="8"/>
  <c r="AW41" i="8"/>
  <c r="AS41" i="8"/>
  <c r="AU41" i="8" s="1"/>
  <c r="AR41" i="8"/>
  <c r="AO41" i="8"/>
  <c r="AL41" i="8"/>
  <c r="AF41" i="8"/>
  <c r="AC41" i="8"/>
  <c r="AV40" i="8"/>
  <c r="AU40" i="8"/>
  <c r="AR40" i="8"/>
  <c r="AO40" i="8"/>
  <c r="AL40" i="8"/>
  <c r="AF40" i="8"/>
  <c r="AC40" i="8"/>
  <c r="AW39" i="8"/>
  <c r="AV39" i="8"/>
  <c r="AU39" i="8"/>
  <c r="AR39" i="8"/>
  <c r="AO39" i="8"/>
  <c r="AL39" i="8"/>
  <c r="AF39" i="8"/>
  <c r="AC39" i="8"/>
  <c r="AW38" i="8"/>
  <c r="AV38" i="8"/>
  <c r="AU38" i="8"/>
  <c r="AR38" i="8"/>
  <c r="AO38" i="8"/>
  <c r="AL38" i="8"/>
  <c r="AF38" i="8"/>
  <c r="AC38" i="8"/>
  <c r="AU37" i="8"/>
  <c r="AR37" i="8"/>
  <c r="AO37" i="8"/>
  <c r="AL37" i="8"/>
  <c r="AF37" i="8"/>
  <c r="AC37" i="8"/>
  <c r="AW36" i="8"/>
  <c r="AX36" i="8" s="1"/>
  <c r="AU36" i="8"/>
  <c r="AR36" i="8"/>
  <c r="AO36" i="8"/>
  <c r="AL36" i="8"/>
  <c r="AF36" i="8"/>
  <c r="AC36" i="8"/>
  <c r="AW35" i="8"/>
  <c r="AV35" i="8"/>
  <c r="AU35" i="8"/>
  <c r="AR35" i="8"/>
  <c r="AO35" i="8"/>
  <c r="AL35" i="8"/>
  <c r="AF35" i="8"/>
  <c r="AC35" i="8"/>
  <c r="AW34" i="8"/>
  <c r="AV34" i="8"/>
  <c r="AU34" i="8"/>
  <c r="AR34" i="8"/>
  <c r="AO34" i="8"/>
  <c r="AL34" i="8"/>
  <c r="AF34" i="8"/>
  <c r="AC34" i="8"/>
  <c r="AW33" i="8"/>
  <c r="AV33" i="8"/>
  <c r="AU33" i="8"/>
  <c r="AR33" i="8"/>
  <c r="AO33" i="8"/>
  <c r="AL33" i="8"/>
  <c r="AF33" i="8"/>
  <c r="AC33" i="8"/>
  <c r="AW32" i="8"/>
  <c r="AV32" i="8"/>
  <c r="AU32" i="8"/>
  <c r="AR32" i="8"/>
  <c r="AO32" i="8"/>
  <c r="AL32" i="8"/>
  <c r="AF32" i="8"/>
  <c r="AC32" i="8"/>
  <c r="AW31" i="8"/>
  <c r="AV31" i="8"/>
  <c r="AU31" i="8"/>
  <c r="AR31" i="8"/>
  <c r="AO31" i="8"/>
  <c r="AL31" i="8"/>
  <c r="AF31" i="8"/>
  <c r="AC31" i="8"/>
  <c r="AW30" i="8"/>
  <c r="AV30" i="8"/>
  <c r="AU30" i="8"/>
  <c r="AR30" i="8"/>
  <c r="AO30" i="8"/>
  <c r="AL30" i="8"/>
  <c r="AF30" i="8"/>
  <c r="AC30" i="8"/>
  <c r="AW29" i="8"/>
  <c r="AV29" i="8"/>
  <c r="AU29" i="8"/>
  <c r="AR29" i="8"/>
  <c r="AO29" i="8"/>
  <c r="AL29" i="8"/>
  <c r="AF29" i="8"/>
  <c r="AC29" i="8"/>
  <c r="AW28" i="8"/>
  <c r="AV28" i="8"/>
  <c r="AU28" i="8"/>
  <c r="AR28" i="8"/>
  <c r="AO28" i="8"/>
  <c r="AL28" i="8"/>
  <c r="AF28" i="8"/>
  <c r="AC28" i="8"/>
  <c r="AW27" i="8"/>
  <c r="AV27" i="8"/>
  <c r="AU27" i="8"/>
  <c r="AR27" i="8"/>
  <c r="AO27" i="8"/>
  <c r="AL27" i="8"/>
  <c r="AF27" i="8"/>
  <c r="AC27" i="8"/>
  <c r="AW26" i="8"/>
  <c r="AV26" i="8"/>
  <c r="AU26" i="8"/>
  <c r="AR26" i="8"/>
  <c r="AO26" i="8"/>
  <c r="AL26" i="8"/>
  <c r="AF26" i="8"/>
  <c r="AC26" i="8"/>
  <c r="AW25" i="8"/>
  <c r="AV25" i="8"/>
  <c r="AU25" i="8"/>
  <c r="AR25" i="8"/>
  <c r="AO25" i="8"/>
  <c r="AL25" i="8"/>
  <c r="AF25" i="8"/>
  <c r="AC25" i="8"/>
  <c r="AW24" i="8"/>
  <c r="AV24" i="8"/>
  <c r="AU24" i="8"/>
  <c r="AR24" i="8"/>
  <c r="AO24" i="8"/>
  <c r="AL24" i="8"/>
  <c r="AF24" i="8"/>
  <c r="AC24" i="8"/>
  <c r="AW23" i="8"/>
  <c r="AU23" i="8"/>
  <c r="AR23" i="8"/>
  <c r="AO23" i="8"/>
  <c r="AL23" i="8"/>
  <c r="AF23" i="8"/>
  <c r="AC23" i="8"/>
  <c r="AV23" i="8"/>
  <c r="AW22" i="8"/>
  <c r="AV22" i="8"/>
  <c r="AU22" i="8"/>
  <c r="AR22" i="8"/>
  <c r="AO22" i="8"/>
  <c r="AL22" i="8"/>
  <c r="AF22" i="8"/>
  <c r="AC22" i="8"/>
  <c r="AW21" i="8"/>
  <c r="AV21" i="8"/>
  <c r="AU21" i="8"/>
  <c r="AR21" i="8"/>
  <c r="AO21" i="8"/>
  <c r="AL21" i="8"/>
  <c r="AF21" i="8"/>
  <c r="AC21" i="8"/>
  <c r="AW20" i="8"/>
  <c r="AV20" i="8"/>
  <c r="AU20" i="8"/>
  <c r="AR20" i="8"/>
  <c r="AO20" i="8"/>
  <c r="AL20" i="8"/>
  <c r="AF20" i="8"/>
  <c r="AC20" i="8"/>
  <c r="AW19" i="8"/>
  <c r="AV19" i="8"/>
  <c r="AU19" i="8"/>
  <c r="AR19" i="8"/>
  <c r="AO19" i="8"/>
  <c r="AL19" i="8"/>
  <c r="AF19" i="8"/>
  <c r="AC19" i="8"/>
  <c r="AW18" i="8"/>
  <c r="AV18" i="8"/>
  <c r="AU18" i="8"/>
  <c r="AR18" i="8"/>
  <c r="AO18" i="8"/>
  <c r="AL18" i="8"/>
  <c r="AF18" i="8"/>
  <c r="AC18" i="8"/>
  <c r="AW17" i="8"/>
  <c r="AV17" i="8"/>
  <c r="AU17" i="8"/>
  <c r="AR17" i="8"/>
  <c r="AO17" i="8"/>
  <c r="AL17" i="8"/>
  <c r="AF17" i="8"/>
  <c r="AC17" i="8"/>
  <c r="AW16" i="8"/>
  <c r="AV16" i="8"/>
  <c r="AU16" i="8"/>
  <c r="AR16" i="8"/>
  <c r="AO16" i="8"/>
  <c r="AL16" i="8"/>
  <c r="AF16" i="8"/>
  <c r="AC16" i="8"/>
  <c r="AW15" i="8"/>
  <c r="AV15" i="8"/>
  <c r="AU15" i="8"/>
  <c r="AR15" i="8"/>
  <c r="AO15" i="8"/>
  <c r="AL15" i="8"/>
  <c r="AF15" i="8"/>
  <c r="AC15" i="8"/>
  <c r="AW14" i="8"/>
  <c r="AV14" i="8"/>
  <c r="AU14" i="8"/>
  <c r="AR14" i="8"/>
  <c r="AO14" i="8"/>
  <c r="AL14" i="8"/>
  <c r="AF14" i="8"/>
  <c r="AC14" i="8"/>
  <c r="AW13" i="8"/>
  <c r="AV13" i="8"/>
  <c r="AU13" i="8"/>
  <c r="AR13" i="8"/>
  <c r="AO13" i="8"/>
  <c r="AL13" i="8"/>
  <c r="AF13" i="8"/>
  <c r="AC13" i="8"/>
  <c r="AW12" i="8"/>
  <c r="AV12" i="8"/>
  <c r="AU12" i="8"/>
  <c r="AR12" i="8"/>
  <c r="AO12" i="8"/>
  <c r="AL12" i="8"/>
  <c r="AF12" i="8"/>
  <c r="AC12" i="8"/>
  <c r="AW11" i="8"/>
  <c r="AV11" i="8"/>
  <c r="AU11" i="8"/>
  <c r="AR11" i="8"/>
  <c r="AO11" i="8"/>
  <c r="AL11" i="8"/>
  <c r="AI11" i="8"/>
  <c r="AF11" i="8"/>
  <c r="AC11" i="8"/>
  <c r="AW10" i="8"/>
  <c r="AV10" i="8"/>
  <c r="AU10" i="8"/>
  <c r="AR10" i="8"/>
  <c r="AO10" i="8"/>
  <c r="AL10" i="8"/>
  <c r="AI10" i="8"/>
  <c r="AF10" i="8"/>
  <c r="AC10" i="8"/>
  <c r="AW9" i="8"/>
  <c r="AV9" i="8"/>
  <c r="AU9" i="8"/>
  <c r="AR9" i="8"/>
  <c r="AO9" i="8"/>
  <c r="AL9" i="8"/>
  <c r="AI9" i="8"/>
  <c r="AF9" i="8"/>
  <c r="AC9" i="8"/>
  <c r="AW67" i="8"/>
  <c r="AX49" i="8" l="1"/>
  <c r="AX48" i="8"/>
  <c r="AX56" i="8"/>
  <c r="AX50" i="8"/>
  <c r="AX54" i="8"/>
  <c r="AX58" i="8"/>
  <c r="AX65" i="8"/>
  <c r="AX61" i="8"/>
  <c r="AX10" i="8"/>
  <c r="AX14" i="8"/>
  <c r="AX30" i="8"/>
  <c r="AX12" i="8"/>
  <c r="AX15" i="8"/>
  <c r="AX62" i="8"/>
  <c r="AX39" i="8"/>
  <c r="AW40" i="8"/>
  <c r="AX40" i="8" s="1"/>
  <c r="AX19" i="8"/>
  <c r="AX26" i="8"/>
  <c r="AX29" i="8"/>
  <c r="AX35" i="8"/>
  <c r="AX43" i="8"/>
  <c r="AX64" i="8"/>
  <c r="AX22" i="8"/>
  <c r="AX23" i="8"/>
  <c r="AX45" i="8"/>
  <c r="AX51" i="8"/>
  <c r="AX55" i="8"/>
  <c r="AX57" i="8"/>
  <c r="AX11" i="8"/>
  <c r="AX17" i="8"/>
  <c r="AX24" i="8"/>
  <c r="AX34" i="8"/>
  <c r="AX38" i="8"/>
  <c r="AX46" i="8"/>
  <c r="AX21" i="8"/>
  <c r="AW42" i="8"/>
  <c r="AX42" i="8" s="1"/>
  <c r="AX16" i="8"/>
  <c r="AX18" i="8"/>
  <c r="AX20" i="8"/>
  <c r="AX25" i="8"/>
  <c r="AX27" i="8"/>
  <c r="AX31" i="8"/>
  <c r="AX32" i="8"/>
  <c r="AX33" i="8"/>
  <c r="AX44" i="8"/>
  <c r="AX52" i="8"/>
  <c r="AX59" i="8"/>
  <c r="AX63" i="8"/>
  <c r="AX9" i="8"/>
  <c r="AX13" i="8"/>
  <c r="AX28" i="8"/>
  <c r="AX60" i="8"/>
  <c r="AX53" i="8"/>
  <c r="AV41" i="8"/>
  <c r="AX41" i="8" s="1"/>
  <c r="AW77" i="8"/>
  <c r="AV77" i="8"/>
  <c r="AU77" i="8"/>
  <c r="AR77" i="8"/>
  <c r="AO77" i="8"/>
  <c r="AL77" i="8"/>
  <c r="AF77" i="8"/>
  <c r="AC77" i="8"/>
  <c r="Z77" i="8"/>
  <c r="W77" i="8"/>
  <c r="T77" i="8"/>
  <c r="Q77" i="8"/>
  <c r="N77" i="8"/>
  <c r="AW76" i="8"/>
  <c r="AV76" i="8"/>
  <c r="AU76" i="8"/>
  <c r="AR76" i="8"/>
  <c r="AO76" i="8"/>
  <c r="AL76" i="8"/>
  <c r="AF76" i="8"/>
  <c r="AC76" i="8"/>
  <c r="Z76" i="8"/>
  <c r="W76" i="8"/>
  <c r="T76" i="8"/>
  <c r="Q76" i="8"/>
  <c r="N76" i="8"/>
  <c r="AV75" i="8"/>
  <c r="AU75" i="8"/>
  <c r="AR75" i="8"/>
  <c r="AO75" i="8"/>
  <c r="AL75" i="8"/>
  <c r="AF75" i="8"/>
  <c r="AC75" i="8"/>
  <c r="Z75" i="8"/>
  <c r="W75" i="8"/>
  <c r="T75" i="8"/>
  <c r="Q75" i="8"/>
  <c r="N75" i="8"/>
  <c r="AW74" i="8"/>
  <c r="AV74" i="8"/>
  <c r="AU74" i="8"/>
  <c r="AR74" i="8"/>
  <c r="AO74" i="8"/>
  <c r="AL74" i="8"/>
  <c r="AF74" i="8"/>
  <c r="AC74" i="8"/>
  <c r="Z74" i="8"/>
  <c r="W74" i="8"/>
  <c r="T74" i="8"/>
  <c r="Q74" i="8"/>
  <c r="N74" i="8"/>
  <c r="AW73" i="8"/>
  <c r="AV73" i="8"/>
  <c r="AU73" i="8"/>
  <c r="AR73" i="8"/>
  <c r="AO73" i="8"/>
  <c r="AL73" i="8"/>
  <c r="AF73" i="8"/>
  <c r="AC73" i="8"/>
  <c r="Z73" i="8"/>
  <c r="W73" i="8"/>
  <c r="T73" i="8"/>
  <c r="Q73" i="8"/>
  <c r="N73" i="8"/>
  <c r="AW72" i="8"/>
  <c r="AV72" i="8"/>
  <c r="AU72" i="8"/>
  <c r="AR72" i="8"/>
  <c r="AO72" i="8"/>
  <c r="AL72" i="8"/>
  <c r="AF72" i="8"/>
  <c r="AC72" i="8"/>
  <c r="Z72" i="8"/>
  <c r="W72" i="8"/>
  <c r="T72" i="8"/>
  <c r="Q72" i="8"/>
  <c r="N72" i="8"/>
  <c r="AW71" i="8"/>
  <c r="AV71" i="8"/>
  <c r="AU71" i="8"/>
  <c r="AR71" i="8"/>
  <c r="AO71" i="8"/>
  <c r="AL71" i="8"/>
  <c r="AF71" i="8"/>
  <c r="AC71" i="8"/>
  <c r="Z71" i="8"/>
  <c r="W71" i="8"/>
  <c r="T71" i="8"/>
  <c r="Q71" i="8"/>
  <c r="N71" i="8"/>
  <c r="AW70" i="8"/>
  <c r="AV70" i="8"/>
  <c r="AU70" i="8"/>
  <c r="AR70" i="8"/>
  <c r="AO70" i="8"/>
  <c r="AL70" i="8"/>
  <c r="AF70" i="8"/>
  <c r="AC70" i="8"/>
  <c r="Z70" i="8"/>
  <c r="W70" i="8"/>
  <c r="T70" i="8"/>
  <c r="Q70" i="8"/>
  <c r="N70" i="8"/>
  <c r="AW69" i="8"/>
  <c r="AV69" i="8"/>
  <c r="AU69" i="8"/>
  <c r="AR69" i="8"/>
  <c r="AO69" i="8"/>
  <c r="AL69" i="8"/>
  <c r="AF69" i="8"/>
  <c r="AC69" i="8"/>
  <c r="Z69" i="8"/>
  <c r="W69" i="8"/>
  <c r="T69" i="8"/>
  <c r="Q69" i="8"/>
  <c r="N69" i="8"/>
  <c r="AW68" i="8"/>
  <c r="AV68" i="8"/>
  <c r="AU68" i="8"/>
  <c r="AR68" i="8"/>
  <c r="AO68" i="8"/>
  <c r="AL68" i="8"/>
  <c r="AF68" i="8"/>
  <c r="AC68" i="8"/>
  <c r="Z68" i="8"/>
  <c r="W68" i="8"/>
  <c r="T68" i="8"/>
  <c r="Q68" i="8"/>
  <c r="N68" i="8"/>
  <c r="AV67" i="8"/>
  <c r="AX67" i="8" s="1"/>
  <c r="AU67" i="8"/>
  <c r="AR67" i="8"/>
  <c r="AO67" i="8"/>
  <c r="AL67" i="8"/>
  <c r="AF67" i="8"/>
  <c r="AC67" i="8"/>
  <c r="Z67" i="8"/>
  <c r="W67" i="8"/>
  <c r="T67" i="8"/>
  <c r="Q67" i="8"/>
  <c r="N67" i="8"/>
  <c r="AW66" i="8"/>
  <c r="AV66" i="8"/>
  <c r="AU66" i="8"/>
  <c r="AR66" i="8"/>
  <c r="AO66" i="8"/>
  <c r="AL66" i="8"/>
  <c r="AF66" i="8"/>
  <c r="AC66" i="8"/>
  <c r="Z66" i="8"/>
  <c r="W66" i="8"/>
  <c r="T66" i="8"/>
  <c r="Q66" i="8"/>
  <c r="N66" i="8"/>
  <c r="N78" i="8"/>
  <c r="Q78" i="8"/>
  <c r="T78" i="8"/>
  <c r="W78" i="8"/>
  <c r="Z78" i="8"/>
  <c r="AC78" i="8"/>
  <c r="AF78" i="8"/>
  <c r="AL78" i="8"/>
  <c r="AO78" i="8"/>
  <c r="AR78" i="8"/>
  <c r="AU78" i="8"/>
  <c r="AV78" i="8"/>
  <c r="AW78" i="8"/>
  <c r="N79" i="8"/>
  <c r="Q79" i="8"/>
  <c r="T79" i="8"/>
  <c r="W79" i="8"/>
  <c r="Z79" i="8"/>
  <c r="AC79" i="8"/>
  <c r="AF79" i="8"/>
  <c r="AL79" i="8"/>
  <c r="AO79" i="8"/>
  <c r="AR79" i="8"/>
  <c r="AU79" i="8"/>
  <c r="AV79" i="8"/>
  <c r="AW79" i="8"/>
  <c r="N80" i="8"/>
  <c r="Q80" i="8"/>
  <c r="T80" i="8"/>
  <c r="W80" i="8"/>
  <c r="Z80" i="8"/>
  <c r="AC80" i="8"/>
  <c r="AF80" i="8"/>
  <c r="AL80" i="8"/>
  <c r="AO80" i="8"/>
  <c r="AR80" i="8"/>
  <c r="AU80" i="8"/>
  <c r="AV80" i="8"/>
  <c r="AW80" i="8"/>
  <c r="AX69" i="8" l="1"/>
  <c r="AX71" i="8"/>
  <c r="AX73" i="8"/>
  <c r="AX75" i="8"/>
  <c r="AX68" i="8"/>
  <c r="AX80" i="8"/>
  <c r="AX78" i="8"/>
  <c r="AX77" i="8"/>
  <c r="AX70" i="8"/>
  <c r="AX72" i="8"/>
  <c r="AX74" i="8"/>
  <c r="AX76" i="8"/>
  <c r="AX66" i="8"/>
  <c r="AX79" i="8"/>
  <c r="Q90" i="8"/>
  <c r="Q89" i="8"/>
  <c r="Q88" i="8"/>
  <c r="Q87" i="8"/>
  <c r="Q86" i="8"/>
  <c r="Q85" i="8"/>
  <c r="Q84" i="8"/>
  <c r="Q83" i="8"/>
  <c r="Q82" i="8"/>
  <c r="Q81" i="8"/>
  <c r="AW98" i="8" l="1"/>
  <c r="AV98" i="8"/>
  <c r="AW100" i="8"/>
  <c r="AV100" i="8"/>
  <c r="AW99" i="8"/>
  <c r="AV99" i="8"/>
  <c r="AV90" i="8"/>
  <c r="AU90" i="8"/>
  <c r="AR90" i="8"/>
  <c r="AO90" i="8"/>
  <c r="AL90" i="8"/>
  <c r="AF90" i="8"/>
  <c r="AC90" i="8"/>
  <c r="Z90" i="8"/>
  <c r="W90" i="8"/>
  <c r="T90" i="8"/>
  <c r="N90" i="8"/>
  <c r="AV89" i="8"/>
  <c r="AU89" i="8"/>
  <c r="AR89" i="8"/>
  <c r="AO89" i="8"/>
  <c r="AL89" i="8"/>
  <c r="AF89" i="8"/>
  <c r="AC89" i="8"/>
  <c r="Z89" i="8"/>
  <c r="W89" i="8"/>
  <c r="T89" i="8"/>
  <c r="N89" i="8"/>
  <c r="AV88" i="8"/>
  <c r="AU88" i="8"/>
  <c r="AR88" i="8"/>
  <c r="AO88" i="8"/>
  <c r="AL88" i="8"/>
  <c r="AF88" i="8"/>
  <c r="AC88" i="8"/>
  <c r="Z88" i="8"/>
  <c r="W88" i="8"/>
  <c r="T88" i="8"/>
  <c r="N88" i="8"/>
  <c r="AT87" i="8"/>
  <c r="AU87" i="8" s="1"/>
  <c r="AQ87" i="8"/>
  <c r="AR87" i="8" s="1"/>
  <c r="AN87" i="8"/>
  <c r="AO87" i="8" s="1"/>
  <c r="AL87" i="8"/>
  <c r="N87" i="8"/>
  <c r="AT86" i="8"/>
  <c r="AU86" i="8" s="1"/>
  <c r="AQ86" i="8"/>
  <c r="AR86" i="8" s="1"/>
  <c r="AN86" i="8"/>
  <c r="AO86" i="8" s="1"/>
  <c r="AL86" i="8"/>
  <c r="T86" i="8"/>
  <c r="N86" i="8"/>
  <c r="AU85" i="8"/>
  <c r="AR85" i="8"/>
  <c r="AO85" i="8"/>
  <c r="AL85" i="8"/>
  <c r="N85" i="8"/>
  <c r="AT84" i="8"/>
  <c r="AU84" i="8" s="1"/>
  <c r="AQ84" i="8"/>
  <c r="AR84" i="8" s="1"/>
  <c r="AN84" i="8"/>
  <c r="AO84" i="8" s="1"/>
  <c r="AL84" i="8"/>
  <c r="N84" i="8"/>
  <c r="AT83" i="8"/>
  <c r="AU83" i="8" s="1"/>
  <c r="AQ83" i="8"/>
  <c r="AR83" i="8" s="1"/>
  <c r="AN83" i="8"/>
  <c r="AO83" i="8" s="1"/>
  <c r="AL83" i="8"/>
  <c r="AT82" i="8"/>
  <c r="AU82" i="8" s="1"/>
  <c r="AQ82" i="8"/>
  <c r="AR82" i="8" s="1"/>
  <c r="AN82" i="8"/>
  <c r="AO82" i="8" s="1"/>
  <c r="AL82" i="8"/>
  <c r="N82" i="8"/>
  <c r="N83" i="8"/>
  <c r="AC86" i="8"/>
  <c r="T85" i="8"/>
  <c r="Z85" i="8"/>
  <c r="Z87" i="8"/>
  <c r="T87" i="8"/>
  <c r="W85" i="8"/>
  <c r="W87" i="8"/>
  <c r="AW81" i="8"/>
  <c r="AV81" i="8"/>
  <c r="AU81" i="8"/>
  <c r="AR81" i="8"/>
  <c r="AO81" i="8"/>
  <c r="AL81" i="8"/>
  <c r="AF81" i="8"/>
  <c r="AC81" i="8"/>
  <c r="Z81" i="8"/>
  <c r="W81" i="8"/>
  <c r="T81" i="8"/>
  <c r="N81" i="8"/>
  <c r="E97" i="8"/>
  <c r="E78" i="8"/>
  <c r="E45" i="8"/>
  <c r="AV91" i="8"/>
  <c r="E91" i="8"/>
  <c r="AW91" i="8"/>
  <c r="AV96" i="8"/>
  <c r="AV95" i="8"/>
  <c r="AV94" i="8"/>
  <c r="AV93" i="8"/>
  <c r="AV92" i="8"/>
  <c r="AV87" i="8"/>
  <c r="AV86" i="8"/>
  <c r="AV85" i="8"/>
  <c r="AV84" i="8"/>
  <c r="AV83" i="8"/>
  <c r="AV82" i="8"/>
  <c r="AW92" i="8"/>
  <c r="AW95" i="8"/>
  <c r="AW96" i="8"/>
  <c r="AW93" i="8"/>
  <c r="AW94" i="8"/>
  <c r="E87" i="8"/>
  <c r="E86" i="8"/>
  <c r="E85" i="8"/>
  <c r="E84" i="8"/>
  <c r="E83" i="8"/>
  <c r="E96" i="8"/>
  <c r="E95" i="8"/>
  <c r="E94" i="8"/>
  <c r="E93" i="8"/>
  <c r="E92" i="8"/>
  <c r="E82" i="8"/>
  <c r="E76" i="8"/>
  <c r="E75" i="8"/>
  <c r="E68" i="8"/>
  <c r="E66" i="8"/>
  <c r="E63" i="8"/>
  <c r="E60" i="8"/>
  <c r="E51" i="8"/>
  <c r="E48" i="8"/>
  <c r="E40" i="8"/>
  <c r="E35" i="8"/>
  <c r="E28" i="8"/>
  <c r="E25" i="8"/>
  <c r="E20" i="8"/>
  <c r="E11" i="8"/>
  <c r="E9" i="8"/>
  <c r="J14" i="5"/>
  <c r="G20" i="5"/>
  <c r="E20" i="5"/>
  <c r="D20" i="5"/>
  <c r="I14" i="5"/>
  <c r="H14" i="5"/>
  <c r="G14" i="5"/>
  <c r="E14" i="5"/>
  <c r="G8" i="5"/>
  <c r="E8" i="5"/>
  <c r="F8" i="5"/>
  <c r="D8" i="5"/>
  <c r="C8" i="5"/>
  <c r="AF6" i="5"/>
  <c r="AE4" i="5"/>
  <c r="AG4" i="5" s="1"/>
  <c r="AE5" i="5"/>
  <c r="AF5" i="5"/>
  <c r="X5" i="5"/>
  <c r="V5" i="5"/>
  <c r="BH4" i="5"/>
  <c r="BG4" i="5"/>
  <c r="BF4" i="5"/>
  <c r="AS4" i="5"/>
  <c r="AR4" i="5"/>
  <c r="AQ4" i="5"/>
  <c r="AO4" i="5"/>
  <c r="AP4" i="5"/>
  <c r="X4" i="5"/>
  <c r="W4" i="5"/>
  <c r="V4" i="5"/>
  <c r="I4" i="5"/>
  <c r="H4" i="5"/>
  <c r="G4" i="5"/>
  <c r="E4" i="5"/>
  <c r="F4" i="5"/>
  <c r="G15" i="4"/>
  <c r="G16" i="4"/>
  <c r="F17" i="4"/>
  <c r="F15" i="4"/>
  <c r="F16" i="4"/>
  <c r="B17" i="4"/>
  <c r="B16" i="4"/>
  <c r="B15" i="4"/>
  <c r="C20" i="5"/>
  <c r="F20" i="5"/>
  <c r="W5" i="5"/>
  <c r="F14" i="5"/>
  <c r="H15" i="4" l="1"/>
  <c r="AX100" i="8"/>
  <c r="AX96" i="8"/>
  <c r="AX93" i="8"/>
  <c r="AC87" i="8"/>
  <c r="AF86" i="8"/>
  <c r="AX89" i="8"/>
  <c r="AX90" i="8"/>
  <c r="AX92" i="8"/>
  <c r="AX95" i="8"/>
  <c r="AX94" i="8"/>
  <c r="F18" i="4"/>
  <c r="AX88" i="8"/>
  <c r="AX81" i="8"/>
  <c r="H16" i="4"/>
  <c r="AX99" i="8"/>
  <c r="AX98" i="8"/>
  <c r="AX91" i="8"/>
  <c r="G18" i="4"/>
  <c r="E16" i="4" s="1"/>
  <c r="AE6" i="5"/>
  <c r="AG6" i="5" s="1"/>
  <c r="T84" i="8"/>
  <c r="AC85" i="8"/>
  <c r="AF87" i="8"/>
  <c r="AW87" i="8"/>
  <c r="AX87" i="8" s="1"/>
  <c r="W83" i="8"/>
  <c r="Z83" i="8"/>
  <c r="T82" i="8"/>
  <c r="T83" i="8"/>
  <c r="E17" i="4" l="1"/>
  <c r="E15" i="4"/>
  <c r="H18" i="4"/>
  <c r="W86" i="8"/>
  <c r="AC82" i="8"/>
  <c r="W84" i="8"/>
  <c r="Z84" i="8"/>
  <c r="AC83" i="8"/>
  <c r="W82" i="8"/>
  <c r="Z82" i="8"/>
  <c r="AC84" i="8"/>
  <c r="AF85" i="8"/>
  <c r="AW85" i="8"/>
  <c r="AX85" i="8" s="1"/>
  <c r="E18" i="4" l="1"/>
  <c r="Z86" i="8"/>
  <c r="AW86" i="8"/>
  <c r="AX86" i="8" s="1"/>
  <c r="AW84" i="8"/>
  <c r="AX84" i="8" s="1"/>
  <c r="AF84" i="8"/>
  <c r="AF83" i="8"/>
  <c r="AW83" i="8"/>
  <c r="AX83" i="8" s="1"/>
  <c r="AW82" i="8"/>
  <c r="AX82" i="8" s="1"/>
  <c r="AF82" i="8"/>
</calcChain>
</file>

<file path=xl/sharedStrings.xml><?xml version="1.0" encoding="utf-8"?>
<sst xmlns="http://schemas.openxmlformats.org/spreadsheetml/2006/main" count="713" uniqueCount="358">
  <si>
    <t>AVANCE CUMPLIMIENTO METAS 2008-2012</t>
  </si>
  <si>
    <t>EJECUCION PRESUPUESTAL</t>
  </si>
  <si>
    <t>META</t>
  </si>
  <si>
    <t>Nombre de Indicador Plan de Desarrollo</t>
  </si>
  <si>
    <t>UNIDAD DE MEDIDA</t>
  </si>
  <si>
    <t>Formula Indicador</t>
  </si>
  <si>
    <t>UNIDAD DE MEDIDA PDD
2008-2012</t>
  </si>
  <si>
    <t>AVANCE PORCENTUAL VIGENCIA 30 JUNIO/2011</t>
  </si>
  <si>
    <t>CUMPLIMIENTO ACUMULADO PLAN DESARROLLO 2008-2011</t>
  </si>
  <si>
    <t>PROG 
2008-2011</t>
  </si>
  <si>
    <t>PROG VIGENCIA 2011</t>
  </si>
  <si>
    <t>AVANCE ACUMULADO A
 30 JUNIO/2011</t>
  </si>
  <si>
    <t>AVANCE 30 JUNIO</t>
  </si>
  <si>
    <t>PROGRAMADO</t>
  </si>
  <si>
    <t>MAGNITUD EJECUTADA A 31 DE MAYO/2011</t>
  </si>
  <si>
    <t>MAGNITUD PROGRAMADO 2008-2011</t>
  </si>
  <si>
    <t>EJECUTADO A MAYO 31/2011</t>
  </si>
  <si>
    <t>ASIGNACION 2011</t>
  </si>
  <si>
    <t>COMPROMISOS</t>
  </si>
  <si>
    <t>% EJECUCION</t>
  </si>
  <si>
    <t>AVANCE PORCENTUAL VIGENCIA A CORTE 28 FEB/2011</t>
  </si>
  <si>
    <t>AVANCE 
VIGENCIA
 28 FEB/2011</t>
  </si>
  <si>
    <t xml:space="preserve"> PROG 
2008-2011</t>
  </si>
  <si>
    <t>PROG VIG 
2011.</t>
  </si>
  <si>
    <t>Diseñar un (1) convenio para extender el NUSE 123 a la Región Capital</t>
  </si>
  <si>
    <t>Diseñar un  convenio para extender el NUSE 123 a la Región Capital</t>
  </si>
  <si>
    <t>1 
CONVENIO</t>
  </si>
  <si>
    <t>% avance en el diseño del convenio</t>
  </si>
  <si>
    <t>Dotar la sala de crisis de infraestructura tecnológica</t>
  </si>
  <si>
    <t>Dotación de Infraestructura tecnológica de la sala de crisis</t>
  </si>
  <si>
    <t>1
 SALA CRISIS DOTADA</t>
  </si>
  <si>
    <t>%    dotación adelantada</t>
  </si>
  <si>
    <t>PROGRAMADO 2008-2011</t>
  </si>
  <si>
    <t>PROGRAMADO VIGENCIA</t>
  </si>
  <si>
    <t>AVANCE PORCENTUAL VIGENCIA</t>
  </si>
  <si>
    <t>AVANCE 
 MAGNITUD VIGENCIA
30 JUNIO 2011</t>
  </si>
  <si>
    <t>TOTAL PROYECTO DE INVERSION 428</t>
  </si>
  <si>
    <t>CUMPLIMIENTO ACUMULADO PLAN DESARROLLO
2008-2011</t>
  </si>
  <si>
    <t xml:space="preserve"> PROG 2008-2011</t>
  </si>
  <si>
    <t>|</t>
  </si>
  <si>
    <t xml:space="preserve"> PROGRAMADO 2008-2011</t>
  </si>
  <si>
    <t>PROGRAMADO VIGENCIA 2011</t>
  </si>
  <si>
    <t>AVANCE PORCENTUAL VIGENCIA  A 30 JUNIO/2011</t>
  </si>
  <si>
    <t>PROGRAMACION VIGENCIA 2011</t>
  </si>
  <si>
    <t xml:space="preserve">INFORMACION GENERAL   </t>
  </si>
  <si>
    <t>EJE/OBJETIVO:</t>
  </si>
  <si>
    <t>DERECHO A LA CIUDAD</t>
  </si>
  <si>
    <t>PROGRAMA:</t>
  </si>
  <si>
    <t>BOGOTA RESPONSABLE ANTE EL RIESGO Y LAS EMERGENCIAS</t>
  </si>
  <si>
    <t>PROYECTO:</t>
  </si>
  <si>
    <t>428  "DIRECCIÓN, CONTROL Y SUPERVISIÓN DEL SISTEMA INTEGRADO DE SEGURIDAD Y EMERGENCIAS - NUSE123 – DEL D.C."</t>
  </si>
  <si>
    <t>DEPENDENCIA:</t>
  </si>
  <si>
    <t>SUBSECRETARIA DE ASUNTOS PARA LA CONVIVENCIA CIUDADANA Y  LA SEGURIDAD</t>
  </si>
  <si>
    <t>GERENTE:</t>
  </si>
  <si>
    <t>SORAYA ASTRID MURCIA QUINTERO</t>
  </si>
  <si>
    <t>OBJETIVOS DEL PROYECTO</t>
  </si>
  <si>
    <t>PRESUPUESTO ASIGNADO PARA EL 2011  $1.090.000</t>
  </si>
  <si>
    <t>METAS PROGRAMADAS EN EL BANCO DE PROYECTOS PARA EJECUTAR EN EL 2010</t>
  </si>
  <si>
    <t>Magnitud</t>
  </si>
  <si>
    <t>Programado</t>
  </si>
  <si>
    <t>Ponder %</t>
  </si>
  <si>
    <t>Costo de las metas</t>
  </si>
  <si>
    <t>Avance de las metas $</t>
  </si>
  <si>
    <t>Avance de las metas %</t>
  </si>
  <si>
    <t>Avance Físico de las metas</t>
  </si>
  <si>
    <t>Comentarios y Observaciones</t>
  </si>
  <si>
    <t>Se encuentran en proceso los procesos de contratación conjunta como proceso  de papeleria, transporte, mantenimiento e interventoria de matenimiento por parte de la dirección administrativa la cual participa el proyecto 428.
Se encuentra pendiente la adquisición de los GPS ya que no han enviado cotizaciones actualizadas.</t>
  </si>
  <si>
    <t>Tratandose del diseño del convenio para extender el NUSe 123 a la región capital se suscribio el convenio convenio interadministrativo SGO 066-2009 suscrito entre el Departamento de Cundinamarca, Secretaria de Gobierno, el Fondo de desarrollo de Proyectos de Cundinamarca (FONDECUN) y la ETB para la adhesión de los municipios al Sistema NUSE 123 del Distrito Capital, en cuanto la generación de recursos para la atención de emergencias en la región capital. Teniendo en cuanta lo anterior se cumplio en un 100% la meta plan de desarrollo. A su vez la Coordinación General del NUSE ha realizado tareas encaminadas a la implementación del NUSee a la región capital, para lo cual ha realizado un diagnostico de la problematica generada en la incorporación de los municipios al NUSE ya que solo se determino por parte de la Gobernación de Cundinamarca el ingreso de llamadas de seguridad ya que los municipios no cuentan con los recursos necesarios para incluirse al NUSE .
Se realizo la actualizacion del Sistema PROCAD (gestión de inscidentes) por parte del operador tecnologico (ETB).
Se presento la versión preliminar del sistema de contingencia para recepción y tramite de incidentes del sistema principal (PROCAD)y se incorporo el componenrte de geolocalización.
Se presento en la feria de servicio al ciudadano la versión preliminar del software de contingecia para tramite de incidentes.
Actualizacion de procesos y prodemientos del NUSE por area funcional.
Se entrego al operador tecnologico la informacion de predios, cruces viales, sitios de interes, abonados actualizados a 2011 con el fin mejorar la gestión de los incidentes.
Se realizo el mapa de cuadrantes de la ciudad con base en la información entregada por la MEBOG para el tramite de incidentes para fortalecimiento del Plan Integral de Seguridad.</t>
  </si>
  <si>
    <t>Se solicito a la ETB el estado de ejecución del convenio 1428/2009 el cual tiene como finaliadad la dotación de infraestructura tecnologica de la sala de Crisis distrital  de lo cual la ETB entrego bajo oficio 2011624014331 el estado de ejecución del convenio suscrito para dicho fin, a su vez hace una realaciópn del estado y la fecha de llegada de los equipos los cuales seran instalados y configurados provisonalmente en la estación de bomberos de Puente Aranda, sitio el cual fue definido como el lugar mas apropiado para la adecuación de la sala de Crisis provisional teniendo encuanta que es un lugar estrategico dentro el casco urbano y su facilidad de acceso al sitio desde cualquier lugar de la ciudad .Teniendo en cuenta que el edifico de sala de crisis distrital esta previsto entregarlo amediados del mes de noviembre del 2011 ya que a la fecha el edificio de sala de crisis distrital  tiene un avance del 50% de obra.</t>
  </si>
  <si>
    <t xml:space="preserve">PROCESO DIRECCIONAMIENTO ESTRATEGICO </t>
  </si>
  <si>
    <t>FORMULACIÓN Y SEGUIMIENTO DE PLAN OPERATIVO</t>
  </si>
  <si>
    <t>Código: PE01-PR04-F01</t>
  </si>
  <si>
    <t>Versión:3.0</t>
  </si>
  <si>
    <t>VIGENCIA</t>
  </si>
  <si>
    <t>MISIÓN:</t>
  </si>
  <si>
    <t>OBJETIVO ESTRATÉGICO</t>
  </si>
  <si>
    <t>ID. META GLOBAL</t>
  </si>
  <si>
    <t>META GLOBAL</t>
  </si>
  <si>
    <t>PROCESO</t>
  </si>
  <si>
    <t>OBJETIVO DEL PROCESO</t>
  </si>
  <si>
    <t>POND META</t>
  </si>
  <si>
    <t>Linea Base
(AAAA)</t>
  </si>
  <si>
    <t>ID. Meta Detallada</t>
  </si>
  <si>
    <t>Meta detallada</t>
  </si>
  <si>
    <t>Tipo de Programación</t>
  </si>
  <si>
    <t>Tipo de Anualización</t>
  </si>
  <si>
    <t>CUANTIFICACIÓN DE LA META</t>
  </si>
  <si>
    <t>ENERO</t>
  </si>
  <si>
    <t>FEBRERO</t>
  </si>
  <si>
    <t>MARZO</t>
  </si>
  <si>
    <t>ABRIL</t>
  </si>
  <si>
    <t>MAYO</t>
  </si>
  <si>
    <t>JUNIO</t>
  </si>
  <si>
    <t>JULIO</t>
  </si>
  <si>
    <t>AGOSTO</t>
  </si>
  <si>
    <t>SEPTIEMBRE</t>
  </si>
  <si>
    <t>OCTUBRE</t>
  </si>
  <si>
    <t>NOVIEMBRE</t>
  </si>
  <si>
    <t>DICIEMBRE</t>
  </si>
  <si>
    <t>ANUAL</t>
  </si>
  <si>
    <t>Prog</t>
  </si>
  <si>
    <t>Ejec.</t>
  </si>
  <si>
    <t>% Ejec</t>
  </si>
  <si>
    <t xml:space="preserve">Prog </t>
  </si>
  <si>
    <t>Ejec</t>
  </si>
  <si>
    <t>Nº Meta</t>
  </si>
  <si>
    <t xml:space="preserve">* Direccionamiento y Control </t>
  </si>
  <si>
    <t>Nº Proceso</t>
  </si>
  <si>
    <t>.1</t>
  </si>
  <si>
    <t>Direccionamiento Estratégico</t>
  </si>
  <si>
    <t>PE01</t>
  </si>
  <si>
    <t>.2</t>
  </si>
  <si>
    <t>Dirección General</t>
  </si>
  <si>
    <t>Estratégico</t>
  </si>
  <si>
    <t>I Direccionamiento y Control</t>
  </si>
  <si>
    <t>Establecer lineamientos, directrices y metodologías mediante herramientas de gestión que den cumplimiento a los requisitos de las partes interesadas del proceso.</t>
  </si>
  <si>
    <t>Talento Humano</t>
  </si>
  <si>
    <t>PE02</t>
  </si>
  <si>
    <t>.3</t>
  </si>
  <si>
    <t>Subdirector de Gestión Corporativa</t>
  </si>
  <si>
    <t>Planear, organizar, ejecutar y controlar las acciones relacionadas con las situaciones administrativas y el desarrollo del Talento Humano del Instituto, en búsqueda del mejoramiento continuo, la satisfacción del personal y el desarrollo institucional, reconociendo los derechos laborales, promoviendo los valores éticos que permita contar con servidores idóneos y competentes, en un apropiado ambiente de trabajo, para atender la misión y objetivos de la Entidad.</t>
  </si>
  <si>
    <t>Gestión de Comunicaciones</t>
  </si>
  <si>
    <t>PE03</t>
  </si>
  <si>
    <t>.4</t>
  </si>
  <si>
    <t xml:space="preserve">Planear y ejecutar estrategias y políticas eficaces de comunicación interna y externa que socialicen la gestión de la entidad y contribuyan al posicionamiento de la imagen institucional en el distrito. </t>
  </si>
  <si>
    <t>Salud Integral de la Fauna</t>
  </si>
  <si>
    <t>PM01</t>
  </si>
  <si>
    <t>.5</t>
  </si>
  <si>
    <t>Subdirector de Atención a la Fauna</t>
  </si>
  <si>
    <t>Misional</t>
  </si>
  <si>
    <t>Prestar los servicios medico veterinarios y la identificación de los animales en el Distrito Capital con el fin de mejorar sus condiciones de salud y bienestar.</t>
  </si>
  <si>
    <t>Apropiación de la cultura ciudadana</t>
  </si>
  <si>
    <t>PM02</t>
  </si>
  <si>
    <t>.6</t>
  </si>
  <si>
    <t>Subdirector de Cultura Ciudadana y Gestión del Conocimiento</t>
  </si>
  <si>
    <t>Promover capacidades ciudadanas en torno a la protección y el bienestar animal a través de estrategias de sensibilización y participación ciudadana incidente, mediante espacios de interacción institucionales con la ciudadanía, con el fin de prevenir el maltrato animal y la naturalización de la violencia de la que son sujetos.</t>
  </si>
  <si>
    <t>Regulación asociada a la PYBA</t>
  </si>
  <si>
    <t>PM03</t>
  </si>
  <si>
    <t>.7</t>
  </si>
  <si>
    <t>N/A</t>
  </si>
  <si>
    <t>Gestión del conocimiento asociada a la PYBA</t>
  </si>
  <si>
    <t>PM04</t>
  </si>
  <si>
    <t>.8</t>
  </si>
  <si>
    <t>Generar conocimiento en torno a la protección y el bienestar animal, a través de la investigación académica y el procesamiento de datos generados del sistema de información institucional como herramienta de recolección y análisis con el fin de formular nuevas política, normas y protocolos.</t>
  </si>
  <si>
    <t>Protección ante la crueldad animal</t>
  </si>
  <si>
    <t>PM05</t>
  </si>
  <si>
    <t>.9</t>
  </si>
  <si>
    <t>Establecer acciones y el cumplimiento de políticas que permitan garantizar el bienestar de la fauna silvestre y doméstica, a través de los operativos de recuperación, el ingreso a los programas de custodia, programas de comportamiento y la disposición final mediante la liberación, la adopción o el apadrinamiento de los animales en hogares de paso.</t>
  </si>
  <si>
    <t>Atención al ciudadano</t>
  </si>
  <si>
    <t>PA01</t>
  </si>
  <si>
    <t>.10</t>
  </si>
  <si>
    <t>Apoyo</t>
  </si>
  <si>
    <t>Brindar la atención oportuna a las partes interesadas del Instituto, mediante la implementación de lineamientos para la atención y servicio de cara al ciudadano, el tramite a peticiones, quejas, reclamos, sugerencias y denuncias y las  actividades requeridas para la divulgación de la información pública relacionada con la misionalidad del Instituto, con el fin de aumentar la satisfacción  de las partes interesadas a través de los planes de mejora.</t>
  </si>
  <si>
    <t>Gestión Jurídica</t>
  </si>
  <si>
    <t>PA02</t>
  </si>
  <si>
    <t>.11</t>
  </si>
  <si>
    <t>Director(a) de Gestión Humana</t>
  </si>
  <si>
    <t>Asesorar, defender, asistir y representar en asuntos jurídicos-administrativos internos y externos relacionados con las actividades desarrolladas por la entidad,  así mismo, gestionar las etapas contractuales de los procesos de contratación para proveer de manera eficiente y oportuna los bienes, obras y servicios a fin de satisfacer las necesidades de la entidad, garantizando el cumplimiento de las normatividad vigente.</t>
  </si>
  <si>
    <t>Gestión Administrativa y Documental</t>
  </si>
  <si>
    <t>PA03</t>
  </si>
  <si>
    <t>.12</t>
  </si>
  <si>
    <t>Administrar los recursos físicos (tangibles e intangibles) propiedad o en calidad de alquiler del instituto, así como gestionar el manejo del  flujo documental de la entidad, con el fin de garantizar la memoria institucional.</t>
  </si>
  <si>
    <t>Gestión Tecnológica</t>
  </si>
  <si>
    <t>PA04</t>
  </si>
  <si>
    <t>.13</t>
  </si>
  <si>
    <t>Gestionar, incorporar y asegurar los recursos y herramientas de las Tecnologías de información y comunicación mediante conceptos técnicos, estructuraciones, evaluaciones técnicas y soporte a la infraestructura tecnológica y seguimiento de los proyectos de tecnología, generados en el Instituto para apoyar el cumplimiento de la misión y los objetivos institucionales.</t>
  </si>
  <si>
    <t>Gestión Financiera</t>
  </si>
  <si>
    <t>PA05</t>
  </si>
  <si>
    <t>.14</t>
  </si>
  <si>
    <t>Planear, ejecutar y controlar los recursos financieros apropiados a la entidad, para el cumplimiento de su misionalidad y normatividad vigente.</t>
  </si>
  <si>
    <t>Evaluación y Control a la Gestión</t>
  </si>
  <si>
    <t>PV01</t>
  </si>
  <si>
    <t>Jefe Oficina Asesora de Control Interno</t>
  </si>
  <si>
    <t>Evaluación</t>
  </si>
  <si>
    <t xml:space="preserve">Promover la mejora continua, a través del seguimiento y evaluación de la gestión institucional, mediante métodos, herramientas de control y análisis de la información con el fin de generar valor agregado y coadyuvar al cumplimiento de los objetivos del Instituto. </t>
  </si>
  <si>
    <t>Indicador</t>
  </si>
  <si>
    <t>Eficacia</t>
  </si>
  <si>
    <t>Eficiencia</t>
  </si>
  <si>
    <t>Efectividad</t>
  </si>
  <si>
    <t>Programación</t>
  </si>
  <si>
    <t>Porcentaje</t>
  </si>
  <si>
    <t>Cantidad</t>
  </si>
  <si>
    <t>Anualización</t>
  </si>
  <si>
    <t>Suma</t>
  </si>
  <si>
    <t>Constante</t>
  </si>
  <si>
    <t>Proteger la vida y ser garantes del trato digno hacia los animales, a través de acciones de protección y bienestar animal</t>
  </si>
  <si>
    <t>Generar e impulsar procesos ciudadanos innovadores de transformación cultural, mediante la promoción prácticas de relacionamiento humano - animal.</t>
  </si>
  <si>
    <t>Desarrollar herramientas técnicas, dinámicas y confiables, a través del manejo y gestión de conocimiento.</t>
  </si>
  <si>
    <t>Garantizar accesibilidad a la información institucional a los grupos de valor, a través de los mecanismos y canales que disponga el Instituto</t>
  </si>
  <si>
    <t>Afianzar la estructura organizacional productiva e integra, a través del desarrollo de capacidades del talento humano y un ambiente cordial</t>
  </si>
  <si>
    <t>Realizar diagnóstico e implementación de cargas laborales del Instituto Distrital de Protección y Bienestar Animal</t>
  </si>
  <si>
    <t>Presentación de proyecto de rediseño para aprobación</t>
  </si>
  <si>
    <t>Fortalecer los canales de comunicación</t>
  </si>
  <si>
    <t>Articular una (1)  batería de herramientas de planeación para el instituto distrital de protección y bienestar animal</t>
  </si>
  <si>
    <t xml:space="preserve">Elaborar el 100% del Anteproyecto de Presupuesto 2022 </t>
  </si>
  <si>
    <t>Realizar el 100% de avance en la formulación, desarrollo y seguimiento de Políticas Publicas del Instituto</t>
  </si>
  <si>
    <t>Implementar el Modelo Integrado de Planeación y Gestión- MIPG</t>
  </si>
  <si>
    <t xml:space="preserve">Hacer seguimiento y retroalimentar al 100% Plan Anticorrupción y Atención al Ciudadano-PAAC </t>
  </si>
  <si>
    <t>Hacer seguimiento y retroalimentar al 100% la Administración de Riesgos de Gestión por proceso</t>
  </si>
  <si>
    <t>Articular un plan de seguimiento a la gestión y respuesta oportuna a los requerimientos técnicos, jurídicos, contractuales y disciplinarios</t>
  </si>
  <si>
    <t xml:space="preserve">Seguimiento a los requerimientos internos y/o externos de los procesos disciplinarios y precontractuales  que se adelanten en el Instituto </t>
  </si>
  <si>
    <t>Afianzar la estructura organizacional productiva e integra, a través del desarrollo de capacidades del talento humano y un ambiente cordial
Garantizar accesibilidad a la información institucional a los grupos de valor, a través de los mecanismos y canales que disponga el Instituto</t>
  </si>
  <si>
    <t>6.1.</t>
  </si>
  <si>
    <t>Realizar el diseño e implementación de la política de servicio al ciudadano.</t>
  </si>
  <si>
    <t>6.2.</t>
  </si>
  <si>
    <t>Realizar e implementar la política de gestión estratégica del talento humano y desarrollar las actividades propias de esta</t>
  </si>
  <si>
    <t>Desarrollar las actividades programadas en el  Plan Institucional de Capacitación PIC</t>
  </si>
  <si>
    <t>Desarrollar las actividades del programa de bienestar social e incentivos</t>
  </si>
  <si>
    <t xml:space="preserve">Desarrollar el Plan anual de seguridad y salud en el trabajo </t>
  </si>
  <si>
    <t>6.4.</t>
  </si>
  <si>
    <t>Realizar la elaboración e implementación de la política de gestión ambiental, y desarrollar todas las demas actividades propias de esta.</t>
  </si>
  <si>
    <t>Seguimiento Plan de Acción del Plan Institucional de Gestión Ambiental -PIGA 2021</t>
  </si>
  <si>
    <t>Presentación de informes periódicos a Entidades Distritales</t>
  </si>
  <si>
    <t>Capacitación y sensibilización para apropiación.</t>
  </si>
  <si>
    <t>6.5</t>
  </si>
  <si>
    <t>Desarrollar las activdades propias de la gestión y seguimiento a la gestión del área financiera de la entidad</t>
  </si>
  <si>
    <t>Elaborar las operaciones contables que se requieran.</t>
  </si>
  <si>
    <t>6.6</t>
  </si>
  <si>
    <t>Elaborar e implementar la política de gestión documental, y desarrollar las actividades propias de la Gestión Documental</t>
  </si>
  <si>
    <t>Desarrollar el 100% del Plan Institucional de Archivo</t>
  </si>
  <si>
    <t>Recibir las transferencias documentales de Archivo de Gestión - Archivo Central</t>
  </si>
  <si>
    <t>Apoyar la elaboración de los inventarios documentales en los archivos de gestión que realicen las entidades, así como llevar el inventario del Archivo Central.</t>
  </si>
  <si>
    <t xml:space="preserve">Desarrollar herramientas técnicas, dinámicas y confiables, a través del manejo y gestión de conocimiento. </t>
  </si>
  <si>
    <t>Implementar un plan de acción para el cumplimiento de la estrategia de los procesos TIC del Instituto acorde con los lineamientos establecidos en el Decreto 415 de 2016</t>
  </si>
  <si>
    <t>Realizar la formulación e implementación  de un plan estratégico con el fin de ejecutar proyector y actividades estratégicas de TI.</t>
  </si>
  <si>
    <t>Realizar la formulación de políticas de seguridad de la información</t>
  </si>
  <si>
    <t>Realizar soluciones, soporte y mantenimiento a los sistemas de información In House</t>
  </si>
  <si>
    <t>Desarrollar 1 línea base para la atención de animales sinantropicos incluyendo un diagnóstico para el manejo de enjambres de abejas en el D.C.</t>
  </si>
  <si>
    <t>Realizar 96 Censos Poblacionales</t>
  </si>
  <si>
    <t>Atender el  100% de las Visitas tecnicas de Inspección</t>
  </si>
  <si>
    <t>Atender 60.000 animales a través de programas en brigadas, urgencias veterinarias, adopción, custodia, maltrato, comportamiento, identificación u otros que sean requeridos.</t>
  </si>
  <si>
    <t>Consolidar 1 escuadrón anticrueldad con mayor capacidad de respuesta en la atención de casos por presunto maltrato animal.</t>
  </si>
  <si>
    <t>Efectuar el 100% de las visitas requeridas por presunto maltrato.</t>
  </si>
  <si>
    <t>Esterilizar 356.000 perros y gatos  priorizando las localidades con mayores cifras poblacionales estimadas.</t>
  </si>
  <si>
    <t>Actualizar 16 reportes en el observatorio de protección y bienestar animal los indicadores que den cuenta del avance de la política pública</t>
  </si>
  <si>
    <t>Cumplimiento de la elaboracion de los reportes en el Observatorio de Protección y Bienestar Animal los indicadores que den cuenta del avance de la política pública</t>
  </si>
  <si>
    <t>Elaborar 5 diagnósticos de necesidades de producción de investigación y gestión del conocimiento de la áreas institucionales</t>
  </si>
  <si>
    <t>Seguimiento de la elaboracion del diagnóstico de necesidades de producción de investigación y gestión del conocimiento de la áreas institucionales</t>
  </si>
  <si>
    <t>Aportar una batería de herramientas metodológicas, estudios e investigaciones identificadas en el diagnóstico para dar cuenta de las necesidades de las áreas institucionales</t>
  </si>
  <si>
    <t>Actualizacion de la batería de herramientas metodológicas, estudios e investigaciones identificadas en el diagnóstico para dar cuenta de las necesidades de las áreas institucionales</t>
  </si>
  <si>
    <t>Elaborar 8 productos de investigación que contribuyan a generar conocimiento y acciones respetuosas y justas hacia los animales no humanos</t>
  </si>
  <si>
    <t>Seguimiento de la elaboracion de los productos de investigación que contribuyan a generar conocimiento y acciones respetuosas y justas hacia los animales no humanos</t>
  </si>
  <si>
    <t>Realizar 5 convenios para el fomento de la investigación y la gestión de conocimiento con instituciones educativas y organizaciones, ambas a nivel nacional e internacional</t>
  </si>
  <si>
    <t>Implementar 3 semilleros de investigación que vinculen a la ciudadanía de manera incidente</t>
  </si>
  <si>
    <t xml:space="preserve">Seguimiento a la implementacion de semilleros de investigación que vinculen a la ciudadanía de manera incidente </t>
  </si>
  <si>
    <t>Generar e impulsar procesos ciudadanos innovadores de transformación cultural, mediante la promoción prácticas de relacionamiento humano - animal.</t>
  </si>
  <si>
    <t>Vincular 1.000 prestadores de servicios a la estrategia de regulación</t>
  </si>
  <si>
    <t>Diseñar e implementar 8 campañas pedagógicas de apropiación social del conocimiento que aborden perspectivas alternativas al antropocentrismo.</t>
  </si>
  <si>
    <t>Seguimiento al diseño e implementacion de las campañas pedagógicas de apropiación social del conocimiento que aborden perspectivas alternativas al antropocentrismo.</t>
  </si>
  <si>
    <t>Vincular 49.000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t>
  </si>
  <si>
    <t>Vincular 10.000 ciudadanos y ciudadanas en talleres de formación que aborden la normatividad vigente y su aplicación en las instancias y los espacios de participación ciudadana y movilización social de protección y bienestar animal</t>
  </si>
  <si>
    <t>Definir y ejecutar 960 pactos con las instancias y espacios de participación ciudadana y movilización social por localidad para la Protección y Bienestar Animal</t>
  </si>
  <si>
    <t>Gestionar alianzas 49 interinstitucionales, intersectoriales  y de ciudad región que potencien las intervenciones y cobertura en torno a la Protección y Bienestar Animal.</t>
  </si>
  <si>
    <t xml:space="preserve">Seguimiento a la gestion de alianzas interinstitucionales, intersectoriales  y de ciudad región </t>
  </si>
  <si>
    <t>Somos la primera entidad pública encargada de la protección y el bienestar animal, garantes de la vida de la Fauna en el Distrito Capital a través, de la formulación, implementación, seguimiento y evaluación de políticas públicas sectoriales e intersectoriales.</t>
  </si>
  <si>
    <t>1.1.</t>
  </si>
  <si>
    <t>1.2.</t>
  </si>
  <si>
    <t>5.1</t>
  </si>
  <si>
    <t>5.2</t>
  </si>
  <si>
    <t>5.3</t>
  </si>
  <si>
    <t>6.1.1</t>
  </si>
  <si>
    <t>6.1.2</t>
  </si>
  <si>
    <t>6.1.3</t>
  </si>
  <si>
    <t>6.1.4</t>
  </si>
  <si>
    <t>6.1.5</t>
  </si>
  <si>
    <t>6.2.1</t>
  </si>
  <si>
    <t>6.2.2</t>
  </si>
  <si>
    <t>6.2.3</t>
  </si>
  <si>
    <t>6.2.4</t>
  </si>
  <si>
    <t>6.2.5</t>
  </si>
  <si>
    <t>6.3.3</t>
  </si>
  <si>
    <t>6.3.4</t>
  </si>
  <si>
    <t>6.3.5</t>
  </si>
  <si>
    <t>6.4.1</t>
  </si>
  <si>
    <t>6.4.5</t>
  </si>
  <si>
    <t>6.4.6</t>
  </si>
  <si>
    <t>6.5.1</t>
  </si>
  <si>
    <t>6.5.2</t>
  </si>
  <si>
    <t>6.5.3</t>
  </si>
  <si>
    <t>6.5.4</t>
  </si>
  <si>
    <t>6.5.5</t>
  </si>
  <si>
    <t>6.5.6</t>
  </si>
  <si>
    <t>6.5.7</t>
  </si>
  <si>
    <t>6.5.8</t>
  </si>
  <si>
    <t>6.5.9</t>
  </si>
  <si>
    <t>6.6.1</t>
  </si>
  <si>
    <t>6.6.2</t>
  </si>
  <si>
    <t>6.6.4</t>
  </si>
  <si>
    <t xml:space="preserve">Atender 3506 animales por presunto maltrato </t>
  </si>
  <si>
    <t>Atender por urgencias veterinarias a 1782 animales</t>
  </si>
  <si>
    <t>Atender 5881 animales en brigadas médicas</t>
  </si>
  <si>
    <t xml:space="preserve">Entregar 600 animales en adopción </t>
  </si>
  <si>
    <t>Prestar custodia a 264 animales en condición de abandono y  remitidos por otras entidades</t>
  </si>
  <si>
    <t>Implantar 71616 animales a traves de los programas de la Subdireccion de Atencion a al Fauna</t>
  </si>
  <si>
    <t xml:space="preserve">Brindar atención a 1050 palomas </t>
  </si>
  <si>
    <t>Realizar 756 jornadas de esterilización</t>
  </si>
  <si>
    <t>Seguimiento a la realizacion de convenios para el fometo de la investigacion y la gestión del conocimiento.</t>
  </si>
  <si>
    <t>Vincular prestadores de servicios en la implementacion de la estrategia de regulacion</t>
  </si>
  <si>
    <t>Vincular ciudadanos y ciudadanas en la Implementacion la estrategia de sensibilización educación y capacitacion en ámbito comunitario, recreodeportivo e institucional</t>
  </si>
  <si>
    <t xml:space="preserve">implementación del proyecto de resideño institucional una vez aprobado. </t>
  </si>
  <si>
    <t>Tasa de aplauso</t>
  </si>
  <si>
    <t>Boletines de prensa</t>
  </si>
  <si>
    <t>Piezas graficas</t>
  </si>
  <si>
    <t>Tasa de amplificacion</t>
  </si>
  <si>
    <t>Tasa de viralidad</t>
  </si>
  <si>
    <t>Tasa de interacción promedio</t>
  </si>
  <si>
    <t>Tasa de crecimiento</t>
  </si>
  <si>
    <t>Tasa de retencion</t>
  </si>
  <si>
    <t>Boletin interno</t>
  </si>
  <si>
    <t>Avance en la Asistencia Técnica de la Formulación e Implementación en Proyectos de Inversión Local y Causas Ciudadanas en la Temática de Protección y Bienestar Animal</t>
  </si>
  <si>
    <t>Realizar 76 Reportes en los diferentes sistemas del Distrito y la nación</t>
  </si>
  <si>
    <t>Porcentaje de avance en la formulación y seguimiento del Plan de Adecuación y sostenibilidad MIPG-FURAG</t>
  </si>
  <si>
    <t>Realizar todas las gestiones para la debida defensa judicial de la entidad.</t>
  </si>
  <si>
    <t>Gestionar todas las actividades de interpretación, análisis, trámite, y solución de los asuntos de carácter jurídico que surjan del desarrollo de las funciones del IDPYBA.</t>
  </si>
  <si>
    <t>Realizar todos las gestiones para el estudio, análisis e impulso de los presuntos casos de maltrato animal o con hechos dañinos o actos de crueldad para con los animales que conozca el Instituto Distrital de Protección y Bienestar Animal.</t>
  </si>
  <si>
    <t>Asesorar jurídicamente los casos asociados con el bienestar y protección animal en el distrito capital y organizar y ejecutar capacitaciones a los estudiantes y docentes de consultorios jurídicos y centros de conciliación de las facultades de Derecho que realicen alianzas con el IDPYBA.</t>
  </si>
  <si>
    <t>5.4</t>
  </si>
  <si>
    <t>5.5</t>
  </si>
  <si>
    <t>gestión de respuesta a los requerimientos en materia precontractual, contractual y postcontractual que le sean asignados</t>
  </si>
  <si>
    <t>Medir la gestión de respuesta a los requerimientos que le sean asignados al equipo contractual por parte de la ciudadanía en general, entes de control y otros.</t>
  </si>
  <si>
    <t xml:space="preserve"> PQRSD resueltos en terminos</t>
  </si>
  <si>
    <t>Ciudadanos atendidos</t>
  </si>
  <si>
    <t>Percepción de la satisfacción ciudadana</t>
  </si>
  <si>
    <t>Establecer la estrategia de niveles de atención de acuerdo a la complejidad del requerimiento presentado ante el IDPYBA  por las partes interesadas</t>
  </si>
  <si>
    <t>Actividades pedagogicas para fortalecimiento del servicio al ciudadano</t>
  </si>
  <si>
    <t>Medir el cumplimiento de ejecución del Plan de Inducción y Reinducción (Inducción a demanda, Reinducción programada)</t>
  </si>
  <si>
    <t>Medir el cumplimiento de ejecución del Plan Estrategico de Seguridad Vial</t>
  </si>
  <si>
    <t>Número de informes de proveedores supervisados por la Subdireccion de Gestion Corporativa, radicados y pagados</t>
  </si>
  <si>
    <t>Mantenimientos realizados</t>
  </si>
  <si>
    <t>medir el número de servicios de vehiculos  durante el periodo</t>
  </si>
  <si>
    <t>Medir la gestión realizada por el equipo financiero de la entidad en cuanto a la realización de los Certificados de Disponibilidad Presupuestal, Certificados de Registro Presupuestal y demas documetnos relacionados.</t>
  </si>
  <si>
    <t>Realizar seguimiento a la ejecución presupuestal proyecto 7550</t>
  </si>
  <si>
    <t>Realizar seguimiento a la ejecución de giros proyecto 7550</t>
  </si>
  <si>
    <t>Realizar seguimiento a la ejecución de reservas proyecto 7550</t>
  </si>
  <si>
    <t>Realizar seguimiento a la ejecución presupuestal gastos de funcionamiento</t>
  </si>
  <si>
    <t>Realizar seguimiento a la ejecución de giros gastos de funcionamiento</t>
  </si>
  <si>
    <t>Realizar seguimiento a la ejecución de reservas gastos de funcionamiento</t>
  </si>
  <si>
    <t>Giros IDYBA realizados</t>
  </si>
  <si>
    <t>Realizar seguimiento a la ejecución presupuestal proyecto 7551</t>
  </si>
  <si>
    <t>Realizar seguimiento a la ejecución de giros proyecto 7551</t>
  </si>
  <si>
    <t>Realizar seguimiento a la ejecución de reservas proyecto 7551</t>
  </si>
  <si>
    <t>1-4</t>
  </si>
  <si>
    <t>Indicadores Transversales</t>
  </si>
  <si>
    <t>1-6</t>
  </si>
  <si>
    <t>Realizar seguimiento a la ejecución presupuestal proyecto 7555</t>
  </si>
  <si>
    <t>Realizar seguimiento a la ejecución de giros proyecto 7555</t>
  </si>
  <si>
    <t>Realizar seguimiento a la ejecución de reservas proyecto 7555</t>
  </si>
  <si>
    <t xml:space="preserve"> PQRSD resueltos en terminos Subidirección de Atencion a la Fauna</t>
  </si>
  <si>
    <t>Realizar seguimiento a la ejecución presupuestal proyecto 7560</t>
  </si>
  <si>
    <t>Realizar seguimiento a la ejecución de giros proyecto 7560</t>
  </si>
  <si>
    <t>Realizar seguimiento a la ejecución de reservas proyecto 7560</t>
  </si>
  <si>
    <t>Formular el 100% Instrumentos de planeación 2023</t>
  </si>
  <si>
    <t xml:space="preserve"> PQRSD resueltos en terminos Subdirección de Cultura Ciudadana y Gestión del Conocimiento</t>
  </si>
  <si>
    <t>Vincular ciudadanos y ciudadanas en espacios de participacion ciudadana</t>
  </si>
  <si>
    <t xml:space="preserve">Ejecutar pactos en las instancias y espacios de participación ciudadana  </t>
  </si>
  <si>
    <t>Creciente</t>
  </si>
  <si>
    <t>Realizar 111181 esterilizaciones a perros y gatos en el Distrito.</t>
  </si>
  <si>
    <t>JULIO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</si>
</sst>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quot;$&quot;\ * #,##0_-;\-&quot;$&quot;\ * #,##0_-;_-&quot;$&quot;\ * &quot;-&quot;_-;_-@_-"/>
    <numFmt numFmtId="41" formatCode="_-* #,##0_-;\-* #,##0_-;_-* &quot;-&quot;_-;_-@_-"/>
    <numFmt numFmtId="43" formatCode="_-* #,##0.00_-;\-* #,##0.00_-;_-* &quot;-&quot;??_-;_-@_-"/>
    <numFmt numFmtId="164" formatCode="_-&quot;$&quot;* #,##0.00_-;\-&quot;$&quot;* #,##0.00_-;_-&quot;$&quot;* &quot;-&quot;??_-;_-@_-"/>
    <numFmt numFmtId="165" formatCode="_ * #,##0.00_ ;_ * \-#,##0.00_ ;_ * \-??_ ;_ @_ "/>
    <numFmt numFmtId="166" formatCode="_ [$€-2]\ * #,##0.00_ ;_ [$€-2]\ * \-#,##0.00_ ;_ [$€-2]\ * \-??_ "/>
    <numFmt numFmtId="167" formatCode="_ &quot;$ &quot;* #,##0.00_ ;_ &quot;$ &quot;* \-#,##0.00_ ;_ &quot;$ &quot;* \-??_ ;_ @_ "/>
    <numFmt numFmtId="168" formatCode="_ &quot;$ &quot;* #,##0_ ;_ &quot;$ &quot;* \-#,##0_ ;_ &quot;$ &quot;* \-??_ ;_ @_ "/>
    <numFmt numFmtId="169" formatCode="0.0"/>
    <numFmt numFmtId="170" formatCode="_(&quot;$&quot;\ * #,##0.00_);_(&quot;$&quot;\ * \(#,##0.00\);_(&quot;$&quot;\ * &quot;-&quot;??_);_(@_)"/>
    <numFmt numFmtId="171" formatCode="0.0%"/>
  </numFmts>
  <fonts count="46"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0"/>
      <name val="Arial"/>
      <family val="2"/>
    </font>
    <font>
      <b/>
      <sz val="10"/>
      <name val="Arial"/>
      <family val="2"/>
    </font>
    <font>
      <b/>
      <sz val="8"/>
      <name val="Arial"/>
      <family val="2"/>
    </font>
    <font>
      <b/>
      <sz val="9"/>
      <name val="Arial"/>
      <family val="2"/>
    </font>
    <font>
      <sz val="9"/>
      <name val="Arial"/>
      <family val="2"/>
    </font>
    <font>
      <sz val="8"/>
      <name val="Arial"/>
      <family val="2"/>
    </font>
    <font>
      <sz val="6"/>
      <name val="Arial"/>
      <family val="2"/>
    </font>
    <font>
      <u/>
      <sz val="12"/>
      <color theme="10"/>
      <name val="Calibri"/>
      <family val="2"/>
      <scheme val="minor"/>
    </font>
    <font>
      <u/>
      <sz val="12"/>
      <color theme="11"/>
      <name val="Calibri"/>
      <family val="2"/>
      <scheme val="minor"/>
    </font>
    <font>
      <sz val="8"/>
      <name val="Calibri"/>
      <family val="2"/>
      <scheme val="minor"/>
    </font>
    <font>
      <b/>
      <sz val="14"/>
      <name val="Arial"/>
      <family val="2"/>
    </font>
    <font>
      <b/>
      <sz val="11"/>
      <name val="Arial"/>
      <family val="2"/>
    </font>
    <font>
      <sz val="8"/>
      <color indexed="12"/>
      <name val="Arial"/>
      <family val="2"/>
    </font>
    <font>
      <sz val="10"/>
      <color indexed="12"/>
      <name val="Arial"/>
      <family val="2"/>
    </font>
    <font>
      <sz val="10"/>
      <color indexed="10"/>
      <name val="Arial"/>
      <family val="2"/>
    </font>
    <font>
      <sz val="10"/>
      <color rgb="FFFF0000"/>
      <name val="Arial"/>
      <family val="2"/>
    </font>
    <font>
      <b/>
      <sz val="12"/>
      <name val="Arial"/>
      <family val="2"/>
    </font>
    <font>
      <b/>
      <sz val="16"/>
      <color theme="1"/>
      <name val="Arial"/>
      <family val="2"/>
    </font>
    <font>
      <b/>
      <sz val="12"/>
      <color theme="1"/>
      <name val="Arial"/>
      <family val="2"/>
    </font>
    <font>
      <sz val="12"/>
      <color theme="1"/>
      <name val="Arial"/>
      <family val="2"/>
    </font>
    <font>
      <sz val="12"/>
      <name val="Arial"/>
      <family val="2"/>
    </font>
    <font>
      <sz val="12"/>
      <color theme="0"/>
      <name val="Arial"/>
      <family val="2"/>
    </font>
    <font>
      <sz val="12"/>
      <color rgb="FF000000"/>
      <name val="Arial"/>
      <family val="2"/>
    </font>
    <font>
      <sz val="10"/>
      <color theme="0"/>
      <name val="Arial"/>
      <family val="2"/>
    </font>
    <font>
      <sz val="9"/>
      <color theme="0"/>
      <name val="Arial"/>
      <family val="2"/>
    </font>
    <font>
      <b/>
      <sz val="10"/>
      <color theme="0"/>
      <name val="Arial"/>
      <family val="2"/>
    </font>
    <font>
      <sz val="8"/>
      <color theme="0"/>
      <name val="Arial"/>
      <family val="2"/>
    </font>
    <font>
      <sz val="5"/>
      <color theme="0"/>
      <name val="Arial"/>
      <family val="2"/>
    </font>
    <font>
      <b/>
      <sz val="8"/>
      <color theme="0"/>
      <name val="Arial"/>
      <family val="2"/>
    </font>
    <font>
      <sz val="11"/>
      <color indexed="8"/>
      <name val="Calibri"/>
      <family val="2"/>
    </font>
    <font>
      <sz val="11"/>
      <color indexed="8"/>
      <name val="Calibri"/>
      <family val="2"/>
      <scheme val="minor"/>
    </font>
    <font>
      <u/>
      <sz val="11"/>
      <color theme="10"/>
      <name val="Calibri"/>
      <family val="2"/>
    </font>
    <font>
      <u/>
      <sz val="11"/>
      <color theme="10"/>
      <name val="Calibri"/>
      <family val="2"/>
      <scheme val="minor"/>
    </font>
    <font>
      <sz val="10"/>
      <name val="Arial"/>
      <family val="2"/>
      <charset val="1"/>
    </font>
    <font>
      <sz val="12"/>
      <color theme="5"/>
      <name val="Arial"/>
      <family val="2"/>
    </font>
    <font>
      <sz val="10"/>
      <color theme="1"/>
      <name val="Arial"/>
      <family val="2"/>
    </font>
    <font>
      <sz val="9"/>
      <color theme="1"/>
      <name val="Arial"/>
      <family val="2"/>
    </font>
    <font>
      <sz val="10"/>
      <color theme="1"/>
      <name val="Arial"/>
      <family val="2"/>
      <charset val="1"/>
    </font>
  </fonts>
  <fills count="17">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indexed="44"/>
        <bgColor indexed="22"/>
      </patternFill>
    </fill>
    <fill>
      <patternFill patternType="solid">
        <fgColor indexed="42"/>
        <bgColor indexed="26"/>
      </patternFill>
    </fill>
    <fill>
      <patternFill patternType="solid">
        <fgColor indexed="27"/>
        <bgColor indexed="42"/>
      </patternFill>
    </fill>
    <fill>
      <patternFill patternType="solid">
        <fgColor indexed="9"/>
        <bgColor indexed="26"/>
      </patternFill>
    </fill>
    <fill>
      <patternFill patternType="solid">
        <fgColor rgb="FFFFFF00"/>
        <bgColor indexed="64"/>
      </patternFill>
    </fill>
    <fill>
      <patternFill patternType="solid">
        <fgColor rgb="FFEBF1DE"/>
        <bgColor rgb="FFFFFFFF"/>
      </patternFill>
    </fill>
    <fill>
      <patternFill patternType="solid">
        <fgColor rgb="FFFFFF00"/>
        <bgColor rgb="FFFFFFFF"/>
      </patternFill>
    </fill>
    <fill>
      <patternFill patternType="solid">
        <fgColor rgb="FFFFFF00"/>
        <bgColor rgb="FFFFFF00"/>
      </patternFill>
    </fill>
    <fill>
      <patternFill patternType="solid">
        <fgColor rgb="FFFF0000"/>
        <bgColor indexed="64"/>
      </patternFill>
    </fill>
    <fill>
      <patternFill patternType="solid">
        <fgColor theme="9" tint="0.79998168889431442"/>
        <bgColor indexed="64"/>
      </patternFill>
    </fill>
    <fill>
      <patternFill patternType="solid">
        <fgColor theme="0"/>
        <bgColor rgb="FFFFCC99"/>
      </patternFill>
    </fill>
    <fill>
      <patternFill patternType="solid">
        <fgColor theme="0"/>
        <bgColor indexed="64"/>
      </patternFill>
    </fill>
    <fill>
      <patternFill patternType="solid">
        <fgColor theme="6" tint="0.79998168889431442"/>
        <bgColor indexed="64"/>
      </patternFill>
    </fill>
  </fills>
  <borders count="28">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medium">
        <color indexed="8"/>
      </left>
      <right/>
      <top style="medium">
        <color indexed="8"/>
      </top>
      <bottom/>
      <diagonal/>
    </border>
    <border>
      <left style="medium">
        <color indexed="8"/>
      </left>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thin">
        <color auto="1"/>
      </top>
      <bottom style="thin">
        <color auto="1"/>
      </bottom>
      <diagonal/>
    </border>
    <border>
      <left style="medium">
        <color indexed="64"/>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medium">
        <color indexed="64"/>
      </right>
      <top style="thin">
        <color auto="1"/>
      </top>
      <bottom/>
      <diagonal/>
    </border>
    <border>
      <left style="thin">
        <color auto="1"/>
      </left>
      <right style="thin">
        <color auto="1"/>
      </right>
      <top/>
      <bottom/>
      <diagonal/>
    </border>
    <border>
      <left style="medium">
        <color indexed="64"/>
      </left>
      <right style="thin">
        <color auto="1"/>
      </right>
      <top/>
      <bottom/>
      <diagonal/>
    </border>
    <border>
      <left style="thin">
        <color auto="1"/>
      </left>
      <right style="thin">
        <color auto="1"/>
      </right>
      <top/>
      <bottom style="medium">
        <color indexed="64"/>
      </bottom>
      <diagonal/>
    </border>
    <border>
      <left style="medium">
        <color auto="1"/>
      </left>
      <right style="thin">
        <color auto="1"/>
      </right>
      <top style="thin">
        <color auto="1"/>
      </top>
      <bottom style="medium">
        <color auto="1"/>
      </bottom>
      <diagonal/>
    </border>
    <border>
      <left style="medium">
        <color indexed="64"/>
      </left>
      <right style="thin">
        <color auto="1"/>
      </right>
      <top style="medium">
        <color indexed="64"/>
      </top>
      <bottom/>
      <diagonal/>
    </border>
    <border>
      <left style="medium">
        <color indexed="64"/>
      </left>
      <right style="thin">
        <color auto="1"/>
      </right>
      <top/>
      <bottom style="medium">
        <color indexed="64"/>
      </bottom>
      <diagonal/>
    </border>
  </borders>
  <cellStyleXfs count="4831">
    <xf numFmtId="0" fontId="0" fillId="0" borderId="0"/>
    <xf numFmtId="9" fontId="7" fillId="0" borderId="0" applyFon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8" fillId="0" borderId="0"/>
    <xf numFmtId="165" fontId="8" fillId="0" borderId="0" applyFill="0" applyBorder="0" applyAlignment="0" applyProtection="0"/>
    <xf numFmtId="9" fontId="8" fillId="0" borderId="0" applyFill="0" applyBorder="0" applyAlignment="0" applyProtection="0"/>
    <xf numFmtId="166" fontId="8" fillId="0" borderId="0" applyFill="0" applyBorder="0" applyAlignment="0" applyProtection="0"/>
    <xf numFmtId="167" fontId="8" fillId="0" borderId="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37" fillId="0" borderId="0" applyFont="0" applyFill="0" applyBorder="0" applyAlignment="0" applyProtection="0"/>
    <xf numFmtId="9" fontId="8" fillId="0" borderId="0" applyFont="0" applyFill="0" applyBorder="0" applyAlignment="0" applyProtection="0"/>
    <xf numFmtId="9" fontId="37" fillId="0" borderId="0" applyFont="0" applyFill="0" applyBorder="0" applyAlignment="0" applyProtection="0"/>
    <xf numFmtId="170" fontId="37" fillId="0" borderId="0" applyFont="0" applyFill="0" applyBorder="0" applyAlignment="0" applyProtection="0"/>
    <xf numFmtId="9"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37"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0" fontId="38" fillId="0" borderId="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7" fillId="0" borderId="0" applyFon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42" fontId="6" fillId="0" borderId="0" applyFont="0" applyFill="0" applyBorder="0" applyAlignment="0" applyProtection="0"/>
    <xf numFmtId="9" fontId="37" fillId="0" borderId="0" applyFont="0" applyFill="0" applyBorder="0" applyAlignment="0" applyProtection="0"/>
    <xf numFmtId="42"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0" fontId="6" fillId="0" borderId="0"/>
    <xf numFmtId="9"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37" fillId="0" borderId="0" applyFont="0" applyFill="0" applyBorder="0" applyAlignment="0" applyProtection="0"/>
    <xf numFmtId="9"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37"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7" fillId="0" borderId="0" applyFon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42" fontId="6" fillId="0" borderId="0" applyFont="0" applyFill="0" applyBorder="0" applyAlignment="0" applyProtection="0"/>
    <xf numFmtId="42"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0" fontId="6" fillId="0" borderId="0"/>
    <xf numFmtId="16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39" fillId="0" borderId="0" applyNumberFormat="0" applyFill="0" applyBorder="0" applyAlignment="0" applyProtection="0">
      <alignment vertical="top"/>
      <protection locked="0"/>
    </xf>
    <xf numFmtId="9"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37"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7" fillId="0" borderId="0" applyFon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4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7" fillId="0" borderId="0" applyFon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7" fillId="0" borderId="0" applyFon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42" fontId="6" fillId="0" borderId="0" applyFont="0" applyFill="0" applyBorder="0" applyAlignment="0" applyProtection="0"/>
    <xf numFmtId="170" fontId="6" fillId="0" borderId="0" applyFont="0" applyFill="0" applyBorder="0" applyAlignment="0" applyProtection="0"/>
    <xf numFmtId="0" fontId="40"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7" fillId="0" borderId="0" applyFon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7" fillId="0" borderId="0" applyFon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42"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0" fontId="6" fillId="0" borderId="0"/>
    <xf numFmtId="16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37"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7" fillId="0" borderId="0" applyFon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4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7" fillId="0" borderId="0" applyFon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7" fillId="0" borderId="0" applyFon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42"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7" fillId="0" borderId="0" applyFon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7" fillId="0" borderId="0" applyFon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42" fontId="6" fillId="0" borderId="0" applyFont="0" applyFill="0" applyBorder="0" applyAlignment="0" applyProtection="0"/>
    <xf numFmtId="43" fontId="6" fillId="0" borderId="0" applyFont="0" applyFill="0" applyBorder="0" applyAlignment="0" applyProtection="0"/>
    <xf numFmtId="42"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0" fontId="6" fillId="0" borderId="0"/>
    <xf numFmtId="9"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37" fillId="0" borderId="0" applyFont="0" applyFill="0" applyBorder="0" applyAlignment="0" applyProtection="0"/>
    <xf numFmtId="9"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37"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7" fillId="0" borderId="0" applyFon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42" fontId="6" fillId="0" borderId="0" applyFont="0" applyFill="0" applyBorder="0" applyAlignment="0" applyProtection="0"/>
    <xf numFmtId="42"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0" fontId="6" fillId="0" borderId="0"/>
    <xf numFmtId="164" fontId="6" fillId="0" borderId="0" applyFont="0" applyFill="0" applyBorder="0" applyAlignment="0" applyProtection="0"/>
    <xf numFmtId="43" fontId="6" fillId="0" borderId="0" applyFont="0" applyFill="0" applyBorder="0" applyAlignment="0" applyProtection="0"/>
    <xf numFmtId="43" fontId="37" fillId="0" borderId="0" applyFont="0" applyFill="0" applyBorder="0" applyAlignment="0" applyProtection="0"/>
    <xf numFmtId="9"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37"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7" fillId="0" borderId="0" applyFon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42" fontId="6" fillId="0" borderId="0" applyFont="0" applyFill="0" applyBorder="0" applyAlignment="0" applyProtection="0"/>
    <xf numFmtId="42"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0" fontId="5" fillId="0" borderId="0"/>
    <xf numFmtId="9"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37"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37"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7"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0" fontId="5" fillId="0" borderId="0"/>
    <xf numFmtId="9"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37"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37"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7"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0" fontId="5" fillId="0" borderId="0"/>
    <xf numFmtId="16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37"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7"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2"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7"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7"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2" fontId="5" fillId="0" borderId="0" applyFont="0" applyFill="0" applyBorder="0" applyAlignment="0" applyProtection="0"/>
    <xf numFmtId="17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7"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7"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2"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0" fontId="5" fillId="0" borderId="0"/>
    <xf numFmtId="16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37"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7"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2"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7"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7"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2" fontId="5" fillId="0" borderId="0" applyFont="0" applyFill="0" applyBorder="0" applyAlignment="0" applyProtection="0"/>
    <xf numFmtId="17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7"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7"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2" fontId="5" fillId="0" borderId="0" applyFont="0" applyFill="0" applyBorder="0" applyAlignment="0" applyProtection="0"/>
    <xf numFmtId="43" fontId="5" fillId="0" borderId="0" applyFont="0" applyFill="0" applyBorder="0" applyAlignment="0" applyProtection="0"/>
    <xf numFmtId="42"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0" fontId="5" fillId="0" borderId="0"/>
    <xf numFmtId="9"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37"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37"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7"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0" fontId="5" fillId="0" borderId="0"/>
    <xf numFmtId="9"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37"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37"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7"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0" fontId="4" fillId="0" borderId="0"/>
    <xf numFmtId="9"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2" fontId="4" fillId="0" borderId="0" applyFont="0" applyFill="0" applyBorder="0" applyAlignment="0" applyProtection="0"/>
    <xf numFmtId="170"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2" fontId="4" fillId="0" borderId="0" applyFont="0" applyFill="0" applyBorder="0" applyAlignment="0" applyProtection="0"/>
    <xf numFmtId="170"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2"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0" fontId="3" fillId="0" borderId="0"/>
    <xf numFmtId="9"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0" fontId="3" fillId="0" borderId="0"/>
    <xf numFmtId="9"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0" fontId="3" fillId="0" borderId="0"/>
    <xf numFmtId="16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170"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0" fontId="3" fillId="0" borderId="0"/>
    <xf numFmtId="16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170"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2"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0" fontId="3" fillId="0" borderId="0"/>
    <xf numFmtId="9"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0" fontId="3" fillId="0" borderId="0"/>
    <xf numFmtId="9"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2" fontId="2" fillId="0" borderId="0" applyFont="0" applyFill="0" applyBorder="0" applyAlignment="0" applyProtection="0"/>
    <xf numFmtId="17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2" fontId="2" fillId="0" borderId="0" applyFont="0" applyFill="0" applyBorder="0" applyAlignment="0" applyProtection="0"/>
    <xf numFmtId="17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2"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0" fontId="2" fillId="0" borderId="0"/>
    <xf numFmtId="164"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2" fontId="2" fillId="0" borderId="0" applyFont="0" applyFill="0" applyBorder="0" applyAlignment="0" applyProtection="0"/>
    <xf numFmtId="17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2" fontId="2" fillId="0" borderId="0" applyFont="0" applyFill="0" applyBorder="0" applyAlignment="0" applyProtection="0"/>
    <xf numFmtId="17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2"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2" fontId="2" fillId="0" borderId="0" applyFont="0" applyFill="0" applyBorder="0" applyAlignment="0" applyProtection="0"/>
    <xf numFmtId="17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2" fontId="2" fillId="0" borderId="0" applyFont="0" applyFill="0" applyBorder="0" applyAlignment="0" applyProtection="0"/>
    <xf numFmtId="17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2"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2" fontId="2" fillId="0" borderId="0" applyFont="0" applyFill="0" applyBorder="0" applyAlignment="0" applyProtection="0"/>
    <xf numFmtId="17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2" fontId="2" fillId="0" borderId="0" applyFont="0" applyFill="0" applyBorder="0" applyAlignment="0" applyProtection="0"/>
    <xf numFmtId="17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2"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2" fontId="2" fillId="0" borderId="0" applyFont="0" applyFill="0" applyBorder="0" applyAlignment="0" applyProtection="0"/>
    <xf numFmtId="17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2" fontId="2" fillId="0" borderId="0" applyFont="0" applyFill="0" applyBorder="0" applyAlignment="0" applyProtection="0"/>
    <xf numFmtId="17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2"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0" fontId="2" fillId="0" borderId="0"/>
    <xf numFmtId="164"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2" fontId="2" fillId="0" borderId="0" applyFont="0" applyFill="0" applyBorder="0" applyAlignment="0" applyProtection="0"/>
    <xf numFmtId="17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2" fontId="2" fillId="0" borderId="0" applyFont="0" applyFill="0" applyBorder="0" applyAlignment="0" applyProtection="0"/>
    <xf numFmtId="17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2"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2" fontId="2" fillId="0" borderId="0" applyFont="0" applyFill="0" applyBorder="0" applyAlignment="0" applyProtection="0"/>
    <xf numFmtId="17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2" fontId="2" fillId="0" borderId="0" applyFont="0" applyFill="0" applyBorder="0" applyAlignment="0" applyProtection="0"/>
    <xf numFmtId="17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2"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2" fontId="2" fillId="0" borderId="0" applyFont="0" applyFill="0" applyBorder="0" applyAlignment="0" applyProtection="0"/>
    <xf numFmtId="17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2" fontId="2" fillId="0" borderId="0" applyFont="0" applyFill="0" applyBorder="0" applyAlignment="0" applyProtection="0"/>
    <xf numFmtId="17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2"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1"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1" fillId="0" borderId="0"/>
    <xf numFmtId="164"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1" fillId="0" borderId="0"/>
    <xf numFmtId="164"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7" fillId="0" borderId="0" applyFont="0" applyFill="0" applyBorder="0" applyAlignment="0" applyProtection="0"/>
  </cellStyleXfs>
  <cellXfs count="355">
    <xf numFmtId="0" fontId="0" fillId="0" borderId="0" xfId="0"/>
    <xf numFmtId="0" fontId="8" fillId="0" borderId="0" xfId="0" applyFont="1" applyAlignment="1">
      <alignment vertical="center" wrapText="1"/>
    </xf>
    <xf numFmtId="0" fontId="8" fillId="0" borderId="0" xfId="0" applyFont="1" applyAlignment="1" applyProtection="1">
      <alignment vertical="center" wrapText="1"/>
    </xf>
    <xf numFmtId="0" fontId="8" fillId="0" borderId="0" xfId="0" applyFont="1" applyAlignment="1" applyProtection="1">
      <alignment vertical="center" wrapText="1"/>
      <protection locked="0"/>
    </xf>
    <xf numFmtId="0" fontId="8" fillId="0" borderId="0" xfId="0" applyFont="1" applyFill="1" applyProtection="1"/>
    <xf numFmtId="49" fontId="8" fillId="0" borderId="0" xfId="0" applyNumberFormat="1" applyFont="1" applyAlignment="1" applyProtection="1">
      <alignment vertical="center" wrapText="1"/>
    </xf>
    <xf numFmtId="0" fontId="8" fillId="0" borderId="0" xfId="0" applyFont="1" applyAlignment="1" applyProtection="1">
      <alignment vertical="center"/>
    </xf>
    <xf numFmtId="0" fontId="12" fillId="0" borderId="0" xfId="0" applyFont="1" applyFill="1" applyProtection="1"/>
    <xf numFmtId="0" fontId="14" fillId="0" borderId="0" xfId="0" applyFont="1" applyAlignment="1" applyProtection="1">
      <alignment vertical="center" wrapText="1"/>
    </xf>
    <xf numFmtId="0" fontId="13" fillId="0" borderId="4" xfId="20" applyFont="1" applyBorder="1" applyAlignment="1">
      <alignment horizontal="center" vertical="center" wrapText="1"/>
    </xf>
    <xf numFmtId="9" fontId="8" fillId="0" borderId="4" xfId="22" applyBorder="1" applyAlignment="1">
      <alignment horizontal="center" vertical="center" wrapText="1"/>
    </xf>
    <xf numFmtId="0" fontId="8" fillId="0" borderId="0" xfId="20"/>
    <xf numFmtId="0" fontId="9" fillId="0" borderId="9" xfId="20" applyFont="1" applyFill="1" applyBorder="1" applyAlignment="1" applyProtection="1">
      <alignment horizontal="center" vertical="center"/>
    </xf>
    <xf numFmtId="0" fontId="9" fillId="0" borderId="0" xfId="20" applyFont="1" applyFill="1" applyBorder="1" applyAlignment="1" applyProtection="1">
      <alignment horizontal="center" vertical="center"/>
    </xf>
    <xf numFmtId="0" fontId="8" fillId="0" borderId="0" xfId="20" applyFill="1"/>
    <xf numFmtId="0" fontId="10" fillId="0" borderId="9" xfId="20" applyFont="1" applyBorder="1" applyAlignment="1" applyProtection="1">
      <alignment vertical="center"/>
    </xf>
    <xf numFmtId="0" fontId="11" fillId="6" borderId="4" xfId="20" applyFont="1" applyFill="1" applyBorder="1" applyAlignment="1" applyProtection="1">
      <alignment horizontal="center" vertical="center" wrapText="1"/>
    </xf>
    <xf numFmtId="0" fontId="9" fillId="0" borderId="4" xfId="20" applyFont="1" applyBorder="1" applyAlignment="1" applyProtection="1">
      <alignment horizontal="center" vertical="center"/>
    </xf>
    <xf numFmtId="0" fontId="20" fillId="0" borderId="4" xfId="20" applyFont="1" applyBorder="1" applyAlignment="1" applyProtection="1">
      <alignment horizontal="justify" vertical="center" wrapText="1"/>
      <protection locked="0"/>
    </xf>
    <xf numFmtId="3" fontId="12" fillId="7" borderId="4" xfId="20" applyNumberFormat="1" applyFont="1" applyFill="1" applyBorder="1" applyAlignment="1" applyProtection="1">
      <alignment horizontal="center" vertical="center"/>
      <protection locked="0"/>
    </xf>
    <xf numFmtId="9" fontId="12" fillId="7" borderId="4" xfId="20" applyNumberFormat="1" applyFont="1" applyFill="1" applyBorder="1" applyAlignment="1" applyProtection="1">
      <alignment horizontal="center" vertical="center"/>
      <protection locked="0"/>
    </xf>
    <xf numFmtId="167" fontId="12" fillId="0" borderId="4" xfId="24" applyFont="1" applyFill="1" applyBorder="1" applyAlignment="1" applyProtection="1">
      <alignment horizontal="center" vertical="center"/>
      <protection locked="0"/>
    </xf>
    <xf numFmtId="9" fontId="12" fillId="0" borderId="4" xfId="22" applyNumberFormat="1" applyFont="1" applyFill="1" applyBorder="1" applyAlignment="1" applyProtection="1">
      <alignment horizontal="center" vertical="center"/>
      <protection locked="0"/>
    </xf>
    <xf numFmtId="4" fontId="12" fillId="0" borderId="4" xfId="20" applyNumberFormat="1" applyFont="1" applyFill="1" applyBorder="1" applyAlignment="1" applyProtection="1">
      <alignment horizontal="center" vertical="center"/>
      <protection locked="0"/>
    </xf>
    <xf numFmtId="10" fontId="12" fillId="0" borderId="4" xfId="22" applyNumberFormat="1" applyFont="1" applyFill="1" applyBorder="1" applyAlignment="1" applyProtection="1">
      <alignment horizontal="center" vertical="center"/>
      <protection locked="0"/>
    </xf>
    <xf numFmtId="10" fontId="12" fillId="7" borderId="6" xfId="20" applyNumberFormat="1" applyFont="1" applyFill="1" applyBorder="1" applyAlignment="1" applyProtection="1">
      <alignment horizontal="center" vertical="center"/>
      <protection locked="0"/>
    </xf>
    <xf numFmtId="0" fontId="8" fillId="0" borderId="0" xfId="20" applyFont="1" applyBorder="1" applyAlignment="1" applyProtection="1">
      <alignment horizontal="justify" vertical="center"/>
    </xf>
    <xf numFmtId="0" fontId="21" fillId="0" borderId="0" xfId="20" applyFont="1" applyBorder="1" applyAlignment="1" applyProtection="1">
      <alignment horizontal="justify" vertical="center" wrapText="1"/>
    </xf>
    <xf numFmtId="3" fontId="11" fillId="4" borderId="4" xfId="20" applyNumberFormat="1" applyFont="1" applyFill="1" applyBorder="1" applyAlignment="1" applyProtection="1">
      <alignment horizontal="center" vertical="center"/>
    </xf>
    <xf numFmtId="9" fontId="11" fillId="4" borderId="4" xfId="20" applyNumberFormat="1" applyFont="1" applyFill="1" applyBorder="1" applyAlignment="1" applyProtection="1">
      <alignment horizontal="center" vertical="center"/>
    </xf>
    <xf numFmtId="167" fontId="11" fillId="4" borderId="4" xfId="24" applyNumberFormat="1" applyFont="1" applyFill="1" applyBorder="1" applyAlignment="1" applyProtection="1">
      <alignment horizontal="center" vertical="center"/>
    </xf>
    <xf numFmtId="167" fontId="11" fillId="4" borderId="4" xfId="24" applyNumberFormat="1" applyFont="1" applyFill="1" applyBorder="1" applyAlignment="1" applyProtection="1">
      <alignment horizontal="center" vertical="center" wrapText="1"/>
    </xf>
    <xf numFmtId="10" fontId="9" fillId="4" borderId="4" xfId="22" applyNumberFormat="1" applyFont="1" applyFill="1" applyBorder="1" applyAlignment="1" applyProtection="1">
      <alignment horizontal="center" vertical="center" wrapText="1"/>
    </xf>
    <xf numFmtId="3" fontId="11" fillId="4" borderId="4" xfId="20" applyNumberFormat="1" applyFont="1" applyFill="1" applyBorder="1" applyAlignment="1" applyProtection="1">
      <alignment horizontal="center" vertical="center" wrapText="1"/>
    </xf>
    <xf numFmtId="0" fontId="8" fillId="0" borderId="0" xfId="20" applyBorder="1"/>
    <xf numFmtId="167" fontId="8" fillId="0" borderId="0" xfId="20" applyNumberFormat="1" applyBorder="1"/>
    <xf numFmtId="167" fontId="8" fillId="0" borderId="0" xfId="20" applyNumberFormat="1"/>
    <xf numFmtId="9" fontId="8" fillId="0" borderId="0" xfId="22"/>
    <xf numFmtId="0" fontId="13" fillId="0" borderId="4" xfId="20" applyFont="1" applyBorder="1" applyAlignment="1">
      <alignment horizontal="justify" vertical="center" wrapText="1"/>
    </xf>
    <xf numFmtId="9" fontId="22" fillId="0" borderId="4" xfId="22" applyFont="1" applyBorder="1" applyAlignment="1">
      <alignment horizontal="center" vertical="center" wrapText="1"/>
    </xf>
    <xf numFmtId="9" fontId="8" fillId="0" borderId="4" xfId="22" applyFont="1" applyFill="1" applyBorder="1" applyAlignment="1">
      <alignment horizontal="center" vertical="center" wrapText="1"/>
    </xf>
    <xf numFmtId="168" fontId="8" fillId="0" borderId="4" xfId="24" applyNumberFormat="1" applyBorder="1" applyAlignment="1">
      <alignment horizontal="center" vertical="center" wrapText="1"/>
    </xf>
    <xf numFmtId="10" fontId="8" fillId="0" borderId="4" xfId="22" applyNumberFormat="1" applyBorder="1" applyAlignment="1">
      <alignment horizontal="center" vertical="center" wrapText="1"/>
    </xf>
    <xf numFmtId="0" fontId="13" fillId="0" borderId="0" xfId="20" applyFont="1" applyBorder="1" applyAlignment="1">
      <alignment horizontal="justify" vertical="center" wrapText="1"/>
    </xf>
    <xf numFmtId="0" fontId="13" fillId="0" borderId="0" xfId="20" applyFont="1" applyBorder="1" applyAlignment="1">
      <alignment horizontal="center" vertical="center" wrapText="1"/>
    </xf>
    <xf numFmtId="9" fontId="8" fillId="0" borderId="0" xfId="22" applyBorder="1" applyAlignment="1">
      <alignment horizontal="center" vertical="center" wrapText="1"/>
    </xf>
    <xf numFmtId="9" fontId="22" fillId="0" borderId="0" xfId="22" applyFont="1" applyBorder="1" applyAlignment="1">
      <alignment horizontal="center" vertical="center" wrapText="1"/>
    </xf>
    <xf numFmtId="9" fontId="22" fillId="0" borderId="0" xfId="22" applyFont="1" applyFill="1" applyBorder="1" applyAlignment="1">
      <alignment horizontal="center" vertical="center" wrapText="1"/>
    </xf>
    <xf numFmtId="0" fontId="11" fillId="0" borderId="0" xfId="20" applyFont="1" applyFill="1" applyBorder="1" applyAlignment="1">
      <alignment vertical="center" wrapText="1"/>
    </xf>
    <xf numFmtId="0" fontId="10" fillId="0" borderId="4" xfId="20" applyFont="1" applyBorder="1" applyAlignment="1">
      <alignment horizontal="justify" vertical="center" wrapText="1"/>
    </xf>
    <xf numFmtId="168" fontId="9" fillId="0" borderId="4" xfId="20" applyNumberFormat="1" applyFont="1" applyBorder="1" applyAlignment="1">
      <alignment horizontal="justify" vertical="center" wrapText="1"/>
    </xf>
    <xf numFmtId="10" fontId="9" fillId="0" borderId="4" xfId="22" applyNumberFormat="1" applyFont="1" applyBorder="1" applyAlignment="1">
      <alignment horizontal="center" vertical="center" wrapText="1"/>
    </xf>
    <xf numFmtId="168" fontId="8" fillId="0" borderId="0" xfId="24" applyNumberFormat="1" applyBorder="1" applyAlignment="1">
      <alignment horizontal="center" vertical="center" wrapText="1"/>
    </xf>
    <xf numFmtId="9" fontId="8" fillId="0" borderId="0" xfId="22" applyFill="1" applyBorder="1" applyAlignment="1">
      <alignment horizontal="center" vertical="center" wrapText="1"/>
    </xf>
    <xf numFmtId="9" fontId="8" fillId="0" borderId="0" xfId="20" applyNumberFormat="1"/>
    <xf numFmtId="9" fontId="8" fillId="0" borderId="4" xfId="22" applyFont="1" applyBorder="1" applyAlignment="1">
      <alignment horizontal="center" vertical="center" wrapText="1"/>
    </xf>
    <xf numFmtId="0" fontId="11" fillId="0" borderId="0" xfId="20" applyFont="1" applyFill="1" applyBorder="1" applyAlignment="1">
      <alignment horizontal="center" vertical="center" wrapText="1"/>
    </xf>
    <xf numFmtId="0" fontId="23" fillId="0" borderId="0" xfId="0" applyFont="1" applyAlignment="1" applyProtection="1">
      <alignment vertical="center" wrapText="1"/>
    </xf>
    <xf numFmtId="0" fontId="23" fillId="0" borderId="0" xfId="0" applyFont="1" applyFill="1" applyBorder="1" applyAlignment="1" applyProtection="1">
      <alignment vertical="center"/>
    </xf>
    <xf numFmtId="9" fontId="26" fillId="0" borderId="4" xfId="0" applyNumberFormat="1" applyFont="1" applyBorder="1" applyAlignment="1" applyProtection="1">
      <alignment horizontal="center" vertical="center" wrapText="1"/>
      <protection hidden="1"/>
    </xf>
    <xf numFmtId="0" fontId="11" fillId="3" borderId="4" xfId="20" applyFont="1" applyFill="1" applyBorder="1" applyAlignment="1">
      <alignment horizontal="center" vertical="center" wrapText="1"/>
    </xf>
    <xf numFmtId="0" fontId="9" fillId="0" borderId="4" xfId="0" applyFont="1" applyBorder="1" applyAlignment="1">
      <alignment vertical="center" wrapText="1"/>
    </xf>
    <xf numFmtId="0" fontId="28" fillId="0" borderId="15" xfId="0" applyFont="1" applyBorder="1" applyAlignment="1" applyProtection="1">
      <alignment horizontal="center" vertical="center" wrapText="1"/>
      <protection hidden="1"/>
    </xf>
    <xf numFmtId="9" fontId="28" fillId="0" borderId="15" xfId="0" applyNumberFormat="1" applyFont="1" applyBorder="1" applyAlignment="1" applyProtection="1">
      <alignment horizontal="center" vertical="center" wrapText="1"/>
      <protection hidden="1"/>
    </xf>
    <xf numFmtId="0" fontId="12" fillId="0" borderId="4" xfId="0" applyFont="1" applyBorder="1" applyAlignment="1">
      <alignment vertical="center" wrapText="1"/>
    </xf>
    <xf numFmtId="9" fontId="27" fillId="0" borderId="4" xfId="1" applyFont="1" applyBorder="1" applyAlignment="1">
      <alignment horizontal="center" vertical="center" wrapText="1"/>
    </xf>
    <xf numFmtId="1" fontId="27" fillId="0" borderId="4" xfId="1" applyNumberFormat="1" applyFont="1" applyFill="1" applyBorder="1" applyAlignment="1">
      <alignment horizontal="center" vertical="center" wrapText="1"/>
    </xf>
    <xf numFmtId="9" fontId="28" fillId="0" borderId="4" xfId="1" applyFont="1" applyFill="1" applyBorder="1" applyAlignment="1" applyProtection="1">
      <alignment horizontal="center" vertical="center" wrapText="1"/>
      <protection hidden="1"/>
    </xf>
    <xf numFmtId="169" fontId="27" fillId="0" borderId="4" xfId="0" applyNumberFormat="1" applyFont="1" applyBorder="1" applyAlignment="1" applyProtection="1">
      <alignment horizontal="center" vertical="center" wrapText="1"/>
      <protection hidden="1"/>
    </xf>
    <xf numFmtId="169" fontId="27" fillId="0" borderId="4" xfId="0" applyNumberFormat="1" applyFont="1" applyBorder="1" applyAlignment="1" applyProtection="1">
      <alignment horizontal="center" vertical="center"/>
      <protection hidden="1"/>
    </xf>
    <xf numFmtId="0" fontId="29" fillId="0" borderId="4" xfId="0" applyFont="1" applyFill="1" applyBorder="1" applyAlignment="1" applyProtection="1">
      <alignment vertical="center"/>
      <protection hidden="1"/>
    </xf>
    <xf numFmtId="10" fontId="28" fillId="0" borderId="16" xfId="0" applyNumberFormat="1" applyFont="1" applyBorder="1" applyAlignment="1" applyProtection="1">
      <alignment horizontal="center" vertical="center" wrapText="1"/>
      <protection hidden="1"/>
    </xf>
    <xf numFmtId="0" fontId="31" fillId="0" borderId="0" xfId="0" applyFont="1" applyAlignment="1" applyProtection="1">
      <alignment vertical="center" wrapText="1"/>
    </xf>
    <xf numFmtId="0" fontId="32" fillId="0" borderId="0" xfId="0" applyFont="1" applyFill="1" applyProtection="1"/>
    <xf numFmtId="0" fontId="31" fillId="0" borderId="0" xfId="0" applyFont="1" applyAlignment="1" applyProtection="1">
      <alignment vertical="center" wrapText="1"/>
      <protection locked="0"/>
    </xf>
    <xf numFmtId="0" fontId="33" fillId="0" borderId="0" xfId="0" applyFont="1" applyFill="1" applyProtection="1"/>
    <xf numFmtId="0" fontId="34" fillId="0" borderId="0" xfId="0" applyFont="1" applyAlignment="1" applyProtection="1">
      <alignment vertical="center"/>
    </xf>
    <xf numFmtId="0" fontId="31" fillId="0" borderId="0" xfId="0" applyFont="1" applyFill="1" applyAlignment="1" applyProtection="1">
      <alignment vertical="center"/>
    </xf>
    <xf numFmtId="0" fontId="31" fillId="0" borderId="0" xfId="0" applyFont="1" applyFill="1" applyProtection="1"/>
    <xf numFmtId="49" fontId="31" fillId="0" borderId="0" xfId="0" applyNumberFormat="1" applyFont="1" applyAlignment="1" applyProtection="1">
      <alignment vertical="center" wrapText="1"/>
    </xf>
    <xf numFmtId="0" fontId="31" fillId="0" borderId="0" xfId="0" applyFont="1" applyAlignment="1" applyProtection="1">
      <alignment vertical="center"/>
    </xf>
    <xf numFmtId="0" fontId="31" fillId="0" borderId="0" xfId="0" applyFont="1" applyAlignment="1" applyProtection="1">
      <alignment vertical="center"/>
      <protection locked="0"/>
    </xf>
    <xf numFmtId="0" fontId="31" fillId="0" borderId="0" xfId="0" applyFont="1" applyAlignment="1">
      <alignment vertical="center"/>
    </xf>
    <xf numFmtId="0" fontId="31" fillId="0" borderId="0" xfId="0" applyFont="1" applyAlignment="1">
      <alignment vertical="center" wrapText="1"/>
    </xf>
    <xf numFmtId="0" fontId="31" fillId="0" borderId="0" xfId="0" applyFont="1" applyFill="1" applyAlignment="1" applyProtection="1">
      <alignment vertical="center" wrapText="1"/>
    </xf>
    <xf numFmtId="49" fontId="31" fillId="0" borderId="0" xfId="0" applyNumberFormat="1" applyFont="1" applyFill="1" applyAlignment="1" applyProtection="1">
      <alignment vertical="center" wrapText="1"/>
    </xf>
    <xf numFmtId="0" fontId="35" fillId="0" borderId="0" xfId="0" applyFont="1" applyFill="1" applyBorder="1" applyAlignment="1" applyProtection="1">
      <alignment horizontal="justify" vertical="center" wrapText="1"/>
    </xf>
    <xf numFmtId="0" fontId="35" fillId="0" borderId="0" xfId="0" applyFont="1" applyBorder="1" applyProtection="1"/>
    <xf numFmtId="0" fontId="35" fillId="0" borderId="0" xfId="0" applyFont="1" applyAlignment="1" applyProtection="1">
      <alignment wrapText="1"/>
    </xf>
    <xf numFmtId="0" fontId="36" fillId="0" borderId="0" xfId="0" applyFont="1" applyFill="1" applyBorder="1" applyProtection="1"/>
    <xf numFmtId="0" fontId="31" fillId="0" borderId="0" xfId="0" applyFont="1" applyProtection="1"/>
    <xf numFmtId="0" fontId="34" fillId="0" borderId="0" xfId="0" applyFont="1" applyFill="1" applyBorder="1" applyProtection="1"/>
    <xf numFmtId="0" fontId="31" fillId="0" borderId="0" xfId="0" applyFont="1" applyFill="1" applyBorder="1" applyAlignment="1" applyProtection="1">
      <alignment vertical="center"/>
    </xf>
    <xf numFmtId="9" fontId="28" fillId="0" borderId="4" xfId="1" applyNumberFormat="1" applyFont="1" applyFill="1" applyBorder="1" applyAlignment="1" applyProtection="1">
      <alignment horizontal="center" vertical="center" wrapText="1"/>
      <protection hidden="1"/>
    </xf>
    <xf numFmtId="10" fontId="27" fillId="0" borderId="4" xfId="1" applyNumberFormat="1" applyFont="1" applyBorder="1" applyAlignment="1">
      <alignment horizontal="center" vertical="center" wrapText="1"/>
    </xf>
    <xf numFmtId="9" fontId="28" fillId="0" borderId="4" xfId="37" applyFont="1" applyFill="1" applyBorder="1" applyAlignment="1" applyProtection="1">
      <alignment horizontal="center" vertical="center" wrapText="1"/>
      <protection hidden="1"/>
    </xf>
    <xf numFmtId="0" fontId="30" fillId="0" borderId="4" xfId="0" applyFont="1" applyBorder="1" applyAlignment="1">
      <alignment horizontal="center" vertical="center" wrapText="1"/>
    </xf>
    <xf numFmtId="10" fontId="26" fillId="0" borderId="4" xfId="1" applyNumberFormat="1" applyFont="1" applyBorder="1" applyAlignment="1">
      <alignment horizontal="center" vertical="center" wrapText="1"/>
    </xf>
    <xf numFmtId="1" fontId="26" fillId="0" borderId="4" xfId="1" applyNumberFormat="1" applyFont="1" applyFill="1" applyBorder="1" applyAlignment="1">
      <alignment horizontal="center" vertical="center" wrapText="1"/>
    </xf>
    <xf numFmtId="0" fontId="9" fillId="0" borderId="4" xfId="0" applyFont="1" applyBorder="1" applyAlignment="1" applyProtection="1">
      <alignment horizontal="center" vertical="center" wrapText="1"/>
      <protection hidden="1"/>
    </xf>
    <xf numFmtId="9" fontId="9" fillId="0" borderId="4" xfId="0" applyNumberFormat="1" applyFont="1" applyBorder="1" applyAlignment="1" applyProtection="1">
      <alignment horizontal="center" vertical="center" wrapText="1"/>
      <protection hidden="1"/>
    </xf>
    <xf numFmtId="9" fontId="9" fillId="0" borderId="4" xfId="37" applyFont="1" applyFill="1" applyBorder="1" applyAlignment="1" applyProtection="1">
      <alignment horizontal="center" vertical="center" wrapText="1"/>
      <protection hidden="1"/>
    </xf>
    <xf numFmtId="1" fontId="9" fillId="0" borderId="4" xfId="0" applyNumberFormat="1" applyFont="1" applyBorder="1" applyAlignment="1" applyProtection="1">
      <alignment horizontal="center" vertical="center" wrapText="1"/>
      <protection hidden="1"/>
    </xf>
    <xf numFmtId="0" fontId="8" fillId="0" borderId="4" xfId="0" applyFont="1" applyBorder="1" applyAlignment="1" applyProtection="1">
      <alignment horizontal="center" vertical="center" wrapText="1"/>
      <protection hidden="1"/>
    </xf>
    <xf numFmtId="9" fontId="8" fillId="0" borderId="4" xfId="1" applyFont="1" applyBorder="1" applyAlignment="1" applyProtection="1">
      <alignment horizontal="center" vertical="center" wrapText="1"/>
      <protection hidden="1"/>
    </xf>
    <xf numFmtId="9" fontId="8" fillId="0" borderId="15" xfId="0" applyNumberFormat="1" applyFont="1" applyBorder="1" applyAlignment="1" applyProtection="1">
      <alignment horizontal="center" vertical="center" wrapText="1"/>
      <protection hidden="1"/>
    </xf>
    <xf numFmtId="9" fontId="27" fillId="0" borderId="15" xfId="1" applyFont="1" applyBorder="1" applyAlignment="1" applyProtection="1">
      <alignment horizontal="center" vertical="center" wrapText="1"/>
      <protection hidden="1"/>
    </xf>
    <xf numFmtId="10" fontId="27" fillId="0" borderId="4" xfId="1" applyNumberFormat="1" applyFont="1" applyFill="1" applyBorder="1" applyAlignment="1" applyProtection="1">
      <alignment horizontal="center" vertical="center" wrapText="1"/>
      <protection hidden="1"/>
    </xf>
    <xf numFmtId="0" fontId="8" fillId="0" borderId="4" xfId="0" applyFont="1" applyFill="1" applyBorder="1" applyAlignment="1">
      <alignment horizontal="center" vertical="center" wrapText="1"/>
    </xf>
    <xf numFmtId="10" fontId="8" fillId="0" borderId="4" xfId="0" applyNumberFormat="1" applyFont="1" applyFill="1" applyBorder="1" applyAlignment="1">
      <alignment vertical="center" wrapText="1"/>
    </xf>
    <xf numFmtId="0" fontId="28" fillId="0" borderId="11" xfId="0" applyFont="1" applyBorder="1" applyAlignment="1" applyProtection="1">
      <alignment horizontal="center" vertical="center" wrapText="1"/>
      <protection hidden="1"/>
    </xf>
    <xf numFmtId="9" fontId="28" fillId="0" borderId="11" xfId="0" applyNumberFormat="1" applyFont="1" applyBorder="1" applyAlignment="1" applyProtection="1">
      <alignment horizontal="center" vertical="center" wrapText="1"/>
      <protection hidden="1"/>
    </xf>
    <xf numFmtId="0" fontId="8" fillId="0" borderId="11" xfId="0" applyFont="1" applyBorder="1" applyAlignment="1" applyProtection="1">
      <alignment horizontal="center" vertical="center" wrapText="1"/>
      <protection hidden="1"/>
    </xf>
    <xf numFmtId="9" fontId="27" fillId="0" borderId="15" xfId="0" applyNumberFormat="1" applyFont="1" applyBorder="1" applyAlignment="1" applyProtection="1">
      <alignment horizontal="center" vertical="center" wrapText="1"/>
      <protection hidden="1"/>
    </xf>
    <xf numFmtId="9" fontId="27" fillId="0" borderId="15" xfId="1" applyFont="1" applyFill="1" applyBorder="1" applyAlignment="1" applyProtection="1">
      <alignment horizontal="center" vertical="center" wrapText="1"/>
      <protection hidden="1"/>
    </xf>
    <xf numFmtId="0" fontId="9" fillId="0" borderId="11" xfId="0" applyFont="1" applyBorder="1" applyAlignment="1" applyProtection="1">
      <alignment horizontal="center" vertical="center" wrapText="1"/>
      <protection hidden="1"/>
    </xf>
    <xf numFmtId="10" fontId="28" fillId="0" borderId="12" xfId="0" applyNumberFormat="1" applyFont="1" applyBorder="1" applyAlignment="1" applyProtection="1">
      <alignment horizontal="center" vertical="center" wrapText="1"/>
      <protection hidden="1"/>
    </xf>
    <xf numFmtId="10" fontId="8" fillId="0" borderId="4" xfId="1" applyNumberFormat="1" applyFont="1" applyFill="1" applyBorder="1" applyAlignment="1" applyProtection="1">
      <alignment horizontal="center" vertical="center" wrapText="1"/>
    </xf>
    <xf numFmtId="0" fontId="9" fillId="0" borderId="11" xfId="0" applyFont="1" applyBorder="1" applyAlignment="1">
      <alignment vertical="center" wrapText="1"/>
    </xf>
    <xf numFmtId="0" fontId="12" fillId="0" borderId="11" xfId="0" applyFont="1" applyBorder="1" applyAlignment="1">
      <alignment vertical="center" wrapText="1"/>
    </xf>
    <xf numFmtId="10" fontId="8" fillId="0" borderId="11" xfId="1" applyNumberFormat="1" applyFont="1" applyFill="1" applyBorder="1" applyAlignment="1" applyProtection="1">
      <alignment horizontal="center" vertical="center" wrapText="1"/>
    </xf>
    <xf numFmtId="0" fontId="8" fillId="0" borderId="11" xfId="0" applyFont="1" applyFill="1" applyBorder="1" applyAlignment="1">
      <alignment horizontal="center" vertical="center" wrapText="1"/>
    </xf>
    <xf numFmtId="10" fontId="8" fillId="0" borderId="11" xfId="0" applyNumberFormat="1" applyFont="1" applyFill="1" applyBorder="1" applyAlignment="1">
      <alignment vertical="center" wrapText="1"/>
    </xf>
    <xf numFmtId="9" fontId="28" fillId="0" borderId="11" xfId="1" applyNumberFormat="1" applyFont="1" applyFill="1" applyBorder="1" applyAlignment="1" applyProtection="1">
      <alignment horizontal="center" vertical="center" wrapText="1"/>
      <protection hidden="1"/>
    </xf>
    <xf numFmtId="10" fontId="28" fillId="0" borderId="11" xfId="1" applyNumberFormat="1" applyFont="1" applyFill="1" applyBorder="1" applyAlignment="1" applyProtection="1">
      <alignment horizontal="center" vertical="center" wrapText="1"/>
      <protection hidden="1"/>
    </xf>
    <xf numFmtId="1" fontId="28" fillId="0" borderId="11" xfId="1" applyNumberFormat="1" applyFont="1" applyFill="1" applyBorder="1" applyAlignment="1" applyProtection="1">
      <alignment horizontal="center" vertical="center" wrapText="1"/>
      <protection hidden="1"/>
    </xf>
    <xf numFmtId="10" fontId="41" fillId="9" borderId="4" xfId="0" applyNumberFormat="1" applyFont="1" applyFill="1" applyBorder="1" applyAlignment="1">
      <alignment horizontal="center" vertical="center" wrapText="1"/>
    </xf>
    <xf numFmtId="10" fontId="30" fillId="0" borderId="4" xfId="1" applyNumberFormat="1" applyFont="1" applyBorder="1" applyAlignment="1">
      <alignment horizontal="center" vertical="center" wrapText="1"/>
    </xf>
    <xf numFmtId="10" fontId="28" fillId="0" borderId="4" xfId="1" applyNumberFormat="1" applyFont="1" applyFill="1" applyBorder="1" applyAlignment="1" applyProtection="1">
      <alignment horizontal="center" vertical="center" wrapText="1"/>
      <protection hidden="1"/>
    </xf>
    <xf numFmtId="10" fontId="28" fillId="0" borderId="4" xfId="0" applyNumberFormat="1" applyFont="1" applyBorder="1" applyAlignment="1" applyProtection="1">
      <alignment horizontal="center" vertical="center" wrapText="1"/>
      <protection hidden="1"/>
    </xf>
    <xf numFmtId="1" fontId="27" fillId="0" borderId="4" xfId="1" applyNumberFormat="1" applyFont="1" applyBorder="1" applyAlignment="1" applyProtection="1">
      <alignment horizontal="center" vertical="center" wrapText="1"/>
      <protection hidden="1"/>
    </xf>
    <xf numFmtId="2" fontId="28" fillId="0" borderId="4" xfId="0" applyNumberFormat="1" applyFont="1" applyBorder="1" applyAlignment="1" applyProtection="1">
      <alignment horizontal="center" vertical="center" wrapText="1"/>
      <protection hidden="1"/>
    </xf>
    <xf numFmtId="9" fontId="30" fillId="0" borderId="4" xfId="1" applyFont="1" applyBorder="1" applyAlignment="1">
      <alignment horizontal="center" vertical="center" wrapText="1"/>
    </xf>
    <xf numFmtId="9" fontId="8" fillId="0" borderId="4" xfId="0" applyNumberFormat="1" applyFont="1" applyBorder="1" applyAlignment="1" applyProtection="1">
      <alignment horizontal="center" vertical="center" wrapText="1"/>
      <protection hidden="1"/>
    </xf>
    <xf numFmtId="9" fontId="27" fillId="0" borderId="4" xfId="1" applyFont="1" applyBorder="1" applyAlignment="1" applyProtection="1">
      <alignment horizontal="center" vertical="center" wrapText="1"/>
      <protection hidden="1"/>
    </xf>
    <xf numFmtId="9" fontId="27" fillId="0" borderId="4" xfId="1" applyFont="1" applyFill="1" applyBorder="1" applyAlignment="1" applyProtection="1">
      <alignment horizontal="center" vertical="center" wrapText="1"/>
      <protection hidden="1"/>
    </xf>
    <xf numFmtId="9" fontId="27" fillId="0" borderId="4" xfId="0" applyNumberFormat="1" applyFont="1" applyBorder="1" applyAlignment="1" applyProtection="1">
      <alignment horizontal="center" vertical="center" wrapText="1"/>
      <protection hidden="1"/>
    </xf>
    <xf numFmtId="10" fontId="27" fillId="0" borderId="4" xfId="1" applyNumberFormat="1" applyFont="1" applyBorder="1" applyAlignment="1" applyProtection="1">
      <alignment horizontal="center" vertical="center" wrapText="1"/>
      <protection hidden="1"/>
    </xf>
    <xf numFmtId="1" fontId="27" fillId="0" borderId="4" xfId="1" applyNumberFormat="1" applyFont="1" applyFill="1" applyBorder="1" applyAlignment="1" applyProtection="1">
      <alignment horizontal="center" vertical="center" wrapText="1"/>
      <protection hidden="1"/>
    </xf>
    <xf numFmtId="1" fontId="27" fillId="0" borderId="4" xfId="1" applyNumberFormat="1" applyFont="1" applyBorder="1" applyAlignment="1">
      <alignment horizontal="center" vertical="center" wrapText="1"/>
    </xf>
    <xf numFmtId="1" fontId="28" fillId="0" borderId="4" xfId="1" applyNumberFormat="1" applyFont="1" applyFill="1" applyBorder="1" applyAlignment="1" applyProtection="1">
      <alignment horizontal="center" vertical="center" wrapText="1"/>
      <protection hidden="1"/>
    </xf>
    <xf numFmtId="10" fontId="28" fillId="0" borderId="14" xfId="0" applyNumberFormat="1" applyFont="1" applyBorder="1" applyAlignment="1" applyProtection="1">
      <alignment horizontal="center" vertical="center" wrapText="1"/>
      <protection hidden="1"/>
    </xf>
    <xf numFmtId="9" fontId="28" fillId="0" borderId="4" xfId="0" applyNumberFormat="1" applyFont="1" applyBorder="1" applyAlignment="1" applyProtection="1">
      <alignment horizontal="center" vertical="center" wrapText="1"/>
      <protection hidden="1"/>
    </xf>
    <xf numFmtId="10" fontId="27" fillId="0" borderId="4" xfId="0" applyNumberFormat="1" applyFont="1" applyBorder="1" applyAlignment="1" applyProtection="1">
      <alignment horizontal="center" vertical="center" wrapText="1"/>
      <protection hidden="1"/>
    </xf>
    <xf numFmtId="1" fontId="26" fillId="0" borderId="4" xfId="1" applyNumberFormat="1" applyFont="1" applyBorder="1" applyAlignment="1">
      <alignment horizontal="center" vertical="center" wrapText="1"/>
    </xf>
    <xf numFmtId="10" fontId="26" fillId="0" borderId="4" xfId="1" applyNumberFormat="1" applyFont="1" applyFill="1" applyBorder="1" applyAlignment="1">
      <alignment horizontal="center" vertical="center" wrapText="1"/>
    </xf>
    <xf numFmtId="10" fontId="41" fillId="10" borderId="4" xfId="0" applyNumberFormat="1" applyFont="1" applyFill="1" applyBorder="1" applyAlignment="1">
      <alignment horizontal="center" vertical="center" wrapText="1"/>
    </xf>
    <xf numFmtId="10" fontId="41" fillId="9" borderId="11" xfId="0" applyNumberFormat="1" applyFont="1" applyFill="1" applyBorder="1" applyAlignment="1">
      <alignment horizontal="center" vertical="center" wrapText="1"/>
    </xf>
    <xf numFmtId="10" fontId="41" fillId="10" borderId="11" xfId="0" applyNumberFormat="1" applyFont="1" applyFill="1" applyBorder="1" applyAlignment="1">
      <alignment horizontal="center" vertical="center" wrapText="1"/>
    </xf>
    <xf numFmtId="0" fontId="9" fillId="0" borderId="4" xfId="1" applyNumberFormat="1" applyFont="1" applyFill="1" applyBorder="1" applyAlignment="1" applyProtection="1">
      <alignment horizontal="center" vertical="center" wrapText="1"/>
      <protection hidden="1"/>
    </xf>
    <xf numFmtId="9" fontId="9" fillId="0" borderId="4" xfId="1" applyFont="1" applyFill="1" applyBorder="1" applyAlignment="1" applyProtection="1">
      <alignment horizontal="center" vertical="center" wrapText="1"/>
      <protection hidden="1"/>
    </xf>
    <xf numFmtId="0" fontId="42" fillId="0" borderId="4" xfId="0" applyFont="1" applyBorder="1" applyAlignment="1" applyProtection="1">
      <alignment horizontal="center" vertical="center" wrapText="1"/>
      <protection hidden="1"/>
    </xf>
    <xf numFmtId="9" fontId="8" fillId="0" borderId="11" xfId="0" applyNumberFormat="1" applyFont="1" applyBorder="1" applyAlignment="1" applyProtection="1">
      <alignment horizontal="center" vertical="center" wrapText="1"/>
      <protection hidden="1"/>
    </xf>
    <xf numFmtId="0" fontId="9" fillId="0" borderId="11" xfId="1" applyNumberFormat="1" applyFont="1" applyFill="1" applyBorder="1" applyAlignment="1" applyProtection="1">
      <alignment horizontal="center" vertical="center" wrapText="1"/>
      <protection hidden="1"/>
    </xf>
    <xf numFmtId="10" fontId="8" fillId="0" borderId="12" xfId="0" applyNumberFormat="1" applyFont="1" applyBorder="1" applyAlignment="1" applyProtection="1">
      <alignment horizontal="center" vertical="center" wrapText="1"/>
      <protection hidden="1"/>
    </xf>
    <xf numFmtId="10" fontId="8" fillId="0" borderId="14" xfId="0" applyNumberFormat="1" applyFont="1" applyBorder="1" applyAlignment="1" applyProtection="1">
      <alignment horizontal="center" vertical="center" wrapText="1"/>
      <protection hidden="1"/>
    </xf>
    <xf numFmtId="10" fontId="30" fillId="0" borderId="4" xfId="0" applyNumberFormat="1" applyFont="1" applyBorder="1" applyAlignment="1">
      <alignment horizontal="center" vertical="center" wrapText="1"/>
    </xf>
    <xf numFmtId="10" fontId="41" fillId="11" borderId="4" xfId="0" applyNumberFormat="1" applyFont="1" applyFill="1" applyBorder="1" applyAlignment="1">
      <alignment horizontal="center" vertical="center" wrapText="1"/>
    </xf>
    <xf numFmtId="10" fontId="8" fillId="11" borderId="4" xfId="0" applyNumberFormat="1" applyFont="1" applyFill="1" applyBorder="1" applyAlignment="1">
      <alignment horizontal="center" vertical="center" wrapText="1"/>
    </xf>
    <xf numFmtId="10" fontId="8" fillId="0" borderId="4" xfId="0" applyNumberFormat="1" applyFont="1" applyBorder="1" applyAlignment="1">
      <alignment vertical="center" wrapText="1"/>
    </xf>
    <xf numFmtId="9" fontId="43" fillId="0" borderId="4" xfId="0" applyNumberFormat="1" applyFont="1" applyBorder="1" applyAlignment="1" applyProtection="1">
      <alignment horizontal="center" vertical="center" wrapText="1"/>
      <protection hidden="1"/>
    </xf>
    <xf numFmtId="1" fontId="27" fillId="0" borderId="4" xfId="0" applyNumberFormat="1" applyFont="1" applyBorder="1" applyAlignment="1">
      <alignment horizontal="center" vertical="center" wrapText="1"/>
    </xf>
    <xf numFmtId="10" fontId="27" fillId="0" borderId="14" xfId="0" applyNumberFormat="1" applyFont="1" applyBorder="1" applyAlignment="1" applyProtection="1">
      <alignment horizontal="center" vertical="center" wrapText="1"/>
      <protection hidden="1"/>
    </xf>
    <xf numFmtId="10" fontId="27" fillId="0" borderId="4" xfId="0" applyNumberFormat="1" applyFont="1" applyBorder="1" applyAlignment="1">
      <alignment horizontal="center" vertical="center" wrapText="1"/>
    </xf>
    <xf numFmtId="10" fontId="43" fillId="0" borderId="4" xfId="0" applyNumberFormat="1" applyFont="1" applyBorder="1" applyAlignment="1">
      <alignment horizontal="center" vertical="center" wrapText="1"/>
    </xf>
    <xf numFmtId="10" fontId="27" fillId="0" borderId="4" xfId="1" applyNumberFormat="1" applyFont="1" applyFill="1" applyBorder="1" applyAlignment="1" applyProtection="1">
      <alignment horizontal="center" vertical="center" wrapText="1"/>
    </xf>
    <xf numFmtId="0" fontId="27" fillId="0" borderId="4" xfId="0" applyFont="1" applyBorder="1" applyAlignment="1">
      <alignment horizontal="center" vertical="center" wrapText="1"/>
    </xf>
    <xf numFmtId="0" fontId="43" fillId="0" borderId="4" xfId="0" applyFont="1" applyBorder="1" applyAlignment="1">
      <alignment horizontal="center" vertical="center" wrapText="1"/>
    </xf>
    <xf numFmtId="9" fontId="30" fillId="0" borderId="4" xfId="1" applyFont="1" applyFill="1" applyBorder="1" applyAlignment="1">
      <alignment horizontal="center" vertical="center" wrapText="1"/>
    </xf>
    <xf numFmtId="10" fontId="41" fillId="8" borderId="4" xfId="1" applyNumberFormat="1" applyFont="1" applyFill="1" applyBorder="1" applyAlignment="1" applyProtection="1">
      <alignment horizontal="center" vertical="center" wrapText="1"/>
    </xf>
    <xf numFmtId="9" fontId="28" fillId="0" borderId="14" xfId="1" applyFont="1" applyBorder="1" applyAlignment="1" applyProtection="1">
      <alignment horizontal="center" vertical="center" wrapText="1"/>
      <protection hidden="1"/>
    </xf>
    <xf numFmtId="10" fontId="28" fillId="0" borderId="4" xfId="1" applyNumberFormat="1" applyFont="1" applyBorder="1" applyAlignment="1" applyProtection="1">
      <alignment horizontal="center" vertical="center" wrapText="1"/>
      <protection hidden="1"/>
    </xf>
    <xf numFmtId="9" fontId="27" fillId="0" borderId="4" xfId="1" applyFont="1" applyFill="1" applyBorder="1" applyAlignment="1">
      <alignment horizontal="center" vertical="center" wrapText="1"/>
    </xf>
    <xf numFmtId="9" fontId="28" fillId="0" borderId="4" xfId="1" applyFont="1" applyFill="1" applyBorder="1" applyAlignment="1">
      <alignment horizontal="center" vertical="center" wrapText="1"/>
    </xf>
    <xf numFmtId="10" fontId="27" fillId="0" borderId="4" xfId="1" applyNumberFormat="1" applyFont="1" applyFill="1" applyBorder="1" applyAlignment="1">
      <alignment horizontal="center" vertical="center" wrapText="1"/>
    </xf>
    <xf numFmtId="9" fontId="30" fillId="0" borderId="4" xfId="0" applyNumberFormat="1" applyFont="1" applyBorder="1" applyAlignment="1">
      <alignment horizontal="center" vertical="center" wrapText="1"/>
    </xf>
    <xf numFmtId="171" fontId="30" fillId="0" borderId="4" xfId="1" applyNumberFormat="1" applyFont="1" applyFill="1" applyBorder="1" applyAlignment="1">
      <alignment horizontal="center" vertical="center" wrapText="1"/>
    </xf>
    <xf numFmtId="10" fontId="30" fillId="0" borderId="4" xfId="1" applyNumberFormat="1" applyFont="1" applyFill="1" applyBorder="1" applyAlignment="1">
      <alignment horizontal="center" vertical="center" wrapText="1"/>
    </xf>
    <xf numFmtId="0" fontId="9" fillId="0" borderId="4" xfId="0" applyFont="1" applyBorder="1" applyAlignment="1">
      <alignment horizontal="center" vertical="center" wrapText="1"/>
    </xf>
    <xf numFmtId="0" fontId="12" fillId="0" borderId="4" xfId="0" applyFont="1" applyBorder="1" applyAlignment="1">
      <alignment horizontal="center" vertical="center" wrapText="1"/>
    </xf>
    <xf numFmtId="0" fontId="27" fillId="0" borderId="4" xfId="0" applyFont="1" applyBorder="1" applyAlignment="1" applyProtection="1">
      <alignment horizontal="center" vertical="center" wrapText="1"/>
      <protection hidden="1"/>
    </xf>
    <xf numFmtId="1" fontId="28" fillId="0" borderId="4" xfId="0" applyNumberFormat="1" applyFont="1" applyBorder="1" applyAlignment="1" applyProtection="1">
      <alignment horizontal="center" vertical="center" wrapText="1"/>
      <protection hidden="1"/>
    </xf>
    <xf numFmtId="0" fontId="28" fillId="0" borderId="4" xfId="0" applyFont="1" applyBorder="1" applyAlignment="1" applyProtection="1">
      <alignment horizontal="justify" vertical="center" wrapText="1"/>
      <protection hidden="1"/>
    </xf>
    <xf numFmtId="0" fontId="9" fillId="0" borderId="11" xfId="0" applyFont="1" applyBorder="1" applyAlignment="1">
      <alignment horizontal="center" vertical="center" wrapText="1"/>
    </xf>
    <xf numFmtId="0" fontId="12" fillId="0" borderId="11" xfId="0" applyFont="1" applyBorder="1" applyAlignment="1">
      <alignment horizontal="center" vertical="center" wrapText="1"/>
    </xf>
    <xf numFmtId="0" fontId="28" fillId="0" borderId="4" xfId="0" applyFont="1" applyBorder="1" applyAlignment="1" applyProtection="1">
      <alignment horizontal="center" vertical="center" wrapText="1"/>
      <protection hidden="1"/>
    </xf>
    <xf numFmtId="0" fontId="26" fillId="0" borderId="4" xfId="0" applyFont="1" applyBorder="1" applyAlignment="1" applyProtection="1">
      <alignment horizontal="center" vertical="center" wrapText="1"/>
      <protection hidden="1"/>
    </xf>
    <xf numFmtId="0" fontId="26" fillId="0" borderId="14" xfId="0" applyFont="1" applyBorder="1" applyAlignment="1" applyProtection="1">
      <alignment horizontal="center" vertical="center" wrapText="1"/>
      <protection hidden="1"/>
    </xf>
    <xf numFmtId="10" fontId="28" fillId="0" borderId="4" xfId="1" applyNumberFormat="1" applyFont="1" applyFill="1" applyBorder="1" applyAlignment="1">
      <alignment horizontal="center" vertical="center" wrapText="1"/>
    </xf>
    <xf numFmtId="10" fontId="28" fillId="0" borderId="4" xfId="0" applyNumberFormat="1" applyFont="1" applyBorder="1" applyAlignment="1">
      <alignment horizontal="center" vertical="center" wrapText="1"/>
    </xf>
    <xf numFmtId="9" fontId="28" fillId="0" borderId="4" xfId="0" applyNumberFormat="1" applyFont="1" applyBorder="1" applyAlignment="1">
      <alignment horizontal="center" vertical="center" wrapText="1"/>
    </xf>
    <xf numFmtId="41" fontId="27" fillId="0" borderId="4" xfId="2915" applyFont="1" applyFill="1" applyBorder="1" applyAlignment="1" applyProtection="1">
      <alignment horizontal="center" vertical="center" wrapText="1"/>
      <protection hidden="1"/>
    </xf>
    <xf numFmtId="9" fontId="27" fillId="0" borderId="4" xfId="0" applyNumberFormat="1" applyFont="1" applyBorder="1" applyAlignment="1">
      <alignment horizontal="center" vertical="center" wrapText="1"/>
    </xf>
    <xf numFmtId="10" fontId="27" fillId="0" borderId="15" xfId="1" applyNumberFormat="1" applyFont="1" applyBorder="1" applyAlignment="1" applyProtection="1">
      <alignment horizontal="center" vertical="center" wrapText="1"/>
      <protection hidden="1"/>
    </xf>
    <xf numFmtId="0" fontId="27" fillId="0" borderId="15" xfId="0" applyFont="1" applyBorder="1" applyAlignment="1" applyProtection="1">
      <alignment horizontal="center" vertical="center" wrapText="1"/>
      <protection hidden="1"/>
    </xf>
    <xf numFmtId="0" fontId="29" fillId="0" borderId="15" xfId="0" applyFont="1" applyFill="1" applyBorder="1" applyAlignment="1" applyProtection="1">
      <alignment vertical="center" wrapText="1"/>
      <protection hidden="1"/>
    </xf>
    <xf numFmtId="169" fontId="27" fillId="0" borderId="15" xfId="0" applyNumberFormat="1" applyFont="1" applyBorder="1" applyAlignment="1" applyProtection="1">
      <alignment horizontal="center" vertical="center"/>
      <protection hidden="1"/>
    </xf>
    <xf numFmtId="10" fontId="27" fillId="0" borderId="15" xfId="1" applyNumberFormat="1" applyFont="1" applyFill="1" applyBorder="1" applyAlignment="1" applyProtection="1">
      <alignment horizontal="center" vertical="center" wrapText="1"/>
      <protection hidden="1"/>
    </xf>
    <xf numFmtId="10" fontId="27" fillId="0" borderId="15" xfId="0" applyNumberFormat="1" applyFont="1" applyBorder="1" applyAlignment="1">
      <alignment horizontal="center" vertical="center" wrapText="1"/>
    </xf>
    <xf numFmtId="9" fontId="27" fillId="0" borderId="15" xfId="0" applyNumberFormat="1" applyFont="1" applyBorder="1" applyAlignment="1">
      <alignment horizontal="center" vertical="center" wrapText="1"/>
    </xf>
    <xf numFmtId="10" fontId="27" fillId="0" borderId="15" xfId="0" applyNumberFormat="1" applyFont="1" applyBorder="1" applyAlignment="1" applyProtection="1">
      <alignment horizontal="center" vertical="center" wrapText="1"/>
      <protection hidden="1"/>
    </xf>
    <xf numFmtId="10" fontId="41" fillId="11" borderId="11" xfId="0" applyNumberFormat="1" applyFont="1" applyFill="1" applyBorder="1" applyAlignment="1">
      <alignment horizontal="center" vertical="center" wrapText="1"/>
    </xf>
    <xf numFmtId="10" fontId="41" fillId="8" borderId="11" xfId="1" applyNumberFormat="1" applyFont="1" applyFill="1" applyBorder="1" applyAlignment="1" applyProtection="1">
      <alignment horizontal="center" vertical="center" wrapText="1"/>
    </xf>
    <xf numFmtId="10" fontId="28" fillId="0" borderId="11" xfId="0" applyNumberFormat="1" applyFont="1" applyFill="1" applyBorder="1" applyAlignment="1">
      <alignment horizontal="center" vertical="center" wrapText="1"/>
    </xf>
    <xf numFmtId="10" fontId="28" fillId="0" borderId="4" xfId="0" applyNumberFormat="1" applyFont="1" applyFill="1" applyBorder="1" applyAlignment="1">
      <alignment horizontal="center" vertical="center" wrapText="1"/>
    </xf>
    <xf numFmtId="10" fontId="28" fillId="0" borderId="15" xfId="0" applyNumberFormat="1" applyFont="1" applyFill="1" applyBorder="1" applyAlignment="1">
      <alignment horizontal="center" vertical="center" wrapText="1"/>
    </xf>
    <xf numFmtId="169" fontId="27" fillId="0" borderId="15" xfId="0" applyNumberFormat="1" applyFont="1" applyBorder="1" applyAlignment="1" applyProtection="1">
      <alignment horizontal="center" vertical="center" wrapText="1"/>
      <protection hidden="1"/>
    </xf>
    <xf numFmtId="0" fontId="28" fillId="0" borderId="4" xfId="0" applyFont="1" applyBorder="1" applyAlignment="1" applyProtection="1">
      <alignment horizontal="center" vertical="center" wrapText="1"/>
      <protection hidden="1"/>
    </xf>
    <xf numFmtId="0" fontId="8" fillId="0" borderId="4" xfId="0" applyFont="1" applyBorder="1" applyAlignment="1">
      <alignment horizontal="center" vertical="center" wrapText="1"/>
    </xf>
    <xf numFmtId="9" fontId="27" fillId="0" borderId="4" xfId="1" applyFont="1" applyFill="1" applyBorder="1" applyAlignment="1" applyProtection="1">
      <alignment horizontal="center" vertical="center" wrapText="1"/>
      <protection hidden="1"/>
    </xf>
    <xf numFmtId="1" fontId="27" fillId="0" borderId="4" xfId="1" applyNumberFormat="1" applyFont="1" applyFill="1" applyBorder="1" applyAlignment="1">
      <alignment horizontal="center" vertical="center" wrapText="1"/>
    </xf>
    <xf numFmtId="1" fontId="27" fillId="0" borderId="4" xfId="1" applyNumberFormat="1" applyFont="1" applyFill="1" applyBorder="1" applyAlignment="1" applyProtection="1">
      <alignment horizontal="center" vertical="center" wrapText="1"/>
      <protection hidden="1"/>
    </xf>
    <xf numFmtId="10" fontId="28" fillId="0" borderId="4" xfId="1" applyNumberFormat="1" applyFont="1" applyFill="1" applyBorder="1" applyAlignment="1" applyProtection="1">
      <alignment horizontal="center" vertical="center" wrapText="1"/>
      <protection hidden="1"/>
    </xf>
    <xf numFmtId="10" fontId="27" fillId="0" borderId="4" xfId="1" applyNumberFormat="1" applyFont="1" applyFill="1" applyBorder="1" applyAlignment="1" applyProtection="1">
      <alignment horizontal="center" vertical="center" wrapText="1"/>
      <protection hidden="1"/>
    </xf>
    <xf numFmtId="2" fontId="28" fillId="0" borderId="4" xfId="0" applyNumberFormat="1" applyFont="1" applyBorder="1" applyAlignment="1" applyProtection="1">
      <alignment horizontal="center" vertical="center" wrapText="1"/>
      <protection hidden="1"/>
    </xf>
    <xf numFmtId="9" fontId="28" fillId="0" borderId="4" xfId="0" applyNumberFormat="1" applyFont="1" applyBorder="1" applyAlignment="1" applyProtection="1">
      <alignment horizontal="center" vertical="center" wrapText="1"/>
      <protection hidden="1"/>
    </xf>
    <xf numFmtId="9" fontId="28" fillId="0" borderId="4" xfId="1" applyFont="1" applyFill="1" applyBorder="1" applyAlignment="1">
      <alignment horizontal="center" vertical="center" wrapText="1"/>
    </xf>
    <xf numFmtId="9" fontId="27" fillId="0" borderId="4" xfId="1" applyFont="1" applyFill="1" applyBorder="1" applyAlignment="1">
      <alignment horizontal="center" vertical="center" wrapText="1"/>
    </xf>
    <xf numFmtId="10" fontId="27" fillId="0" borderId="4" xfId="0" applyNumberFormat="1" applyFont="1" applyBorder="1" applyAlignment="1">
      <alignment horizontal="center" vertical="center" wrapText="1"/>
    </xf>
    <xf numFmtId="0" fontId="27" fillId="0" borderId="4" xfId="0" applyFont="1" applyBorder="1" applyAlignment="1">
      <alignment horizontal="center" vertical="center" wrapText="1"/>
    </xf>
    <xf numFmtId="10" fontId="30" fillId="0" borderId="4" xfId="1" applyNumberFormat="1" applyFont="1" applyFill="1" applyBorder="1" applyAlignment="1">
      <alignment horizontal="center" vertical="center" wrapText="1"/>
    </xf>
    <xf numFmtId="0" fontId="8" fillId="13" borderId="4" xfId="0" applyFont="1" applyFill="1" applyBorder="1" applyAlignment="1">
      <alignment horizontal="center" vertical="center" wrapText="1"/>
    </xf>
    <xf numFmtId="0" fontId="8" fillId="0" borderId="7" xfId="0" applyFont="1" applyBorder="1" applyAlignment="1">
      <alignment horizontal="center" vertical="center" wrapText="1"/>
    </xf>
    <xf numFmtId="10" fontId="8" fillId="0" borderId="7" xfId="0" applyNumberFormat="1" applyFont="1" applyBorder="1" applyAlignment="1">
      <alignment vertical="center" wrapText="1"/>
    </xf>
    <xf numFmtId="0" fontId="8" fillId="0" borderId="0" xfId="0" applyFont="1" applyAlignment="1">
      <alignment horizontal="center" vertical="center" wrapText="1"/>
    </xf>
    <xf numFmtId="10" fontId="8" fillId="13" borderId="4" xfId="0" applyNumberFormat="1" applyFont="1" applyFill="1" applyBorder="1" applyAlignment="1">
      <alignment vertical="center" wrapText="1"/>
    </xf>
    <xf numFmtId="9" fontId="44" fillId="0" borderId="4" xfId="1" applyFont="1" applyBorder="1" applyAlignment="1" applyProtection="1">
      <alignment horizontal="center" vertical="center" wrapText="1"/>
      <protection hidden="1"/>
    </xf>
    <xf numFmtId="9" fontId="12" fillId="0" borderId="4" xfId="0" applyNumberFormat="1" applyFont="1" applyBorder="1" applyAlignment="1" applyProtection="1">
      <alignment horizontal="center" vertical="center" wrapText="1"/>
      <protection hidden="1"/>
    </xf>
    <xf numFmtId="9" fontId="12" fillId="12" borderId="4" xfId="0" applyNumberFormat="1" applyFont="1" applyFill="1" applyBorder="1" applyAlignment="1" applyProtection="1">
      <alignment horizontal="center" vertical="center" wrapText="1"/>
      <protection hidden="1"/>
    </xf>
    <xf numFmtId="9" fontId="44" fillId="0" borderId="15" xfId="1" applyFont="1" applyBorder="1" applyAlignment="1" applyProtection="1">
      <alignment horizontal="center" vertical="center" wrapText="1"/>
      <protection hidden="1"/>
    </xf>
    <xf numFmtId="9" fontId="12" fillId="0" borderId="15" xfId="0" applyNumberFormat="1" applyFont="1" applyBorder="1" applyAlignment="1" applyProtection="1">
      <alignment horizontal="center" vertical="center" wrapText="1"/>
      <protection hidden="1"/>
    </xf>
    <xf numFmtId="0" fontId="8" fillId="0" borderId="7" xfId="0" applyFont="1" applyFill="1" applyBorder="1" applyAlignment="1">
      <alignment horizontal="center" vertical="center" wrapText="1"/>
    </xf>
    <xf numFmtId="9" fontId="44" fillId="0" borderId="4" xfId="1" applyFont="1" applyFill="1" applyBorder="1" applyAlignment="1" applyProtection="1">
      <alignment horizontal="center" vertical="center" wrapText="1"/>
      <protection hidden="1"/>
    </xf>
    <xf numFmtId="10" fontId="44" fillId="0" borderId="4" xfId="1" applyNumberFormat="1" applyFont="1" applyFill="1" applyBorder="1" applyAlignment="1" applyProtection="1">
      <alignment horizontal="center" vertical="center" wrapText="1"/>
      <protection hidden="1"/>
    </xf>
    <xf numFmtId="9" fontId="44" fillId="0" borderId="15" xfId="1" applyFont="1" applyFill="1" applyBorder="1" applyAlignment="1" applyProtection="1">
      <alignment horizontal="center" vertical="center" wrapText="1"/>
      <protection hidden="1"/>
    </xf>
    <xf numFmtId="10" fontId="44" fillId="0" borderId="15" xfId="1" applyNumberFormat="1" applyFont="1" applyFill="1" applyBorder="1" applyAlignment="1" applyProtection="1">
      <alignment horizontal="center" vertical="center" wrapText="1"/>
      <protection hidden="1"/>
    </xf>
    <xf numFmtId="10" fontId="41" fillId="14" borderId="11" xfId="0" applyNumberFormat="1" applyFont="1" applyFill="1" applyBorder="1" applyAlignment="1">
      <alignment horizontal="center" vertical="center" wrapText="1"/>
    </xf>
    <xf numFmtId="10" fontId="41" fillId="14" borderId="4" xfId="0" applyNumberFormat="1" applyFont="1" applyFill="1" applyBorder="1" applyAlignment="1">
      <alignment horizontal="center" vertical="center" wrapText="1"/>
    </xf>
    <xf numFmtId="10" fontId="45" fillId="15" borderId="4" xfId="1" applyNumberFormat="1" applyFont="1" applyFill="1" applyBorder="1" applyAlignment="1" applyProtection="1">
      <alignment horizontal="center" vertical="center" wrapText="1"/>
      <protection hidden="1"/>
    </xf>
    <xf numFmtId="9" fontId="45" fillId="15" borderId="15" xfId="1" applyFont="1" applyFill="1" applyBorder="1" applyAlignment="1" applyProtection="1">
      <alignment horizontal="center" vertical="center" wrapText="1"/>
      <protection hidden="1"/>
    </xf>
    <xf numFmtId="10" fontId="44" fillId="0" borderId="4" xfId="1" applyNumberFormat="1" applyFont="1" applyBorder="1" applyAlignment="1" applyProtection="1">
      <alignment horizontal="center" vertical="center" wrapText="1"/>
      <protection hidden="1"/>
    </xf>
    <xf numFmtId="10" fontId="44" fillId="0" borderId="15" xfId="1" applyNumberFormat="1" applyFont="1" applyBorder="1" applyAlignment="1" applyProtection="1">
      <alignment horizontal="center" vertical="center" wrapText="1"/>
      <protection hidden="1"/>
    </xf>
    <xf numFmtId="0" fontId="8" fillId="0" borderId="4" xfId="0" applyFont="1" applyBorder="1" applyAlignment="1">
      <alignment horizontal="center" vertical="center" wrapText="1"/>
    </xf>
    <xf numFmtId="0" fontId="28" fillId="0" borderId="4" xfId="0" applyFont="1" applyBorder="1" applyAlignment="1" applyProtection="1">
      <alignment horizontal="center" vertical="center" wrapText="1"/>
      <protection hidden="1"/>
    </xf>
    <xf numFmtId="0" fontId="28" fillId="0" borderId="4" xfId="0" applyFont="1" applyBorder="1" applyAlignment="1" applyProtection="1">
      <alignment horizontal="center" vertical="center" wrapText="1"/>
      <protection hidden="1"/>
    </xf>
    <xf numFmtId="0" fontId="8" fillId="0" borderId="4" xfId="0" applyFont="1" applyBorder="1" applyAlignment="1">
      <alignment horizontal="center" vertical="center" wrapText="1"/>
    </xf>
    <xf numFmtId="9" fontId="27" fillId="0" borderId="4" xfId="1959" applyFont="1" applyFill="1" applyBorder="1" applyAlignment="1" applyProtection="1">
      <alignment horizontal="center" vertical="center" wrapText="1"/>
      <protection hidden="1"/>
    </xf>
    <xf numFmtId="10" fontId="27" fillId="0" borderId="4" xfId="1959" applyNumberFormat="1" applyFont="1" applyFill="1" applyBorder="1" applyAlignment="1" applyProtection="1">
      <alignment horizontal="center" vertical="center" wrapText="1"/>
      <protection hidden="1"/>
    </xf>
    <xf numFmtId="10" fontId="28" fillId="0" borderId="4" xfId="1959" applyNumberFormat="1" applyFont="1" applyFill="1" applyBorder="1" applyAlignment="1" applyProtection="1">
      <alignment horizontal="center" vertical="center" wrapText="1"/>
      <protection hidden="1"/>
    </xf>
    <xf numFmtId="10" fontId="27" fillId="0" borderId="4" xfId="1959" applyNumberFormat="1" applyFont="1" applyBorder="1" applyAlignment="1" applyProtection="1">
      <alignment horizontal="center" vertical="center" wrapText="1"/>
      <protection hidden="1"/>
    </xf>
    <xf numFmtId="10" fontId="30" fillId="0" borderId="4" xfId="1959" applyNumberFormat="1" applyFont="1" applyFill="1" applyBorder="1" applyAlignment="1">
      <alignment horizontal="center" vertical="center" wrapText="1"/>
    </xf>
    <xf numFmtId="10" fontId="41" fillId="0" borderId="11" xfId="0" applyNumberFormat="1" applyFont="1" applyBorder="1" applyAlignment="1">
      <alignment horizontal="center" vertical="center" wrapText="1"/>
    </xf>
    <xf numFmtId="10" fontId="41" fillId="0" borderId="4" xfId="0" applyNumberFormat="1" applyFont="1" applyBorder="1" applyAlignment="1">
      <alignment horizontal="center" vertical="center" wrapText="1"/>
    </xf>
    <xf numFmtId="10" fontId="45" fillId="0" borderId="4" xfId="1" applyNumberFormat="1" applyFont="1" applyFill="1" applyBorder="1" applyAlignment="1" applyProtection="1">
      <alignment horizontal="center" vertical="center" wrapText="1"/>
      <protection hidden="1"/>
    </xf>
    <xf numFmtId="9" fontId="45" fillId="0" borderId="15" xfId="1" applyFont="1" applyFill="1" applyBorder="1" applyAlignment="1" applyProtection="1">
      <alignment horizontal="center" vertical="center" wrapText="1"/>
      <protection hidden="1"/>
    </xf>
    <xf numFmtId="0" fontId="9" fillId="2" borderId="1" xfId="20" applyFont="1" applyFill="1" applyBorder="1" applyAlignment="1">
      <alignment horizontal="center"/>
    </xf>
    <xf numFmtId="0" fontId="9" fillId="2" borderId="2" xfId="20" applyFont="1" applyFill="1" applyBorder="1" applyAlignment="1">
      <alignment horizontal="center"/>
    </xf>
    <xf numFmtId="0" fontId="9" fillId="2" borderId="3" xfId="20" applyFont="1" applyFill="1" applyBorder="1" applyAlignment="1">
      <alignment horizontal="center"/>
    </xf>
    <xf numFmtId="0" fontId="11" fillId="3" borderId="4" xfId="20" applyFont="1" applyFill="1" applyBorder="1" applyAlignment="1">
      <alignment horizontal="center" vertical="center" wrapText="1"/>
    </xf>
    <xf numFmtId="0" fontId="10" fillId="3" borderId="7" xfId="20" applyFont="1" applyFill="1" applyBorder="1" applyAlignment="1">
      <alignment horizontal="center" vertical="center" wrapText="1"/>
    </xf>
    <xf numFmtId="0" fontId="10" fillId="3" borderId="5" xfId="20" applyFont="1" applyFill="1" applyBorder="1" applyAlignment="1">
      <alignment horizontal="center" vertical="center" wrapText="1"/>
    </xf>
    <xf numFmtId="0" fontId="9" fillId="2" borderId="4" xfId="20" applyFont="1" applyFill="1" applyBorder="1" applyAlignment="1">
      <alignment horizontal="center"/>
    </xf>
    <xf numFmtId="0" fontId="11" fillId="3" borderId="7" xfId="20" applyFont="1" applyFill="1" applyBorder="1" applyAlignment="1">
      <alignment horizontal="center" vertical="center" wrapText="1"/>
    </xf>
    <xf numFmtId="0" fontId="11" fillId="3" borderId="5" xfId="20" applyFont="1" applyFill="1" applyBorder="1" applyAlignment="1">
      <alignment horizontal="center" vertical="center" wrapText="1"/>
    </xf>
    <xf numFmtId="0" fontId="11" fillId="3" borderId="1" xfId="20" applyFont="1" applyFill="1" applyBorder="1" applyAlignment="1">
      <alignment horizontal="center" vertical="center" wrapText="1"/>
    </xf>
    <xf numFmtId="0" fontId="11" fillId="3" borderId="2" xfId="20" applyFont="1" applyFill="1" applyBorder="1" applyAlignment="1">
      <alignment horizontal="center" vertical="center" wrapText="1"/>
    </xf>
    <xf numFmtId="0" fontId="11" fillId="3" borderId="3" xfId="20" applyFont="1" applyFill="1" applyBorder="1" applyAlignment="1">
      <alignment horizontal="center" vertical="center" wrapText="1"/>
    </xf>
    <xf numFmtId="0" fontId="10" fillId="0" borderId="0" xfId="20" applyFont="1" applyBorder="1" applyAlignment="1" applyProtection="1">
      <alignment horizontal="left" vertical="center"/>
    </xf>
    <xf numFmtId="0" fontId="19" fillId="4" borderId="9" xfId="20" applyFont="1" applyFill="1" applyBorder="1" applyAlignment="1" applyProtection="1">
      <alignment horizontal="center" vertical="center" wrapText="1"/>
    </xf>
    <xf numFmtId="0" fontId="19" fillId="4" borderId="0" xfId="20" applyFont="1" applyFill="1" applyBorder="1" applyAlignment="1" applyProtection="1">
      <alignment horizontal="center" vertical="center" wrapText="1"/>
    </xf>
    <xf numFmtId="0" fontId="19" fillId="5" borderId="4" xfId="20" applyFont="1" applyFill="1" applyBorder="1" applyAlignment="1" applyProtection="1">
      <alignment horizontal="center" vertical="center" wrapText="1"/>
      <protection locked="0"/>
    </xf>
    <xf numFmtId="0" fontId="9" fillId="4" borderId="4" xfId="20" applyFont="1" applyFill="1" applyBorder="1" applyAlignment="1" applyProtection="1">
      <alignment horizontal="center" vertical="center" wrapText="1"/>
    </xf>
    <xf numFmtId="0" fontId="18" fillId="0" borderId="8" xfId="20" applyFont="1" applyFill="1" applyBorder="1" applyAlignment="1" applyProtection="1">
      <alignment horizontal="center" vertical="center"/>
    </xf>
    <xf numFmtId="0" fontId="19" fillId="4" borderId="9" xfId="20" applyFont="1" applyFill="1" applyBorder="1" applyAlignment="1" applyProtection="1">
      <alignment horizontal="center" vertical="center"/>
    </xf>
    <xf numFmtId="0" fontId="12" fillId="0" borderId="4" xfId="0" applyFont="1" applyBorder="1" applyAlignment="1">
      <alignment horizontal="center" vertical="center" wrapText="1"/>
    </xf>
    <xf numFmtId="0" fontId="27" fillId="0" borderId="4" xfId="0" applyFont="1" applyBorder="1" applyAlignment="1" applyProtection="1">
      <alignment horizontal="center" vertical="center" wrapText="1"/>
      <protection hidden="1"/>
    </xf>
    <xf numFmtId="0" fontId="9" fillId="0" borderId="4" xfId="0" applyFont="1" applyBorder="1" applyAlignment="1">
      <alignment horizontal="center" vertical="center" wrapText="1"/>
    </xf>
    <xf numFmtId="0" fontId="28" fillId="0" borderId="11" xfId="0" applyFont="1" applyBorder="1" applyAlignment="1" applyProtection="1">
      <alignment horizontal="justify" vertical="center" wrapText="1"/>
      <protection hidden="1"/>
    </xf>
    <xf numFmtId="0" fontId="28" fillId="0" borderId="4" xfId="0" applyFont="1" applyBorder="1" applyAlignment="1" applyProtection="1">
      <alignment horizontal="justify" vertical="center" wrapText="1"/>
      <protection hidden="1"/>
    </xf>
    <xf numFmtId="0" fontId="9" fillId="0" borderId="11" xfId="0" applyFont="1" applyBorder="1" applyAlignment="1">
      <alignment horizontal="center" vertical="center" wrapText="1"/>
    </xf>
    <xf numFmtId="0" fontId="12" fillId="0" borderId="11" xfId="0" applyFont="1" applyBorder="1" applyAlignment="1">
      <alignment horizontal="center" vertical="center" wrapText="1"/>
    </xf>
    <xf numFmtId="1" fontId="28" fillId="0" borderId="4" xfId="0" applyNumberFormat="1" applyFont="1" applyBorder="1" applyAlignment="1" applyProtection="1">
      <alignment horizontal="center" vertical="center" wrapText="1"/>
      <protection hidden="1"/>
    </xf>
    <xf numFmtId="0" fontId="26" fillId="0" borderId="4" xfId="0" applyFont="1" applyBorder="1" applyAlignment="1" applyProtection="1">
      <alignment horizontal="center" vertical="center" wrapText="1"/>
      <protection hidden="1"/>
    </xf>
    <xf numFmtId="0" fontId="27" fillId="0" borderId="13" xfId="0" applyFont="1" applyBorder="1" applyAlignment="1" applyProtection="1">
      <alignment horizontal="center" vertical="center" wrapText="1"/>
      <protection hidden="1"/>
    </xf>
    <xf numFmtId="0" fontId="9" fillId="0" borderId="11" xfId="0" applyFont="1" applyFill="1" applyBorder="1" applyAlignment="1" applyProtection="1">
      <alignment horizontal="center" vertical="center" wrapText="1"/>
    </xf>
    <xf numFmtId="0" fontId="9" fillId="0" borderId="4" xfId="0" applyFont="1" applyFill="1" applyBorder="1" applyAlignment="1" applyProtection="1">
      <alignment horizontal="center" vertical="center" wrapText="1"/>
    </xf>
    <xf numFmtId="0" fontId="9" fillId="0" borderId="10" xfId="0" applyFont="1" applyFill="1" applyBorder="1" applyAlignment="1" applyProtection="1">
      <alignment horizontal="center" vertical="center" wrapText="1"/>
    </xf>
    <xf numFmtId="0" fontId="9" fillId="0" borderId="13" xfId="0" applyFont="1" applyFill="1" applyBorder="1" applyAlignment="1" applyProtection="1">
      <alignment horizontal="center" vertical="center" wrapText="1"/>
    </xf>
    <xf numFmtId="0" fontId="9" fillId="0" borderId="11" xfId="0" applyFont="1" applyFill="1" applyBorder="1" applyAlignment="1" applyProtection="1">
      <alignment horizontal="center" vertical="center" textRotation="90" wrapText="1"/>
    </xf>
    <xf numFmtId="0" fontId="9" fillId="0" borderId="4" xfId="0" applyFont="1" applyFill="1" applyBorder="1" applyAlignment="1" applyProtection="1">
      <alignment horizontal="center" vertical="center" textRotation="90" wrapText="1"/>
    </xf>
    <xf numFmtId="0" fontId="9" fillId="0" borderId="18" xfId="0" applyFont="1" applyBorder="1" applyAlignment="1" applyProtection="1">
      <alignment horizontal="left" vertical="center" wrapText="1"/>
    </xf>
    <xf numFmtId="0" fontId="9" fillId="0" borderId="7" xfId="0" applyFont="1" applyBorder="1" applyAlignment="1" applyProtection="1">
      <alignment horizontal="left" vertical="center" wrapText="1"/>
    </xf>
    <xf numFmtId="0" fontId="9" fillId="0" borderId="13" xfId="0" applyFont="1" applyBorder="1" applyAlignment="1" applyProtection="1">
      <alignment horizontal="left" vertical="center" wrapText="1"/>
    </xf>
    <xf numFmtId="0" fontId="9" fillId="0" borderId="4" xfId="0" applyFont="1" applyBorder="1" applyAlignment="1" applyProtection="1">
      <alignment horizontal="left" vertical="center" wrapText="1"/>
    </xf>
    <xf numFmtId="0" fontId="8" fillId="0" borderId="10"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17" fontId="8" fillId="0" borderId="1" xfId="0" applyNumberFormat="1"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8" fillId="0" borderId="21" xfId="0" applyFont="1" applyBorder="1" applyAlignment="1" applyProtection="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4" xfId="0" applyFont="1" applyBorder="1" applyAlignment="1">
      <alignment horizontal="center" vertical="center" wrapText="1"/>
    </xf>
    <xf numFmtId="0" fontId="24" fillId="0" borderId="11" xfId="0" applyFont="1" applyFill="1" applyBorder="1" applyAlignment="1" applyProtection="1">
      <alignment horizontal="center" vertical="center" wrapText="1"/>
    </xf>
    <xf numFmtId="0" fontId="24" fillId="0" borderId="4" xfId="0" applyFont="1" applyFill="1" applyBorder="1" applyAlignment="1" applyProtection="1">
      <alignment horizontal="center" vertical="center" wrapText="1"/>
    </xf>
    <xf numFmtId="0" fontId="25" fillId="0" borderId="11" xfId="0" applyFont="1" applyBorder="1" applyAlignment="1" applyProtection="1">
      <alignment horizontal="center" vertical="center" wrapText="1"/>
      <protection hidden="1"/>
    </xf>
    <xf numFmtId="0" fontId="25" fillId="0" borderId="12" xfId="0" applyFont="1" applyBorder="1" applyAlignment="1" applyProtection="1">
      <alignment horizontal="center" vertical="center" wrapText="1"/>
      <protection hidden="1"/>
    </xf>
    <xf numFmtId="0" fontId="26" fillId="0" borderId="14" xfId="0" applyFont="1" applyBorder="1" applyAlignment="1" applyProtection="1">
      <alignment horizontal="center" vertical="center" wrapText="1"/>
      <protection hidden="1"/>
    </xf>
    <xf numFmtId="1" fontId="27" fillId="0" borderId="13" xfId="0" applyNumberFormat="1" applyFont="1" applyBorder="1" applyAlignment="1" applyProtection="1">
      <alignment horizontal="center" vertical="center" wrapText="1"/>
      <protection hidden="1"/>
    </xf>
    <xf numFmtId="1" fontId="27" fillId="0" borderId="4" xfId="0" applyNumberFormat="1" applyFont="1" applyBorder="1" applyAlignment="1" applyProtection="1">
      <alignment horizontal="center" vertical="center" wrapText="1"/>
      <protection hidden="1"/>
    </xf>
    <xf numFmtId="0" fontId="28" fillId="0" borderId="13" xfId="0" applyFont="1" applyBorder="1" applyAlignment="1" applyProtection="1">
      <alignment horizontal="center" vertical="center" wrapText="1"/>
      <protection hidden="1"/>
    </xf>
    <xf numFmtId="0" fontId="28" fillId="0" borderId="4" xfId="0" applyFont="1" applyBorder="1" applyAlignment="1" applyProtection="1">
      <alignment horizontal="center" vertical="center" wrapText="1"/>
      <protection hidden="1"/>
    </xf>
    <xf numFmtId="0" fontId="9" fillId="0" borderId="7"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5"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5" xfId="0" applyFont="1" applyBorder="1" applyAlignment="1">
      <alignment horizontal="center" vertical="center" wrapText="1"/>
    </xf>
    <xf numFmtId="0" fontId="28" fillId="0" borderId="26" xfId="0" applyFont="1" applyBorder="1" applyAlignment="1" applyProtection="1">
      <alignment horizontal="center" vertical="center" wrapText="1"/>
      <protection hidden="1"/>
    </xf>
    <xf numFmtId="0" fontId="28" fillId="0" borderId="23" xfId="0" applyFont="1" applyBorder="1" applyAlignment="1" applyProtection="1">
      <alignment horizontal="center" vertical="center" wrapText="1"/>
      <protection hidden="1"/>
    </xf>
    <xf numFmtId="0" fontId="28" fillId="0" borderId="27" xfId="0" applyFont="1" applyBorder="1" applyAlignment="1" applyProtection="1">
      <alignment horizontal="center" vertical="center" wrapText="1"/>
      <protection hidden="1"/>
    </xf>
    <xf numFmtId="0" fontId="9" fillId="0" borderId="24" xfId="0" applyFont="1" applyBorder="1" applyAlignment="1">
      <alignment horizontal="center" vertical="center" wrapText="1"/>
    </xf>
    <xf numFmtId="0" fontId="12" fillId="0" borderId="24" xfId="0" applyFont="1" applyBorder="1" applyAlignment="1">
      <alignment horizontal="center" vertical="center" wrapText="1"/>
    </xf>
    <xf numFmtId="49" fontId="28" fillId="0" borderId="7" xfId="0" applyNumberFormat="1" applyFont="1" applyBorder="1" applyAlignment="1" applyProtection="1">
      <alignment horizontal="center" vertical="center" wrapText="1"/>
      <protection hidden="1"/>
    </xf>
    <xf numFmtId="49" fontId="28" fillId="0" borderId="22" xfId="0" applyNumberFormat="1" applyFont="1" applyBorder="1" applyAlignment="1" applyProtection="1">
      <alignment horizontal="center" vertical="center" wrapText="1"/>
      <protection hidden="1"/>
    </xf>
    <xf numFmtId="49" fontId="28" fillId="0" borderId="24" xfId="0" applyNumberFormat="1" applyFont="1" applyBorder="1" applyAlignment="1" applyProtection="1">
      <alignment horizontal="center" vertical="center" wrapText="1"/>
      <protection hidden="1"/>
    </xf>
    <xf numFmtId="0" fontId="28" fillId="8" borderId="7" xfId="0" applyFont="1" applyFill="1" applyBorder="1" applyAlignment="1" applyProtection="1">
      <alignment horizontal="center" vertical="center" wrapText="1"/>
      <protection hidden="1"/>
    </xf>
    <xf numFmtId="0" fontId="28" fillId="8" borderId="22" xfId="0" applyFont="1" applyFill="1" applyBorder="1" applyAlignment="1" applyProtection="1">
      <alignment horizontal="center" vertical="center" wrapText="1"/>
      <protection hidden="1"/>
    </xf>
    <xf numFmtId="0" fontId="28" fillId="8" borderId="24" xfId="0" applyFont="1" applyFill="1" applyBorder="1" applyAlignment="1" applyProtection="1">
      <alignment horizontal="center" vertical="center" wrapText="1"/>
      <protection hidden="1"/>
    </xf>
    <xf numFmtId="0" fontId="27" fillId="0" borderId="4" xfId="0" applyFont="1" applyFill="1" applyBorder="1" applyAlignment="1" applyProtection="1">
      <alignment horizontal="center" vertical="center" wrapText="1"/>
      <protection hidden="1"/>
    </xf>
    <xf numFmtId="49" fontId="28" fillId="0" borderId="4" xfId="0" applyNumberFormat="1" applyFont="1" applyBorder="1" applyAlignment="1" applyProtection="1">
      <alignment horizontal="center" vertical="center" wrapText="1"/>
      <protection hidden="1"/>
    </xf>
    <xf numFmtId="49" fontId="28" fillId="0" borderId="15" xfId="0" applyNumberFormat="1" applyFont="1" applyBorder="1" applyAlignment="1" applyProtection="1">
      <alignment horizontal="center" vertical="center" wrapText="1"/>
      <protection hidden="1"/>
    </xf>
    <xf numFmtId="0" fontId="28" fillId="0" borderId="10" xfId="0" applyFont="1" applyBorder="1" applyAlignment="1" applyProtection="1">
      <alignment horizontal="center" vertical="center" wrapText="1"/>
      <protection hidden="1"/>
    </xf>
    <xf numFmtId="0" fontId="28" fillId="0" borderId="25" xfId="0" applyFont="1" applyBorder="1" applyAlignment="1" applyProtection="1">
      <alignment horizontal="center" vertical="center" wrapText="1"/>
      <protection hidden="1"/>
    </xf>
    <xf numFmtId="0" fontId="27" fillId="0" borderId="25" xfId="0" applyFont="1" applyBorder="1" applyAlignment="1" applyProtection="1">
      <alignment horizontal="center" vertical="center" wrapText="1"/>
      <protection hidden="1"/>
    </xf>
    <xf numFmtId="0" fontId="27" fillId="0" borderId="15" xfId="0" applyFont="1" applyBorder="1" applyAlignment="1" applyProtection="1">
      <alignment horizontal="center" vertical="center" wrapText="1"/>
      <protection hidden="1"/>
    </xf>
    <xf numFmtId="0" fontId="9" fillId="0" borderId="15" xfId="0" applyFont="1" applyBorder="1" applyAlignment="1">
      <alignment horizontal="center" vertical="center" wrapText="1"/>
    </xf>
    <xf numFmtId="0" fontId="12" fillId="0" borderId="15" xfId="0" applyFont="1" applyBorder="1" applyAlignment="1">
      <alignment horizontal="center" vertical="center" wrapText="1"/>
    </xf>
    <xf numFmtId="1" fontId="28" fillId="0" borderId="11" xfId="0" applyNumberFormat="1" applyFont="1" applyBorder="1" applyAlignment="1" applyProtection="1">
      <alignment horizontal="center" vertical="center" wrapText="1"/>
      <protection hidden="1"/>
    </xf>
    <xf numFmtId="9" fontId="30" fillId="0" borderId="5" xfId="0" applyNumberFormat="1" applyFont="1" applyBorder="1" applyAlignment="1">
      <alignment horizontal="center" vertical="center" wrapText="1"/>
    </xf>
    <xf numFmtId="0" fontId="30" fillId="0" borderId="5" xfId="0" applyFont="1" applyBorder="1" applyAlignment="1">
      <alignment horizontal="center" vertical="center" wrapText="1"/>
    </xf>
    <xf numFmtId="10" fontId="30" fillId="0" borderId="5" xfId="0" applyNumberFormat="1" applyFont="1" applyBorder="1" applyAlignment="1">
      <alignment horizontal="center" vertical="center" wrapText="1"/>
    </xf>
    <xf numFmtId="10" fontId="30" fillId="0" borderId="4" xfId="0" applyNumberFormat="1" applyFont="1" applyBorder="1" applyAlignment="1">
      <alignment horizontal="center" vertical="center"/>
    </xf>
    <xf numFmtId="9" fontId="45" fillId="0" borderId="15" xfId="1" applyFont="1" applyBorder="1" applyAlignment="1" applyProtection="1">
      <alignment horizontal="center" vertical="center" wrapText="1"/>
      <protection hidden="1"/>
    </xf>
    <xf numFmtId="10" fontId="45" fillId="0" borderId="4" xfId="1" applyNumberFormat="1" applyFont="1" applyBorder="1" applyAlignment="1" applyProtection="1">
      <alignment horizontal="center" vertical="center" wrapText="1"/>
      <protection hidden="1"/>
    </xf>
    <xf numFmtId="10" fontId="8" fillId="13" borderId="4" xfId="1" applyNumberFormat="1" applyFont="1" applyFill="1" applyBorder="1" applyAlignment="1" applyProtection="1">
      <alignment horizontal="center" vertical="center" wrapText="1"/>
    </xf>
    <xf numFmtId="0" fontId="8" fillId="16" borderId="4" xfId="0" applyFont="1" applyFill="1" applyBorder="1" applyAlignment="1">
      <alignment horizontal="center" vertical="center" wrapText="1"/>
    </xf>
    <xf numFmtId="0" fontId="8" fillId="16" borderId="0" xfId="0" applyFont="1" applyFill="1" applyAlignment="1">
      <alignment horizontal="center" vertical="center" wrapText="1"/>
    </xf>
    <xf numFmtId="9" fontId="44" fillId="13" borderId="4" xfId="1" applyFont="1" applyFill="1" applyBorder="1" applyAlignment="1" applyProtection="1">
      <alignment horizontal="center" vertical="center" wrapText="1"/>
      <protection hidden="1"/>
    </xf>
    <xf numFmtId="9" fontId="44" fillId="13" borderId="15" xfId="1" applyFont="1" applyFill="1" applyBorder="1" applyAlignment="1" applyProtection="1">
      <alignment horizontal="center" vertical="center" wrapText="1"/>
      <protection hidden="1"/>
    </xf>
  </cellXfs>
  <cellStyles count="4831">
    <cellStyle name="Comma 2" xfId="21" xr:uid="{00000000-0005-0000-0000-000000000000}"/>
    <cellStyle name="Comma 2 2" xfId="145" xr:uid="{EF8DBE4E-8926-480D-8660-BDCA437ED13E}"/>
    <cellStyle name="Comma 2 2 2" xfId="383" xr:uid="{5EAC6911-7ACC-4233-8C17-67865BDAC8E2}"/>
    <cellStyle name="Comma 2 2 2 2" xfId="2297" xr:uid="{ED348287-5058-4722-8D92-4A79D0B009C7}"/>
    <cellStyle name="Comma 2 2 2 2 2" xfId="4212" xr:uid="{44F69CD4-BA2D-4B53-8E20-F014F7840D3F}"/>
    <cellStyle name="Comma 2 2 2 3" xfId="1340" xr:uid="{C023D6A3-60C8-4C1D-8779-E985208B6B0A}"/>
    <cellStyle name="Comma 2 2 2 4" xfId="3255" xr:uid="{3B355243-61AD-4F6F-AD26-A0F0F721A037}"/>
    <cellStyle name="Comma 2 2 3" xfId="622" xr:uid="{1E44C515-D6BE-4E5B-B5C1-40945A0F894E}"/>
    <cellStyle name="Comma 2 2 3 2" xfId="2536" xr:uid="{6818A8A7-0E5E-45CF-8489-272AE671581E}"/>
    <cellStyle name="Comma 2 2 3 2 2" xfId="4451" xr:uid="{873D1609-C27F-443B-9E8A-2997E6164DDC}"/>
    <cellStyle name="Comma 2 2 3 3" xfId="1579" xr:uid="{ACA1DE85-B73B-4263-A0E2-86B65DD836B5}"/>
    <cellStyle name="Comma 2 2 3 4" xfId="3494" xr:uid="{6A48A62C-AEF6-476C-BA2A-9D69ED3BE5DD}"/>
    <cellStyle name="Comma 2 2 4" xfId="861" xr:uid="{78860783-3BC1-4490-AAD8-957A1875C76C}"/>
    <cellStyle name="Comma 2 2 4 2" xfId="2775" xr:uid="{8EEF8FC0-3418-4D32-9777-16D05E5534E6}"/>
    <cellStyle name="Comma 2 2 4 2 2" xfId="4690" xr:uid="{27C034D2-FDC3-48EF-9144-B3B0301D4B98}"/>
    <cellStyle name="Comma 2 2 4 3" xfId="1818" xr:uid="{586379A5-1527-4D42-B7E5-963F81D4A68B}"/>
    <cellStyle name="Comma 2 2 4 4" xfId="3733" xr:uid="{8503A359-7CF9-4C93-98F7-25E0EA77D6A1}"/>
    <cellStyle name="Comma 2 2 5" xfId="2059" xr:uid="{0818F912-B26C-4812-9B65-ED5643B2DD65}"/>
    <cellStyle name="Comma 2 2 5 2" xfId="3974" xr:uid="{55D8A997-7303-49E1-A042-78EDBFA16693}"/>
    <cellStyle name="Comma 2 2 6" xfId="1102" xr:uid="{1949427B-5568-4B9F-9ABA-8819B813B1BA}"/>
    <cellStyle name="Comma 2 2 7" xfId="3017" xr:uid="{0A659A66-2CCE-4E7C-9D67-F0E72EE22480}"/>
    <cellStyle name="Comma 2 3" xfId="197" xr:uid="{A6F9E198-42CA-4F77-AAD4-8FE2FC52D3A8}"/>
    <cellStyle name="Comma 2 3 2" xfId="435" xr:uid="{C9A26F3D-9D8B-4C53-92D6-A2B973F90660}"/>
    <cellStyle name="Comma 2 3 2 2" xfId="2349" xr:uid="{A72E7CB2-8248-49D5-8B32-E2700E249686}"/>
    <cellStyle name="Comma 2 3 2 2 2" xfId="4264" xr:uid="{AC7CAB5C-AE96-48CB-B496-121067062408}"/>
    <cellStyle name="Comma 2 3 2 3" xfId="1392" xr:uid="{AC7A40DA-847D-40C5-A5C6-D65E8643775F}"/>
    <cellStyle name="Comma 2 3 2 4" xfId="3307" xr:uid="{E61F65BF-4028-4B9C-8264-082397354F89}"/>
    <cellStyle name="Comma 2 3 3" xfId="674" xr:uid="{5AE976F4-024A-4C3D-81D7-57E70E105D98}"/>
    <cellStyle name="Comma 2 3 3 2" xfId="2588" xr:uid="{A6D8493C-F1D4-4EB1-8429-4C54AC3C309F}"/>
    <cellStyle name="Comma 2 3 3 2 2" xfId="4503" xr:uid="{52416BEE-DD93-4BBF-B228-6CD36F7D7281}"/>
    <cellStyle name="Comma 2 3 3 3" xfId="1631" xr:uid="{51D355CD-CD42-4EB4-88E3-8D57686FE1F1}"/>
    <cellStyle name="Comma 2 3 3 4" xfId="3546" xr:uid="{F9205F70-6024-4F29-92A1-B3BF1F0D79AD}"/>
    <cellStyle name="Comma 2 3 4" xfId="913" xr:uid="{182DF325-6F12-4530-8321-5FF589370002}"/>
    <cellStyle name="Comma 2 3 4 2" xfId="2827" xr:uid="{ADDBD9D2-8575-4916-B38D-373E40E80F54}"/>
    <cellStyle name="Comma 2 3 4 2 2" xfId="4742" xr:uid="{0E6F45BC-F04A-45E8-8E20-55ADC388A80F}"/>
    <cellStyle name="Comma 2 3 4 3" xfId="1870" xr:uid="{3527E13C-84AC-46A9-A481-FEFF67B1072C}"/>
    <cellStyle name="Comma 2 3 4 4" xfId="3785" xr:uid="{A97C3410-3869-4FB0-BBFB-3E02A269E4FA}"/>
    <cellStyle name="Comma 2 3 5" xfId="2111" xr:uid="{0C8E4EFC-8CBB-4E97-8B37-BAE9128D50B2}"/>
    <cellStyle name="Comma 2 3 5 2" xfId="4026" xr:uid="{2E261BF8-32B2-462C-B7CB-0AD74BCE72D2}"/>
    <cellStyle name="Comma 2 3 6" xfId="1154" xr:uid="{28C8554C-9CE5-4AEA-B231-49BA659A74BC}"/>
    <cellStyle name="Comma 2 3 7" xfId="3069" xr:uid="{1D2EEC4F-F823-4000-B446-682B92745782}"/>
    <cellStyle name="Currency 2" xfId="24" xr:uid="{00000000-0005-0000-0000-000001000000}"/>
    <cellStyle name="Euro" xfId="23" xr:uid="{00000000-0005-0000-0000-000002000000}"/>
    <cellStyle name="Hipervínculo" xfId="16" builtinId="8" hidden="1"/>
    <cellStyle name="Hipervínculo" xfId="33" builtinId="8" hidden="1"/>
    <cellStyle name="Hipervínculo" xfId="12" builtinId="8" hidden="1"/>
    <cellStyle name="Hipervínculo" xfId="29" builtinId="8" hidden="1"/>
    <cellStyle name="Hipervínculo" xfId="25" builtinId="8" hidden="1"/>
    <cellStyle name="Hipervínculo" xfId="27" builtinId="8" hidden="1"/>
    <cellStyle name="Hipervínculo" xfId="6" builtinId="8" hidden="1"/>
    <cellStyle name="Hipervínculo" xfId="35" builtinId="8" hidden="1"/>
    <cellStyle name="Hipervínculo" xfId="2" builtinId="8" hidden="1"/>
    <cellStyle name="Hipervínculo" xfId="31" builtinId="8" hidden="1"/>
    <cellStyle name="Hipervínculo" xfId="10" builtinId="8" hidden="1"/>
    <cellStyle name="Hipervínculo" xfId="8" builtinId="8" hidden="1"/>
    <cellStyle name="Hipervínculo" xfId="18" builtinId="8" hidden="1"/>
    <cellStyle name="Hipervínculo" xfId="4" builtinId="8" hidden="1"/>
    <cellStyle name="Hipervínculo" xfId="14" builtinId="8" hidden="1"/>
    <cellStyle name="Hipervínculo 2" xfId="144" xr:uid="{81985EFD-B068-4BFA-B34D-3AD3300DF904}"/>
    <cellStyle name="Hipervínculo 3" xfId="116" xr:uid="{698896AD-0103-45AD-B1E5-DCDD432A8E7A}"/>
    <cellStyle name="Hipervínculo visitado" xfId="9" builtinId="9" hidden="1"/>
    <cellStyle name="Hipervínculo visitado" xfId="34" builtinId="9" hidden="1"/>
    <cellStyle name="Hipervínculo visitado" xfId="36" builtinId="9" hidden="1"/>
    <cellStyle name="Hipervínculo visitado" xfId="26" builtinId="9" hidden="1"/>
    <cellStyle name="Hipervínculo visitado" xfId="17" builtinId="9" hidden="1"/>
    <cellStyle name="Hipervínculo visitado" xfId="30" builtinId="9" hidden="1"/>
    <cellStyle name="Hipervínculo visitado" xfId="5" builtinId="9" hidden="1"/>
    <cellStyle name="Hipervínculo visitado" xfId="28" builtinId="9" hidden="1"/>
    <cellStyle name="Hipervínculo visitado" xfId="7" builtinId="9" hidden="1"/>
    <cellStyle name="Hipervínculo visitado" xfId="3" builtinId="9" hidden="1"/>
    <cellStyle name="Hipervínculo visitado" xfId="11" builtinId="9" hidden="1"/>
    <cellStyle name="Hipervínculo visitado" xfId="32" builtinId="9" hidden="1"/>
    <cellStyle name="Hipervínculo visitado" xfId="13" builtinId="9" hidden="1"/>
    <cellStyle name="Hipervínculo visitado" xfId="15" builtinId="9" hidden="1"/>
    <cellStyle name="Hipervínculo visitado" xfId="19" builtinId="9" hidden="1"/>
    <cellStyle name="Millares [0]" xfId="2915" builtinId="6"/>
    <cellStyle name="Millares [0] 2" xfId="60" xr:uid="{26E09955-8E76-4303-8BC2-AB94BF6545DD}"/>
    <cellStyle name="Millares [0] 2 10" xfId="1977" xr:uid="{1810D6D3-5DF5-4A3D-9C33-24C1A44CB8D8}"/>
    <cellStyle name="Millares [0] 2 10 2" xfId="3892" xr:uid="{A7D36C28-AB96-43B4-83E9-4028EF0E3781}"/>
    <cellStyle name="Millares [0] 2 11" xfId="1020" xr:uid="{90752100-0868-496A-90E0-8A9171A5D9A1}"/>
    <cellStyle name="Millares [0] 2 12" xfId="2935" xr:uid="{55DFCEAA-7B71-43D3-85D8-FBFBC6401033}"/>
    <cellStyle name="Millares [0] 2 2" xfId="95" xr:uid="{1FE617D6-BFA8-4769-9BE3-233FD50279FB}"/>
    <cellStyle name="Millares [0] 2 2 10" xfId="2969" xr:uid="{66F18739-D4CA-4035-8247-8D9DD75E890E}"/>
    <cellStyle name="Millares [0] 2 2 2" xfId="141" xr:uid="{EBA859AE-9D56-4426-83F8-1A95C8CA8F8B}"/>
    <cellStyle name="Millares [0] 2 2 2 2" xfId="380" xr:uid="{88B18487-6087-4B7A-8902-756D4686F7D7}"/>
    <cellStyle name="Millares [0] 2 2 2 2 2" xfId="2294" xr:uid="{D9F68464-E718-4D52-BA62-C389824CCB2B}"/>
    <cellStyle name="Millares [0] 2 2 2 2 2 2" xfId="4209" xr:uid="{EEFEE0A6-F7CF-4DBD-A918-045A21FF3BA2}"/>
    <cellStyle name="Millares [0] 2 2 2 2 3" xfId="1337" xr:uid="{BF33FB51-ABB8-4136-BE2F-72BA086E4D3E}"/>
    <cellStyle name="Millares [0] 2 2 2 2 4" xfId="3252" xr:uid="{F65948CA-E9EB-44B7-83F4-624D18D7430F}"/>
    <cellStyle name="Millares [0] 2 2 2 3" xfId="619" xr:uid="{4E333440-93F2-4445-94E8-E1192FBEDA1B}"/>
    <cellStyle name="Millares [0] 2 2 2 3 2" xfId="2533" xr:uid="{F85DC4C7-01BC-4DAF-AB1A-EBF0AB4E35DB}"/>
    <cellStyle name="Millares [0] 2 2 2 3 2 2" xfId="4448" xr:uid="{C0BFABA6-7A10-455B-8B37-5EECF5F5DC8A}"/>
    <cellStyle name="Millares [0] 2 2 2 3 3" xfId="1576" xr:uid="{36D05C3A-B38D-44AC-9E81-1C5260715D83}"/>
    <cellStyle name="Millares [0] 2 2 2 3 4" xfId="3491" xr:uid="{E5FA0DA4-0BF3-47FD-A00F-2D01DCF8567B}"/>
    <cellStyle name="Millares [0] 2 2 2 4" xfId="858" xr:uid="{72A08D71-2566-4D72-9197-97F51636B856}"/>
    <cellStyle name="Millares [0] 2 2 2 4 2" xfId="2772" xr:uid="{1BA06CAB-1601-4C0D-94C8-6369040FEF80}"/>
    <cellStyle name="Millares [0] 2 2 2 4 2 2" xfId="4687" xr:uid="{11506EBA-76D9-4FEF-B5F0-10867AF8DD93}"/>
    <cellStyle name="Millares [0] 2 2 2 4 3" xfId="1815" xr:uid="{B3760D86-706D-4947-86D2-F0BE76A3F684}"/>
    <cellStyle name="Millares [0] 2 2 2 4 4" xfId="3730" xr:uid="{35812CA5-E06D-4040-A706-4D5A5CB625A2}"/>
    <cellStyle name="Millares [0] 2 2 2 5" xfId="2056" xr:uid="{9EE95583-A0FE-4F72-9600-5E0176D50DE4}"/>
    <cellStyle name="Millares [0] 2 2 2 5 2" xfId="3971" xr:uid="{3E9309AB-CE90-441B-AF61-989ABC7E1642}"/>
    <cellStyle name="Millares [0] 2 2 2 6" xfId="1099" xr:uid="{CF9C7D20-818D-46C1-8BE3-DC52A2D24BC0}"/>
    <cellStyle name="Millares [0] 2 2 2 7" xfId="3014" xr:uid="{95A6A43A-3029-4D9F-89D7-93B167CBBECC}"/>
    <cellStyle name="Millares [0] 2 2 3" xfId="194" xr:uid="{1339D529-74E3-4EC4-A812-22BB9391BE1A}"/>
    <cellStyle name="Millares [0] 2 2 3 2" xfId="432" xr:uid="{66210F95-3C7F-4DFF-B9C2-32F376EDC075}"/>
    <cellStyle name="Millares [0] 2 2 3 2 2" xfId="2346" xr:uid="{F52D2CA9-542B-4B1F-9819-D72198A575D2}"/>
    <cellStyle name="Millares [0] 2 2 3 2 2 2" xfId="4261" xr:uid="{DB03648F-63E2-414D-BBB1-5B04CB474089}"/>
    <cellStyle name="Millares [0] 2 2 3 2 3" xfId="1389" xr:uid="{FF4CA27E-D9D2-4771-B714-CA12325350BC}"/>
    <cellStyle name="Millares [0] 2 2 3 2 4" xfId="3304" xr:uid="{52997258-4A5B-40FC-AB14-9CF4F7C82476}"/>
    <cellStyle name="Millares [0] 2 2 3 3" xfId="671" xr:uid="{67271B10-8671-4F5C-8DB4-8715F7883757}"/>
    <cellStyle name="Millares [0] 2 2 3 3 2" xfId="2585" xr:uid="{C95E466B-55A0-4A23-937B-57CFBFA43388}"/>
    <cellStyle name="Millares [0] 2 2 3 3 2 2" xfId="4500" xr:uid="{5599716E-3909-42A4-B507-B4DDD54C2809}"/>
    <cellStyle name="Millares [0] 2 2 3 3 3" xfId="1628" xr:uid="{3D23D9F1-5175-4235-9866-91667262B491}"/>
    <cellStyle name="Millares [0] 2 2 3 3 4" xfId="3543" xr:uid="{55D43B0F-B2F6-4F69-9C6D-26195E053400}"/>
    <cellStyle name="Millares [0] 2 2 3 4" xfId="910" xr:uid="{630AD869-796E-4B41-91A4-F257D0866C5E}"/>
    <cellStyle name="Millares [0] 2 2 3 4 2" xfId="2824" xr:uid="{5B8ED097-73E9-4E4D-9897-6CF3E3B9BD08}"/>
    <cellStyle name="Millares [0] 2 2 3 4 2 2" xfId="4739" xr:uid="{64016A6C-1733-40B8-BC88-1F4EEABBA3D4}"/>
    <cellStyle name="Millares [0] 2 2 3 4 3" xfId="1867" xr:uid="{A4E7D793-788D-463C-A144-186F6333FAFA}"/>
    <cellStyle name="Millares [0] 2 2 3 4 4" xfId="3782" xr:uid="{E5B3DA5D-9FB6-4000-BF83-CC7774E5F765}"/>
    <cellStyle name="Millares [0] 2 2 3 5" xfId="2108" xr:uid="{D44B370F-0078-493D-AE24-07D3AFC56B19}"/>
    <cellStyle name="Millares [0] 2 2 3 5 2" xfId="4023" xr:uid="{9D622DDD-5BBE-4304-82B9-81370238D9F8}"/>
    <cellStyle name="Millares [0] 2 2 3 6" xfId="1151" xr:uid="{6CBF6114-12BF-41AC-8F9F-D7C262E6413B}"/>
    <cellStyle name="Millares [0] 2 2 3 7" xfId="3066" xr:uid="{252C6A6A-1411-4005-BED6-F3F1DB9E5024}"/>
    <cellStyle name="Millares [0] 2 2 4" xfId="267" xr:uid="{24775337-022B-4A82-8222-CA7D6E402D0E}"/>
    <cellStyle name="Millares [0] 2 2 4 2" xfId="506" xr:uid="{6B83037B-C8EE-4BAE-B942-B072F04553E7}"/>
    <cellStyle name="Millares [0] 2 2 4 2 2" xfId="2420" xr:uid="{8FB7EFA7-9AB1-4F5E-8DAA-8B82CE5F5B44}"/>
    <cellStyle name="Millares [0] 2 2 4 2 2 2" xfId="4335" xr:uid="{BDC5B8F7-AC39-4CCE-9183-FD3E4B8D0F2A}"/>
    <cellStyle name="Millares [0] 2 2 4 2 3" xfId="1463" xr:uid="{1CA95C19-E144-4E98-9FDC-43FFBED2802C}"/>
    <cellStyle name="Millares [0] 2 2 4 2 4" xfId="3378" xr:uid="{295F2900-EFB6-414F-BD16-227A4B40D7B7}"/>
    <cellStyle name="Millares [0] 2 2 4 3" xfId="745" xr:uid="{2021232D-B5EB-45D8-AC28-8A207B04A05C}"/>
    <cellStyle name="Millares [0] 2 2 4 3 2" xfId="2659" xr:uid="{AD3CC007-2207-4651-87F3-66A83D97EE8A}"/>
    <cellStyle name="Millares [0] 2 2 4 3 2 2" xfId="4574" xr:uid="{43DF3A9D-EE6B-44F5-BB42-9A8D065A21E6}"/>
    <cellStyle name="Millares [0] 2 2 4 3 3" xfId="1702" xr:uid="{5CF030EF-5D70-41D5-864E-604422139FA2}"/>
    <cellStyle name="Millares [0] 2 2 4 3 4" xfId="3617" xr:uid="{38F5D911-15D6-42CC-AE2D-8B298CFD20D9}"/>
    <cellStyle name="Millares [0] 2 2 4 4" xfId="984" xr:uid="{7EC1B762-288D-4295-8F2D-56524DAF69C3}"/>
    <cellStyle name="Millares [0] 2 2 4 4 2" xfId="2898" xr:uid="{76724DAF-7C81-4545-910D-DFF12ED1BD8A}"/>
    <cellStyle name="Millares [0] 2 2 4 4 2 2" xfId="4813" xr:uid="{E5636B80-DC6F-4E28-B9B3-213367F585E8}"/>
    <cellStyle name="Millares [0] 2 2 4 4 3" xfId="1941" xr:uid="{D7C6AE6B-FAD2-4BA6-B526-F56CDD1C76C8}"/>
    <cellStyle name="Millares [0] 2 2 4 4 4" xfId="3856" xr:uid="{FC6192C0-4ECC-48B7-8071-25A152F413C7}"/>
    <cellStyle name="Millares [0] 2 2 4 5" xfId="2181" xr:uid="{87185BC5-DE0D-4B46-BA2E-0EEEE793115D}"/>
    <cellStyle name="Millares [0] 2 2 4 5 2" xfId="4096" xr:uid="{70B852F3-AC3F-49D2-AD9B-14430170DA51}"/>
    <cellStyle name="Millares [0] 2 2 4 6" xfId="1224" xr:uid="{36EE8713-069C-48BF-8137-35A96CAF1190}"/>
    <cellStyle name="Millares [0] 2 2 4 7" xfId="3139" xr:uid="{6F5C82B9-C4CF-4E39-9CBB-9079A5016CCB}"/>
    <cellStyle name="Millares [0] 2 2 5" xfId="335" xr:uid="{195984D5-6389-4960-BF7E-14C924D2F823}"/>
    <cellStyle name="Millares [0] 2 2 5 2" xfId="2249" xr:uid="{6466EBE0-5067-4EAB-8CA6-5B505DC3B8C8}"/>
    <cellStyle name="Millares [0] 2 2 5 2 2" xfId="4164" xr:uid="{2D86D480-240C-46B4-A703-6E596B51807A}"/>
    <cellStyle name="Millares [0] 2 2 5 3" xfId="1292" xr:uid="{04B801ED-796C-420B-AACE-FF5E8AAD8E32}"/>
    <cellStyle name="Millares [0] 2 2 5 4" xfId="3207" xr:uid="{8633CF0C-C735-4A96-9855-21537AB50AB3}"/>
    <cellStyle name="Millares [0] 2 2 6" xfId="574" xr:uid="{FE98B79E-53C2-42F5-80F1-C3E3F41CB338}"/>
    <cellStyle name="Millares [0] 2 2 6 2" xfId="2488" xr:uid="{2877C629-82E2-49A3-8A11-C1CCCF9A3D13}"/>
    <cellStyle name="Millares [0] 2 2 6 2 2" xfId="4403" xr:uid="{5C54C568-F9B0-4F4B-8A2E-3BC99ED3C416}"/>
    <cellStyle name="Millares [0] 2 2 6 3" xfId="1531" xr:uid="{857C62BD-3430-4351-8877-8F27D6F27AC6}"/>
    <cellStyle name="Millares [0] 2 2 6 4" xfId="3446" xr:uid="{78D98CF4-BA8D-45C2-913C-4FC9485185F8}"/>
    <cellStyle name="Millares [0] 2 2 7" xfId="813" xr:uid="{52946B1B-7A16-491B-87D1-53807E6FFA80}"/>
    <cellStyle name="Millares [0] 2 2 7 2" xfId="2727" xr:uid="{A2921319-57B4-4334-BF2C-254A45BCA501}"/>
    <cellStyle name="Millares [0] 2 2 7 2 2" xfId="4642" xr:uid="{E23A62AF-24A5-4536-8E81-BFBFF8B52FA0}"/>
    <cellStyle name="Millares [0] 2 2 7 3" xfId="1770" xr:uid="{A02EBC60-1F17-49BF-988F-FD963D601E2F}"/>
    <cellStyle name="Millares [0] 2 2 7 4" xfId="3685" xr:uid="{C8301F56-0708-43F3-8D6D-4B665B62FB52}"/>
    <cellStyle name="Millares [0] 2 2 8" xfId="2011" xr:uid="{CED750E9-2E6C-421F-85BB-39C97BACDD86}"/>
    <cellStyle name="Millares [0] 2 2 8 2" xfId="3926" xr:uid="{6180ECEE-90BC-45D6-9683-85FEDD5A3577}"/>
    <cellStyle name="Millares [0] 2 2 9" xfId="1054" xr:uid="{3B820E2A-D31A-49D9-8A8A-DB12B72FE10F}"/>
    <cellStyle name="Millares [0] 2 3" xfId="159" xr:uid="{7C839AA6-671F-4E75-907A-2EB335B967D0}"/>
    <cellStyle name="Millares [0] 2 3 2" xfId="211" xr:uid="{12775792-09BA-4881-ADF8-C1423FC8750B}"/>
    <cellStyle name="Millares [0] 2 3 2 2" xfId="449" xr:uid="{B69DAD1A-DDAC-4BFA-9662-2F30B74AE136}"/>
    <cellStyle name="Millares [0] 2 3 2 2 2" xfId="2363" xr:uid="{13C11345-AD98-49A6-A0AD-2D8AFFB8AC39}"/>
    <cellStyle name="Millares [0] 2 3 2 2 2 2" xfId="4278" xr:uid="{2A694CCA-0317-4A9C-9AEC-BF9DECFF44F3}"/>
    <cellStyle name="Millares [0] 2 3 2 2 3" xfId="1406" xr:uid="{E0E0F769-1425-4E65-AD37-0ABF7A5E567B}"/>
    <cellStyle name="Millares [0] 2 3 2 2 4" xfId="3321" xr:uid="{10C431AF-7B27-4839-9124-FA9B85A9AAC4}"/>
    <cellStyle name="Millares [0] 2 3 2 3" xfId="688" xr:uid="{3322EB0F-294B-49C5-BC7E-4754598FFD92}"/>
    <cellStyle name="Millares [0] 2 3 2 3 2" xfId="2602" xr:uid="{01D1AA34-5C0E-4482-880D-E472B12DD082}"/>
    <cellStyle name="Millares [0] 2 3 2 3 2 2" xfId="4517" xr:uid="{0359B388-4EC8-42B2-A84D-6C964415190E}"/>
    <cellStyle name="Millares [0] 2 3 2 3 3" xfId="1645" xr:uid="{BD3BAF1E-8745-4DCB-8C2D-A17011C40E54}"/>
    <cellStyle name="Millares [0] 2 3 2 3 4" xfId="3560" xr:uid="{00DE548A-9F60-46F9-BF02-AEAD477F8531}"/>
    <cellStyle name="Millares [0] 2 3 2 4" xfId="927" xr:uid="{217C918E-AD49-478D-A5A6-038364DE0515}"/>
    <cellStyle name="Millares [0] 2 3 2 4 2" xfId="2841" xr:uid="{A0FC870F-A052-414B-A279-CBE57CC946C9}"/>
    <cellStyle name="Millares [0] 2 3 2 4 2 2" xfId="4756" xr:uid="{9DA970CC-3A58-4072-8B34-DD0433A6EDB0}"/>
    <cellStyle name="Millares [0] 2 3 2 4 3" xfId="1884" xr:uid="{0771F968-D6E6-4F30-9D8D-72726B999DCD}"/>
    <cellStyle name="Millares [0] 2 3 2 4 4" xfId="3799" xr:uid="{D9E5BF54-7B4D-4618-8934-F22DD6B725BF}"/>
    <cellStyle name="Millares [0] 2 3 2 5" xfId="2125" xr:uid="{9BCC6030-3E57-4A39-9AD1-443F97D4773B}"/>
    <cellStyle name="Millares [0] 2 3 2 5 2" xfId="4040" xr:uid="{3E453590-FA23-468F-8E66-50638B1E03A6}"/>
    <cellStyle name="Millares [0] 2 3 2 6" xfId="1168" xr:uid="{135FDC32-1E4D-4D37-9DCD-8D8B011D4FE2}"/>
    <cellStyle name="Millares [0] 2 3 2 7" xfId="3083" xr:uid="{343E685A-E5DE-47BE-943E-D2920569775E}"/>
    <cellStyle name="Millares [0] 2 3 3" xfId="397" xr:uid="{1C4724E1-7112-474E-BB0A-47E76C6F3DF8}"/>
    <cellStyle name="Millares [0] 2 3 3 2" xfId="2311" xr:uid="{CD8E676F-1BCD-47E7-B48A-1EBB743785A8}"/>
    <cellStyle name="Millares [0] 2 3 3 2 2" xfId="4226" xr:uid="{0E00889F-8D24-41E9-B720-99EFEAD1F00B}"/>
    <cellStyle name="Millares [0] 2 3 3 3" xfId="1354" xr:uid="{0107D22F-DCE1-4FB7-BFD9-6E24A18F9CE2}"/>
    <cellStyle name="Millares [0] 2 3 3 4" xfId="3269" xr:uid="{E82B04E1-4640-422A-9767-634FBA9C4068}"/>
    <cellStyle name="Millares [0] 2 3 4" xfId="636" xr:uid="{F829FE95-B4BB-4C31-951D-CFBE3865F834}"/>
    <cellStyle name="Millares [0] 2 3 4 2" xfId="2550" xr:uid="{76D40573-0B9A-4331-8335-4D9499944F64}"/>
    <cellStyle name="Millares [0] 2 3 4 2 2" xfId="4465" xr:uid="{16EF2253-383B-448B-BD8C-0A87AC6D6E87}"/>
    <cellStyle name="Millares [0] 2 3 4 3" xfId="1593" xr:uid="{BF1DEDA6-A405-49F0-9994-CBF0E70F2C4B}"/>
    <cellStyle name="Millares [0] 2 3 4 4" xfId="3508" xr:uid="{50B6418A-7442-4FD3-A33F-DD273248E719}"/>
    <cellStyle name="Millares [0] 2 3 5" xfId="875" xr:uid="{90E90DE2-57F2-40CC-87B4-B2FB8002F1CE}"/>
    <cellStyle name="Millares [0] 2 3 5 2" xfId="2789" xr:uid="{1314C377-D8FF-4337-9DFD-05920A053BE5}"/>
    <cellStyle name="Millares [0] 2 3 5 2 2" xfId="4704" xr:uid="{05B8B8E8-4943-455D-8C1B-445A324E4191}"/>
    <cellStyle name="Millares [0] 2 3 5 3" xfId="1832" xr:uid="{A08E0A38-885D-43C9-99E7-327BECAECE77}"/>
    <cellStyle name="Millares [0] 2 3 5 4" xfId="3747" xr:uid="{66EB7A93-7D24-42A1-9A7F-E5466EC6F60B}"/>
    <cellStyle name="Millares [0] 2 3 6" xfId="2073" xr:uid="{4070ED41-B3F1-4746-ABE8-541873A242D0}"/>
    <cellStyle name="Millares [0] 2 3 6 2" xfId="3988" xr:uid="{07193056-7A83-4B27-9E7C-1635A0942828}"/>
    <cellStyle name="Millares [0] 2 3 7" xfId="1116" xr:uid="{A603A511-B093-4C1F-BDCC-53DBA78A61FA}"/>
    <cellStyle name="Millares [0] 2 3 8" xfId="3031" xr:uid="{2A54A44D-7776-4F62-9E26-FED4773403F8}"/>
    <cellStyle name="Millares [0] 2 4" xfId="129" xr:uid="{61B6CC6C-390A-4999-8A0D-CC309E360111}"/>
    <cellStyle name="Millares [0] 2 4 2" xfId="368" xr:uid="{3F67F600-A674-48F5-9721-A00DF44C7F57}"/>
    <cellStyle name="Millares [0] 2 4 2 2" xfId="2282" xr:uid="{930F4C79-F2AC-474D-9E6E-1D2058D75BCF}"/>
    <cellStyle name="Millares [0] 2 4 2 2 2" xfId="4197" xr:uid="{81A717E0-62B5-497C-A0F9-921810E81176}"/>
    <cellStyle name="Millares [0] 2 4 2 3" xfId="1325" xr:uid="{94E91B02-F61E-4417-A3F3-24B957E90E57}"/>
    <cellStyle name="Millares [0] 2 4 2 4" xfId="3240" xr:uid="{A1727CF3-0B77-4B6D-BB87-61A1BF1F5254}"/>
    <cellStyle name="Millares [0] 2 4 3" xfId="607" xr:uid="{C739DB02-968D-4AC0-BA18-C0712E2B925F}"/>
    <cellStyle name="Millares [0] 2 4 3 2" xfId="2521" xr:uid="{C9FA4C80-0946-4656-BC7E-EE114BF571D0}"/>
    <cellStyle name="Millares [0] 2 4 3 2 2" xfId="4436" xr:uid="{BE68E35A-27A2-4F86-BE34-3783869D383B}"/>
    <cellStyle name="Millares [0] 2 4 3 3" xfId="1564" xr:uid="{AC4A4173-B246-4E01-99A4-F6C7A94F6E0E}"/>
    <cellStyle name="Millares [0] 2 4 3 4" xfId="3479" xr:uid="{C72A35B8-54BC-4AB8-91D3-8DE4ABB8FD25}"/>
    <cellStyle name="Millares [0] 2 4 4" xfId="846" xr:uid="{7328D6BE-4B15-4498-8DBD-12048AD4692C}"/>
    <cellStyle name="Millares [0] 2 4 4 2" xfId="2760" xr:uid="{F2153310-1A16-4F9A-AA49-90DFA894AB41}"/>
    <cellStyle name="Millares [0] 2 4 4 2 2" xfId="4675" xr:uid="{558427E6-C059-436C-A223-3D8F4A7EBB93}"/>
    <cellStyle name="Millares [0] 2 4 4 3" xfId="1803" xr:uid="{1700C4D2-1AF3-4274-85C9-F662BE952586}"/>
    <cellStyle name="Millares [0] 2 4 4 4" xfId="3718" xr:uid="{969CE6F6-92CB-4F26-8E9A-60A7D76EDF87}"/>
    <cellStyle name="Millares [0] 2 4 5" xfId="2044" xr:uid="{7FB7AEFB-38CB-4E2F-9F3F-EA6A1BFE123D}"/>
    <cellStyle name="Millares [0] 2 4 5 2" xfId="3959" xr:uid="{7B20DB60-8D15-4938-8674-1EB6027DFE70}"/>
    <cellStyle name="Millares [0] 2 4 6" xfId="1087" xr:uid="{9897BA41-9F59-4BDC-8DEC-E9DE577AF5A0}"/>
    <cellStyle name="Millares [0] 2 4 7" xfId="3002" xr:uid="{D274585D-3036-4067-B805-58F00A8BBFD7}"/>
    <cellStyle name="Millares [0] 2 5" xfId="182" xr:uid="{17B0E217-BEB8-4766-9BFB-AA89C9A03145}"/>
    <cellStyle name="Millares [0] 2 5 2" xfId="420" xr:uid="{6FC931FB-8D55-4CF2-B044-26278DB0D68B}"/>
    <cellStyle name="Millares [0] 2 5 2 2" xfId="2334" xr:uid="{FC60C505-0A86-4774-94CA-109DC6DFADE0}"/>
    <cellStyle name="Millares [0] 2 5 2 2 2" xfId="4249" xr:uid="{04BAA05A-9A86-4CC3-8CDC-5C67C05F1165}"/>
    <cellStyle name="Millares [0] 2 5 2 3" xfId="1377" xr:uid="{A495C81F-2DBB-4767-B277-C905044AF48D}"/>
    <cellStyle name="Millares [0] 2 5 2 4" xfId="3292" xr:uid="{35C96E5B-17BB-4CC9-A2E8-CC5DCF6A0F76}"/>
    <cellStyle name="Millares [0] 2 5 3" xfId="659" xr:uid="{3F542CF2-CE80-4221-9A0E-62A59F2FD329}"/>
    <cellStyle name="Millares [0] 2 5 3 2" xfId="2573" xr:uid="{481424A4-A34B-4A51-953A-85462E0F55DF}"/>
    <cellStyle name="Millares [0] 2 5 3 2 2" xfId="4488" xr:uid="{965D2838-ACD1-499B-B08A-95A19BD9C5BC}"/>
    <cellStyle name="Millares [0] 2 5 3 3" xfId="1616" xr:uid="{182975D6-E07B-4085-A8F5-921098D11442}"/>
    <cellStyle name="Millares [0] 2 5 3 4" xfId="3531" xr:uid="{6F156447-F776-461C-BFE0-AF58A2D7BD61}"/>
    <cellStyle name="Millares [0] 2 5 4" xfId="898" xr:uid="{6C3D24A5-3242-4684-B374-B5DF5887A8C2}"/>
    <cellStyle name="Millares [0] 2 5 4 2" xfId="2812" xr:uid="{EBA473B1-EC6B-4854-A7C3-B69F40215483}"/>
    <cellStyle name="Millares [0] 2 5 4 2 2" xfId="4727" xr:uid="{35DE4792-A428-4A10-9EAD-FFF0308E68FE}"/>
    <cellStyle name="Millares [0] 2 5 4 3" xfId="1855" xr:uid="{3FFC1F0D-7BDA-4C75-89E2-4037AF9E98B8}"/>
    <cellStyle name="Millares [0] 2 5 4 4" xfId="3770" xr:uid="{7DE2E0B6-EAD4-4BBF-80E8-877FDDE97A1A}"/>
    <cellStyle name="Millares [0] 2 5 5" xfId="2096" xr:uid="{5AEE9057-8B56-4FFC-A62B-2071086293A5}"/>
    <cellStyle name="Millares [0] 2 5 5 2" xfId="4011" xr:uid="{01D17091-00EA-4D8D-94D8-D1727A1B51A4}"/>
    <cellStyle name="Millares [0] 2 5 6" xfId="1139" xr:uid="{E05FFCA5-A1D7-478E-8BF4-E14B472D7C8F}"/>
    <cellStyle name="Millares [0] 2 5 7" xfId="3054" xr:uid="{0244BAEC-FC18-42D8-9DDD-CFDCAC067EE9}"/>
    <cellStyle name="Millares [0] 2 6" xfId="234" xr:uid="{6743BCBB-F571-440B-AA7B-18A9888470C6}"/>
    <cellStyle name="Millares [0] 2 6 2" xfId="472" xr:uid="{0714B71A-99DC-4B18-88D5-4A048B1CBD97}"/>
    <cellStyle name="Millares [0] 2 6 2 2" xfId="2386" xr:uid="{699E693D-61D8-43CE-8300-6FCD56AFA5BE}"/>
    <cellStyle name="Millares [0] 2 6 2 2 2" xfId="4301" xr:uid="{4FC90C19-E242-42DE-A9C5-9CFEDBEBD775}"/>
    <cellStyle name="Millares [0] 2 6 2 3" xfId="1429" xr:uid="{AEA530FF-10BA-4D8E-A3A2-344C0F0F65E5}"/>
    <cellStyle name="Millares [0] 2 6 2 4" xfId="3344" xr:uid="{66A0564B-21FC-4CC1-9FE2-E84AF9F0456E}"/>
    <cellStyle name="Millares [0] 2 6 3" xfId="711" xr:uid="{1BA9B982-ED1B-4E54-B00F-021E3DE815CD}"/>
    <cellStyle name="Millares [0] 2 6 3 2" xfId="2625" xr:uid="{65E7FC98-9FC3-4803-BD54-760E6D174844}"/>
    <cellStyle name="Millares [0] 2 6 3 2 2" xfId="4540" xr:uid="{2597E92E-B8C9-4C35-A50D-1E1AB57E3C0F}"/>
    <cellStyle name="Millares [0] 2 6 3 3" xfId="1668" xr:uid="{78F4CCA8-AA0B-4080-A1C1-82BDAEB013FE}"/>
    <cellStyle name="Millares [0] 2 6 3 4" xfId="3583" xr:uid="{9B981589-8EC2-4C21-821D-A225C96AE394}"/>
    <cellStyle name="Millares [0] 2 6 4" xfId="950" xr:uid="{72D4040D-5040-445E-9C24-B392AB5DF3AD}"/>
    <cellStyle name="Millares [0] 2 6 4 2" xfId="2864" xr:uid="{7DDC31EA-D34A-4A43-9886-F02DB83A7A2B}"/>
    <cellStyle name="Millares [0] 2 6 4 2 2" xfId="4779" xr:uid="{4B60ED17-87AE-4C4E-A3A1-573BD5FC87AF}"/>
    <cellStyle name="Millares [0] 2 6 4 3" xfId="1907" xr:uid="{63B660BF-1548-4FB7-86FF-5764295192D5}"/>
    <cellStyle name="Millares [0] 2 6 4 4" xfId="3822" xr:uid="{66E75C17-7E33-4AA9-9790-37CAD30C5036}"/>
    <cellStyle name="Millares [0] 2 6 5" xfId="2148" xr:uid="{73A72E37-916A-4669-A763-DF278AE634D3}"/>
    <cellStyle name="Millares [0] 2 6 5 2" xfId="4063" xr:uid="{C348646F-FFAF-4ABD-9D4A-3B920468DA82}"/>
    <cellStyle name="Millares [0] 2 6 6" xfId="1191" xr:uid="{FA314BEE-ECD3-44C6-B1B9-DAFACEA26EBF}"/>
    <cellStyle name="Millares [0] 2 6 7" xfId="3106" xr:uid="{092FC30A-CE83-46EB-A63D-DD28B6EF09ED}"/>
    <cellStyle name="Millares [0] 2 7" xfId="301" xr:uid="{F645D959-4B7D-4334-A210-0A1280F69D4D}"/>
    <cellStyle name="Millares [0] 2 7 2" xfId="2215" xr:uid="{CEA254E0-A5DD-4EC5-82E5-CE0BF6A28635}"/>
    <cellStyle name="Millares [0] 2 7 2 2" xfId="4130" xr:uid="{0446CD0F-488A-4132-8EF6-DA06A1C32069}"/>
    <cellStyle name="Millares [0] 2 7 3" xfId="1258" xr:uid="{2AAC2C40-F7D8-4411-B5DE-97D0F07A5765}"/>
    <cellStyle name="Millares [0] 2 7 4" xfId="3173" xr:uid="{370AB124-0D1F-4866-941B-6F5614FB7320}"/>
    <cellStyle name="Millares [0] 2 8" xfId="540" xr:uid="{A402F29B-5C66-4D02-868C-1E59C263E1D5}"/>
    <cellStyle name="Millares [0] 2 8 2" xfId="2454" xr:uid="{05A23318-0A9F-4DDB-83DF-0606B866DCAC}"/>
    <cellStyle name="Millares [0] 2 8 2 2" xfId="4369" xr:uid="{3CAA0888-7BD1-402C-A98B-110E25CE7EB0}"/>
    <cellStyle name="Millares [0] 2 8 3" xfId="1497" xr:uid="{A9D0D6E0-ADAB-4154-845F-998D15B5D7FE}"/>
    <cellStyle name="Millares [0] 2 8 4" xfId="3412" xr:uid="{CDA66263-8038-450E-BCD1-7040AE4C7FF0}"/>
    <cellStyle name="Millares [0] 2 9" xfId="779" xr:uid="{7FEF7B61-4086-49DD-95F7-AF721E27922B}"/>
    <cellStyle name="Millares [0] 2 9 2" xfId="2693" xr:uid="{9E348AA8-6AB3-4030-8279-DF34DB4B948A}"/>
    <cellStyle name="Millares [0] 2 9 2 2" xfId="4608" xr:uid="{5274586A-B7B8-419D-B174-8336A183DDC5}"/>
    <cellStyle name="Millares [0] 2 9 3" xfId="1736" xr:uid="{DE41C5DB-869D-4516-A67E-21294A2928C0}"/>
    <cellStyle name="Millares [0] 2 9 4" xfId="3651" xr:uid="{437E376B-1380-48C1-A1AE-55D2A1F89413}"/>
    <cellStyle name="Millares [0] 3" xfId="54" xr:uid="{E65DC57C-44E9-4594-A5AF-3B63F7B85C38}"/>
    <cellStyle name="Millares [0] 3 10" xfId="1014" xr:uid="{2521B9A8-D8D7-48AD-B561-6DAFABF89A0F}"/>
    <cellStyle name="Millares [0] 3 11" xfId="2929" xr:uid="{03121E84-9A87-4A48-A64E-37D84AA2D6A2}"/>
    <cellStyle name="Millares [0] 3 2" xfId="89" xr:uid="{5FB53955-F72F-422E-AD81-333726F8EC95}"/>
    <cellStyle name="Millares [0] 3 2 2" xfId="261" xr:uid="{1EA90B9C-915F-4E7E-BC80-4CCB8EDAF913}"/>
    <cellStyle name="Millares [0] 3 2 2 2" xfId="500" xr:uid="{8736F283-AF45-4084-BF0D-99A81EF4FC3C}"/>
    <cellStyle name="Millares [0] 3 2 2 2 2" xfId="2414" xr:uid="{5E51A51D-8AC8-488C-AAAD-557D169E842A}"/>
    <cellStyle name="Millares [0] 3 2 2 2 2 2" xfId="4329" xr:uid="{C33C341B-ED5F-4BD5-8C62-66E88A228046}"/>
    <cellStyle name="Millares [0] 3 2 2 2 3" xfId="1457" xr:uid="{896BEF38-05D6-4878-B7BD-5F73B70C351B}"/>
    <cellStyle name="Millares [0] 3 2 2 2 4" xfId="3372" xr:uid="{2C2B528D-CBC9-4970-9385-562792E58C2F}"/>
    <cellStyle name="Millares [0] 3 2 2 3" xfId="739" xr:uid="{01A3D241-4B0D-48BD-AF04-2BF5FCA815EC}"/>
    <cellStyle name="Millares [0] 3 2 2 3 2" xfId="2653" xr:uid="{0C8992DE-C810-4EFD-B30C-1ACB78FFDD32}"/>
    <cellStyle name="Millares [0] 3 2 2 3 2 2" xfId="4568" xr:uid="{1FBC7A64-24A6-4C3E-80EB-A89DDD145B7E}"/>
    <cellStyle name="Millares [0] 3 2 2 3 3" xfId="1696" xr:uid="{4D0C8191-65AE-4B8C-87D9-56E81BAAA34E}"/>
    <cellStyle name="Millares [0] 3 2 2 3 4" xfId="3611" xr:uid="{A62D5FF5-7163-4461-8700-DFEA3517A82D}"/>
    <cellStyle name="Millares [0] 3 2 2 4" xfId="978" xr:uid="{7BC70D33-03FF-46FA-9C44-EF74AA77E50D}"/>
    <cellStyle name="Millares [0] 3 2 2 4 2" xfId="2892" xr:uid="{E6FB03AE-230A-43EE-8A3C-15CF638828A0}"/>
    <cellStyle name="Millares [0] 3 2 2 4 2 2" xfId="4807" xr:uid="{90A6A8EE-42F2-4FF4-999E-BE12CC8763AD}"/>
    <cellStyle name="Millares [0] 3 2 2 4 3" xfId="1935" xr:uid="{5AECEC09-D773-43D1-9A9F-E4920A932B11}"/>
    <cellStyle name="Millares [0] 3 2 2 4 4" xfId="3850" xr:uid="{A5D76342-247E-4793-8F0D-C4885A5E35AF}"/>
    <cellStyle name="Millares [0] 3 2 2 5" xfId="2175" xr:uid="{53E15A31-FAE9-442D-B213-A0C51C3B4FB8}"/>
    <cellStyle name="Millares [0] 3 2 2 5 2" xfId="4090" xr:uid="{1F75EA9A-FA8C-4DE6-9280-5E845BF3ECDA}"/>
    <cellStyle name="Millares [0] 3 2 2 6" xfId="1218" xr:uid="{B8460FB6-1A32-43B4-B9AE-606A7BBF75FD}"/>
    <cellStyle name="Millares [0] 3 2 2 7" xfId="3133" xr:uid="{06623D94-A52A-4C10-99DD-B9B0D7546AE8}"/>
    <cellStyle name="Millares [0] 3 2 3" xfId="329" xr:uid="{E8A9535B-205A-4C11-BFC4-D14283813E44}"/>
    <cellStyle name="Millares [0] 3 2 3 2" xfId="2243" xr:uid="{FC07FB25-B873-4E38-9841-4184C96FE81C}"/>
    <cellStyle name="Millares [0] 3 2 3 2 2" xfId="4158" xr:uid="{6E5589E5-B07C-445A-9325-D9F8BB31EE26}"/>
    <cellStyle name="Millares [0] 3 2 3 3" xfId="1286" xr:uid="{63ABE5CB-E2D6-492F-96AD-4178E1B687C7}"/>
    <cellStyle name="Millares [0] 3 2 3 4" xfId="3201" xr:uid="{82C97BA4-B854-4793-83CE-58811F07FB4A}"/>
    <cellStyle name="Millares [0] 3 2 4" xfId="568" xr:uid="{A3CF5AC3-D878-49DE-8F9B-885670085CCA}"/>
    <cellStyle name="Millares [0] 3 2 4 2" xfId="2482" xr:uid="{02E6E768-FB3A-499C-8C14-3E7B6CFC82BA}"/>
    <cellStyle name="Millares [0] 3 2 4 2 2" xfId="4397" xr:uid="{6F94A6F5-9D3B-4664-9C4C-9D8F0B13ED18}"/>
    <cellStyle name="Millares [0] 3 2 4 3" xfId="1525" xr:uid="{FC229E20-B04F-430D-A9A6-1B3F1BE6FE8E}"/>
    <cellStyle name="Millares [0] 3 2 4 4" xfId="3440" xr:uid="{04A8353B-621A-49A0-8EA3-0CDEB92989BB}"/>
    <cellStyle name="Millares [0] 3 2 5" xfId="807" xr:uid="{78B26AA3-366B-4763-AF3B-714D43944D1F}"/>
    <cellStyle name="Millares [0] 3 2 5 2" xfId="2721" xr:uid="{D017D967-E4E5-4B81-8665-563479435CE4}"/>
    <cellStyle name="Millares [0] 3 2 5 2 2" xfId="4636" xr:uid="{F13EFB96-0C19-4264-B0D1-A7008437014D}"/>
    <cellStyle name="Millares [0] 3 2 5 3" xfId="1764" xr:uid="{1497A11A-8C99-4383-BE3E-F6D9388B7A08}"/>
    <cellStyle name="Millares [0] 3 2 5 4" xfId="3679" xr:uid="{1C8FBD55-64E5-4DAE-B630-B32E0F800BF9}"/>
    <cellStyle name="Millares [0] 3 2 6" xfId="2005" xr:uid="{DBF975DA-FA19-4A67-B150-2C3D8AAA54BC}"/>
    <cellStyle name="Millares [0] 3 2 6 2" xfId="3920" xr:uid="{AD1957D4-3B37-40B2-8781-67C1B9AA2C1D}"/>
    <cellStyle name="Millares [0] 3 2 7" xfId="1048" xr:uid="{3D0A1C0C-D7A7-4B5E-A88F-38AF2D63F22A}"/>
    <cellStyle name="Millares [0] 3 2 8" xfId="2963" xr:uid="{E0776B7C-ED3C-464C-80BB-47414BEBC6CA}"/>
    <cellStyle name="Millares [0] 3 3" xfId="135" xr:uid="{F571EF96-59D5-4D0B-B4DF-493F51E5AEB8}"/>
    <cellStyle name="Millares [0] 3 3 2" xfId="374" xr:uid="{C56CCAE4-C83D-42E2-9488-B4AA89C4E1C5}"/>
    <cellStyle name="Millares [0] 3 3 2 2" xfId="2288" xr:uid="{BF6D97E5-4DFB-4DFD-9F62-6BF6DC157280}"/>
    <cellStyle name="Millares [0] 3 3 2 2 2" xfId="4203" xr:uid="{DE849F5F-B02C-42D9-A5AD-9CBF9645C5A4}"/>
    <cellStyle name="Millares [0] 3 3 2 3" xfId="1331" xr:uid="{4897EBE3-80FB-4346-B273-0C9B98B4BE75}"/>
    <cellStyle name="Millares [0] 3 3 2 4" xfId="3246" xr:uid="{9F78C550-EDEC-42EB-AF9C-650ADB2389D8}"/>
    <cellStyle name="Millares [0] 3 3 3" xfId="613" xr:uid="{C9CD63F3-2D34-445F-A755-FB490FAA869B}"/>
    <cellStyle name="Millares [0] 3 3 3 2" xfId="2527" xr:uid="{51FE347C-F354-4BDD-AE0C-9679FC5B239C}"/>
    <cellStyle name="Millares [0] 3 3 3 2 2" xfId="4442" xr:uid="{AE1A1E59-AFA1-46CD-BEF9-17E88F94B64D}"/>
    <cellStyle name="Millares [0] 3 3 3 3" xfId="1570" xr:uid="{CEC0B2FD-485B-46FB-A8FF-B344D902FE8E}"/>
    <cellStyle name="Millares [0] 3 3 3 4" xfId="3485" xr:uid="{602F237A-3828-4B87-AEC0-787F987E7104}"/>
    <cellStyle name="Millares [0] 3 3 4" xfId="852" xr:uid="{6845D44F-64BD-486B-8021-36AFB980DA69}"/>
    <cellStyle name="Millares [0] 3 3 4 2" xfId="2766" xr:uid="{9CD0ABE4-1139-4F20-9658-F14976FC1BD6}"/>
    <cellStyle name="Millares [0] 3 3 4 2 2" xfId="4681" xr:uid="{474EDB1C-ED32-484A-9F9F-16486565AE15}"/>
    <cellStyle name="Millares [0] 3 3 4 3" xfId="1809" xr:uid="{5505F3BD-90EA-4C24-9605-1DCE44AC23F7}"/>
    <cellStyle name="Millares [0] 3 3 4 4" xfId="3724" xr:uid="{DE3FBED2-1F69-4515-9368-54F1024196B7}"/>
    <cellStyle name="Millares [0] 3 3 5" xfId="2050" xr:uid="{7D72A0F1-E55B-46D9-BFFB-8BBF81001072}"/>
    <cellStyle name="Millares [0] 3 3 5 2" xfId="3965" xr:uid="{878F0012-7080-4263-B5E6-F11319F6ED84}"/>
    <cellStyle name="Millares [0] 3 3 6" xfId="1093" xr:uid="{22AFAD23-9B1C-453D-B671-B424E2FCC9AC}"/>
    <cellStyle name="Millares [0] 3 3 7" xfId="3008" xr:uid="{A0D61663-BE88-46E5-8684-D1BD5397D68D}"/>
    <cellStyle name="Millares [0] 3 4" xfId="188" xr:uid="{33C3617D-22EE-4C34-B3EE-D01B03ED6F4F}"/>
    <cellStyle name="Millares [0] 3 4 2" xfId="426" xr:uid="{3F2A80D2-BF52-43AB-AEF3-7F83A13B3D20}"/>
    <cellStyle name="Millares [0] 3 4 2 2" xfId="2340" xr:uid="{81337A83-A5F1-481D-85AB-DE0F1BA82EE7}"/>
    <cellStyle name="Millares [0] 3 4 2 2 2" xfId="4255" xr:uid="{94FB584B-BDA9-435C-80CB-C365B0F4C685}"/>
    <cellStyle name="Millares [0] 3 4 2 3" xfId="1383" xr:uid="{32C46249-F585-4CC4-9273-F24042F2258B}"/>
    <cellStyle name="Millares [0] 3 4 2 4" xfId="3298" xr:uid="{A0A9C11C-CB80-4176-B148-3D487C88D525}"/>
    <cellStyle name="Millares [0] 3 4 3" xfId="665" xr:uid="{94FA3054-C2C3-47B0-932D-E92A7534C460}"/>
    <cellStyle name="Millares [0] 3 4 3 2" xfId="2579" xr:uid="{45A063AE-B5D6-4C29-8F7E-3AF506C65FFB}"/>
    <cellStyle name="Millares [0] 3 4 3 2 2" xfId="4494" xr:uid="{CBD5A8BE-4C5A-45D6-A397-B290E576C9FD}"/>
    <cellStyle name="Millares [0] 3 4 3 3" xfId="1622" xr:uid="{EBEA48F7-88FE-4F7E-95EB-0ACEA9D900F4}"/>
    <cellStyle name="Millares [0] 3 4 3 4" xfId="3537" xr:uid="{BB1C5782-9E0D-40E4-8EE1-C1762D4B0FBF}"/>
    <cellStyle name="Millares [0] 3 4 4" xfId="904" xr:uid="{BFB5EC14-318B-4298-87EE-0F4FA7F99AD1}"/>
    <cellStyle name="Millares [0] 3 4 4 2" xfId="2818" xr:uid="{1901BE73-5CD8-4C5F-9782-B64BBC1A7E5D}"/>
    <cellStyle name="Millares [0] 3 4 4 2 2" xfId="4733" xr:uid="{591DED66-BEAC-4BE3-BEC5-4C1E678DC165}"/>
    <cellStyle name="Millares [0] 3 4 4 3" xfId="1861" xr:uid="{0B4A5175-09F5-45E9-8C6E-11ED7A4824DB}"/>
    <cellStyle name="Millares [0] 3 4 4 4" xfId="3776" xr:uid="{74127772-CC7F-4714-897E-F75230DDEBC7}"/>
    <cellStyle name="Millares [0] 3 4 5" xfId="2102" xr:uid="{B2F2E5F4-1FCE-492E-B7D8-4F80A2CCDC94}"/>
    <cellStyle name="Millares [0] 3 4 5 2" xfId="4017" xr:uid="{6CA3C3C7-D7A3-4D65-AB26-5FF30A409AB3}"/>
    <cellStyle name="Millares [0] 3 4 6" xfId="1145" xr:uid="{3E55C4FD-68E5-4097-B476-5A234B8E23C2}"/>
    <cellStyle name="Millares [0] 3 4 7" xfId="3060" xr:uid="{74B971E6-4C85-45B8-AD3D-FCEF91EF2A02}"/>
    <cellStyle name="Millares [0] 3 5" xfId="228" xr:uid="{FBD6FA73-6FA1-4E41-A00A-6E4ADA9FC438}"/>
    <cellStyle name="Millares [0] 3 5 2" xfId="466" xr:uid="{06299E7F-0AD2-49AD-897A-9FDEEAB9CE00}"/>
    <cellStyle name="Millares [0] 3 5 2 2" xfId="2380" xr:uid="{FE3B310E-9F52-42C6-B008-AD4BC7376F98}"/>
    <cellStyle name="Millares [0] 3 5 2 2 2" xfId="4295" xr:uid="{88936FEA-7C00-4121-9AA9-4A2A752E9181}"/>
    <cellStyle name="Millares [0] 3 5 2 3" xfId="1423" xr:uid="{E2EDC76E-2816-4485-B7A2-AA66DEF0429C}"/>
    <cellStyle name="Millares [0] 3 5 2 4" xfId="3338" xr:uid="{B3C60394-3417-453E-9403-F9DEE2644706}"/>
    <cellStyle name="Millares [0] 3 5 3" xfId="705" xr:uid="{47471D55-8982-431D-B8BD-77FA41434EDA}"/>
    <cellStyle name="Millares [0] 3 5 3 2" xfId="2619" xr:uid="{8F795C49-8C72-4468-B115-B69C23508530}"/>
    <cellStyle name="Millares [0] 3 5 3 2 2" xfId="4534" xr:uid="{E9F62806-DF63-4F14-9A41-76906476A748}"/>
    <cellStyle name="Millares [0] 3 5 3 3" xfId="1662" xr:uid="{8E171CA7-2675-452F-A43F-F80F61B0A012}"/>
    <cellStyle name="Millares [0] 3 5 3 4" xfId="3577" xr:uid="{C1FFE568-A46F-43D4-B089-1428A350B03D}"/>
    <cellStyle name="Millares [0] 3 5 4" xfId="944" xr:uid="{CEA29143-5B84-4086-AE74-FC821A8B10D9}"/>
    <cellStyle name="Millares [0] 3 5 4 2" xfId="2858" xr:uid="{A2A4652E-0AE6-49B2-AB52-84C042AD3309}"/>
    <cellStyle name="Millares [0] 3 5 4 2 2" xfId="4773" xr:uid="{4C823ADE-8C14-4E40-985D-2722F2D2683E}"/>
    <cellStyle name="Millares [0] 3 5 4 3" xfId="1901" xr:uid="{E64F5CD0-3EDF-4775-9958-68E9022C94A1}"/>
    <cellStyle name="Millares [0] 3 5 4 4" xfId="3816" xr:uid="{B464189E-59A8-4842-83E6-737E28E8F719}"/>
    <cellStyle name="Millares [0] 3 5 5" xfId="2142" xr:uid="{8D20C149-EEAD-4337-B7E8-DEE6CF655BD9}"/>
    <cellStyle name="Millares [0] 3 5 5 2" xfId="4057" xr:uid="{B415FCAF-EAFA-46B4-A362-437F94D843D0}"/>
    <cellStyle name="Millares [0] 3 5 6" xfId="1185" xr:uid="{EDC9EC60-458F-43E4-A268-AEF0FDD5EE1A}"/>
    <cellStyle name="Millares [0] 3 5 7" xfId="3100" xr:uid="{C538048C-1AD5-4816-A747-044FFB8A00DB}"/>
    <cellStyle name="Millares [0] 3 6" xfId="295" xr:uid="{1A2A749D-D6DE-46F5-8DE2-A6B20B8064EF}"/>
    <cellStyle name="Millares [0] 3 6 2" xfId="2209" xr:uid="{3096FB94-12CE-44B8-8D75-FD26DB4865AE}"/>
    <cellStyle name="Millares [0] 3 6 2 2" xfId="4124" xr:uid="{36FE0E41-EDE2-48CC-9D71-BD8C63ED28ED}"/>
    <cellStyle name="Millares [0] 3 6 3" xfId="1252" xr:uid="{664C94A3-055C-4C82-8977-E8D215C66F10}"/>
    <cellStyle name="Millares [0] 3 6 4" xfId="3167" xr:uid="{7FCA1F36-66B5-4390-BA01-D8D5D3EA643D}"/>
    <cellStyle name="Millares [0] 3 7" xfId="534" xr:uid="{18531658-030D-4823-86B3-5DA4E625AC8B}"/>
    <cellStyle name="Millares [0] 3 7 2" xfId="2448" xr:uid="{35F9325D-A078-4573-AB05-5DF4EBC28355}"/>
    <cellStyle name="Millares [0] 3 7 2 2" xfId="4363" xr:uid="{52CE1FD6-2508-4233-B997-E94B274A5B32}"/>
    <cellStyle name="Millares [0] 3 7 3" xfId="1491" xr:uid="{1198E31D-E5C1-432D-B5A5-DB4C098995DD}"/>
    <cellStyle name="Millares [0] 3 7 4" xfId="3406" xr:uid="{A8131EAE-2669-4936-885B-1E72A2C72027}"/>
    <cellStyle name="Millares [0] 3 8" xfId="773" xr:uid="{DAD06BC8-D04D-4FF4-8A6C-1A6BFB075D5E}"/>
    <cellStyle name="Millares [0] 3 8 2" xfId="2687" xr:uid="{F3E0B512-9C0A-42A5-959C-5F7E4810C738}"/>
    <cellStyle name="Millares [0] 3 8 2 2" xfId="4602" xr:uid="{97D6B58A-F845-4380-92F1-406036A05A9D}"/>
    <cellStyle name="Millares [0] 3 8 3" xfId="1730" xr:uid="{141F778D-A585-4248-997C-1EEA29E75BC8}"/>
    <cellStyle name="Millares [0] 3 8 4" xfId="3645" xr:uid="{2D6EEB1F-FD43-4EBE-B387-2F0814EFAFCB}"/>
    <cellStyle name="Millares [0] 3 9" xfId="1971" xr:uid="{871122E5-94D8-4A3C-8A89-7D8A0C499FF0}"/>
    <cellStyle name="Millares [0] 3 9 2" xfId="3886" xr:uid="{31091C8B-3A40-41EA-AEB5-FD953D5FF399}"/>
    <cellStyle name="Millares [0] 4" xfId="153" xr:uid="{249603E2-1149-48C4-BAEB-52D171BD43C8}"/>
    <cellStyle name="Millares [0] 4 2" xfId="205" xr:uid="{FD0833B5-18E0-43A8-BC6E-D2A7CC580462}"/>
    <cellStyle name="Millares [0] 4 2 2" xfId="443" xr:uid="{2F05F15E-55D5-4808-8858-4E3529B75BC4}"/>
    <cellStyle name="Millares [0] 4 2 2 2" xfId="2357" xr:uid="{C2809642-ED9B-4FF9-8199-63DDFEE3FDCF}"/>
    <cellStyle name="Millares [0] 4 2 2 2 2" xfId="4272" xr:uid="{752021E1-384F-436A-B85C-69AB66B5A51A}"/>
    <cellStyle name="Millares [0] 4 2 2 3" xfId="1400" xr:uid="{A1B877E3-72AA-4699-B14F-1F541B6D96CC}"/>
    <cellStyle name="Millares [0] 4 2 2 4" xfId="3315" xr:uid="{00A426E0-0FAF-4DF6-BA4F-996529F42E0C}"/>
    <cellStyle name="Millares [0] 4 2 3" xfId="682" xr:uid="{A604EE2B-6F3D-4DAC-BF54-4C4C7218E8C4}"/>
    <cellStyle name="Millares [0] 4 2 3 2" xfId="2596" xr:uid="{25FD1555-D1D1-4548-B5AE-84417DD0DD92}"/>
    <cellStyle name="Millares [0] 4 2 3 2 2" xfId="4511" xr:uid="{927242C4-78DF-469A-9930-C0212732D260}"/>
    <cellStyle name="Millares [0] 4 2 3 3" xfId="1639" xr:uid="{3A301929-1831-4C76-AEB7-A01CAF56FFF7}"/>
    <cellStyle name="Millares [0] 4 2 3 4" xfId="3554" xr:uid="{F98B650F-7BA1-4597-A73E-E80BA24E548C}"/>
    <cellStyle name="Millares [0] 4 2 4" xfId="921" xr:uid="{931B98B6-1DF7-449F-8E98-77698031A3CE}"/>
    <cellStyle name="Millares [0] 4 2 4 2" xfId="2835" xr:uid="{1088FBFC-A13C-41B5-8354-830CF90702D3}"/>
    <cellStyle name="Millares [0] 4 2 4 2 2" xfId="4750" xr:uid="{E2D11E11-0E74-4FAE-9447-C306ABA31F53}"/>
    <cellStyle name="Millares [0] 4 2 4 3" xfId="1878" xr:uid="{371E583E-C98B-4CF1-90C1-B7150CA61C28}"/>
    <cellStyle name="Millares [0] 4 2 4 4" xfId="3793" xr:uid="{25872570-2246-416F-96B3-193156C9D59E}"/>
    <cellStyle name="Millares [0] 4 2 5" xfId="2119" xr:uid="{524099CC-1691-4B94-AF46-85E70E4BD70E}"/>
    <cellStyle name="Millares [0] 4 2 5 2" xfId="4034" xr:uid="{A711D340-7ABD-493D-B426-0149D111D8A3}"/>
    <cellStyle name="Millares [0] 4 2 6" xfId="1162" xr:uid="{57956FBF-F1AF-4E2F-A59A-DE3C0754B073}"/>
    <cellStyle name="Millares [0] 4 2 7" xfId="3077" xr:uid="{5BD4C1B1-49B1-4836-9265-0CB814D24769}"/>
    <cellStyle name="Millares [0] 4 3" xfId="391" xr:uid="{58373BC3-D6DF-4358-8A6C-7E2A0038B50E}"/>
    <cellStyle name="Millares [0] 4 3 2" xfId="2305" xr:uid="{ABA9DE99-C099-431C-B741-610FEF4C3B01}"/>
    <cellStyle name="Millares [0] 4 3 2 2" xfId="4220" xr:uid="{4A0BC5F6-8A70-47D8-8148-C042FA0B98C9}"/>
    <cellStyle name="Millares [0] 4 3 3" xfId="1348" xr:uid="{E1414E3F-E738-4FE2-B213-8DC05AD4F932}"/>
    <cellStyle name="Millares [0] 4 3 4" xfId="3263" xr:uid="{B040A79F-1B39-4F8F-9048-9C6AC943BC5F}"/>
    <cellStyle name="Millares [0] 4 4" xfId="630" xr:uid="{7EF649F8-07BA-45E6-8E67-84489A4BF051}"/>
    <cellStyle name="Millares [0] 4 4 2" xfId="2544" xr:uid="{87ABF3F7-62E4-4132-BC4F-262937004848}"/>
    <cellStyle name="Millares [0] 4 4 2 2" xfId="4459" xr:uid="{7ED3AF62-EEB1-470E-A551-EB7566DE3E38}"/>
    <cellStyle name="Millares [0] 4 4 3" xfId="1587" xr:uid="{54EAAA37-DF13-46B6-82BC-69F85B6FCF07}"/>
    <cellStyle name="Millares [0] 4 4 4" xfId="3502" xr:uid="{E84DDA4D-4601-4177-8EC9-3409BD6C7989}"/>
    <cellStyle name="Millares [0] 4 5" xfId="869" xr:uid="{620BBE04-7208-4BE8-ADDB-2D7999D943D8}"/>
    <cellStyle name="Millares [0] 4 5 2" xfId="2783" xr:uid="{C0021128-60E9-4C78-B2E2-31FA03BDA4AB}"/>
    <cellStyle name="Millares [0] 4 5 2 2" xfId="4698" xr:uid="{854EC0B6-52E6-4623-935C-55808F977743}"/>
    <cellStyle name="Millares [0] 4 5 3" xfId="1826" xr:uid="{86EC1B3F-2E85-4AE7-9692-EE3ED64FDA5B}"/>
    <cellStyle name="Millares [0] 4 5 4" xfId="3741" xr:uid="{2D249484-9BA5-4431-8169-7643F9BFBF4B}"/>
    <cellStyle name="Millares [0] 4 6" xfId="2067" xr:uid="{F5394C2F-3FD1-4333-AF0E-568154F3CA08}"/>
    <cellStyle name="Millares [0] 4 6 2" xfId="3982" xr:uid="{B76AC4DF-1283-4D6E-BE55-45DEFC2E9B54}"/>
    <cellStyle name="Millares [0] 4 7" xfId="1110" xr:uid="{CAD05C5E-5CF4-404E-9367-D9B377CCE089}"/>
    <cellStyle name="Millares [0] 4 8" xfId="3025" xr:uid="{5B477E46-E9BF-48FE-AC13-E21D0DFDFB38}"/>
    <cellStyle name="Millares [0] 5" xfId="123" xr:uid="{7E524475-AB8A-4F3F-97DB-8AB9E347BF29}"/>
    <cellStyle name="Millares [0] 5 2" xfId="362" xr:uid="{DD4A4D13-95F0-4A71-936A-7D4684EAD62C}"/>
    <cellStyle name="Millares [0] 5 2 2" xfId="2276" xr:uid="{55E3D3AE-341D-4FC4-959F-6F23AE20ED21}"/>
    <cellStyle name="Millares [0] 5 2 2 2" xfId="4191" xr:uid="{DFDE6243-E158-4C4E-8662-9B7B5B5258B2}"/>
    <cellStyle name="Millares [0] 5 2 3" xfId="1319" xr:uid="{B57FC6BA-2D56-4136-A48A-ADCB1ED7E091}"/>
    <cellStyle name="Millares [0] 5 2 4" xfId="3234" xr:uid="{6DCF827F-DACA-4929-8EA6-21B8DFBB6D0A}"/>
    <cellStyle name="Millares [0] 5 3" xfId="601" xr:uid="{8BF51C34-EB39-4DD8-8E3C-CA918E8CF2C4}"/>
    <cellStyle name="Millares [0] 5 3 2" xfId="2515" xr:uid="{124B9833-566D-46C7-93CD-15D325A6BFC7}"/>
    <cellStyle name="Millares [0] 5 3 2 2" xfId="4430" xr:uid="{88EBA315-20A4-4C92-BDCA-C377D70A818F}"/>
    <cellStyle name="Millares [0] 5 3 3" xfId="1558" xr:uid="{14C94AB5-4F31-4EB2-A7D0-8D28CBC54C5C}"/>
    <cellStyle name="Millares [0] 5 3 4" xfId="3473" xr:uid="{FE665C44-C2DD-4F1F-889A-7DD78E27D749}"/>
    <cellStyle name="Millares [0] 5 4" xfId="840" xr:uid="{1DC00AD0-C48C-454B-BF0B-DD869125A78C}"/>
    <cellStyle name="Millares [0] 5 4 2" xfId="2754" xr:uid="{72256535-D387-48DF-A4B3-E24149F2C289}"/>
    <cellStyle name="Millares [0] 5 4 2 2" xfId="4669" xr:uid="{080652A4-48DC-40F0-A01B-2A3C4B784C0C}"/>
    <cellStyle name="Millares [0] 5 4 3" xfId="1797" xr:uid="{AAED1ABF-1E29-4CEF-B5E5-53EAF7DFBA48}"/>
    <cellStyle name="Millares [0] 5 4 4" xfId="3712" xr:uid="{E32C363C-9251-4004-9E0A-2F7FB3661695}"/>
    <cellStyle name="Millares [0] 5 5" xfId="2038" xr:uid="{D782769F-AEA9-482D-AA5C-179ABD2D190D}"/>
    <cellStyle name="Millares [0] 5 5 2" xfId="3953" xr:uid="{6D4C4C30-1562-4D1E-A667-2FF31DA83872}"/>
    <cellStyle name="Millares [0] 5 6" xfId="1081" xr:uid="{4669AEF9-D1AB-4F07-8679-BF0CF79445AC}"/>
    <cellStyle name="Millares [0] 5 7" xfId="2996" xr:uid="{A4CB6EEB-4234-4834-A80D-61109FB88A27}"/>
    <cellStyle name="Millares [0] 6" xfId="176" xr:uid="{5AAC7DCB-96F6-4BA6-A932-E1E33D81D817}"/>
    <cellStyle name="Millares [0] 6 2" xfId="414" xr:uid="{1168F28D-A54D-4406-B56D-F3C2F649C3E0}"/>
    <cellStyle name="Millares [0] 6 2 2" xfId="2328" xr:uid="{EC62BC08-338C-4069-8E98-C167A1D5D2D0}"/>
    <cellStyle name="Millares [0] 6 2 2 2" xfId="4243" xr:uid="{D350E7E1-0320-4529-9326-32BFD794343A}"/>
    <cellStyle name="Millares [0] 6 2 3" xfId="1371" xr:uid="{410E41FD-5A98-4104-B630-AFC67B745EC1}"/>
    <cellStyle name="Millares [0] 6 2 4" xfId="3286" xr:uid="{244B1E38-F312-4752-ACA8-D36EFE954701}"/>
    <cellStyle name="Millares [0] 6 3" xfId="653" xr:uid="{DB7BBDE4-BF85-4FDB-ABAE-9C285989BA2F}"/>
    <cellStyle name="Millares [0] 6 3 2" xfId="2567" xr:uid="{7F9306BB-4105-4F08-97CB-E473ED791438}"/>
    <cellStyle name="Millares [0] 6 3 2 2" xfId="4482" xr:uid="{3AD9C13A-CF3A-4126-B8FD-210C342DE810}"/>
    <cellStyle name="Millares [0] 6 3 3" xfId="1610" xr:uid="{E6643F50-E6D5-4684-AE86-E0476495A73B}"/>
    <cellStyle name="Millares [0] 6 3 4" xfId="3525" xr:uid="{8DFDFFE1-6977-499F-A35D-81989EDC5761}"/>
    <cellStyle name="Millares [0] 6 4" xfId="892" xr:uid="{91BA625C-7339-4DA2-8410-2D8836638A86}"/>
    <cellStyle name="Millares [0] 6 4 2" xfId="2806" xr:uid="{5BFE3D1A-D93C-4D03-BE13-90F2FC905082}"/>
    <cellStyle name="Millares [0] 6 4 2 2" xfId="4721" xr:uid="{D1474113-286E-4F4F-9A86-3F866ED1B1C7}"/>
    <cellStyle name="Millares [0] 6 4 3" xfId="1849" xr:uid="{503E58A4-3344-4C2E-9D01-521B921EBC33}"/>
    <cellStyle name="Millares [0] 6 4 4" xfId="3764" xr:uid="{2466C08A-8251-4D5E-A2B9-359F6CADD7E8}"/>
    <cellStyle name="Millares [0] 6 5" xfId="2090" xr:uid="{EAA1F0DC-61E6-4DDB-94A6-4B20C14181C0}"/>
    <cellStyle name="Millares [0] 6 5 2" xfId="4005" xr:uid="{8E3197E7-A126-4FCB-A6DE-0F86F54681AD}"/>
    <cellStyle name="Millares [0] 6 6" xfId="1133" xr:uid="{0041E009-091C-44E4-8FC4-B9D3544B396C}"/>
    <cellStyle name="Millares [0] 6 7" xfId="3048" xr:uid="{5EBE45E6-DA1F-4101-855F-5E1E28707C5E}"/>
    <cellStyle name="Millares [0] 7" xfId="4830" xr:uid="{B73158A0-6F3F-4453-963F-1D66F59C94FE}"/>
    <cellStyle name="Millares 10" xfId="64" xr:uid="{E68E2035-B20A-43E6-9B9F-376D8354E8D5}"/>
    <cellStyle name="Millares 10 10" xfId="1023" xr:uid="{99270B94-2C36-409C-9942-71EC00A5FFC4}"/>
    <cellStyle name="Millares 10 11" xfId="2938" xr:uid="{1830BCD9-8B45-42FC-942C-BFD25AB7646E}"/>
    <cellStyle name="Millares 10 2" xfId="98" xr:uid="{656EF3EA-326E-40B0-9525-77DBA78447CA}"/>
    <cellStyle name="Millares 10 2 2" xfId="270" xr:uid="{466500BD-F650-4949-B5B2-D2BB879CF96A}"/>
    <cellStyle name="Millares 10 2 2 2" xfId="509" xr:uid="{88B3D96E-76FA-4A75-B353-1EA3993B9E91}"/>
    <cellStyle name="Millares 10 2 2 2 2" xfId="2423" xr:uid="{8AA6F569-368B-474B-93AC-B6223D80B134}"/>
    <cellStyle name="Millares 10 2 2 2 2 2" xfId="4338" xr:uid="{97725382-B460-4D1D-9D39-D9427DB74F74}"/>
    <cellStyle name="Millares 10 2 2 2 3" xfId="1466" xr:uid="{21CE86F2-3EDE-44C8-8234-9C5B42A311A1}"/>
    <cellStyle name="Millares 10 2 2 2 4" xfId="3381" xr:uid="{61CE4EBE-940F-4D91-B8D9-A714B35F7919}"/>
    <cellStyle name="Millares 10 2 2 3" xfId="748" xr:uid="{FD5D4BEC-158A-4585-963A-BB037A0AFD74}"/>
    <cellStyle name="Millares 10 2 2 3 2" xfId="2662" xr:uid="{47042004-E55C-400A-A2BA-674A599C839F}"/>
    <cellStyle name="Millares 10 2 2 3 2 2" xfId="4577" xr:uid="{213C2AAC-6A70-458C-AC2F-FC0F2CC80F17}"/>
    <cellStyle name="Millares 10 2 2 3 3" xfId="1705" xr:uid="{BBA49154-0F79-4905-ADA1-20DECD736774}"/>
    <cellStyle name="Millares 10 2 2 3 4" xfId="3620" xr:uid="{5754D9DF-1C89-4468-AD1F-2DBFA93B7C10}"/>
    <cellStyle name="Millares 10 2 2 4" xfId="987" xr:uid="{B86669B7-0B7B-4AA2-88B0-381B9ED021C4}"/>
    <cellStyle name="Millares 10 2 2 4 2" xfId="2901" xr:uid="{63235067-8493-446C-BEFA-4C6CA3C2200F}"/>
    <cellStyle name="Millares 10 2 2 4 2 2" xfId="4816" xr:uid="{87016705-AFA3-4FC8-AA7F-9087A7D194CE}"/>
    <cellStyle name="Millares 10 2 2 4 3" xfId="1944" xr:uid="{6E22CEE7-BF27-4DC7-85EA-7FB5AF733A5A}"/>
    <cellStyle name="Millares 10 2 2 4 4" xfId="3859" xr:uid="{9B2FCD44-97A2-41F9-BEDC-CB20A1CBB5E6}"/>
    <cellStyle name="Millares 10 2 2 5" xfId="2184" xr:uid="{8E54BB33-328F-4FAA-97D7-3CEDA50CACBE}"/>
    <cellStyle name="Millares 10 2 2 5 2" xfId="4099" xr:uid="{977FADCF-5916-436A-888D-769AA015D3B0}"/>
    <cellStyle name="Millares 10 2 2 6" xfId="1227" xr:uid="{A146EAD9-EB62-4D17-BC8A-76B6D777BBAB}"/>
    <cellStyle name="Millares 10 2 2 7" xfId="3142" xr:uid="{F26977C3-1AE9-4A84-A90B-E1C1DF6CB9ED}"/>
    <cellStyle name="Millares 10 2 3" xfId="338" xr:uid="{42DDC9E0-3ECB-4039-86D8-D84327871919}"/>
    <cellStyle name="Millares 10 2 3 2" xfId="2252" xr:uid="{DDA0188E-7579-4D54-927A-CA522B7B6330}"/>
    <cellStyle name="Millares 10 2 3 2 2" xfId="4167" xr:uid="{EAE60BF9-CDC8-4582-9F9A-967DC7102F82}"/>
    <cellStyle name="Millares 10 2 3 3" xfId="1295" xr:uid="{8BD0242C-36FC-4C51-9493-640838C26E66}"/>
    <cellStyle name="Millares 10 2 3 4" xfId="3210" xr:uid="{A678B984-3836-401F-9E40-D66D31A27566}"/>
    <cellStyle name="Millares 10 2 4" xfId="577" xr:uid="{C6829862-36B6-46CB-A38C-69E2E08E54F5}"/>
    <cellStyle name="Millares 10 2 4 2" xfId="2491" xr:uid="{9A4A7E5F-D6B4-4736-9DEC-547F37747659}"/>
    <cellStyle name="Millares 10 2 4 2 2" xfId="4406" xr:uid="{4C438C49-218E-4158-B57D-E38B36049BB7}"/>
    <cellStyle name="Millares 10 2 4 3" xfId="1534" xr:uid="{2AFF933E-A217-45EB-AA8F-3181C6CCDBC7}"/>
    <cellStyle name="Millares 10 2 4 4" xfId="3449" xr:uid="{FE8AA81F-BACC-4CAA-9104-78CA62CA83CE}"/>
    <cellStyle name="Millares 10 2 5" xfId="816" xr:uid="{05574DA4-2481-4E5C-A20B-E97D2D9AB698}"/>
    <cellStyle name="Millares 10 2 5 2" xfId="2730" xr:uid="{11F17222-EBFB-4EC9-9FF1-95ADCF3E2364}"/>
    <cellStyle name="Millares 10 2 5 2 2" xfId="4645" xr:uid="{F248D799-BC9A-4617-BDCC-EEF33E947F60}"/>
    <cellStyle name="Millares 10 2 5 3" xfId="1773" xr:uid="{FADABF9C-5ECD-4D6E-855E-F854DD9E1F9E}"/>
    <cellStyle name="Millares 10 2 5 4" xfId="3688" xr:uid="{90E0683C-B861-4961-BDD4-2B149B2D2378}"/>
    <cellStyle name="Millares 10 2 6" xfId="2014" xr:uid="{E2F49815-80DE-4D8C-A82C-9FC6C448C117}"/>
    <cellStyle name="Millares 10 2 6 2" xfId="3929" xr:uid="{30C0A093-0D9A-4424-B798-B2DCA51DF360}"/>
    <cellStyle name="Millares 10 2 7" xfId="1057" xr:uid="{408BE29C-321D-47E4-A2D7-D241C1FE567D}"/>
    <cellStyle name="Millares 10 2 8" xfId="2972" xr:uid="{C488DCCA-277D-479B-8DD8-E0F9FF98EE5F}"/>
    <cellStyle name="Millares 10 3" xfId="148" xr:uid="{4D95F490-EBB5-403F-83FF-B5A738306F1B}"/>
    <cellStyle name="Millares 10 3 2" xfId="386" xr:uid="{033DC6FF-9F82-4204-A739-5EA5C67344CF}"/>
    <cellStyle name="Millares 10 3 2 2" xfId="2300" xr:uid="{88F1DA8D-57A9-4C03-9BC4-36EB2ED14F00}"/>
    <cellStyle name="Millares 10 3 2 2 2" xfId="4215" xr:uid="{F2253164-C4C1-4708-910A-82EAD05DD1B2}"/>
    <cellStyle name="Millares 10 3 2 3" xfId="1343" xr:uid="{2CB648F7-15C7-4F84-ADE1-B3D229806C5F}"/>
    <cellStyle name="Millares 10 3 2 4" xfId="3258" xr:uid="{E6D3FEF2-F1DE-4A95-A086-F0C6C5FA9E7A}"/>
    <cellStyle name="Millares 10 3 3" xfId="625" xr:uid="{BDF2A6D0-417C-4DF9-A4D5-1A319495F817}"/>
    <cellStyle name="Millares 10 3 3 2" xfId="2539" xr:uid="{C90206F4-1EBD-445B-8156-CA08AD611336}"/>
    <cellStyle name="Millares 10 3 3 2 2" xfId="4454" xr:uid="{1F773EA5-E029-4C55-8E7E-1EDB105B13E2}"/>
    <cellStyle name="Millares 10 3 3 3" xfId="1582" xr:uid="{F5D2A7E8-592C-445A-95E8-3028FC5BD334}"/>
    <cellStyle name="Millares 10 3 3 4" xfId="3497" xr:uid="{61DD4781-449E-4C52-8D50-619EBFF653A0}"/>
    <cellStyle name="Millares 10 3 4" xfId="864" xr:uid="{B949CFE9-1FFF-4845-841A-BC833BFF7B06}"/>
    <cellStyle name="Millares 10 3 4 2" xfId="2778" xr:uid="{56EB4770-5333-486C-876E-73CEFFE1AFE3}"/>
    <cellStyle name="Millares 10 3 4 2 2" xfId="4693" xr:uid="{CA7CFFA5-C156-45E0-BA89-C28753D8C17D}"/>
    <cellStyle name="Millares 10 3 4 3" xfId="1821" xr:uid="{6CC4AA14-AC41-4A50-B660-C5FCD7324E54}"/>
    <cellStyle name="Millares 10 3 4 4" xfId="3736" xr:uid="{4FD6013E-018E-47E9-B7B9-8824816FE1B2}"/>
    <cellStyle name="Millares 10 3 5" xfId="2062" xr:uid="{54A85332-D72F-4219-870F-C21F029061DD}"/>
    <cellStyle name="Millares 10 3 5 2" xfId="3977" xr:uid="{ACF76374-3B69-4792-BBF2-574692E07403}"/>
    <cellStyle name="Millares 10 3 6" xfId="1105" xr:uid="{6BCF1AAA-3CA3-438D-9DEC-133E0BBDD07D}"/>
    <cellStyle name="Millares 10 3 7" xfId="3020" xr:uid="{9245297B-280A-48D0-A277-3AFB89A9F3D7}"/>
    <cellStyle name="Millares 10 4" xfId="200" xr:uid="{D3A30B30-D2D4-4B49-8331-DE4B0B02A493}"/>
    <cellStyle name="Millares 10 4 2" xfId="438" xr:uid="{7DA0F66F-0236-47A1-ACEF-3E4EEFD9D200}"/>
    <cellStyle name="Millares 10 4 2 2" xfId="2352" xr:uid="{8B9F237E-542B-40FA-975C-AEED8CEEE967}"/>
    <cellStyle name="Millares 10 4 2 2 2" xfId="4267" xr:uid="{65445C0E-96CC-43E1-AB39-2497CBCBB688}"/>
    <cellStyle name="Millares 10 4 2 3" xfId="1395" xr:uid="{CBEA120F-C2AB-40B0-8541-80D8322EF1B1}"/>
    <cellStyle name="Millares 10 4 2 4" xfId="3310" xr:uid="{2BAC4B45-5F71-4584-BE72-5EA05280662C}"/>
    <cellStyle name="Millares 10 4 3" xfId="677" xr:uid="{00953F17-2DFF-4396-BEE2-7F53539BA53F}"/>
    <cellStyle name="Millares 10 4 3 2" xfId="2591" xr:uid="{0017F7D5-865C-4FFF-9076-47DC4CCC2996}"/>
    <cellStyle name="Millares 10 4 3 2 2" xfId="4506" xr:uid="{62A44A19-49A3-49F5-AB40-5EF8C2F9D979}"/>
    <cellStyle name="Millares 10 4 3 3" xfId="1634" xr:uid="{91E90B1F-1309-41B5-8267-5BB5E938E314}"/>
    <cellStyle name="Millares 10 4 3 4" xfId="3549" xr:uid="{9737BA20-B51C-48EC-9982-3C9E6ECC0723}"/>
    <cellStyle name="Millares 10 4 4" xfId="916" xr:uid="{BDA8C444-CDC5-4879-9F6D-A51CEEFDA045}"/>
    <cellStyle name="Millares 10 4 4 2" xfId="2830" xr:uid="{8288FFB7-09C5-4594-BAE0-509B981A4BC3}"/>
    <cellStyle name="Millares 10 4 4 2 2" xfId="4745" xr:uid="{670A84EA-1968-41F6-AD38-BF52CA71230F}"/>
    <cellStyle name="Millares 10 4 4 3" xfId="1873" xr:uid="{489AC8A4-A8EA-40EA-BD65-CFACB42C0E5B}"/>
    <cellStyle name="Millares 10 4 4 4" xfId="3788" xr:uid="{A6AD5488-8EBD-4388-BA36-FFB3A1911810}"/>
    <cellStyle name="Millares 10 4 5" xfId="2114" xr:uid="{B621B39C-8353-472D-ACCB-FEB7B25D3992}"/>
    <cellStyle name="Millares 10 4 5 2" xfId="4029" xr:uid="{1187317C-EFCC-4A2F-8AC4-1BCE71374A14}"/>
    <cellStyle name="Millares 10 4 6" xfId="1157" xr:uid="{4C972B4D-4349-463E-82CB-76C227CC2BF7}"/>
    <cellStyle name="Millares 10 4 7" xfId="3072" xr:uid="{3163FDD4-D1C4-4299-8488-7F52FBBA9A7A}"/>
    <cellStyle name="Millares 10 5" xfId="237" xr:uid="{4422E90C-BC55-4C85-90D3-9AFD5F338D75}"/>
    <cellStyle name="Millares 10 5 2" xfId="475" xr:uid="{AE23CC5E-6CCD-4D08-9544-A555B9E1BEF6}"/>
    <cellStyle name="Millares 10 5 2 2" xfId="2389" xr:uid="{FF91AA20-0814-4F17-953B-E5C5658A3098}"/>
    <cellStyle name="Millares 10 5 2 2 2" xfId="4304" xr:uid="{AB2C47D0-7B61-4C03-9F18-105D1E1F5FEE}"/>
    <cellStyle name="Millares 10 5 2 3" xfId="1432" xr:uid="{4E6CD351-D77B-4F8F-A5EF-04C1C1EEF888}"/>
    <cellStyle name="Millares 10 5 2 4" xfId="3347" xr:uid="{8182A45C-B8F4-433F-A11E-BB6E63AACC1B}"/>
    <cellStyle name="Millares 10 5 3" xfId="714" xr:uid="{F93DCA71-3AB2-480D-80BA-913D30FDA5A6}"/>
    <cellStyle name="Millares 10 5 3 2" xfId="2628" xr:uid="{91C77B53-4121-4465-9813-90AB1710AADC}"/>
    <cellStyle name="Millares 10 5 3 2 2" xfId="4543" xr:uid="{F4BC390A-0780-4673-8F86-3A1BAFD47978}"/>
    <cellStyle name="Millares 10 5 3 3" xfId="1671" xr:uid="{CA1FD35E-5429-48F0-A4AC-D449254C8C5D}"/>
    <cellStyle name="Millares 10 5 3 4" xfId="3586" xr:uid="{157755DE-6181-470A-93C3-C3FC8FEDEBE2}"/>
    <cellStyle name="Millares 10 5 4" xfId="953" xr:uid="{8F5AF0A8-AF69-45E1-9CE6-50E7E78ACFCE}"/>
    <cellStyle name="Millares 10 5 4 2" xfId="2867" xr:uid="{949124F1-5688-47A9-9965-37965EE1906F}"/>
    <cellStyle name="Millares 10 5 4 2 2" xfId="4782" xr:uid="{290B63FD-C364-4BB9-B712-8C52C55737AE}"/>
    <cellStyle name="Millares 10 5 4 3" xfId="1910" xr:uid="{0707DAA3-BDF8-4812-B5EC-FF75CAC2A6BE}"/>
    <cellStyle name="Millares 10 5 4 4" xfId="3825" xr:uid="{ADD9A898-F675-4DA5-BC7D-68C707B46C74}"/>
    <cellStyle name="Millares 10 5 5" xfId="2151" xr:uid="{A0EE7B91-2437-4D99-AAE0-B2AF5E454256}"/>
    <cellStyle name="Millares 10 5 5 2" xfId="4066" xr:uid="{519F2C4C-4CD3-4BC9-9A63-17D5C0BB7D97}"/>
    <cellStyle name="Millares 10 5 6" xfId="1194" xr:uid="{C0BC949D-D7C1-4784-AAF9-2285F34B8C85}"/>
    <cellStyle name="Millares 10 5 7" xfId="3109" xr:uid="{B83173A7-BC8E-4721-98FA-DCB4084FFE67}"/>
    <cellStyle name="Millares 10 6" xfId="304" xr:uid="{87A126D6-D68C-421D-A5D4-3B9078521A79}"/>
    <cellStyle name="Millares 10 6 2" xfId="2218" xr:uid="{E1CE849C-D451-4215-9734-BCDDC587BE22}"/>
    <cellStyle name="Millares 10 6 2 2" xfId="4133" xr:uid="{26CA4E69-F61C-4C88-B483-C61BD487D0A5}"/>
    <cellStyle name="Millares 10 6 3" xfId="1261" xr:uid="{A1D6AFB0-E1EE-4616-842D-EB1BE7A8F04C}"/>
    <cellStyle name="Millares 10 6 4" xfId="3176" xr:uid="{E9AF651A-1C42-4F62-BB01-D92A5130E25C}"/>
    <cellStyle name="Millares 10 7" xfId="543" xr:uid="{39B47F41-B106-4F17-928D-8D38186EC205}"/>
    <cellStyle name="Millares 10 7 2" xfId="2457" xr:uid="{23FB3254-F3C8-40A4-8A80-2138EDA18332}"/>
    <cellStyle name="Millares 10 7 2 2" xfId="4372" xr:uid="{8A8F7420-57ED-425E-9162-32B437A3D13F}"/>
    <cellStyle name="Millares 10 7 3" xfId="1500" xr:uid="{DB926FE5-D0AA-48D1-ACC5-4894DE879676}"/>
    <cellStyle name="Millares 10 7 4" xfId="3415" xr:uid="{7D115292-2CD9-4248-95E4-27F60FB998B6}"/>
    <cellStyle name="Millares 10 8" xfId="782" xr:uid="{D18E8548-45E5-4892-8269-9080E07B186D}"/>
    <cellStyle name="Millares 10 8 2" xfId="2696" xr:uid="{0C25BE31-A7BA-4E2B-81CA-3BB161B4AA7A}"/>
    <cellStyle name="Millares 10 8 2 2" xfId="4611" xr:uid="{5532B27B-5C85-4479-8604-2E6DB26E01F4}"/>
    <cellStyle name="Millares 10 8 3" xfId="1739" xr:uid="{AE3D26FE-145A-4D3D-92E5-849A85C1B31C}"/>
    <cellStyle name="Millares 10 8 4" xfId="3654" xr:uid="{6D8D2CF1-C66D-4A9E-B2D2-2F838E427AA1}"/>
    <cellStyle name="Millares 10 9" xfId="1980" xr:uid="{71ABC6AC-55F4-4193-A4DA-325979021BD2}"/>
    <cellStyle name="Millares 10 9 2" xfId="3895" xr:uid="{9E1B7F03-7ADD-4B25-86EC-71EEDC6D94E9}"/>
    <cellStyle name="Millares 11" xfId="71" xr:uid="{591DB38E-9242-4001-B017-27ED3423D5F7}"/>
    <cellStyle name="Millares 11 10" xfId="1030" xr:uid="{1E5BCE22-A6D5-457E-95D6-6F5186D68FAD}"/>
    <cellStyle name="Millares 11 11" xfId="2945" xr:uid="{F8493A17-C976-4AD8-A4EE-3EB8417D4B1D}"/>
    <cellStyle name="Millares 11 2" xfId="105" xr:uid="{AE39C421-6562-424F-A2C2-1755C6F6ADB7}"/>
    <cellStyle name="Millares 11 2 2" xfId="277" xr:uid="{DA47D8C4-A6B1-4D26-A67F-54B1EB221AAB}"/>
    <cellStyle name="Millares 11 2 2 2" xfId="516" xr:uid="{028C1312-0631-4A4C-9D97-68523080F29A}"/>
    <cellStyle name="Millares 11 2 2 2 2" xfId="2430" xr:uid="{A7124CE5-FF72-47BC-9BF2-4607B28AD05A}"/>
    <cellStyle name="Millares 11 2 2 2 2 2" xfId="4345" xr:uid="{A2B563AE-34E0-4503-99DF-B637C0E8EF45}"/>
    <cellStyle name="Millares 11 2 2 2 3" xfId="1473" xr:uid="{89DBAD85-1A33-4B9C-A7A0-9445525A986A}"/>
    <cellStyle name="Millares 11 2 2 2 4" xfId="3388" xr:uid="{96813C71-A817-44B1-A702-A96D4B4CE546}"/>
    <cellStyle name="Millares 11 2 2 3" xfId="755" xr:uid="{08363C73-D121-46AE-890A-2515BDC82995}"/>
    <cellStyle name="Millares 11 2 2 3 2" xfId="2669" xr:uid="{5EA3EC62-C44E-4579-819C-CD001DD8DF38}"/>
    <cellStyle name="Millares 11 2 2 3 2 2" xfId="4584" xr:uid="{A7446286-D032-447B-8608-737D768AA450}"/>
    <cellStyle name="Millares 11 2 2 3 3" xfId="1712" xr:uid="{88A2CBC2-7500-4486-9510-364079E7836A}"/>
    <cellStyle name="Millares 11 2 2 3 4" xfId="3627" xr:uid="{38046298-C11A-431B-8774-2282B12533F5}"/>
    <cellStyle name="Millares 11 2 2 4" xfId="994" xr:uid="{0FEE4556-B4D0-459A-AB17-14F00AA42737}"/>
    <cellStyle name="Millares 11 2 2 4 2" xfId="2908" xr:uid="{FE4E793E-1914-4C07-ACF6-99DD409C55B1}"/>
    <cellStyle name="Millares 11 2 2 4 2 2" xfId="4823" xr:uid="{CE474C64-4CB1-40F6-A812-720BEB66FBA6}"/>
    <cellStyle name="Millares 11 2 2 4 3" xfId="1951" xr:uid="{B5D1A67F-EE8E-4D39-A381-E89B951951FB}"/>
    <cellStyle name="Millares 11 2 2 4 4" xfId="3866" xr:uid="{05E7E638-F440-4CFF-89DF-BE5562F2EC0F}"/>
    <cellStyle name="Millares 11 2 2 5" xfId="2191" xr:uid="{40FB0D24-9CCD-4F75-873F-1A01E62FDCE2}"/>
    <cellStyle name="Millares 11 2 2 5 2" xfId="4106" xr:uid="{429BB999-C599-4135-808C-56834BA3D09E}"/>
    <cellStyle name="Millares 11 2 2 6" xfId="1234" xr:uid="{5E8B302F-EF9A-49D1-8AD5-ED3E1919D813}"/>
    <cellStyle name="Millares 11 2 2 7" xfId="3149" xr:uid="{2D586A3C-C677-42D7-A48E-DBC4C2668212}"/>
    <cellStyle name="Millares 11 2 3" xfId="345" xr:uid="{C75F76A0-96AB-4A84-9B11-60A76CA77691}"/>
    <cellStyle name="Millares 11 2 3 2" xfId="2259" xr:uid="{E8769757-5B88-4969-A9FB-76EDA90C3573}"/>
    <cellStyle name="Millares 11 2 3 2 2" xfId="4174" xr:uid="{BC75192A-50B6-4876-8E88-615DD96913B2}"/>
    <cellStyle name="Millares 11 2 3 3" xfId="1302" xr:uid="{A633E6E5-EE3F-43CA-BFE2-4D9D811A5EFB}"/>
    <cellStyle name="Millares 11 2 3 4" xfId="3217" xr:uid="{99160526-824B-4ED7-87D1-DC7A21D001D7}"/>
    <cellStyle name="Millares 11 2 4" xfId="584" xr:uid="{927C0824-5F51-43C7-8FB6-8EAA0DE6A40D}"/>
    <cellStyle name="Millares 11 2 4 2" xfId="2498" xr:uid="{007D65C5-DD41-4540-ADEF-D6D9F594DD5C}"/>
    <cellStyle name="Millares 11 2 4 2 2" xfId="4413" xr:uid="{B5245C1E-94F1-4DD1-89B5-232F68891697}"/>
    <cellStyle name="Millares 11 2 4 3" xfId="1541" xr:uid="{2D08F8E1-4BF8-4DDA-A7A2-C33A683DF95C}"/>
    <cellStyle name="Millares 11 2 4 4" xfId="3456" xr:uid="{02300F8F-70A1-45DC-B24C-7277A971087F}"/>
    <cellStyle name="Millares 11 2 5" xfId="823" xr:uid="{D593C44B-24E0-4624-97E3-8EE849758F7A}"/>
    <cellStyle name="Millares 11 2 5 2" xfId="2737" xr:uid="{06DCE480-DAC6-4AB5-BC5B-7747EF2AC94B}"/>
    <cellStyle name="Millares 11 2 5 2 2" xfId="4652" xr:uid="{4AFE0964-0D4C-42E6-813A-97DE5C84C041}"/>
    <cellStyle name="Millares 11 2 5 3" xfId="1780" xr:uid="{D31AC056-74B7-48C9-8C4D-AFC45900033E}"/>
    <cellStyle name="Millares 11 2 5 4" xfId="3695" xr:uid="{76E68B77-D7D4-4D6B-89C8-6442DD5F1D61}"/>
    <cellStyle name="Millares 11 2 6" xfId="2021" xr:uid="{3FE0DE04-6B40-4E6B-A293-7F4374B4BF3F}"/>
    <cellStyle name="Millares 11 2 6 2" xfId="3936" xr:uid="{6485DF9F-E060-4E87-B14A-7E12E66E031E}"/>
    <cellStyle name="Millares 11 2 7" xfId="1064" xr:uid="{91791BEB-7308-4F1B-920A-58B2D816BE33}"/>
    <cellStyle name="Millares 11 2 8" xfId="2979" xr:uid="{041F9BF3-2847-4739-AC10-7E43D75AC3B4}"/>
    <cellStyle name="Millares 11 3" xfId="149" xr:uid="{AC15D50F-0E0F-4CE0-8549-A63A90AF6666}"/>
    <cellStyle name="Millares 11 3 2" xfId="387" xr:uid="{B7A6EC66-E7C9-4B70-B807-71767B02DF9D}"/>
    <cellStyle name="Millares 11 3 2 2" xfId="2301" xr:uid="{D2E10ED0-B861-47D4-84E4-4A0D23B32033}"/>
    <cellStyle name="Millares 11 3 2 2 2" xfId="4216" xr:uid="{9677D3BF-57BC-4380-99DF-74E29E222A8E}"/>
    <cellStyle name="Millares 11 3 2 3" xfId="1344" xr:uid="{857D575C-C6AC-4213-B281-58E129192339}"/>
    <cellStyle name="Millares 11 3 2 4" xfId="3259" xr:uid="{85FD2CCC-F62F-4881-8A40-693DCBB63825}"/>
    <cellStyle name="Millares 11 3 3" xfId="626" xr:uid="{C567D0C0-E540-48FA-8040-4ECA4CF48C0C}"/>
    <cellStyle name="Millares 11 3 3 2" xfId="2540" xr:uid="{612F74A4-0502-4C14-91F1-6F1F7A7E9DBF}"/>
    <cellStyle name="Millares 11 3 3 2 2" xfId="4455" xr:uid="{78FE62BF-D23D-4EEF-8233-A7BDF525B4D8}"/>
    <cellStyle name="Millares 11 3 3 3" xfId="1583" xr:uid="{A6B2FBE9-1CDC-4DA9-88EF-839BDE556A91}"/>
    <cellStyle name="Millares 11 3 3 4" xfId="3498" xr:uid="{E053D7C6-D8BC-4713-BDE4-D3844F0934C0}"/>
    <cellStyle name="Millares 11 3 4" xfId="865" xr:uid="{06D58674-C2F3-452D-B8BE-3C061F14AF7A}"/>
    <cellStyle name="Millares 11 3 4 2" xfId="2779" xr:uid="{8B334B3A-5B43-48E1-8712-65150A561007}"/>
    <cellStyle name="Millares 11 3 4 2 2" xfId="4694" xr:uid="{7BD31A85-2E22-4095-BCE3-4828003D76C8}"/>
    <cellStyle name="Millares 11 3 4 3" xfId="1822" xr:uid="{34543369-BF55-41E5-BA27-B721AF860795}"/>
    <cellStyle name="Millares 11 3 4 4" xfId="3737" xr:uid="{8B98E867-2886-45E8-BE8B-9401D9B60032}"/>
    <cellStyle name="Millares 11 3 5" xfId="2063" xr:uid="{D32CD895-DFA4-430E-9B7E-F83C706A22F0}"/>
    <cellStyle name="Millares 11 3 5 2" xfId="3978" xr:uid="{9CA6A0D5-E911-4183-BAEF-8B23465A1F79}"/>
    <cellStyle name="Millares 11 3 6" xfId="1106" xr:uid="{7FB38B36-7842-48C0-939A-D7BCD7C27BC1}"/>
    <cellStyle name="Millares 11 3 7" xfId="3021" xr:uid="{B0CD6179-C2A0-48F1-ADA6-61C65BA784D3}"/>
    <cellStyle name="Millares 11 4" xfId="201" xr:uid="{1FAA52D6-56D9-409A-8BA9-AF54C4B0D5C6}"/>
    <cellStyle name="Millares 11 4 2" xfId="439" xr:uid="{2BA4E079-0CF5-4D33-B881-D5F45C81C295}"/>
    <cellStyle name="Millares 11 4 2 2" xfId="2353" xr:uid="{A71BF4AE-F78F-4047-ACE1-CD8E4B22C4B6}"/>
    <cellStyle name="Millares 11 4 2 2 2" xfId="4268" xr:uid="{4C815BFB-BC24-40A5-8E13-DEA8822C8C3D}"/>
    <cellStyle name="Millares 11 4 2 3" xfId="1396" xr:uid="{8B092EF7-0B38-4A2E-8C1A-0C527B2E326F}"/>
    <cellStyle name="Millares 11 4 2 4" xfId="3311" xr:uid="{7993385D-240F-43F7-8187-2D524DDEDFF7}"/>
    <cellStyle name="Millares 11 4 3" xfId="678" xr:uid="{65D81D3F-B3BB-49B9-87AC-505BC4F07F08}"/>
    <cellStyle name="Millares 11 4 3 2" xfId="2592" xr:uid="{D4842D89-52D2-471B-A1F2-0C0D35CDBE35}"/>
    <cellStyle name="Millares 11 4 3 2 2" xfId="4507" xr:uid="{5E77D245-572F-4EAE-AFEF-ABE78318A0A1}"/>
    <cellStyle name="Millares 11 4 3 3" xfId="1635" xr:uid="{DC212079-4AB7-48AD-9BFF-7B335BAAB9F2}"/>
    <cellStyle name="Millares 11 4 3 4" xfId="3550" xr:uid="{19EF963D-9F31-4197-917C-2E6EE21116B6}"/>
    <cellStyle name="Millares 11 4 4" xfId="917" xr:uid="{9D92E419-4936-43BA-816F-C0CBF1F3A360}"/>
    <cellStyle name="Millares 11 4 4 2" xfId="2831" xr:uid="{025FE7C3-5086-42BA-9A0A-4BA8DAE8765E}"/>
    <cellStyle name="Millares 11 4 4 2 2" xfId="4746" xr:uid="{645B6104-609C-4F20-A1A3-DC184599D1F1}"/>
    <cellStyle name="Millares 11 4 4 3" xfId="1874" xr:uid="{D3A297E5-7CF2-4AEE-96E2-F6E953DB4EF8}"/>
    <cellStyle name="Millares 11 4 4 4" xfId="3789" xr:uid="{31570925-B5C9-4419-AEE5-52F407EF4C36}"/>
    <cellStyle name="Millares 11 4 5" xfId="2115" xr:uid="{57E51EB7-314F-4C3C-9870-54A224A31EBC}"/>
    <cellStyle name="Millares 11 4 5 2" xfId="4030" xr:uid="{3FD11366-1DE2-4B9D-B4FC-4B34DA10270C}"/>
    <cellStyle name="Millares 11 4 6" xfId="1158" xr:uid="{66B46FF6-C854-4857-951C-8480AE5F7765}"/>
    <cellStyle name="Millares 11 4 7" xfId="3073" xr:uid="{17F71930-1613-4C1D-BC99-43AB2498FD6E}"/>
    <cellStyle name="Millares 11 5" xfId="244" xr:uid="{7E5FE38D-C180-4016-AF39-F1571A427544}"/>
    <cellStyle name="Millares 11 5 2" xfId="482" xr:uid="{B4DF9AE0-96E5-4E57-824C-68441C724DE4}"/>
    <cellStyle name="Millares 11 5 2 2" xfId="2396" xr:uid="{45F77964-3EAB-4179-AE34-F68161C7C7E4}"/>
    <cellStyle name="Millares 11 5 2 2 2" xfId="4311" xr:uid="{F783CB3E-01E3-426D-9CF4-3BCA61A76FFE}"/>
    <cellStyle name="Millares 11 5 2 3" xfId="1439" xr:uid="{08B92C87-BB32-4F55-8548-5B9833B4F747}"/>
    <cellStyle name="Millares 11 5 2 4" xfId="3354" xr:uid="{BE45FBBB-E066-4A89-88D2-47957E17A51F}"/>
    <cellStyle name="Millares 11 5 3" xfId="721" xr:uid="{E27B22D9-56A1-4CDD-9101-306210C102D5}"/>
    <cellStyle name="Millares 11 5 3 2" xfId="2635" xr:uid="{594FEE52-D65A-45BE-BF27-7FEB0521585E}"/>
    <cellStyle name="Millares 11 5 3 2 2" xfId="4550" xr:uid="{86E39873-D3C4-4F48-A80C-5A024521FACA}"/>
    <cellStyle name="Millares 11 5 3 3" xfId="1678" xr:uid="{8F7AFC7A-3E3E-479F-BB82-EA138CB40DFB}"/>
    <cellStyle name="Millares 11 5 3 4" xfId="3593" xr:uid="{87402FB0-910F-409B-A2C2-6536F4DF4BC0}"/>
    <cellStyle name="Millares 11 5 4" xfId="960" xr:uid="{878C3C32-F2C2-4018-B20F-D77E0BE8254A}"/>
    <cellStyle name="Millares 11 5 4 2" xfId="2874" xr:uid="{FD05A830-1584-4F54-AC0D-862E8AFF83BF}"/>
    <cellStyle name="Millares 11 5 4 2 2" xfId="4789" xr:uid="{6970C4DA-697C-4420-87A0-276A90BF92B0}"/>
    <cellStyle name="Millares 11 5 4 3" xfId="1917" xr:uid="{AF7C93AD-AFFA-46AC-A464-EC3937B49EF3}"/>
    <cellStyle name="Millares 11 5 4 4" xfId="3832" xr:uid="{1C5739EE-6FDA-4B62-A516-BA35C1AFB714}"/>
    <cellStyle name="Millares 11 5 5" xfId="2158" xr:uid="{4CCD604F-81F9-4DAB-B2B0-118963217A04}"/>
    <cellStyle name="Millares 11 5 5 2" xfId="4073" xr:uid="{575D3A5F-BC24-404F-804C-A229822BA6D6}"/>
    <cellStyle name="Millares 11 5 6" xfId="1201" xr:uid="{1AE04AE3-8604-48AF-B204-432A1DFA06C0}"/>
    <cellStyle name="Millares 11 5 7" xfId="3116" xr:uid="{0D122C72-34B6-408D-9DF7-CBA5DFDA11E5}"/>
    <cellStyle name="Millares 11 6" xfId="311" xr:uid="{E686A316-454D-4588-A94F-22AA1A43AE79}"/>
    <cellStyle name="Millares 11 6 2" xfId="2225" xr:uid="{44621837-0DD0-447C-80FD-C75B4BE22A93}"/>
    <cellStyle name="Millares 11 6 2 2" xfId="4140" xr:uid="{76445597-A607-490E-9386-D6FF0696A7BB}"/>
    <cellStyle name="Millares 11 6 3" xfId="1268" xr:uid="{9095394F-D2FE-4448-8038-3B7DE3C16AD0}"/>
    <cellStyle name="Millares 11 6 4" xfId="3183" xr:uid="{511CC1D4-EDC2-4D55-9C55-8F6BADD9B781}"/>
    <cellStyle name="Millares 11 7" xfId="550" xr:uid="{F6348912-B4B6-4E0A-A28D-EC565CDC1652}"/>
    <cellStyle name="Millares 11 7 2" xfId="2464" xr:uid="{13DFA675-BBE4-4D34-8628-262154E303DF}"/>
    <cellStyle name="Millares 11 7 2 2" xfId="4379" xr:uid="{5AB465C0-8FF3-48D2-BA09-68DD9E687888}"/>
    <cellStyle name="Millares 11 7 3" xfId="1507" xr:uid="{E2541F67-4338-438C-96CC-83D497FF93BE}"/>
    <cellStyle name="Millares 11 7 4" xfId="3422" xr:uid="{465AC8CA-5D54-4784-B339-CFB20C421CDB}"/>
    <cellStyle name="Millares 11 8" xfId="789" xr:uid="{DCB9E9B7-6332-4D09-86DB-27431E45C0D2}"/>
    <cellStyle name="Millares 11 8 2" xfId="2703" xr:uid="{C5EE0909-2A65-4F30-B69C-CBC5446C979F}"/>
    <cellStyle name="Millares 11 8 2 2" xfId="4618" xr:uid="{B7808249-1CB8-49EB-BAC9-F1A65D028017}"/>
    <cellStyle name="Millares 11 8 3" xfId="1746" xr:uid="{B6F8738C-A12D-4889-B687-001A9AB9335A}"/>
    <cellStyle name="Millares 11 8 4" xfId="3661" xr:uid="{3EE6618B-1981-40A3-A20D-4DE5B95B12BA}"/>
    <cellStyle name="Millares 11 9" xfId="1987" xr:uid="{DAA78803-3214-48A6-AE9F-2A7ACC7A19CB}"/>
    <cellStyle name="Millares 11 9 2" xfId="3902" xr:uid="{E8D72EC5-A67E-4065-84F7-6453A29D4DBF}"/>
    <cellStyle name="Millares 12" xfId="73" xr:uid="{C550ABF6-4723-419A-9B21-B4509FCA45E9}"/>
    <cellStyle name="Millares 12 10" xfId="1032" xr:uid="{296FB1C6-B2CD-4115-9DC8-21B77F3B4F86}"/>
    <cellStyle name="Millares 12 11" xfId="2947" xr:uid="{74AD5079-00DD-4F86-AAC9-EE036A082C8C}"/>
    <cellStyle name="Millares 12 2" xfId="107" xr:uid="{C54AFF42-55E6-46AE-A397-69FE97F74849}"/>
    <cellStyle name="Millares 12 2 2" xfId="279" xr:uid="{BD6BB6DB-BF95-4C64-B9B9-60AD7FD8A08D}"/>
    <cellStyle name="Millares 12 2 2 2" xfId="518" xr:uid="{09107B9A-4671-4FAE-AA57-CEB1AD47C6D2}"/>
    <cellStyle name="Millares 12 2 2 2 2" xfId="2432" xr:uid="{FE25B078-9481-4466-AA4F-3C252BCC4932}"/>
    <cellStyle name="Millares 12 2 2 2 2 2" xfId="4347" xr:uid="{1A0F4D56-35E3-4A4B-A561-F62735DDB4C4}"/>
    <cellStyle name="Millares 12 2 2 2 3" xfId="1475" xr:uid="{1168DD49-17A4-4CEB-A96D-A82D4214E605}"/>
    <cellStyle name="Millares 12 2 2 2 4" xfId="3390" xr:uid="{917A685E-7064-4C9C-92EF-D881DA327372}"/>
    <cellStyle name="Millares 12 2 2 3" xfId="757" xr:uid="{3AF7D077-D303-4DAB-A7E3-7AC0580EDFF1}"/>
    <cellStyle name="Millares 12 2 2 3 2" xfId="2671" xr:uid="{A37E72F8-6A2B-4B13-B084-014E35F88F70}"/>
    <cellStyle name="Millares 12 2 2 3 2 2" xfId="4586" xr:uid="{BFD3F1A1-5E3F-48F4-B38F-114376FB8CFC}"/>
    <cellStyle name="Millares 12 2 2 3 3" xfId="1714" xr:uid="{A4FFCDFE-EA48-4BF5-83BA-A132F85F4DF8}"/>
    <cellStyle name="Millares 12 2 2 3 4" xfId="3629" xr:uid="{AC3CDA99-9F96-4755-ABB0-F74CD9760206}"/>
    <cellStyle name="Millares 12 2 2 4" xfId="996" xr:uid="{CE32B4C8-5072-473C-BE8C-185D5CB21D90}"/>
    <cellStyle name="Millares 12 2 2 4 2" xfId="2910" xr:uid="{A3FEB3ED-60F2-42F0-8FB6-82E5EA447F5A}"/>
    <cellStyle name="Millares 12 2 2 4 2 2" xfId="4825" xr:uid="{C98FE805-FA93-4AE6-B43B-463C0821904D}"/>
    <cellStyle name="Millares 12 2 2 4 3" xfId="1953" xr:uid="{AC6888FF-F66F-4C03-9D55-BF965FC2868E}"/>
    <cellStyle name="Millares 12 2 2 4 4" xfId="3868" xr:uid="{1539C022-71BA-46B7-85E8-1C97D8BF11DF}"/>
    <cellStyle name="Millares 12 2 2 5" xfId="2193" xr:uid="{B2A4CAF5-C033-4D93-9C32-585F6D569D71}"/>
    <cellStyle name="Millares 12 2 2 5 2" xfId="4108" xr:uid="{58461466-42D7-47A1-A174-EE50CAEFF034}"/>
    <cellStyle name="Millares 12 2 2 6" xfId="1236" xr:uid="{7F75035F-D664-477A-BF41-9F870D8BB9A9}"/>
    <cellStyle name="Millares 12 2 2 7" xfId="3151" xr:uid="{FFBA01DC-6690-40EA-8C7F-F2C47EF42680}"/>
    <cellStyle name="Millares 12 2 3" xfId="347" xr:uid="{9037C183-6CC2-4889-AACB-61AA553B3FF5}"/>
    <cellStyle name="Millares 12 2 3 2" xfId="2261" xr:uid="{E4986D73-649A-4150-B674-5D847959A4ED}"/>
    <cellStyle name="Millares 12 2 3 2 2" xfId="4176" xr:uid="{35D25412-0CD1-482B-91B7-D06FF90E06A4}"/>
    <cellStyle name="Millares 12 2 3 3" xfId="1304" xr:uid="{B5B24A0D-AC53-4C64-AE20-E9416D1E7191}"/>
    <cellStyle name="Millares 12 2 3 4" xfId="3219" xr:uid="{345F0AA5-9671-4F97-9A18-1858F69A4D45}"/>
    <cellStyle name="Millares 12 2 4" xfId="586" xr:uid="{B63D1CEC-8B30-456A-9486-145B4EB47675}"/>
    <cellStyle name="Millares 12 2 4 2" xfId="2500" xr:uid="{C689D2F5-3FE4-402D-A6A9-7F76357A4F71}"/>
    <cellStyle name="Millares 12 2 4 2 2" xfId="4415" xr:uid="{0D3E2FC3-6405-43BA-BBD3-0E7B1874145D}"/>
    <cellStyle name="Millares 12 2 4 3" xfId="1543" xr:uid="{51AEF647-B7AA-4E09-AAB1-96DEA1BBCDE3}"/>
    <cellStyle name="Millares 12 2 4 4" xfId="3458" xr:uid="{9447DEC3-DAFA-4F1E-8429-EE7C898545E0}"/>
    <cellStyle name="Millares 12 2 5" xfId="825" xr:uid="{1B13E113-61FC-4C53-9761-F6D2D301AD50}"/>
    <cellStyle name="Millares 12 2 5 2" xfId="2739" xr:uid="{1BA9D5E5-ADE1-471A-AD7F-9EF27321D396}"/>
    <cellStyle name="Millares 12 2 5 2 2" xfId="4654" xr:uid="{32BE7951-1C76-4CE5-8E9A-25452C8F9864}"/>
    <cellStyle name="Millares 12 2 5 3" xfId="1782" xr:uid="{4245BE6C-6437-4321-B3D0-D5FA753E892F}"/>
    <cellStyle name="Millares 12 2 5 4" xfId="3697" xr:uid="{361FDB8C-C2F3-4308-A30A-92858C03CA8F}"/>
    <cellStyle name="Millares 12 2 6" xfId="2023" xr:uid="{34D90B7F-36B7-42AE-95E8-7D977A5BC3AC}"/>
    <cellStyle name="Millares 12 2 6 2" xfId="3938" xr:uid="{2B9D5E8F-6F61-4B54-BE2F-C12B6719597C}"/>
    <cellStyle name="Millares 12 2 7" xfId="1066" xr:uid="{969E441F-0262-4039-B574-B398A1BD5E28}"/>
    <cellStyle name="Millares 12 2 8" xfId="2981" xr:uid="{28A5212B-5645-49D3-8F03-4AD9441742A0}"/>
    <cellStyle name="Millares 12 3" xfId="161" xr:uid="{BBFD2F78-2E90-4A5C-9C33-FF76CE45913E}"/>
    <cellStyle name="Millares 12 3 2" xfId="399" xr:uid="{4F4D5843-10D6-4C46-B124-D180C34AB630}"/>
    <cellStyle name="Millares 12 3 2 2" xfId="2313" xr:uid="{5DD6FFA1-BB86-4E2D-B8AF-41C935D3DE45}"/>
    <cellStyle name="Millares 12 3 2 2 2" xfId="4228" xr:uid="{E5ED923C-AABB-46A9-BF93-09014470354C}"/>
    <cellStyle name="Millares 12 3 2 3" xfId="1356" xr:uid="{BAC281F3-764E-4B64-997D-50AACC3BB141}"/>
    <cellStyle name="Millares 12 3 2 4" xfId="3271" xr:uid="{59F31A06-07B4-4158-8416-E2E47ECEC52B}"/>
    <cellStyle name="Millares 12 3 3" xfId="638" xr:uid="{E4EDFF52-6A5C-4DD7-B058-2B498B4A722A}"/>
    <cellStyle name="Millares 12 3 3 2" xfId="2552" xr:uid="{F0F00040-A2A8-4394-A60F-D2C1B20AF3CB}"/>
    <cellStyle name="Millares 12 3 3 2 2" xfId="4467" xr:uid="{0B3C5B86-07A2-4F3B-84E3-C960ED832030}"/>
    <cellStyle name="Millares 12 3 3 3" xfId="1595" xr:uid="{5B49E46B-FEE8-4960-88D5-9DB4D1A89C98}"/>
    <cellStyle name="Millares 12 3 3 4" xfId="3510" xr:uid="{43466B15-270D-44C1-B609-79B53BAA7E24}"/>
    <cellStyle name="Millares 12 3 4" xfId="877" xr:uid="{CAAA11EA-4D27-4965-9720-7994A98CD6DA}"/>
    <cellStyle name="Millares 12 3 4 2" xfId="2791" xr:uid="{FCCB8F39-502D-4C7C-B60E-A1956B124FDC}"/>
    <cellStyle name="Millares 12 3 4 2 2" xfId="4706" xr:uid="{920B851B-99B8-4F07-B1B3-8C813A7CA252}"/>
    <cellStyle name="Millares 12 3 4 3" xfId="1834" xr:uid="{2838A867-775E-44C4-BD6F-5597BA7F975C}"/>
    <cellStyle name="Millares 12 3 4 4" xfId="3749" xr:uid="{2ED02069-566F-4C99-A4CC-74F784270538}"/>
    <cellStyle name="Millares 12 3 5" xfId="2075" xr:uid="{3A79C038-189A-42A3-A885-1B112A0C0934}"/>
    <cellStyle name="Millares 12 3 5 2" xfId="3990" xr:uid="{CAF7B86A-E374-41A2-9A29-70949ED778AF}"/>
    <cellStyle name="Millares 12 3 6" xfId="1118" xr:uid="{94A9F95D-05BD-4977-B85F-40937E8C92F6}"/>
    <cellStyle name="Millares 12 3 7" xfId="3033" xr:uid="{EED73DA3-A942-46CF-AB92-CCAE4D771E07}"/>
    <cellStyle name="Millares 12 4" xfId="213" xr:uid="{D4206438-B54E-4850-B9D6-042193F6E15D}"/>
    <cellStyle name="Millares 12 4 2" xfId="451" xr:uid="{201A3BE0-A705-4B2C-A7B3-2CCCDD6984D1}"/>
    <cellStyle name="Millares 12 4 2 2" xfId="2365" xr:uid="{D2E94BED-5FE9-41F7-879F-4E4E1990177B}"/>
    <cellStyle name="Millares 12 4 2 2 2" xfId="4280" xr:uid="{14F2BD87-1AD5-4F8E-8DD9-FAED9FD40371}"/>
    <cellStyle name="Millares 12 4 2 3" xfId="1408" xr:uid="{6E0E7D88-185F-45D3-9B1D-881362BF4451}"/>
    <cellStyle name="Millares 12 4 2 4" xfId="3323" xr:uid="{824C19CA-BF43-4689-B65E-4F50C066FEF0}"/>
    <cellStyle name="Millares 12 4 3" xfId="690" xr:uid="{1F9292BC-F5ED-4DF1-BCFD-B5FEFA774369}"/>
    <cellStyle name="Millares 12 4 3 2" xfId="2604" xr:uid="{8ED12DF9-8478-4B3A-92EC-775D74EA26F9}"/>
    <cellStyle name="Millares 12 4 3 2 2" xfId="4519" xr:uid="{3EAA7261-6F88-4B2E-8CD2-330040503924}"/>
    <cellStyle name="Millares 12 4 3 3" xfId="1647" xr:uid="{C4A747D3-521A-46FD-9EFD-EF7731B97727}"/>
    <cellStyle name="Millares 12 4 3 4" xfId="3562" xr:uid="{6D6A27C8-1B46-45AB-8EF0-25B5B097D82A}"/>
    <cellStyle name="Millares 12 4 4" xfId="929" xr:uid="{73709A58-0C2F-49A5-9F37-079A6E4E49A2}"/>
    <cellStyle name="Millares 12 4 4 2" xfId="2843" xr:uid="{BD3C57FB-1898-4E54-BAF8-2D00AB65F87B}"/>
    <cellStyle name="Millares 12 4 4 2 2" xfId="4758" xr:uid="{DABF766F-89F6-40E9-A900-FC0C6C602F8A}"/>
    <cellStyle name="Millares 12 4 4 3" xfId="1886" xr:uid="{A3136584-83D9-45D3-AB8D-68BE836A3B84}"/>
    <cellStyle name="Millares 12 4 4 4" xfId="3801" xr:uid="{567C8339-0377-4415-B30D-EF2206A1C478}"/>
    <cellStyle name="Millares 12 4 5" xfId="2127" xr:uid="{835F6B00-030E-454F-A98A-1F90A5FBF308}"/>
    <cellStyle name="Millares 12 4 5 2" xfId="4042" xr:uid="{02B7DF4F-FAB6-4327-97A2-A73F0316A865}"/>
    <cellStyle name="Millares 12 4 6" xfId="1170" xr:uid="{A78E56A9-B671-48A6-A09F-DE1BD81D8216}"/>
    <cellStyle name="Millares 12 4 7" xfId="3085" xr:uid="{9D20A6AB-8FC6-4E17-9940-462DCC314F13}"/>
    <cellStyle name="Millares 12 5" xfId="246" xr:uid="{56B5D6EA-D4BC-4D03-BB48-6CD9822C32B1}"/>
    <cellStyle name="Millares 12 5 2" xfId="484" xr:uid="{4A7EA974-F782-45C2-92D7-2CF8852B526C}"/>
    <cellStyle name="Millares 12 5 2 2" xfId="2398" xr:uid="{4A096AFC-DA54-4A2D-B98E-1E92A9452221}"/>
    <cellStyle name="Millares 12 5 2 2 2" xfId="4313" xr:uid="{BAA30BBF-A76A-458B-866F-DD19D8E4A12C}"/>
    <cellStyle name="Millares 12 5 2 3" xfId="1441" xr:uid="{337EAA1D-B7E8-4532-BE29-9B714AE4D4C0}"/>
    <cellStyle name="Millares 12 5 2 4" xfId="3356" xr:uid="{36C48825-9BF8-450C-B469-E3534053609B}"/>
    <cellStyle name="Millares 12 5 3" xfId="723" xr:uid="{FFE9A899-0185-45F7-9286-2DE2344025D0}"/>
    <cellStyle name="Millares 12 5 3 2" xfId="2637" xr:uid="{E475F93B-5DCC-4D10-A5B0-2C319536C7F4}"/>
    <cellStyle name="Millares 12 5 3 2 2" xfId="4552" xr:uid="{FDA40110-5A72-4072-A710-27643A07E21C}"/>
    <cellStyle name="Millares 12 5 3 3" xfId="1680" xr:uid="{2A78D3D7-D67D-4B16-BE19-410777C67A1C}"/>
    <cellStyle name="Millares 12 5 3 4" xfId="3595" xr:uid="{35438DF7-40A8-4253-BF30-676CC229C7F8}"/>
    <cellStyle name="Millares 12 5 4" xfId="962" xr:uid="{B42FAB6A-35DF-4977-9074-553E661D7054}"/>
    <cellStyle name="Millares 12 5 4 2" xfId="2876" xr:uid="{05914B04-958B-4CD7-94A2-F883531D38C7}"/>
    <cellStyle name="Millares 12 5 4 2 2" xfId="4791" xr:uid="{1D1E9196-5ECC-4037-9248-00ABB6C0949D}"/>
    <cellStyle name="Millares 12 5 4 3" xfId="1919" xr:uid="{2113C385-4B60-4864-A695-FF67A0E6C236}"/>
    <cellStyle name="Millares 12 5 4 4" xfId="3834" xr:uid="{C115FBF2-9211-49D4-B8E0-24AB56C9B663}"/>
    <cellStyle name="Millares 12 5 5" xfId="2160" xr:uid="{FECA5513-A9EE-45F9-84DC-13FF768AE900}"/>
    <cellStyle name="Millares 12 5 5 2" xfId="4075" xr:uid="{F70D4114-D9A3-4F8E-A8B6-4FCAC7A29748}"/>
    <cellStyle name="Millares 12 5 6" xfId="1203" xr:uid="{023990F0-0249-4B26-B881-CBE20A3EFBC3}"/>
    <cellStyle name="Millares 12 5 7" xfId="3118" xr:uid="{8AD937BE-BB9F-4331-8131-26A3F2024E43}"/>
    <cellStyle name="Millares 12 6" xfId="313" xr:uid="{14ED80AB-809E-4A19-8F8F-8655DB314105}"/>
    <cellStyle name="Millares 12 6 2" xfId="2227" xr:uid="{965474B3-1A24-4287-982A-54CF89C9D886}"/>
    <cellStyle name="Millares 12 6 2 2" xfId="4142" xr:uid="{14071FC7-1C92-4655-9D7D-8E2EC49EDE8D}"/>
    <cellStyle name="Millares 12 6 3" xfId="1270" xr:uid="{A26B3102-9526-4B6B-A925-2559B04E9C64}"/>
    <cellStyle name="Millares 12 6 4" xfId="3185" xr:uid="{71E299FA-6F27-465A-9596-DD5A7A3CD117}"/>
    <cellStyle name="Millares 12 7" xfId="552" xr:uid="{FDD19A75-D2FE-402C-B637-F129D7CBEC76}"/>
    <cellStyle name="Millares 12 7 2" xfId="2466" xr:uid="{10B7255A-38C1-469B-B00F-B20E14D8AA64}"/>
    <cellStyle name="Millares 12 7 2 2" xfId="4381" xr:uid="{0F9D011F-ACF4-4828-B16C-01090DD86B2F}"/>
    <cellStyle name="Millares 12 7 3" xfId="1509" xr:uid="{72F8357A-6A48-45BD-8FEC-96D3336C99EA}"/>
    <cellStyle name="Millares 12 7 4" xfId="3424" xr:uid="{1331B8CC-AF4C-488E-AC93-1F77315C65E8}"/>
    <cellStyle name="Millares 12 8" xfId="791" xr:uid="{8A0DCCA1-0339-4AE9-8421-796D995B604F}"/>
    <cellStyle name="Millares 12 8 2" xfId="2705" xr:uid="{D4F75152-D283-4874-A1C8-16A8B838E10F}"/>
    <cellStyle name="Millares 12 8 2 2" xfId="4620" xr:uid="{E9859A54-A6E2-44F5-A921-7E8EACD9BA37}"/>
    <cellStyle name="Millares 12 8 3" xfId="1748" xr:uid="{A4D8EBDC-2DDD-4A11-BECC-4BBD19F6C72A}"/>
    <cellStyle name="Millares 12 8 4" xfId="3663" xr:uid="{AC06A351-8D5C-4551-8737-6715A838DBE3}"/>
    <cellStyle name="Millares 12 9" xfId="1989" xr:uid="{34352F6D-2BC1-4DAF-8995-860E7CD5872E}"/>
    <cellStyle name="Millares 12 9 2" xfId="3904" xr:uid="{775C461B-46A1-4F37-B177-C20534F8303A}"/>
    <cellStyle name="Millares 13" xfId="77" xr:uid="{85F818C7-C0DB-4CCE-B719-09E38A8AA4AE}"/>
    <cellStyle name="Millares 13 2" xfId="111" xr:uid="{9C7714EC-0083-4422-AEDD-E94F3D9F1DEE}"/>
    <cellStyle name="Millares 13 2 2" xfId="283" xr:uid="{132C6535-1AB3-493C-8FA0-6C81759CC2EC}"/>
    <cellStyle name="Millares 13 2 2 2" xfId="522" xr:uid="{ABA55808-FFD1-4279-8334-443A472CC34D}"/>
    <cellStyle name="Millares 13 2 2 2 2" xfId="2436" xr:uid="{B78C2AE7-482B-4E8B-BA56-456AF83447FA}"/>
    <cellStyle name="Millares 13 2 2 2 2 2" xfId="4351" xr:uid="{8A83BE9B-AE71-433D-ABCC-D23BEAAB5E97}"/>
    <cellStyle name="Millares 13 2 2 2 3" xfId="1479" xr:uid="{00D9660D-D6A2-4EAD-B6B3-EEF499F4E160}"/>
    <cellStyle name="Millares 13 2 2 2 4" xfId="3394" xr:uid="{A58AC73F-8EBA-4FDC-9403-F867F693554F}"/>
    <cellStyle name="Millares 13 2 2 3" xfId="761" xr:uid="{18BB3E05-33F4-40C3-891E-9A411E68E0C4}"/>
    <cellStyle name="Millares 13 2 2 3 2" xfId="2675" xr:uid="{DDBBC82E-96EA-4E79-98F2-47887389EAC7}"/>
    <cellStyle name="Millares 13 2 2 3 2 2" xfId="4590" xr:uid="{873D90AE-8EF6-431F-941D-5E801DD855BD}"/>
    <cellStyle name="Millares 13 2 2 3 3" xfId="1718" xr:uid="{F3D85923-5B76-476F-96BE-BF9B4730F60F}"/>
    <cellStyle name="Millares 13 2 2 3 4" xfId="3633" xr:uid="{AAB674D3-DFA4-4FB0-8CFE-4A24AEA94CED}"/>
    <cellStyle name="Millares 13 2 2 4" xfId="1000" xr:uid="{B156DD58-C0E2-40C7-9F66-A88CC55858DD}"/>
    <cellStyle name="Millares 13 2 2 4 2" xfId="2914" xr:uid="{20176938-F4D3-480B-B4BC-1802C35AFB33}"/>
    <cellStyle name="Millares 13 2 2 4 2 2" xfId="4829" xr:uid="{1FC28DF7-C24B-4FAF-80AC-4D8438A6F9FC}"/>
    <cellStyle name="Millares 13 2 2 4 3" xfId="1957" xr:uid="{9EA011A0-0DBA-41E7-9458-B4C50BC0EA9D}"/>
    <cellStyle name="Millares 13 2 2 4 4" xfId="3872" xr:uid="{71821C8F-FBC9-4817-A91D-805121BB6360}"/>
    <cellStyle name="Millares 13 2 2 5" xfId="2197" xr:uid="{0FF53F84-051E-4314-B3C1-CFB0407F706F}"/>
    <cellStyle name="Millares 13 2 2 5 2" xfId="4112" xr:uid="{6F64919A-7D8E-4103-B23B-D8057BFAEEFD}"/>
    <cellStyle name="Millares 13 2 2 6" xfId="1240" xr:uid="{962D9207-D17C-41BD-9EB8-8947A656AB57}"/>
    <cellStyle name="Millares 13 2 2 7" xfId="3155" xr:uid="{E943AD5B-A988-484E-B437-AD9A42DBF6EE}"/>
    <cellStyle name="Millares 13 2 3" xfId="351" xr:uid="{2D07BACD-DB5A-400C-A36B-7FC75A37F0EA}"/>
    <cellStyle name="Millares 13 2 3 2" xfId="2265" xr:uid="{23C76742-399B-46F9-8442-9989319CC8B6}"/>
    <cellStyle name="Millares 13 2 3 2 2" xfId="4180" xr:uid="{8FD9FBED-BD49-40CF-9AF5-BB171FB92DF8}"/>
    <cellStyle name="Millares 13 2 3 3" xfId="1308" xr:uid="{379A12B3-7FEA-4590-90F8-941EC3AF2AC8}"/>
    <cellStyle name="Millares 13 2 3 4" xfId="3223" xr:uid="{4F5223A6-0367-459D-9FF9-67D4E6F38620}"/>
    <cellStyle name="Millares 13 2 4" xfId="590" xr:uid="{68BAA035-385D-4CF1-856A-4BF987DFC215}"/>
    <cellStyle name="Millares 13 2 4 2" xfId="2504" xr:uid="{838BA543-8CB3-4730-A9F3-AE3D2C1C5C94}"/>
    <cellStyle name="Millares 13 2 4 2 2" xfId="4419" xr:uid="{FDE0FB32-CF7B-41AC-8F56-A8373ABBD559}"/>
    <cellStyle name="Millares 13 2 4 3" xfId="1547" xr:uid="{39889176-6DBF-45F6-AB6A-B4DB7AD83C7B}"/>
    <cellStyle name="Millares 13 2 4 4" xfId="3462" xr:uid="{FFFA77BB-7D15-4712-B68D-A30576D55CE6}"/>
    <cellStyle name="Millares 13 2 5" xfId="829" xr:uid="{EF1A2020-1124-4547-8C43-DEA5B8AF3665}"/>
    <cellStyle name="Millares 13 2 5 2" xfId="2743" xr:uid="{F191A1AB-E67A-447D-9D4B-0FD9EEF62639}"/>
    <cellStyle name="Millares 13 2 5 2 2" xfId="4658" xr:uid="{88798408-559B-4742-A30B-5D8AD6753E8B}"/>
    <cellStyle name="Millares 13 2 5 3" xfId="1786" xr:uid="{1E6A401B-2512-4569-A9AC-22995336AF2A}"/>
    <cellStyle name="Millares 13 2 5 4" xfId="3701" xr:uid="{86D8210B-6444-4071-99FD-C003FD43F50E}"/>
    <cellStyle name="Millares 13 2 6" xfId="2027" xr:uid="{3CCDEEBE-F811-4BFA-B51F-57C9860990CF}"/>
    <cellStyle name="Millares 13 2 6 2" xfId="3942" xr:uid="{65A4EA19-5013-42A0-8EDB-861D4D16613E}"/>
    <cellStyle name="Millares 13 2 7" xfId="1070" xr:uid="{A3954B98-E48A-4656-A13A-AF0E95B7E687}"/>
    <cellStyle name="Millares 13 2 8" xfId="2985" xr:uid="{59058DDD-2A56-4691-BD5C-381D4C4326CD}"/>
    <cellStyle name="Millares 13 3" xfId="250" xr:uid="{89FFE91C-81D2-45AC-885B-514E7B4C9BB7}"/>
    <cellStyle name="Millares 13 3 2" xfId="488" xr:uid="{7ADF25BE-4238-46A6-9A8E-5C9C142C1DFF}"/>
    <cellStyle name="Millares 13 3 2 2" xfId="2402" xr:uid="{5A6839E1-4C9B-4D4B-BEE4-93614FBD4732}"/>
    <cellStyle name="Millares 13 3 2 2 2" xfId="4317" xr:uid="{F39AF0E2-0883-4050-95CA-FC6334056029}"/>
    <cellStyle name="Millares 13 3 2 3" xfId="1445" xr:uid="{FD5C8650-C359-46C2-898C-9D6473676263}"/>
    <cellStyle name="Millares 13 3 2 4" xfId="3360" xr:uid="{6EBFC1CA-9A65-4E09-8BB1-1D8524FAC16B}"/>
    <cellStyle name="Millares 13 3 3" xfId="727" xr:uid="{E94A047A-66F8-4E1D-B3FB-E5EE2BF6E662}"/>
    <cellStyle name="Millares 13 3 3 2" xfId="2641" xr:uid="{E2BB4626-1665-4027-9B24-A5AA530E9351}"/>
    <cellStyle name="Millares 13 3 3 2 2" xfId="4556" xr:uid="{C97B8218-E8A5-4254-AC3A-CC5656E5F975}"/>
    <cellStyle name="Millares 13 3 3 3" xfId="1684" xr:uid="{F4D196C8-AAE6-4483-8128-B8FADE918EB1}"/>
    <cellStyle name="Millares 13 3 3 4" xfId="3599" xr:uid="{FC21C30B-A06C-4CD7-9218-14E69F96FB8C}"/>
    <cellStyle name="Millares 13 3 4" xfId="966" xr:uid="{B61889DA-67DE-422B-AED6-48BD74920564}"/>
    <cellStyle name="Millares 13 3 4 2" xfId="2880" xr:uid="{42B3639D-7D6C-4191-A999-A8C6299B89F6}"/>
    <cellStyle name="Millares 13 3 4 2 2" xfId="4795" xr:uid="{645C6043-E613-497F-B199-05D03F9C7050}"/>
    <cellStyle name="Millares 13 3 4 3" xfId="1923" xr:uid="{76C1FCC7-F783-4B75-BA23-93C8311B89AB}"/>
    <cellStyle name="Millares 13 3 4 4" xfId="3838" xr:uid="{6E243003-07E4-46BB-BA1A-8DF7C682F50F}"/>
    <cellStyle name="Millares 13 3 5" xfId="2164" xr:uid="{24C1E476-F471-4606-BF41-E2C23EBA2D9F}"/>
    <cellStyle name="Millares 13 3 5 2" xfId="4079" xr:uid="{D8483CB5-2199-42FC-9F9A-292D39F7FB3D}"/>
    <cellStyle name="Millares 13 3 6" xfId="1207" xr:uid="{CFF5838D-A180-4349-B36E-4451A8906C00}"/>
    <cellStyle name="Millares 13 3 7" xfId="3122" xr:uid="{07AFF0AC-6D87-4DB8-82D3-9B30254DD9BA}"/>
    <cellStyle name="Millares 13 4" xfId="317" xr:uid="{75191F19-E350-4981-BFBA-8902CFB82003}"/>
    <cellStyle name="Millares 13 4 2" xfId="2231" xr:uid="{00648CE7-C81F-4D8D-BC7B-5A3AED99602E}"/>
    <cellStyle name="Millares 13 4 2 2" xfId="4146" xr:uid="{3D6CC2C3-0452-44E2-B339-5017E3D1CD98}"/>
    <cellStyle name="Millares 13 4 3" xfId="1274" xr:uid="{49A4B264-378E-420E-99B6-59F50400615D}"/>
    <cellStyle name="Millares 13 4 4" xfId="3189" xr:uid="{257C47A2-C00D-4158-A471-078BEE9E4280}"/>
    <cellStyle name="Millares 13 5" xfId="556" xr:uid="{2ACFDDB3-D022-4E22-A315-68113E1A41C6}"/>
    <cellStyle name="Millares 13 5 2" xfId="2470" xr:uid="{900E1BBC-B64C-4FDE-BEDB-29AA96996580}"/>
    <cellStyle name="Millares 13 5 2 2" xfId="4385" xr:uid="{B83D5194-23D8-4E09-9237-99910DDC3973}"/>
    <cellStyle name="Millares 13 5 3" xfId="1513" xr:uid="{22B5843D-85C0-48A5-AA5A-5593FBA44EE2}"/>
    <cellStyle name="Millares 13 5 4" xfId="3428" xr:uid="{733DE41A-D033-4B14-80D2-052870A0FB92}"/>
    <cellStyle name="Millares 13 6" xfId="795" xr:uid="{7807A73E-6A09-4ECD-8BDF-9BF97DB37455}"/>
    <cellStyle name="Millares 13 6 2" xfId="2709" xr:uid="{4880F1E7-9A2F-4065-96AD-8FFEFB678055}"/>
    <cellStyle name="Millares 13 6 2 2" xfId="4624" xr:uid="{9F7CE0A5-4E99-49DD-AD8A-D5F6D946067D}"/>
    <cellStyle name="Millares 13 6 3" xfId="1752" xr:uid="{C3A94439-7EBA-4164-AC10-037EDFFAC7E2}"/>
    <cellStyle name="Millares 13 6 4" xfId="3667" xr:uid="{3C4906D6-8FAE-41A0-A4BF-E08587096D0F}"/>
    <cellStyle name="Millares 13 7" xfId="1993" xr:uid="{C61AE16A-620E-469F-8C9F-0720ED505DEE}"/>
    <cellStyle name="Millares 13 7 2" xfId="3908" xr:uid="{93876AEC-7CAB-47D3-8EFB-9800EDDF0F8C}"/>
    <cellStyle name="Millares 13 8" xfId="1036" xr:uid="{F2AC80F0-272E-4551-A784-861512A105E0}"/>
    <cellStyle name="Millares 13 9" xfId="2951" xr:uid="{39A7952F-7033-4325-824B-6BDF5A0F80F1}"/>
    <cellStyle name="Millares 14" xfId="67" xr:uid="{A25D2FFF-9248-4F96-A736-21A0C8F986E9}"/>
    <cellStyle name="Millares 14 2" xfId="101" xr:uid="{7245144F-D0E2-46A7-A786-B841EE31521C}"/>
    <cellStyle name="Millares 14 2 2" xfId="273" xr:uid="{03DF5230-8FE7-4BE1-BD1C-23BBBA8EE3CB}"/>
    <cellStyle name="Millares 14 2 2 2" xfId="512" xr:uid="{3A4DCCEF-45C3-488E-9FE3-8F9B971AF1F1}"/>
    <cellStyle name="Millares 14 2 2 2 2" xfId="2426" xr:uid="{AAEF04A2-BA64-4E09-905B-A219608F33BC}"/>
    <cellStyle name="Millares 14 2 2 2 2 2" xfId="4341" xr:uid="{516E8070-AC25-4A9E-87C7-8A94FA7CA531}"/>
    <cellStyle name="Millares 14 2 2 2 3" xfId="1469" xr:uid="{0B8CF984-E847-4561-B407-85DA7F994D82}"/>
    <cellStyle name="Millares 14 2 2 2 4" xfId="3384" xr:uid="{E07D62B0-E106-4E4C-BEEF-2A3302434CB0}"/>
    <cellStyle name="Millares 14 2 2 3" xfId="751" xr:uid="{66883E2B-DF04-47B8-BCAE-14E786CC5863}"/>
    <cellStyle name="Millares 14 2 2 3 2" xfId="2665" xr:uid="{F2F52D38-35F8-4E78-B73C-9F2ADA7C3631}"/>
    <cellStyle name="Millares 14 2 2 3 2 2" xfId="4580" xr:uid="{40528B63-21E8-4596-872B-0A2AA4D88A54}"/>
    <cellStyle name="Millares 14 2 2 3 3" xfId="1708" xr:uid="{72CFA374-E27E-419A-8BFA-F3FC61176867}"/>
    <cellStyle name="Millares 14 2 2 3 4" xfId="3623" xr:uid="{554A0154-98C1-4DCB-8308-486AB25B5E00}"/>
    <cellStyle name="Millares 14 2 2 4" xfId="990" xr:uid="{2C301754-9F06-4066-87C2-7F8FB8DD1055}"/>
    <cellStyle name="Millares 14 2 2 4 2" xfId="2904" xr:uid="{C404A2B6-11B8-468D-AF5B-A4631F9EF099}"/>
    <cellStyle name="Millares 14 2 2 4 2 2" xfId="4819" xr:uid="{3BAEFE0F-C757-4197-B60D-74E046DC4F36}"/>
    <cellStyle name="Millares 14 2 2 4 3" xfId="1947" xr:uid="{699F5C8E-13D5-44AF-B93C-A2BE1882D67D}"/>
    <cellStyle name="Millares 14 2 2 4 4" xfId="3862" xr:uid="{D808B5ED-17B2-4BFD-88CE-6AC95AF7F664}"/>
    <cellStyle name="Millares 14 2 2 5" xfId="2187" xr:uid="{17D1B10C-405D-4B0E-9320-F4B79C476D78}"/>
    <cellStyle name="Millares 14 2 2 5 2" xfId="4102" xr:uid="{0E311B7B-AF26-4760-BC1E-675740598587}"/>
    <cellStyle name="Millares 14 2 2 6" xfId="1230" xr:uid="{E0E37322-3BAA-4DCF-B91C-93C162141A30}"/>
    <cellStyle name="Millares 14 2 2 7" xfId="3145" xr:uid="{53E06EE7-46C8-488A-B0F8-BED1FABF9D3F}"/>
    <cellStyle name="Millares 14 2 3" xfId="341" xr:uid="{BC1D0CD7-6B21-45DD-AAC3-C2305F111685}"/>
    <cellStyle name="Millares 14 2 3 2" xfId="2255" xr:uid="{88AF6792-EE5E-4F40-B63A-D902C12672F5}"/>
    <cellStyle name="Millares 14 2 3 2 2" xfId="4170" xr:uid="{117D99D2-F4D6-4CA3-BBF5-5F07C80437C7}"/>
    <cellStyle name="Millares 14 2 3 3" xfId="1298" xr:uid="{B11D182C-D3A8-4FCC-B53F-348FFE491C19}"/>
    <cellStyle name="Millares 14 2 3 4" xfId="3213" xr:uid="{4869C94B-3253-4BF6-9347-2146ED7E5DAA}"/>
    <cellStyle name="Millares 14 2 4" xfId="580" xr:uid="{D02AD5B9-3D72-4173-93A0-6D99C4CFEE9E}"/>
    <cellStyle name="Millares 14 2 4 2" xfId="2494" xr:uid="{17F339CF-5C5F-42A9-AC51-CC91E7D40BE8}"/>
    <cellStyle name="Millares 14 2 4 2 2" xfId="4409" xr:uid="{92FD96F8-F3C8-4E6A-92A2-08A372BE6E94}"/>
    <cellStyle name="Millares 14 2 4 3" xfId="1537" xr:uid="{AE790F72-1A09-47E0-9551-F3A0AB89BE58}"/>
    <cellStyle name="Millares 14 2 4 4" xfId="3452" xr:uid="{C26C2B25-FA8B-4C86-BA0E-67EECE42C8E9}"/>
    <cellStyle name="Millares 14 2 5" xfId="819" xr:uid="{6BB50CE6-9A82-4367-B7E5-D6EA662D5CA1}"/>
    <cellStyle name="Millares 14 2 5 2" xfId="2733" xr:uid="{49CD28D6-3B2F-4D8F-8A2F-5C27DBE38940}"/>
    <cellStyle name="Millares 14 2 5 2 2" xfId="4648" xr:uid="{7171033A-8E38-4ADB-88CC-7624C5C6F71D}"/>
    <cellStyle name="Millares 14 2 5 3" xfId="1776" xr:uid="{1F552559-F885-402F-AEC6-009E1D06FBD5}"/>
    <cellStyle name="Millares 14 2 5 4" xfId="3691" xr:uid="{D2B677E2-195C-4248-903A-1E3288D01680}"/>
    <cellStyle name="Millares 14 2 6" xfId="2017" xr:uid="{C89FA35A-48FA-4F45-A605-21E11B4FA212}"/>
    <cellStyle name="Millares 14 2 6 2" xfId="3932" xr:uid="{0215C536-62E6-47B7-9CDB-FC04CED11DF6}"/>
    <cellStyle name="Millares 14 2 7" xfId="1060" xr:uid="{93BE1544-F64F-4DB6-8AC5-DAF1C3A4A635}"/>
    <cellStyle name="Millares 14 2 8" xfId="2975" xr:uid="{02454A13-D4D2-46F2-A253-92FE911125AE}"/>
    <cellStyle name="Millares 14 3" xfId="240" xr:uid="{F1F4FC1C-C5E3-489F-9BA0-59C2C0F188C4}"/>
    <cellStyle name="Millares 14 3 2" xfId="478" xr:uid="{9CD85680-05A8-4185-ABCF-C05982A39C84}"/>
    <cellStyle name="Millares 14 3 2 2" xfId="2392" xr:uid="{A597411F-D28B-418C-8661-FE1B3FC3AA7E}"/>
    <cellStyle name="Millares 14 3 2 2 2" xfId="4307" xr:uid="{1DA32F74-EBA1-4BBF-BACA-98E9284D1CFD}"/>
    <cellStyle name="Millares 14 3 2 3" xfId="1435" xr:uid="{34C76CCC-DECD-461A-A034-9FE534718089}"/>
    <cellStyle name="Millares 14 3 2 4" xfId="3350" xr:uid="{E056483B-DF85-47E5-9314-949ABC023D7E}"/>
    <cellStyle name="Millares 14 3 3" xfId="717" xr:uid="{22601164-90FE-42B5-A107-C661CE011D6A}"/>
    <cellStyle name="Millares 14 3 3 2" xfId="2631" xr:uid="{7961F5BC-5A08-4CA5-941B-8F314C657EFB}"/>
    <cellStyle name="Millares 14 3 3 2 2" xfId="4546" xr:uid="{ACA66A47-105B-4BF8-9062-4E03346A1488}"/>
    <cellStyle name="Millares 14 3 3 3" xfId="1674" xr:uid="{CCB7121D-EFDA-4804-98B0-F8A19839A89D}"/>
    <cellStyle name="Millares 14 3 3 4" xfId="3589" xr:uid="{1F782C1B-5E40-43C4-B4D5-298F92CEF7D5}"/>
    <cellStyle name="Millares 14 3 4" xfId="956" xr:uid="{41A149D2-1FC7-440F-A5F6-C8E2B6ABA569}"/>
    <cellStyle name="Millares 14 3 4 2" xfId="2870" xr:uid="{92BEA863-2F0B-4021-B8EA-CBDBAB57F0A8}"/>
    <cellStyle name="Millares 14 3 4 2 2" xfId="4785" xr:uid="{C01548F8-DA81-4236-8051-3AC97B9BA336}"/>
    <cellStyle name="Millares 14 3 4 3" xfId="1913" xr:uid="{0563A5DC-4ABE-4107-B30A-4BE7C55F9EE3}"/>
    <cellStyle name="Millares 14 3 4 4" xfId="3828" xr:uid="{73625CDE-29BD-4DCF-A38C-71CB57115365}"/>
    <cellStyle name="Millares 14 3 5" xfId="2154" xr:uid="{FA1A361F-A258-427C-843E-D8F6E80D442D}"/>
    <cellStyle name="Millares 14 3 5 2" xfId="4069" xr:uid="{8F013587-8994-4286-A522-CDD63C13B527}"/>
    <cellStyle name="Millares 14 3 6" xfId="1197" xr:uid="{DC5D5ACE-6264-447C-B740-B725E459B307}"/>
    <cellStyle name="Millares 14 3 7" xfId="3112" xr:uid="{E3B247C3-968C-475D-B910-3B40C8EF20A6}"/>
    <cellStyle name="Millares 14 4" xfId="307" xr:uid="{4F0E0298-5060-4E14-A359-827571E28B21}"/>
    <cellStyle name="Millares 14 4 2" xfId="2221" xr:uid="{0159864E-BFA0-42D4-AAD5-D5D8C6EC5C0B}"/>
    <cellStyle name="Millares 14 4 2 2" xfId="4136" xr:uid="{8D374628-2140-46E1-B95A-14353DEA2483}"/>
    <cellStyle name="Millares 14 4 3" xfId="1264" xr:uid="{A871F1BE-3C32-4695-9228-00575558730C}"/>
    <cellStyle name="Millares 14 4 4" xfId="3179" xr:uid="{4BF73534-23FE-4094-8405-BCA5608173CC}"/>
    <cellStyle name="Millares 14 5" xfId="546" xr:uid="{52D8B562-DD39-4B70-B23F-7FA534299736}"/>
    <cellStyle name="Millares 14 5 2" xfId="2460" xr:uid="{F9A513B9-A61D-4820-98BA-18E97DCEBB3E}"/>
    <cellStyle name="Millares 14 5 2 2" xfId="4375" xr:uid="{1731B0B5-1C58-4739-B604-0267B4422AD7}"/>
    <cellStyle name="Millares 14 5 3" xfId="1503" xr:uid="{B49E470E-376D-4B7F-B36E-73D7CBC01C29}"/>
    <cellStyle name="Millares 14 5 4" xfId="3418" xr:uid="{B185215F-C8AF-41C9-A86F-0C9153D2D04A}"/>
    <cellStyle name="Millares 14 6" xfId="785" xr:uid="{FA170FF1-216A-48B1-856A-D4605B6FD353}"/>
    <cellStyle name="Millares 14 6 2" xfId="2699" xr:uid="{26CBDE8B-FC57-45C8-8BB8-D60A06EC6E0D}"/>
    <cellStyle name="Millares 14 6 2 2" xfId="4614" xr:uid="{B8226970-11DB-4F51-9D0E-E0C61A32479F}"/>
    <cellStyle name="Millares 14 6 3" xfId="1742" xr:uid="{8D0C8D2F-D581-4248-9567-45C5B065866C}"/>
    <cellStyle name="Millares 14 6 4" xfId="3657" xr:uid="{E99BCB27-FBA1-481F-88F5-445B5A79166B}"/>
    <cellStyle name="Millares 14 7" xfId="1983" xr:uid="{BAAA32DC-819A-4455-8D17-B9B13C9C752D}"/>
    <cellStyle name="Millares 14 7 2" xfId="3898" xr:uid="{558C8055-18D9-43B4-BD2A-334C671CBA54}"/>
    <cellStyle name="Millares 14 8" xfId="1026" xr:uid="{30E943A1-E75E-461D-A027-94D1833EE972}"/>
    <cellStyle name="Millares 14 9" xfId="2941" xr:uid="{D2C81EB0-5956-40F9-A0F7-B98B5236460D}"/>
    <cellStyle name="Millares 15" xfId="115" xr:uid="{00FF8DB8-663C-40CC-A0EF-2927D7439C37}"/>
    <cellStyle name="Millares 15 2" xfId="355" xr:uid="{0A9B6233-9769-466F-96D9-F1B5254C6849}"/>
    <cellStyle name="Millares 15 2 2" xfId="2269" xr:uid="{DA17F110-8A1D-4A15-AC35-B8433FE4CE83}"/>
    <cellStyle name="Millares 15 2 2 2" xfId="4184" xr:uid="{98C4549B-A877-4DF7-B91E-C4F8B0E4D432}"/>
    <cellStyle name="Millares 15 2 3" xfId="1312" xr:uid="{EF4686C5-441E-4D3C-81B6-96BD667046FA}"/>
    <cellStyle name="Millares 15 2 4" xfId="3227" xr:uid="{6935A0E7-CC4C-476D-9D77-8FC9AC7AE921}"/>
    <cellStyle name="Millares 15 3" xfId="594" xr:uid="{AB7F5A82-6B50-4FDD-BABE-36123A68C7B2}"/>
    <cellStyle name="Millares 15 3 2" xfId="2508" xr:uid="{EED4BDA4-2646-4EC1-8DB0-D1DDF4004D05}"/>
    <cellStyle name="Millares 15 3 2 2" xfId="4423" xr:uid="{072DEF08-888A-417D-808E-0D465295AD18}"/>
    <cellStyle name="Millares 15 3 3" xfId="1551" xr:uid="{D7A5906A-A87C-4603-9D90-04998F65F278}"/>
    <cellStyle name="Millares 15 3 4" xfId="3466" xr:uid="{14B76048-F5EC-4D93-AEDD-FA95F5914268}"/>
    <cellStyle name="Millares 15 4" xfId="833" xr:uid="{EF398F28-2ADF-4D6E-B0FF-DB0A9EC6E97E}"/>
    <cellStyle name="Millares 15 4 2" xfId="2747" xr:uid="{F9846A09-2219-4089-BD55-970213FF3BFF}"/>
    <cellStyle name="Millares 15 4 2 2" xfId="4662" xr:uid="{6A3B932D-1B45-46B6-B4AF-694B3A107F68}"/>
    <cellStyle name="Millares 15 4 3" xfId="1790" xr:uid="{CD98939E-FC5C-4E06-97D1-5C1F16157BEC}"/>
    <cellStyle name="Millares 15 4 4" xfId="3705" xr:uid="{403BA452-F87D-46FB-91BA-2DDD0B871909}"/>
    <cellStyle name="Millares 15 5" xfId="2031" xr:uid="{95F0CE37-C23D-4CFA-9E14-AEFA8A64E316}"/>
    <cellStyle name="Millares 15 5 2" xfId="3946" xr:uid="{3A5C28F9-5BD3-4D06-AED6-82EC9DD4FF05}"/>
    <cellStyle name="Millares 15 6" xfId="1074" xr:uid="{6A36E3FD-3AD5-4AB0-9023-FC121B8667F2}"/>
    <cellStyle name="Millares 15 7" xfId="2989" xr:uid="{9CDC85B4-4F85-4E57-8766-A6F5CEA4C49D}"/>
    <cellStyle name="Millares 16" xfId="163" xr:uid="{E66900DD-6BA8-4EA6-86EE-3583317ABCCB}"/>
    <cellStyle name="Millares 16 2" xfId="401" xr:uid="{C363C5E8-C184-450C-9323-DA319DA6649E}"/>
    <cellStyle name="Millares 16 2 2" xfId="2315" xr:uid="{42EA4265-8266-4B98-A66A-CF4F60FB9C94}"/>
    <cellStyle name="Millares 16 2 2 2" xfId="4230" xr:uid="{C7E74767-0022-449A-AB20-3703ABD9F04F}"/>
    <cellStyle name="Millares 16 2 3" xfId="1358" xr:uid="{690E4A38-4BCA-4AEC-B1B5-994CA7FC0D9C}"/>
    <cellStyle name="Millares 16 2 4" xfId="3273" xr:uid="{2C10E859-A9C5-4E32-850C-D4BA78D7622B}"/>
    <cellStyle name="Millares 16 3" xfId="640" xr:uid="{12B4978C-8D24-4767-BA01-D9AEF33EEA5E}"/>
    <cellStyle name="Millares 16 3 2" xfId="2554" xr:uid="{231FB547-C47E-4FD8-8641-64FD0BDE641D}"/>
    <cellStyle name="Millares 16 3 2 2" xfId="4469" xr:uid="{DDAC3C51-3D87-41BF-83E3-DC0A8D3E8031}"/>
    <cellStyle name="Millares 16 3 3" xfId="1597" xr:uid="{07FD53E8-576B-4B5E-B636-6B796E07CD89}"/>
    <cellStyle name="Millares 16 3 4" xfId="3512" xr:uid="{9D32DB45-9DDA-481A-BB85-655760B9BD05}"/>
    <cellStyle name="Millares 16 4" xfId="879" xr:uid="{EE50C788-72E4-404A-8D19-1B366EAD9531}"/>
    <cellStyle name="Millares 16 4 2" xfId="2793" xr:uid="{44BDAED3-8A83-4A5D-B400-58B2A4DFA55D}"/>
    <cellStyle name="Millares 16 4 2 2" xfId="4708" xr:uid="{94065E3F-A54B-49D6-8F86-E6EDFF92BF5F}"/>
    <cellStyle name="Millares 16 4 3" xfId="1836" xr:uid="{2D9A1E9C-B627-407E-92D8-B61E4505638D}"/>
    <cellStyle name="Millares 16 4 4" xfId="3751" xr:uid="{F5BB539E-4FE9-4244-9E13-9DAFDE73221F}"/>
    <cellStyle name="Millares 16 5" xfId="2077" xr:uid="{E30CFB9C-123E-475C-8B1A-D2434D813A42}"/>
    <cellStyle name="Millares 16 5 2" xfId="3992" xr:uid="{6CD7A9F0-0CAF-4813-9322-DB1B65FE2509}"/>
    <cellStyle name="Millares 16 6" xfId="1120" xr:uid="{218C7776-7AEE-49EE-8229-5503BE579432}"/>
    <cellStyle name="Millares 16 7" xfId="3035" xr:uid="{BAB2062B-15FD-44AF-9BE0-F2E0FD37BBED}"/>
    <cellStyle name="Millares 17" xfId="165" xr:uid="{F4ACD1EA-86B2-486A-91E6-6EADF0A9B6F0}"/>
    <cellStyle name="Millares 17 2" xfId="403" xr:uid="{4157D55C-5EC0-452A-A906-D5BB6A967C90}"/>
    <cellStyle name="Millares 17 2 2" xfId="2317" xr:uid="{4F949913-FB9C-4B2A-B829-6CA28FF6C71B}"/>
    <cellStyle name="Millares 17 2 2 2" xfId="4232" xr:uid="{D18C8409-75C7-4BD4-84CF-530287844D54}"/>
    <cellStyle name="Millares 17 2 3" xfId="1360" xr:uid="{9898D649-2AAB-4ECA-9795-7EA480108BF4}"/>
    <cellStyle name="Millares 17 2 4" xfId="3275" xr:uid="{18AC402A-6417-43DE-9D02-254273CE6FCE}"/>
    <cellStyle name="Millares 17 3" xfId="642" xr:uid="{D566DCFF-A31C-4E14-A6CB-38C9D024850A}"/>
    <cellStyle name="Millares 17 3 2" xfId="2556" xr:uid="{E7406D70-F658-4BCB-849A-517971846087}"/>
    <cellStyle name="Millares 17 3 2 2" xfId="4471" xr:uid="{BB282CD2-5105-4DC2-A8FE-7E3A2BDF65FE}"/>
    <cellStyle name="Millares 17 3 3" xfId="1599" xr:uid="{FDE4E53B-46B9-447E-A6A2-61011B40317E}"/>
    <cellStyle name="Millares 17 3 4" xfId="3514" xr:uid="{8B89393C-552B-4402-A50C-CF0D127307CD}"/>
    <cellStyle name="Millares 17 4" xfId="881" xr:uid="{6929CCE0-492D-4C1F-B66F-8DBFDFC587B7}"/>
    <cellStyle name="Millares 17 4 2" xfId="2795" xr:uid="{91342930-B045-4701-BE25-A698FADDA77F}"/>
    <cellStyle name="Millares 17 4 2 2" xfId="4710" xr:uid="{BDA7AA11-43CB-4802-AE2C-43D55FF164CA}"/>
    <cellStyle name="Millares 17 4 3" xfId="1838" xr:uid="{8946ACF0-06E8-4114-819C-FFDCC74F4E69}"/>
    <cellStyle name="Millares 17 4 4" xfId="3753" xr:uid="{9AE20F81-F8BF-4339-B376-16A32FFBA2E8}"/>
    <cellStyle name="Millares 17 5" xfId="2079" xr:uid="{78850B03-8463-4DD5-9984-F352E5573BCE}"/>
    <cellStyle name="Millares 17 5 2" xfId="3994" xr:uid="{C1AD0C84-7207-41A7-8A46-58EADC3A7CA9}"/>
    <cellStyle name="Millares 17 6" xfId="1122" xr:uid="{677F51A8-8127-410E-BB7E-6EE839E4A74A}"/>
    <cellStyle name="Millares 17 7" xfId="3037" xr:uid="{A99A8417-A5DC-4FEA-9738-50CF39BD9C10}"/>
    <cellStyle name="Millares 18" xfId="169" xr:uid="{B45C935E-7DCA-49EA-A77D-C22E62F09AE2}"/>
    <cellStyle name="Millares 18 2" xfId="407" xr:uid="{E81398EA-E0AF-4BF2-BC44-2858698DB3E4}"/>
    <cellStyle name="Millares 18 2 2" xfId="2321" xr:uid="{3B687FE4-FC40-4AFE-AEF4-3AA9F8552F05}"/>
    <cellStyle name="Millares 18 2 2 2" xfId="4236" xr:uid="{1273B9D3-88A3-4547-ACC3-928DC6E82F2F}"/>
    <cellStyle name="Millares 18 2 3" xfId="1364" xr:uid="{0FB0CD56-73AB-4A48-9576-F19FE2F8D297}"/>
    <cellStyle name="Millares 18 2 4" xfId="3279" xr:uid="{5FBF0D19-5767-455F-BAB6-B455F0F03656}"/>
    <cellStyle name="Millares 18 3" xfId="646" xr:uid="{E5A528E4-05E8-4BD9-86E4-20FB0276EAC2}"/>
    <cellStyle name="Millares 18 3 2" xfId="2560" xr:uid="{8DC80BD8-F16A-48B7-A2DB-CD32BAB4E150}"/>
    <cellStyle name="Millares 18 3 2 2" xfId="4475" xr:uid="{56538137-2738-4520-919A-335341725CCD}"/>
    <cellStyle name="Millares 18 3 3" xfId="1603" xr:uid="{2109FD6A-B989-4FDF-95F4-41B1C5C73E04}"/>
    <cellStyle name="Millares 18 3 4" xfId="3518" xr:uid="{2F483692-2952-4A4C-905C-A92E6704C850}"/>
    <cellStyle name="Millares 18 4" xfId="885" xr:uid="{BD4F02B6-B785-4EC2-B6F1-9407889AE5B1}"/>
    <cellStyle name="Millares 18 4 2" xfId="2799" xr:uid="{D5B99F17-1F96-4E44-BCBB-7689842A4553}"/>
    <cellStyle name="Millares 18 4 2 2" xfId="4714" xr:uid="{50B7783E-93E0-4758-B4F4-A0224D2EB8A1}"/>
    <cellStyle name="Millares 18 4 3" xfId="1842" xr:uid="{E52FC240-B767-4E95-92EE-0DEF732D08B8}"/>
    <cellStyle name="Millares 18 4 4" xfId="3757" xr:uid="{6C40F095-F978-4EDA-9B0A-73D8B51F8A0E}"/>
    <cellStyle name="Millares 18 5" xfId="2083" xr:uid="{60616D4D-02AE-434A-BB0C-E72722CD0239}"/>
    <cellStyle name="Millares 18 5 2" xfId="3998" xr:uid="{62D16B1A-A7FE-4E09-BEDA-2ED8C1787320}"/>
    <cellStyle name="Millares 18 6" xfId="1126" xr:uid="{494891F9-B5FA-4EF3-93A5-BBAC225F71B9}"/>
    <cellStyle name="Millares 18 7" xfId="3041" xr:uid="{EA776034-E5BE-4683-A293-82B4C2F63C66}"/>
    <cellStyle name="Millares 19" xfId="216" xr:uid="{FE0494AB-E29B-46AF-A43D-F105AFD33475}"/>
    <cellStyle name="Millares 19 2" xfId="454" xr:uid="{E5885E28-84CB-41BD-8B54-6FAB29D340AF}"/>
    <cellStyle name="Millares 19 2 2" xfId="2368" xr:uid="{24801780-2D4C-4A22-A6AF-06C64B29E199}"/>
    <cellStyle name="Millares 19 2 2 2" xfId="4283" xr:uid="{CA971EEE-5FC7-4092-8B2B-5716117D0B88}"/>
    <cellStyle name="Millares 19 2 3" xfId="1411" xr:uid="{B18F5980-2DB8-4967-8C5A-ECDF9ADBABE2}"/>
    <cellStyle name="Millares 19 2 4" xfId="3326" xr:uid="{2DDE4CC1-8E21-4051-A615-779918258B4F}"/>
    <cellStyle name="Millares 19 3" xfId="693" xr:uid="{40021629-66ED-451D-B10B-3BD55C83D233}"/>
    <cellStyle name="Millares 19 3 2" xfId="2607" xr:uid="{49193B9C-A22A-4076-BB34-86E6288F7B4D}"/>
    <cellStyle name="Millares 19 3 2 2" xfId="4522" xr:uid="{4EAE0441-6CD0-4A94-A40E-01CF6F2B1A61}"/>
    <cellStyle name="Millares 19 3 3" xfId="1650" xr:uid="{44979642-939F-47F0-9487-E0A0BC932286}"/>
    <cellStyle name="Millares 19 3 4" xfId="3565" xr:uid="{A8BCA7E9-39A1-4433-A3EC-1E1F93A572D8}"/>
    <cellStyle name="Millares 19 4" xfId="932" xr:uid="{898A1112-E500-4549-92FC-545A10DD7634}"/>
    <cellStyle name="Millares 19 4 2" xfId="2846" xr:uid="{25BE444D-9C5A-4E72-B344-69CE42FBE8A0}"/>
    <cellStyle name="Millares 19 4 2 2" xfId="4761" xr:uid="{8D842D67-EE4B-41EE-8C32-DCACDA1ACD39}"/>
    <cellStyle name="Millares 19 4 3" xfId="1889" xr:uid="{A2364C5A-B361-4AF4-8995-EDF25DD6015E}"/>
    <cellStyle name="Millares 19 4 4" xfId="3804" xr:uid="{6E2056D0-A98C-470A-815F-63FC5579685F}"/>
    <cellStyle name="Millares 19 5" xfId="2130" xr:uid="{8A219363-D0EA-46BE-896F-B6CE9A8759FF}"/>
    <cellStyle name="Millares 19 5 2" xfId="4045" xr:uid="{FC1C2629-5263-4180-9973-00DB7F0D56FC}"/>
    <cellStyle name="Millares 19 6" xfId="1173" xr:uid="{6718F818-9EF7-4B07-B713-A91E5601B522}"/>
    <cellStyle name="Millares 19 7" xfId="3088" xr:uid="{8280AA8E-2453-4788-809F-23DE506F3F3F}"/>
    <cellStyle name="Millares 2" xfId="43" xr:uid="{01F3B918-B4C9-4689-A6E5-F935CB5DDF04}"/>
    <cellStyle name="Millares 2 10" xfId="2922" xr:uid="{36D75A9F-D88B-4D2D-A3C1-582454573AF1}"/>
    <cellStyle name="Millares 2 2" xfId="50" xr:uid="{3A88D871-5AB5-4816-94D9-A3ADD1998BA2}"/>
    <cellStyle name="Millares 2 2 10" xfId="770" xr:uid="{A083554F-7BC8-48D6-BEEA-B4C7A1DD821E}"/>
    <cellStyle name="Millares 2 2 10 2" xfId="2684" xr:uid="{2D767879-0BA1-48AA-87CC-F53356439B5D}"/>
    <cellStyle name="Millares 2 2 10 2 2" xfId="4599" xr:uid="{ACF733E7-5BD3-4C6B-84D5-06408AB2A09D}"/>
    <cellStyle name="Millares 2 2 10 3" xfId="1727" xr:uid="{3EFEBBC1-0ACA-4FAE-9EC4-959235A3B8C9}"/>
    <cellStyle name="Millares 2 2 10 4" xfId="3642" xr:uid="{F2283764-BC35-452B-85DB-0E49069A38FC}"/>
    <cellStyle name="Millares 2 2 11" xfId="1968" xr:uid="{91669756-19FF-4970-BCA8-BFD3656CF733}"/>
    <cellStyle name="Millares 2 2 11 2" xfId="3883" xr:uid="{51E9CAEB-E95C-4609-9E13-61D74D63F8D8}"/>
    <cellStyle name="Millares 2 2 12" xfId="1011" xr:uid="{60AA1175-2DA9-483C-BD91-4D5AC3FE56F9}"/>
    <cellStyle name="Millares 2 2 13" xfId="2926" xr:uid="{EDD6B713-35E4-453F-ABAA-C4F4E619197E}"/>
    <cellStyle name="Millares 2 2 2" xfId="58" xr:uid="{10807688-F121-4307-917D-8291B89819E4}"/>
    <cellStyle name="Millares 2 2 2 10" xfId="1975" xr:uid="{976DBF44-D1DC-46EC-9751-C5CEA750CA6B}"/>
    <cellStyle name="Millares 2 2 2 10 2" xfId="3890" xr:uid="{986BB54F-CB07-4849-96BA-6A49B4745B91}"/>
    <cellStyle name="Millares 2 2 2 11" xfId="1018" xr:uid="{5D100A55-7C76-4580-8932-4124C3AED64D}"/>
    <cellStyle name="Millares 2 2 2 12" xfId="2933" xr:uid="{5A1BED3A-F3C1-4C17-9394-7F4213C90F40}"/>
    <cellStyle name="Millares 2 2 2 2" xfId="93" xr:uid="{5177D9D8-5C9D-43E3-89B3-7E19F229349A}"/>
    <cellStyle name="Millares 2 2 2 2 10" xfId="2967" xr:uid="{2C9AB273-C89B-42A2-BB21-2264FA311FC7}"/>
    <cellStyle name="Millares 2 2 2 2 2" xfId="139" xr:uid="{5A751EB1-C90D-4CA2-AD90-C9B84899EE6B}"/>
    <cellStyle name="Millares 2 2 2 2 2 2" xfId="378" xr:uid="{4F19FADE-7F58-4715-8827-DBFFA7452066}"/>
    <cellStyle name="Millares 2 2 2 2 2 2 2" xfId="2292" xr:uid="{6BD50C67-357D-4434-8A27-58B365E5DBA3}"/>
    <cellStyle name="Millares 2 2 2 2 2 2 2 2" xfId="4207" xr:uid="{6C59DAC1-45FE-40C7-AE41-85216A206CBE}"/>
    <cellStyle name="Millares 2 2 2 2 2 2 3" xfId="1335" xr:uid="{00FF4DD3-F2C9-44B9-BDBB-C38F4CBAEF3C}"/>
    <cellStyle name="Millares 2 2 2 2 2 2 4" xfId="3250" xr:uid="{EC44A335-6AA8-4BCA-BA84-6BCC863B4B01}"/>
    <cellStyle name="Millares 2 2 2 2 2 3" xfId="617" xr:uid="{ECF34011-595D-4E00-8CCE-F6118E67D2DC}"/>
    <cellStyle name="Millares 2 2 2 2 2 3 2" xfId="2531" xr:uid="{8AC1498B-8694-4AAE-B078-3023C44BA8DE}"/>
    <cellStyle name="Millares 2 2 2 2 2 3 2 2" xfId="4446" xr:uid="{0CCCA13C-38DB-43F9-883B-7FDCE54ABCB4}"/>
    <cellStyle name="Millares 2 2 2 2 2 3 3" xfId="1574" xr:uid="{6F6B0841-208A-4F44-BEF3-0E602D81A729}"/>
    <cellStyle name="Millares 2 2 2 2 2 3 4" xfId="3489" xr:uid="{19C874AC-B958-4CBF-839A-9FFA800FD891}"/>
    <cellStyle name="Millares 2 2 2 2 2 4" xfId="856" xr:uid="{3BCDEB90-134C-4D90-BE65-C5F6070AC801}"/>
    <cellStyle name="Millares 2 2 2 2 2 4 2" xfId="2770" xr:uid="{5A56CE5E-812F-4FA4-8D80-3DCC68557788}"/>
    <cellStyle name="Millares 2 2 2 2 2 4 2 2" xfId="4685" xr:uid="{B005D1E8-F3F5-4BD2-B03C-837A809FF85E}"/>
    <cellStyle name="Millares 2 2 2 2 2 4 3" xfId="1813" xr:uid="{91FBD2D2-39FF-4FDE-992D-F5155B260E40}"/>
    <cellStyle name="Millares 2 2 2 2 2 4 4" xfId="3728" xr:uid="{43B029D0-EDA6-4A3B-BC24-2C620750110C}"/>
    <cellStyle name="Millares 2 2 2 2 2 5" xfId="2054" xr:uid="{7E730D68-99D2-4744-868B-EA5D5691266F}"/>
    <cellStyle name="Millares 2 2 2 2 2 5 2" xfId="3969" xr:uid="{4A97E58E-DC68-4AB0-A9C0-E3F2C34B11F8}"/>
    <cellStyle name="Millares 2 2 2 2 2 6" xfId="1097" xr:uid="{274E659C-EDE4-4C90-BE01-11E54EA6372B}"/>
    <cellStyle name="Millares 2 2 2 2 2 7" xfId="3012" xr:uid="{2AC49C02-56A6-447F-B490-E2B024456291}"/>
    <cellStyle name="Millares 2 2 2 2 3" xfId="192" xr:uid="{299E9217-6F5A-4721-B881-0208D087AFA9}"/>
    <cellStyle name="Millares 2 2 2 2 3 2" xfId="430" xr:uid="{F3482000-C370-49EA-8EB3-0EEA8F7E5A9E}"/>
    <cellStyle name="Millares 2 2 2 2 3 2 2" xfId="2344" xr:uid="{249A4DC7-93D4-42C2-8240-D60F49CBBF88}"/>
    <cellStyle name="Millares 2 2 2 2 3 2 2 2" xfId="4259" xr:uid="{49CB6BE7-FE62-4E85-A14C-27810E9B5BE0}"/>
    <cellStyle name="Millares 2 2 2 2 3 2 3" xfId="1387" xr:uid="{038F1D50-F29A-4F7B-B7B9-B5B691841A9B}"/>
    <cellStyle name="Millares 2 2 2 2 3 2 4" xfId="3302" xr:uid="{8023997D-E493-479D-883F-3A135BAC766C}"/>
    <cellStyle name="Millares 2 2 2 2 3 3" xfId="669" xr:uid="{03A147C3-0E88-498B-BB46-A7EE511541A6}"/>
    <cellStyle name="Millares 2 2 2 2 3 3 2" xfId="2583" xr:uid="{3D8D6806-42D2-4DFB-B9DF-F6455FE15853}"/>
    <cellStyle name="Millares 2 2 2 2 3 3 2 2" xfId="4498" xr:uid="{7FF4C6D8-CCE1-4FA3-847C-599CABB3FD2A}"/>
    <cellStyle name="Millares 2 2 2 2 3 3 3" xfId="1626" xr:uid="{73E4458C-D535-47BB-890D-3ADF857B5982}"/>
    <cellStyle name="Millares 2 2 2 2 3 3 4" xfId="3541" xr:uid="{0239EEF8-D24F-4C15-8D89-D3B4EAF043F2}"/>
    <cellStyle name="Millares 2 2 2 2 3 4" xfId="908" xr:uid="{1A29C682-0F17-4372-AD1F-93FAF2054AC2}"/>
    <cellStyle name="Millares 2 2 2 2 3 4 2" xfId="2822" xr:uid="{87009C76-E9A3-4B15-9AEB-47C4EB16D501}"/>
    <cellStyle name="Millares 2 2 2 2 3 4 2 2" xfId="4737" xr:uid="{E2503B7A-BCC8-4392-943E-00B0A44DD031}"/>
    <cellStyle name="Millares 2 2 2 2 3 4 3" xfId="1865" xr:uid="{EEC5205E-F6BA-49C0-8F13-E9927CED100A}"/>
    <cellStyle name="Millares 2 2 2 2 3 4 4" xfId="3780" xr:uid="{7F279282-405E-4FBE-BE7B-F9426067BE05}"/>
    <cellStyle name="Millares 2 2 2 2 3 5" xfId="2106" xr:uid="{CDEBD9D3-23B7-4355-96A5-A1BFEB5D5FA0}"/>
    <cellStyle name="Millares 2 2 2 2 3 5 2" xfId="4021" xr:uid="{B9C6CFFE-DE16-437D-831F-B8BC70BAA377}"/>
    <cellStyle name="Millares 2 2 2 2 3 6" xfId="1149" xr:uid="{C26C980E-47C5-48E9-A6D6-06F4E795EB4F}"/>
    <cellStyle name="Millares 2 2 2 2 3 7" xfId="3064" xr:uid="{079B2260-5E4E-4BC7-AAE6-109F7C704693}"/>
    <cellStyle name="Millares 2 2 2 2 4" xfId="265" xr:uid="{D5D16489-ACB0-416F-BB88-BBBFCF96BAC2}"/>
    <cellStyle name="Millares 2 2 2 2 4 2" xfId="504" xr:uid="{0F7F7489-2745-4A4D-A65A-35D5F7CFE58A}"/>
    <cellStyle name="Millares 2 2 2 2 4 2 2" xfId="2418" xr:uid="{E91143B2-A994-4EB8-AE0F-E9DF365816D8}"/>
    <cellStyle name="Millares 2 2 2 2 4 2 2 2" xfId="4333" xr:uid="{F6D94C95-CB48-4CF8-A7A1-930E894D1800}"/>
    <cellStyle name="Millares 2 2 2 2 4 2 3" xfId="1461" xr:uid="{83363815-AEAC-49C7-B21E-F6AE5DC643CC}"/>
    <cellStyle name="Millares 2 2 2 2 4 2 4" xfId="3376" xr:uid="{05B85784-8686-4203-A94A-EDC088C32999}"/>
    <cellStyle name="Millares 2 2 2 2 4 3" xfId="743" xr:uid="{024A2A2A-297B-4846-A754-B4795D2DE96A}"/>
    <cellStyle name="Millares 2 2 2 2 4 3 2" xfId="2657" xr:uid="{71C7F565-16DD-4600-8D37-E1E06E912EBF}"/>
    <cellStyle name="Millares 2 2 2 2 4 3 2 2" xfId="4572" xr:uid="{A912437A-E643-42F6-B84B-E279E529FE48}"/>
    <cellStyle name="Millares 2 2 2 2 4 3 3" xfId="1700" xr:uid="{1E67F6A0-480A-4882-ACB1-448FF7555644}"/>
    <cellStyle name="Millares 2 2 2 2 4 3 4" xfId="3615" xr:uid="{188CEC0C-D3D8-4AD1-84D7-D9CE302ABF49}"/>
    <cellStyle name="Millares 2 2 2 2 4 4" xfId="982" xr:uid="{9E456B22-9559-4E8B-B637-1FF3B0E75C48}"/>
    <cellStyle name="Millares 2 2 2 2 4 4 2" xfId="2896" xr:uid="{1B9E98DD-C7EE-4C77-B1F1-65885028638F}"/>
    <cellStyle name="Millares 2 2 2 2 4 4 2 2" xfId="4811" xr:uid="{0A6A9687-B097-475E-88DA-85EEDCC1A613}"/>
    <cellStyle name="Millares 2 2 2 2 4 4 3" xfId="1939" xr:uid="{F747C4CD-452F-45BB-91A2-2E4FAB065040}"/>
    <cellStyle name="Millares 2 2 2 2 4 4 4" xfId="3854" xr:uid="{909C809F-BA27-468B-9924-349CD2979929}"/>
    <cellStyle name="Millares 2 2 2 2 4 5" xfId="2179" xr:uid="{0184D1B0-724D-44BD-9DD3-ACC084BD5C64}"/>
    <cellStyle name="Millares 2 2 2 2 4 5 2" xfId="4094" xr:uid="{4D20F702-5EFD-41B5-A706-6D6CA0757B84}"/>
    <cellStyle name="Millares 2 2 2 2 4 6" xfId="1222" xr:uid="{3FF42FFB-305E-46DE-A988-27ED6945C881}"/>
    <cellStyle name="Millares 2 2 2 2 4 7" xfId="3137" xr:uid="{EB441D01-3953-44C0-A0A1-91BD3978E204}"/>
    <cellStyle name="Millares 2 2 2 2 5" xfId="333" xr:uid="{C158C765-1DEE-4682-9811-A90302E668ED}"/>
    <cellStyle name="Millares 2 2 2 2 5 2" xfId="2247" xr:uid="{4B566AC9-5E1E-4316-9573-EB5295D21511}"/>
    <cellStyle name="Millares 2 2 2 2 5 2 2" xfId="4162" xr:uid="{70E604BD-9AFE-4350-B1B6-F637F2A5EDC4}"/>
    <cellStyle name="Millares 2 2 2 2 5 3" xfId="1290" xr:uid="{AEF948B7-7E3C-497A-B0E3-5187942613EE}"/>
    <cellStyle name="Millares 2 2 2 2 5 4" xfId="3205" xr:uid="{720C9693-7507-4657-86AC-CC5133EC690C}"/>
    <cellStyle name="Millares 2 2 2 2 6" xfId="572" xr:uid="{78DEBA39-C689-4B24-9C9E-63C02D777F41}"/>
    <cellStyle name="Millares 2 2 2 2 6 2" xfId="2486" xr:uid="{9CA0A1D2-1949-426C-9C83-9E0564FCA305}"/>
    <cellStyle name="Millares 2 2 2 2 6 2 2" xfId="4401" xr:uid="{108C0F85-75F8-4DC2-912B-D2BF2BEF2B3B}"/>
    <cellStyle name="Millares 2 2 2 2 6 3" xfId="1529" xr:uid="{662FE4A7-A9A4-40C7-89EC-98FBA3CE87CE}"/>
    <cellStyle name="Millares 2 2 2 2 6 4" xfId="3444" xr:uid="{FBFFCBB0-350A-4A22-87B9-A96EAB458DEF}"/>
    <cellStyle name="Millares 2 2 2 2 7" xfId="811" xr:uid="{204669BC-4796-47AE-973F-14CF361522C7}"/>
    <cellStyle name="Millares 2 2 2 2 7 2" xfId="2725" xr:uid="{C3FD7452-7DF7-4132-B466-C0E6C74470F7}"/>
    <cellStyle name="Millares 2 2 2 2 7 2 2" xfId="4640" xr:uid="{77ABE4E8-4C79-478C-9226-9376A7AA0D95}"/>
    <cellStyle name="Millares 2 2 2 2 7 3" xfId="1768" xr:uid="{7E7C9A64-26F2-4A6C-AC31-58702EC172E0}"/>
    <cellStyle name="Millares 2 2 2 2 7 4" xfId="3683" xr:uid="{EA6FB1BD-22D9-46B1-B16E-C2026CE75205}"/>
    <cellStyle name="Millares 2 2 2 2 8" xfId="2009" xr:uid="{993E4A63-2FAB-407C-A12B-01F6A79DE563}"/>
    <cellStyle name="Millares 2 2 2 2 8 2" xfId="3924" xr:uid="{F2EF03CA-80A7-4853-84E3-C592AE6756DD}"/>
    <cellStyle name="Millares 2 2 2 2 9" xfId="1052" xr:uid="{116E0DB1-8A59-4C77-AF9C-76A8A885693F}"/>
    <cellStyle name="Millares 2 2 2 3" xfId="157" xr:uid="{9B1FA6BC-CF00-4658-9C97-79C36479065D}"/>
    <cellStyle name="Millares 2 2 2 3 2" xfId="209" xr:uid="{491068C9-0A90-41A0-A68A-F5A86A35028E}"/>
    <cellStyle name="Millares 2 2 2 3 2 2" xfId="447" xr:uid="{06DB820D-836A-4BF2-A4FA-C93432793DB2}"/>
    <cellStyle name="Millares 2 2 2 3 2 2 2" xfId="2361" xr:uid="{27AFB9B2-D55A-4678-9607-2CD0A47FC983}"/>
    <cellStyle name="Millares 2 2 2 3 2 2 2 2" xfId="4276" xr:uid="{B80E254E-1AA7-4E66-B0AC-14006CEDEC04}"/>
    <cellStyle name="Millares 2 2 2 3 2 2 3" xfId="1404" xr:uid="{EC78A53C-7B0E-4320-9526-108371027C40}"/>
    <cellStyle name="Millares 2 2 2 3 2 2 4" xfId="3319" xr:uid="{264F139E-DEFA-4AD2-BFEF-F9C83AD12F97}"/>
    <cellStyle name="Millares 2 2 2 3 2 3" xfId="686" xr:uid="{7DB7ACF4-A8FB-41E1-90D0-1684713F4167}"/>
    <cellStyle name="Millares 2 2 2 3 2 3 2" xfId="2600" xr:uid="{7C5D0021-37BA-4098-A17C-0697925FA496}"/>
    <cellStyle name="Millares 2 2 2 3 2 3 2 2" xfId="4515" xr:uid="{E205369C-B03A-4D4B-8C45-DB2E6617E235}"/>
    <cellStyle name="Millares 2 2 2 3 2 3 3" xfId="1643" xr:uid="{6DFC18B5-291D-4A03-B2AE-AA04012BC2AB}"/>
    <cellStyle name="Millares 2 2 2 3 2 3 4" xfId="3558" xr:uid="{A01E154B-5BFC-45E7-8294-46838E1315EA}"/>
    <cellStyle name="Millares 2 2 2 3 2 4" xfId="925" xr:uid="{DE9747BC-B72C-442B-8013-170B26DF7040}"/>
    <cellStyle name="Millares 2 2 2 3 2 4 2" xfId="2839" xr:uid="{B386C449-A62E-409F-935B-4E3F99D87097}"/>
    <cellStyle name="Millares 2 2 2 3 2 4 2 2" xfId="4754" xr:uid="{AD577364-A282-49EA-9752-FEDB60DB9712}"/>
    <cellStyle name="Millares 2 2 2 3 2 4 3" xfId="1882" xr:uid="{08FE200A-128A-488B-A630-84E3D4CC9A6B}"/>
    <cellStyle name="Millares 2 2 2 3 2 4 4" xfId="3797" xr:uid="{0B8B1E06-8AC9-471C-A035-29035A11BF31}"/>
    <cellStyle name="Millares 2 2 2 3 2 5" xfId="2123" xr:uid="{6F80F951-DE30-498F-8D97-30F62CB02BFA}"/>
    <cellStyle name="Millares 2 2 2 3 2 5 2" xfId="4038" xr:uid="{5C8804E6-7D79-4A17-853E-40395B681B21}"/>
    <cellStyle name="Millares 2 2 2 3 2 6" xfId="1166" xr:uid="{04F29DD5-8306-4308-B52B-05877394CF51}"/>
    <cellStyle name="Millares 2 2 2 3 2 7" xfId="3081" xr:uid="{F2A486E9-DC51-416F-8B0B-33266C3025B5}"/>
    <cellStyle name="Millares 2 2 2 3 3" xfId="395" xr:uid="{D2F84F96-4526-4128-8ACB-DA3A8E203F1D}"/>
    <cellStyle name="Millares 2 2 2 3 3 2" xfId="2309" xr:uid="{6BC3EC6F-0A61-46B8-97CD-92941AD72052}"/>
    <cellStyle name="Millares 2 2 2 3 3 2 2" xfId="4224" xr:uid="{881E2603-584B-4809-9776-399761522757}"/>
    <cellStyle name="Millares 2 2 2 3 3 3" xfId="1352" xr:uid="{C3704CA1-7778-45C1-B810-9E492D462E7C}"/>
    <cellStyle name="Millares 2 2 2 3 3 4" xfId="3267" xr:uid="{8633C7A6-0C09-4EE3-8F0D-94813ED37B93}"/>
    <cellStyle name="Millares 2 2 2 3 4" xfId="634" xr:uid="{24D258FB-48BE-487E-B610-F5F91C997CE9}"/>
    <cellStyle name="Millares 2 2 2 3 4 2" xfId="2548" xr:uid="{4EBC62A6-5703-43C9-8CB6-AA8128711AFE}"/>
    <cellStyle name="Millares 2 2 2 3 4 2 2" xfId="4463" xr:uid="{9686CD85-7342-40D2-8368-3B682644BC18}"/>
    <cellStyle name="Millares 2 2 2 3 4 3" xfId="1591" xr:uid="{4F3CD2D7-7BD7-403D-B8EA-C285FBC8CFCB}"/>
    <cellStyle name="Millares 2 2 2 3 4 4" xfId="3506" xr:uid="{4A063B36-C4C5-4DE0-9EBC-3EB82BB2FC7A}"/>
    <cellStyle name="Millares 2 2 2 3 5" xfId="873" xr:uid="{C24C6DD4-10DE-4869-8DD0-964CFB34AF46}"/>
    <cellStyle name="Millares 2 2 2 3 5 2" xfId="2787" xr:uid="{236FA983-DA9A-4BDA-B1FD-1A8E805F3458}"/>
    <cellStyle name="Millares 2 2 2 3 5 2 2" xfId="4702" xr:uid="{8313CC64-96D2-4360-A84E-C8EF3A216537}"/>
    <cellStyle name="Millares 2 2 2 3 5 3" xfId="1830" xr:uid="{DED8EEED-4CD7-42E4-BF77-95E633EC49D5}"/>
    <cellStyle name="Millares 2 2 2 3 5 4" xfId="3745" xr:uid="{61F884D3-7E0D-4D82-B68B-75CE456AD570}"/>
    <cellStyle name="Millares 2 2 2 3 6" xfId="2071" xr:uid="{04D8EB16-0E14-4B7D-B05F-F324B79E02D5}"/>
    <cellStyle name="Millares 2 2 2 3 6 2" xfId="3986" xr:uid="{7325D361-5C12-46CC-AB38-678192E147B1}"/>
    <cellStyle name="Millares 2 2 2 3 7" xfId="1114" xr:uid="{504BEC7D-9397-4EF3-A6DC-78A86CFA3B6C}"/>
    <cellStyle name="Millares 2 2 2 3 8" xfId="3029" xr:uid="{EB50F469-4BDF-470F-A3AE-027FBCC2C0C6}"/>
    <cellStyle name="Millares 2 2 2 4" xfId="127" xr:uid="{B5652E17-F38B-48AD-9800-92640F9DD91B}"/>
    <cellStyle name="Millares 2 2 2 4 2" xfId="366" xr:uid="{0E34D115-8F28-4C0D-8D09-06EA2F58D25B}"/>
    <cellStyle name="Millares 2 2 2 4 2 2" xfId="2280" xr:uid="{849EC1E1-19B4-4FC0-8438-DBFBA6966544}"/>
    <cellStyle name="Millares 2 2 2 4 2 2 2" xfId="4195" xr:uid="{480F9C3B-E9D0-4C73-8A44-7B7B16885A62}"/>
    <cellStyle name="Millares 2 2 2 4 2 3" xfId="1323" xr:uid="{CA7BDCE1-9B6A-4E7B-B704-0EF755EF7845}"/>
    <cellStyle name="Millares 2 2 2 4 2 4" xfId="3238" xr:uid="{356B9EE7-EBDE-4305-994F-69F6457CD854}"/>
    <cellStyle name="Millares 2 2 2 4 3" xfId="605" xr:uid="{19B95FCD-B7A0-42F0-B14B-DF097A5569B3}"/>
    <cellStyle name="Millares 2 2 2 4 3 2" xfId="2519" xr:uid="{F6E02448-3FE9-4F09-B10C-DF6BCB7BE26A}"/>
    <cellStyle name="Millares 2 2 2 4 3 2 2" xfId="4434" xr:uid="{92432BA5-4298-4E5D-A2B1-5BC2A0F1558C}"/>
    <cellStyle name="Millares 2 2 2 4 3 3" xfId="1562" xr:uid="{16F72F0A-0319-400F-839E-F296C529FF80}"/>
    <cellStyle name="Millares 2 2 2 4 3 4" xfId="3477" xr:uid="{273A9513-1FCF-4E8C-AE72-35A4494E994B}"/>
    <cellStyle name="Millares 2 2 2 4 4" xfId="844" xr:uid="{4AD50800-E9D0-48E5-8D58-BB830279986B}"/>
    <cellStyle name="Millares 2 2 2 4 4 2" xfId="2758" xr:uid="{036DFA63-93B3-41DD-A99F-F76C6D34EB2F}"/>
    <cellStyle name="Millares 2 2 2 4 4 2 2" xfId="4673" xr:uid="{4E7112E1-A50A-41D8-B9EB-61FDD097CD78}"/>
    <cellStyle name="Millares 2 2 2 4 4 3" xfId="1801" xr:uid="{DFFE8444-FC89-4991-9A0D-6F61062B6682}"/>
    <cellStyle name="Millares 2 2 2 4 4 4" xfId="3716" xr:uid="{F9B5ED9F-7DFF-4107-AADD-7B86AAB6BC47}"/>
    <cellStyle name="Millares 2 2 2 4 5" xfId="2042" xr:uid="{D55F639A-A700-4063-BD88-ADD0D354A935}"/>
    <cellStyle name="Millares 2 2 2 4 5 2" xfId="3957" xr:uid="{12465AFC-F8FC-47F9-96BF-C2A3CFD9367E}"/>
    <cellStyle name="Millares 2 2 2 4 6" xfId="1085" xr:uid="{6DB0B04C-D321-4547-97FD-66BE3C82760C}"/>
    <cellStyle name="Millares 2 2 2 4 7" xfId="3000" xr:uid="{25C1BD55-C4E7-4E87-8DDC-6A162E4DFE45}"/>
    <cellStyle name="Millares 2 2 2 5" xfId="180" xr:uid="{40EE0781-961B-4DAA-8428-A44DA503B527}"/>
    <cellStyle name="Millares 2 2 2 5 2" xfId="418" xr:uid="{E05B95C5-1C03-4116-95F4-F575D1DBADFE}"/>
    <cellStyle name="Millares 2 2 2 5 2 2" xfId="2332" xr:uid="{9BEAF487-2D07-4A68-B900-E317AE879536}"/>
    <cellStyle name="Millares 2 2 2 5 2 2 2" xfId="4247" xr:uid="{E71DCA4F-CBC9-4670-8B07-0B97D07DE29E}"/>
    <cellStyle name="Millares 2 2 2 5 2 3" xfId="1375" xr:uid="{333EBB17-CA1D-4127-8A7E-9A71DFA83546}"/>
    <cellStyle name="Millares 2 2 2 5 2 4" xfId="3290" xr:uid="{1D6EB341-4B8E-41D7-9D1F-DD9A5030D273}"/>
    <cellStyle name="Millares 2 2 2 5 3" xfId="657" xr:uid="{A5F52CBA-2EB8-4BFB-9296-2536640925DF}"/>
    <cellStyle name="Millares 2 2 2 5 3 2" xfId="2571" xr:uid="{D4E3743E-FBD4-47BB-81A3-51D754CA896A}"/>
    <cellStyle name="Millares 2 2 2 5 3 2 2" xfId="4486" xr:uid="{B7E71D87-F457-421B-9F7C-AD8F5817997B}"/>
    <cellStyle name="Millares 2 2 2 5 3 3" xfId="1614" xr:uid="{4C01E9EE-1DBD-4EE1-8A2B-6A095A8D5133}"/>
    <cellStyle name="Millares 2 2 2 5 3 4" xfId="3529" xr:uid="{1DB35EC4-DFEA-4669-B813-D7F1AB2B95F9}"/>
    <cellStyle name="Millares 2 2 2 5 4" xfId="896" xr:uid="{69234531-7506-458F-A7B3-3EFE2831554A}"/>
    <cellStyle name="Millares 2 2 2 5 4 2" xfId="2810" xr:uid="{7F885ACA-CEAB-4E46-8C6C-674C7F6E59DC}"/>
    <cellStyle name="Millares 2 2 2 5 4 2 2" xfId="4725" xr:uid="{45EF6DAF-1754-4844-AB75-9C5B6EA0BF80}"/>
    <cellStyle name="Millares 2 2 2 5 4 3" xfId="1853" xr:uid="{169836EB-A6A4-482B-A588-8F4564D1CDDC}"/>
    <cellStyle name="Millares 2 2 2 5 4 4" xfId="3768" xr:uid="{85106CF7-4C7E-4A6B-8E66-3867BEC66351}"/>
    <cellStyle name="Millares 2 2 2 5 5" xfId="2094" xr:uid="{E1148A59-2C8F-4FE2-81CB-FFF31C6E6149}"/>
    <cellStyle name="Millares 2 2 2 5 5 2" xfId="4009" xr:uid="{A1887E2F-65DD-4F52-9849-72B3A20EC72B}"/>
    <cellStyle name="Millares 2 2 2 5 6" xfId="1137" xr:uid="{A82072AE-F4D2-44DF-AEF1-05306BC0A525}"/>
    <cellStyle name="Millares 2 2 2 5 7" xfId="3052" xr:uid="{CDBC1EDA-8BA8-4B42-A635-577A8F545224}"/>
    <cellStyle name="Millares 2 2 2 6" xfId="232" xr:uid="{33D5E6A0-3378-4ACA-8C7B-AFB80F3C3CFD}"/>
    <cellStyle name="Millares 2 2 2 6 2" xfId="470" xr:uid="{990D3105-8CBC-4B92-B787-7BFBBC0F7851}"/>
    <cellStyle name="Millares 2 2 2 6 2 2" xfId="2384" xr:uid="{0ADF8669-DFAC-45AA-B6D0-618CF35698DB}"/>
    <cellStyle name="Millares 2 2 2 6 2 2 2" xfId="4299" xr:uid="{F54D51B9-1D4B-41E2-AF36-ED9DFCB91B01}"/>
    <cellStyle name="Millares 2 2 2 6 2 3" xfId="1427" xr:uid="{788FC211-E3C3-457B-A260-B4E26F6CD609}"/>
    <cellStyle name="Millares 2 2 2 6 2 4" xfId="3342" xr:uid="{1D986748-6F2A-4086-9B87-9E61CD3814D6}"/>
    <cellStyle name="Millares 2 2 2 6 3" xfId="709" xr:uid="{F6BB1514-AA12-43C9-9226-FAC3851CABB8}"/>
    <cellStyle name="Millares 2 2 2 6 3 2" xfId="2623" xr:uid="{C7035D37-586B-426D-90CC-13A8EC0E832A}"/>
    <cellStyle name="Millares 2 2 2 6 3 2 2" xfId="4538" xr:uid="{AB070C1D-3042-48FC-8284-7931D97A732D}"/>
    <cellStyle name="Millares 2 2 2 6 3 3" xfId="1666" xr:uid="{2AFE8564-650B-441C-AD3B-B2EF073EF740}"/>
    <cellStyle name="Millares 2 2 2 6 3 4" xfId="3581" xr:uid="{5E19D29E-004A-4A06-A12B-43F0C137BB10}"/>
    <cellStyle name="Millares 2 2 2 6 4" xfId="948" xr:uid="{32E71825-F5C7-4AD9-BA2D-F8D8BF2EE742}"/>
    <cellStyle name="Millares 2 2 2 6 4 2" xfId="2862" xr:uid="{E30F420C-F1E3-4CBF-AA4E-7EB615197757}"/>
    <cellStyle name="Millares 2 2 2 6 4 2 2" xfId="4777" xr:uid="{768AFDBA-F324-4ACC-BD9A-D30798C39219}"/>
    <cellStyle name="Millares 2 2 2 6 4 3" xfId="1905" xr:uid="{0131261C-4A43-4FFA-9061-B1DB196D5E01}"/>
    <cellStyle name="Millares 2 2 2 6 4 4" xfId="3820" xr:uid="{212B4758-DD49-4CB8-B924-C0C8C4D7A646}"/>
    <cellStyle name="Millares 2 2 2 6 5" xfId="2146" xr:uid="{58B07570-AEF7-45AE-85FC-ACE4B4AB12B2}"/>
    <cellStyle name="Millares 2 2 2 6 5 2" xfId="4061" xr:uid="{AE353915-6765-4F0D-ABC3-CFF0ADE11613}"/>
    <cellStyle name="Millares 2 2 2 6 6" xfId="1189" xr:uid="{2D387735-A8A2-4B19-8993-450842331BFB}"/>
    <cellStyle name="Millares 2 2 2 6 7" xfId="3104" xr:uid="{4EA8D29B-D511-4CDD-9A21-46B6C7099A52}"/>
    <cellStyle name="Millares 2 2 2 7" xfId="299" xr:uid="{E4E1E223-9DA2-4519-8BFF-2224C2B85886}"/>
    <cellStyle name="Millares 2 2 2 7 2" xfId="2213" xr:uid="{5B362DE1-F4FA-4E5F-9C20-A94D8AE7D77B}"/>
    <cellStyle name="Millares 2 2 2 7 2 2" xfId="4128" xr:uid="{313EB03A-8EB8-4304-A5CB-11C4FDCE4EAD}"/>
    <cellStyle name="Millares 2 2 2 7 3" xfId="1256" xr:uid="{8C0A9970-1C18-4DD0-8C1B-B655DCDC4ABD}"/>
    <cellStyle name="Millares 2 2 2 7 4" xfId="3171" xr:uid="{45D08EE4-1059-4FE2-A091-57AA00CB71BF}"/>
    <cellStyle name="Millares 2 2 2 8" xfId="538" xr:uid="{2580CD2B-3731-4387-9B15-40AD898181A0}"/>
    <cellStyle name="Millares 2 2 2 8 2" xfId="2452" xr:uid="{B7B39DE5-B1B5-4B94-B8DB-4B1BA7DA52C3}"/>
    <cellStyle name="Millares 2 2 2 8 2 2" xfId="4367" xr:uid="{D37A1EE2-FE07-4C58-A3FF-757BFA5AF1E2}"/>
    <cellStyle name="Millares 2 2 2 8 3" xfId="1495" xr:uid="{08A1E1BE-C0CB-4FBC-A530-592CDD3A5E18}"/>
    <cellStyle name="Millares 2 2 2 8 4" xfId="3410" xr:uid="{30206F79-A5E0-443B-86DB-1DB46928D0AA}"/>
    <cellStyle name="Millares 2 2 2 9" xfId="777" xr:uid="{519989D0-B095-40FE-A328-3E1A2F75F32E}"/>
    <cellStyle name="Millares 2 2 2 9 2" xfId="2691" xr:uid="{5E5788B6-12DD-49A0-9234-5F67D75A195F}"/>
    <cellStyle name="Millares 2 2 2 9 2 2" xfId="4606" xr:uid="{425B1D6B-E620-4BAB-87BA-CA8F0A087C88}"/>
    <cellStyle name="Millares 2 2 2 9 3" xfId="1734" xr:uid="{24C912D6-15E9-483D-ADCA-447AE6BED03B}"/>
    <cellStyle name="Millares 2 2 2 9 4" xfId="3649" xr:uid="{DC52C988-4824-4069-AF48-9BA43CA933A9}"/>
    <cellStyle name="Millares 2 2 3" xfId="86" xr:uid="{E6F7F96D-1F8F-44D1-9233-D3D918C484ED}"/>
    <cellStyle name="Millares 2 2 3 10" xfId="2960" xr:uid="{9A5B1D4F-0F55-421D-995E-50A2744D20BA}"/>
    <cellStyle name="Millares 2 2 3 2" xfId="133" xr:uid="{2424FE76-0018-46BF-A15F-567477EA31DB}"/>
    <cellStyle name="Millares 2 2 3 2 2" xfId="372" xr:uid="{526581C1-9798-4457-A9FF-3B5347B0F470}"/>
    <cellStyle name="Millares 2 2 3 2 2 2" xfId="2286" xr:uid="{E64FC904-1B99-4CA7-A5FA-A6CD2AF68ADD}"/>
    <cellStyle name="Millares 2 2 3 2 2 2 2" xfId="4201" xr:uid="{C8B046F8-0B30-498F-85FD-D2AF8FF4D74B}"/>
    <cellStyle name="Millares 2 2 3 2 2 3" xfId="1329" xr:uid="{19AC8E64-6E35-403A-8E89-33082B315553}"/>
    <cellStyle name="Millares 2 2 3 2 2 4" xfId="3244" xr:uid="{BDBB77D1-8C00-4C52-8D8A-863E4C0D541B}"/>
    <cellStyle name="Millares 2 2 3 2 3" xfId="611" xr:uid="{2256E2BD-4E15-42B1-8E32-7677A4868545}"/>
    <cellStyle name="Millares 2 2 3 2 3 2" xfId="2525" xr:uid="{CEA1921F-5DC9-44E9-8F75-147C209B5DD0}"/>
    <cellStyle name="Millares 2 2 3 2 3 2 2" xfId="4440" xr:uid="{F9A076CB-156A-4E83-A847-62F6E0491A35}"/>
    <cellStyle name="Millares 2 2 3 2 3 3" xfId="1568" xr:uid="{E1FB4114-323D-4D19-ADB2-77C2096BE5CA}"/>
    <cellStyle name="Millares 2 2 3 2 3 4" xfId="3483" xr:uid="{7998FD05-19F2-4227-9B0D-242392F5380C}"/>
    <cellStyle name="Millares 2 2 3 2 4" xfId="850" xr:uid="{02C70FFD-A891-4565-BCA8-72F768829153}"/>
    <cellStyle name="Millares 2 2 3 2 4 2" xfId="2764" xr:uid="{7F631823-6C9F-4ABE-BE0D-33047C9C2D00}"/>
    <cellStyle name="Millares 2 2 3 2 4 2 2" xfId="4679" xr:uid="{D01D5DCE-A1BC-43D0-B04C-A6C964BEF221}"/>
    <cellStyle name="Millares 2 2 3 2 4 3" xfId="1807" xr:uid="{0EFE9D91-2EB1-4F45-A21B-AF1022B41ADC}"/>
    <cellStyle name="Millares 2 2 3 2 4 4" xfId="3722" xr:uid="{4BC9D633-7363-46CA-AF0A-F7A7158926B4}"/>
    <cellStyle name="Millares 2 2 3 2 5" xfId="2048" xr:uid="{BB071459-14B9-40DF-A1F8-86FD9D57A1A7}"/>
    <cellStyle name="Millares 2 2 3 2 5 2" xfId="3963" xr:uid="{5BCD1094-015D-48DB-89CE-36DBD7011EBC}"/>
    <cellStyle name="Millares 2 2 3 2 6" xfId="1091" xr:uid="{66F6C18A-3305-4A8A-8A95-439FDB7EB315}"/>
    <cellStyle name="Millares 2 2 3 2 7" xfId="3006" xr:uid="{C9E6A943-6DB6-4AF3-9176-15D2F260BAD3}"/>
    <cellStyle name="Millares 2 2 3 3" xfId="186" xr:uid="{835C281E-AA3D-45F4-AD54-86B0F429FA1C}"/>
    <cellStyle name="Millares 2 2 3 3 2" xfId="424" xr:uid="{6CE4EBF5-FA6B-4994-B923-4FCB51CA76DA}"/>
    <cellStyle name="Millares 2 2 3 3 2 2" xfId="2338" xr:uid="{5E17D42B-E447-47EF-B360-B5CA83FBC308}"/>
    <cellStyle name="Millares 2 2 3 3 2 2 2" xfId="4253" xr:uid="{A00D9B3C-684B-43DF-AD82-99E0CDAC8700}"/>
    <cellStyle name="Millares 2 2 3 3 2 3" xfId="1381" xr:uid="{6900AC42-1DF5-4613-A4F6-691AFC917E58}"/>
    <cellStyle name="Millares 2 2 3 3 2 4" xfId="3296" xr:uid="{F72141FB-B61F-48A4-AFC1-370FACCF5E5F}"/>
    <cellStyle name="Millares 2 2 3 3 3" xfId="663" xr:uid="{74211604-78F4-403D-8428-6F4B6A594199}"/>
    <cellStyle name="Millares 2 2 3 3 3 2" xfId="2577" xr:uid="{7E4B20B1-081B-44BE-9518-D47D29DD38C0}"/>
    <cellStyle name="Millares 2 2 3 3 3 2 2" xfId="4492" xr:uid="{4936C432-3A5F-4DA6-92A0-9EEAEF04F4D2}"/>
    <cellStyle name="Millares 2 2 3 3 3 3" xfId="1620" xr:uid="{AF296B7F-6CA0-49F6-AC80-2AA6C4762022}"/>
    <cellStyle name="Millares 2 2 3 3 3 4" xfId="3535" xr:uid="{0DE4051D-DB93-48A9-A125-FA6F45797017}"/>
    <cellStyle name="Millares 2 2 3 3 4" xfId="902" xr:uid="{DFCAB93E-ACF3-4BDE-9BCF-FE173D0EDDC8}"/>
    <cellStyle name="Millares 2 2 3 3 4 2" xfId="2816" xr:uid="{7E9432E5-3A81-4C8C-836D-069D21833ECE}"/>
    <cellStyle name="Millares 2 2 3 3 4 2 2" xfId="4731" xr:uid="{F0347ADD-2045-44A4-9308-BBFCA25834BE}"/>
    <cellStyle name="Millares 2 2 3 3 4 3" xfId="1859" xr:uid="{912800E2-988D-4D57-8431-483E874A873A}"/>
    <cellStyle name="Millares 2 2 3 3 4 4" xfId="3774" xr:uid="{E85C3A1D-4337-41A8-A1CB-DB4CD4FABFCA}"/>
    <cellStyle name="Millares 2 2 3 3 5" xfId="2100" xr:uid="{0F33D26D-1846-4D31-98D4-E785CA602986}"/>
    <cellStyle name="Millares 2 2 3 3 5 2" xfId="4015" xr:uid="{95944B8F-03A4-4728-A984-63D5D912BE46}"/>
    <cellStyle name="Millares 2 2 3 3 6" xfId="1143" xr:uid="{E827A214-35AF-43C5-A49E-3222F8F98A88}"/>
    <cellStyle name="Millares 2 2 3 3 7" xfId="3058" xr:uid="{AEDCB04E-5113-4916-AD5B-AC05E9A00902}"/>
    <cellStyle name="Millares 2 2 3 4" xfId="258" xr:uid="{C1B1BA6D-68DA-4106-8DC9-8C198CF88B46}"/>
    <cellStyle name="Millares 2 2 3 4 2" xfId="497" xr:uid="{1A70D78B-4411-4A54-A300-868C016EB529}"/>
    <cellStyle name="Millares 2 2 3 4 2 2" xfId="2411" xr:uid="{77B0C515-CEB9-407E-AFD4-1BDE12ABA63E}"/>
    <cellStyle name="Millares 2 2 3 4 2 2 2" xfId="4326" xr:uid="{245664BC-85D5-45EA-B749-D3E31DD34351}"/>
    <cellStyle name="Millares 2 2 3 4 2 3" xfId="1454" xr:uid="{9FF96AB7-D3A6-4819-A87F-CEE5A156AED3}"/>
    <cellStyle name="Millares 2 2 3 4 2 4" xfId="3369" xr:uid="{384AD9F8-3DCE-44E3-BF49-5D50EABD67FB}"/>
    <cellStyle name="Millares 2 2 3 4 3" xfId="736" xr:uid="{CC34D2F6-0342-44D3-AF91-D312E2B1A785}"/>
    <cellStyle name="Millares 2 2 3 4 3 2" xfId="2650" xr:uid="{B89A557D-789E-4E7E-902F-F05DD62E82B3}"/>
    <cellStyle name="Millares 2 2 3 4 3 2 2" xfId="4565" xr:uid="{2AD2A7C8-DBA0-43AF-A0BD-C682ABA92548}"/>
    <cellStyle name="Millares 2 2 3 4 3 3" xfId="1693" xr:uid="{0286A8B6-F0E7-4B6D-B0ED-4D84F1C0CE45}"/>
    <cellStyle name="Millares 2 2 3 4 3 4" xfId="3608" xr:uid="{C4071F69-E6CE-48CA-96C4-12BE37C0A67B}"/>
    <cellStyle name="Millares 2 2 3 4 4" xfId="975" xr:uid="{2E6CF2BD-4A9D-4C97-AC51-2F19C76639F4}"/>
    <cellStyle name="Millares 2 2 3 4 4 2" xfId="2889" xr:uid="{2C8CA0B2-6516-44B5-9663-1785029C0CF9}"/>
    <cellStyle name="Millares 2 2 3 4 4 2 2" xfId="4804" xr:uid="{6C15D0F8-B30B-44D3-965C-50A0ACFDAF39}"/>
    <cellStyle name="Millares 2 2 3 4 4 3" xfId="1932" xr:uid="{73CDB8CF-853D-4CC6-9F25-67D90419F1A2}"/>
    <cellStyle name="Millares 2 2 3 4 4 4" xfId="3847" xr:uid="{5D466E13-9651-42CB-9547-C6C189235156}"/>
    <cellStyle name="Millares 2 2 3 4 5" xfId="2172" xr:uid="{AE3CCD2A-4DE7-461D-8566-DA665FA43EFB}"/>
    <cellStyle name="Millares 2 2 3 4 5 2" xfId="4087" xr:uid="{34E5B9AE-0B4D-4254-B0A6-7559002FAF18}"/>
    <cellStyle name="Millares 2 2 3 4 6" xfId="1215" xr:uid="{73F57076-1CE7-4467-96A1-42D7BBCD6A1B}"/>
    <cellStyle name="Millares 2 2 3 4 7" xfId="3130" xr:uid="{257B1176-2FE0-42F7-AB74-597621A4434F}"/>
    <cellStyle name="Millares 2 2 3 5" xfId="326" xr:uid="{EFA13E37-F6D1-45F2-AEC0-35F9C7A4F003}"/>
    <cellStyle name="Millares 2 2 3 5 2" xfId="2240" xr:uid="{E32BB6CC-16F3-4913-92C9-396F7D1727D3}"/>
    <cellStyle name="Millares 2 2 3 5 2 2" xfId="4155" xr:uid="{E27D7CA9-B3B7-457A-87BB-7524A49F431D}"/>
    <cellStyle name="Millares 2 2 3 5 3" xfId="1283" xr:uid="{752F1AB0-629B-4CE7-A643-66704DF698A7}"/>
    <cellStyle name="Millares 2 2 3 5 4" xfId="3198" xr:uid="{32261132-A57F-4805-A39B-4253FF8E3F73}"/>
    <cellStyle name="Millares 2 2 3 6" xfId="565" xr:uid="{6E3A5286-2EDE-47A9-A2E4-7921556171C2}"/>
    <cellStyle name="Millares 2 2 3 6 2" xfId="2479" xr:uid="{E7AA8206-DE9B-4FA3-9ED3-2AA2898B1E56}"/>
    <cellStyle name="Millares 2 2 3 6 2 2" xfId="4394" xr:uid="{11C30499-0E3D-44F5-8C46-E6D2EF79FE6B}"/>
    <cellStyle name="Millares 2 2 3 6 3" xfId="1522" xr:uid="{FFD80A62-6753-4157-A46E-A5D9568FAADE}"/>
    <cellStyle name="Millares 2 2 3 6 4" xfId="3437" xr:uid="{AA7B560C-A495-49AD-9B3B-B609F1320A31}"/>
    <cellStyle name="Millares 2 2 3 7" xfId="804" xr:uid="{E2D1A2D4-14F2-4693-B265-F2F61B6C6501}"/>
    <cellStyle name="Millares 2 2 3 7 2" xfId="2718" xr:uid="{E92C3A58-EFCF-4BA2-90CF-7D1EA0BF6322}"/>
    <cellStyle name="Millares 2 2 3 7 2 2" xfId="4633" xr:uid="{8B7B6E08-C39C-44FE-9D20-F16E9D6AF60F}"/>
    <cellStyle name="Millares 2 2 3 7 3" xfId="1761" xr:uid="{551EDBB2-17CC-4FB3-B359-3150896725D4}"/>
    <cellStyle name="Millares 2 2 3 7 4" xfId="3676" xr:uid="{1DD1394B-418B-4776-928F-B5B468D20BD2}"/>
    <cellStyle name="Millares 2 2 3 8" xfId="2002" xr:uid="{4F40F43C-903B-4927-AE91-FC7FE58D096A}"/>
    <cellStyle name="Millares 2 2 3 8 2" xfId="3917" xr:uid="{3C672851-562D-481F-9731-2A7909A539EC}"/>
    <cellStyle name="Millares 2 2 3 9" xfId="1045" xr:uid="{506895BB-8A66-4171-A644-F38992B7D896}"/>
    <cellStyle name="Millares 2 2 4" xfId="151" xr:uid="{21794FBE-3321-479D-8085-0293D5EEB583}"/>
    <cellStyle name="Millares 2 2 4 2" xfId="203" xr:uid="{226D36CF-6DA2-4D55-8915-01329936A854}"/>
    <cellStyle name="Millares 2 2 4 2 2" xfId="441" xr:uid="{5F53089F-33A4-49ED-BF5E-92BC794A875A}"/>
    <cellStyle name="Millares 2 2 4 2 2 2" xfId="2355" xr:uid="{154C65F3-AE27-4FCE-BB52-376B1289D5C5}"/>
    <cellStyle name="Millares 2 2 4 2 2 2 2" xfId="4270" xr:uid="{9A366D69-50E2-4B39-BB9A-230BA90D4A61}"/>
    <cellStyle name="Millares 2 2 4 2 2 3" xfId="1398" xr:uid="{51D8E359-9FBC-4FC7-B064-1A5A8B41907C}"/>
    <cellStyle name="Millares 2 2 4 2 2 4" xfId="3313" xr:uid="{078C0F8C-AF99-483F-82BF-60C2B914FFB5}"/>
    <cellStyle name="Millares 2 2 4 2 3" xfId="680" xr:uid="{518760B1-B89F-4306-814A-431FC7E73871}"/>
    <cellStyle name="Millares 2 2 4 2 3 2" xfId="2594" xr:uid="{481CC09B-7C6D-4D36-9423-A3F61A0197C0}"/>
    <cellStyle name="Millares 2 2 4 2 3 2 2" xfId="4509" xr:uid="{7A7162E7-2C77-4045-BEA4-B77D97774508}"/>
    <cellStyle name="Millares 2 2 4 2 3 3" xfId="1637" xr:uid="{16B20EFB-9B8D-433E-A340-85D27A4A9ABD}"/>
    <cellStyle name="Millares 2 2 4 2 3 4" xfId="3552" xr:uid="{549F06DE-2A43-4E31-9461-94519BD7E592}"/>
    <cellStyle name="Millares 2 2 4 2 4" xfId="919" xr:uid="{424E9206-5A86-48F8-A0D8-2B2466CE5F6D}"/>
    <cellStyle name="Millares 2 2 4 2 4 2" xfId="2833" xr:uid="{532670A4-ACE3-4D86-BC7F-F3AEBAE71850}"/>
    <cellStyle name="Millares 2 2 4 2 4 2 2" xfId="4748" xr:uid="{223FAD3E-9D8B-4530-B025-6CA75CAD0D8E}"/>
    <cellStyle name="Millares 2 2 4 2 4 3" xfId="1876" xr:uid="{EFB4DDA4-A27D-4E53-87BA-0911A23B7ED0}"/>
    <cellStyle name="Millares 2 2 4 2 4 4" xfId="3791" xr:uid="{2C1A54D4-DC69-49EC-85AF-4046B840F814}"/>
    <cellStyle name="Millares 2 2 4 2 5" xfId="2117" xr:uid="{C9BDAA84-BC98-4707-B94E-98979AC72D6E}"/>
    <cellStyle name="Millares 2 2 4 2 5 2" xfId="4032" xr:uid="{B75C1D73-631E-4E3C-BDB4-A6B9F0C366DD}"/>
    <cellStyle name="Millares 2 2 4 2 6" xfId="1160" xr:uid="{FC5BC76A-8369-436B-9086-AE155CD2BBD0}"/>
    <cellStyle name="Millares 2 2 4 2 7" xfId="3075" xr:uid="{1B816F3D-E3B8-40DA-B106-C8361C731D13}"/>
    <cellStyle name="Millares 2 2 4 3" xfId="389" xr:uid="{57552415-D80A-4A9F-84C8-757F0B9FBC05}"/>
    <cellStyle name="Millares 2 2 4 3 2" xfId="2303" xr:uid="{4FB32318-B6B4-41AB-BC04-FB39BB45F4F6}"/>
    <cellStyle name="Millares 2 2 4 3 2 2" xfId="4218" xr:uid="{1C93613C-6CE6-4D32-97E0-CF4ADC40F9D0}"/>
    <cellStyle name="Millares 2 2 4 3 3" xfId="1346" xr:uid="{FE523A36-722C-48CC-B353-A14AAD10B91C}"/>
    <cellStyle name="Millares 2 2 4 3 4" xfId="3261" xr:uid="{A1FB3E87-736C-45DE-B4D8-2A8213965511}"/>
    <cellStyle name="Millares 2 2 4 4" xfId="628" xr:uid="{D033D8F7-D30E-4D39-AF3C-1FC937987A7D}"/>
    <cellStyle name="Millares 2 2 4 4 2" xfId="2542" xr:uid="{240AD759-5EFE-4686-B3F0-61923B3B5D2E}"/>
    <cellStyle name="Millares 2 2 4 4 2 2" xfId="4457" xr:uid="{85C6BEFE-CB28-4328-B27C-24A53BDE4F38}"/>
    <cellStyle name="Millares 2 2 4 4 3" xfId="1585" xr:uid="{D5B78A30-02A1-43BF-B99C-E6DBAFB19F1E}"/>
    <cellStyle name="Millares 2 2 4 4 4" xfId="3500" xr:uid="{E3D1ED1A-25F0-4202-9A44-6DD134B1A8B2}"/>
    <cellStyle name="Millares 2 2 4 5" xfId="867" xr:uid="{CD7D010D-85CF-425E-AFA7-4C23A1193DEA}"/>
    <cellStyle name="Millares 2 2 4 5 2" xfId="2781" xr:uid="{200C32B1-5437-44B7-93D6-5DDDCD9E771D}"/>
    <cellStyle name="Millares 2 2 4 5 2 2" xfId="4696" xr:uid="{93853A83-F275-4A8F-A45B-C3D4FD897951}"/>
    <cellStyle name="Millares 2 2 4 5 3" xfId="1824" xr:uid="{DB878297-98AC-4EE2-B5D0-1DA369EA1BFC}"/>
    <cellStyle name="Millares 2 2 4 5 4" xfId="3739" xr:uid="{55E171E1-DB4D-4C5C-ADC9-DB59FAB83004}"/>
    <cellStyle name="Millares 2 2 4 6" xfId="2065" xr:uid="{217EEAF0-8200-497B-A7CE-FDF0B4FA2103}"/>
    <cellStyle name="Millares 2 2 4 6 2" xfId="3980" xr:uid="{55DE34EB-2CFD-46A1-A8DF-28595FEB8D5B}"/>
    <cellStyle name="Millares 2 2 4 7" xfId="1108" xr:uid="{AD011A61-9540-4CFA-BF71-C3CF3C96D60B}"/>
    <cellStyle name="Millares 2 2 4 8" xfId="3023" xr:uid="{679BF01C-E4D0-45D3-9EFA-590C069A0CB5}"/>
    <cellStyle name="Millares 2 2 5" xfId="120" xr:uid="{3826B1A4-3E0B-49A9-9084-6F518385514D}"/>
    <cellStyle name="Millares 2 2 5 2" xfId="359" xr:uid="{A3D2EEEC-CCCE-4CBD-A9D6-DE50E8600FA6}"/>
    <cellStyle name="Millares 2 2 5 2 2" xfId="2273" xr:uid="{43B75B29-72B7-4B75-98DC-D6BECD3DB0B8}"/>
    <cellStyle name="Millares 2 2 5 2 2 2" xfId="4188" xr:uid="{D38EFAA2-F9E2-4CC2-AFE9-1C4E7DFEC226}"/>
    <cellStyle name="Millares 2 2 5 2 3" xfId="1316" xr:uid="{3A2196BB-60A9-4BFB-B5A4-53DC5D696F99}"/>
    <cellStyle name="Millares 2 2 5 2 4" xfId="3231" xr:uid="{55B209DB-09F3-44AB-8B4B-962851396FAD}"/>
    <cellStyle name="Millares 2 2 5 3" xfId="598" xr:uid="{35F111ED-CF56-4077-AD47-8B480F04A858}"/>
    <cellStyle name="Millares 2 2 5 3 2" xfId="2512" xr:uid="{8FC42ECB-E72E-4CD3-B247-F1D4F8996249}"/>
    <cellStyle name="Millares 2 2 5 3 2 2" xfId="4427" xr:uid="{FB274408-B902-4B3B-873F-3124E2851664}"/>
    <cellStyle name="Millares 2 2 5 3 3" xfId="1555" xr:uid="{6F7ECAC6-08EC-4A66-A992-B72030877197}"/>
    <cellStyle name="Millares 2 2 5 3 4" xfId="3470" xr:uid="{D7E512D7-D586-4D82-B5DC-278E2F98A750}"/>
    <cellStyle name="Millares 2 2 5 4" xfId="837" xr:uid="{F4D7B347-CC51-4EC5-89B1-3A6FC9CF2BC3}"/>
    <cellStyle name="Millares 2 2 5 4 2" xfId="2751" xr:uid="{CBD84C2B-A55B-4177-BEC2-2355BF989CC6}"/>
    <cellStyle name="Millares 2 2 5 4 2 2" xfId="4666" xr:uid="{80DF69F4-D1D7-4C14-A2A8-9D0FEE1B6A11}"/>
    <cellStyle name="Millares 2 2 5 4 3" xfId="1794" xr:uid="{AE00115A-9293-4950-9578-A7B731A563E0}"/>
    <cellStyle name="Millares 2 2 5 4 4" xfId="3709" xr:uid="{B42651F7-47D8-4F6A-8056-B9767A2147B2}"/>
    <cellStyle name="Millares 2 2 5 5" xfId="2035" xr:uid="{CBD23E39-8532-40A3-9037-CDEEF33E8F97}"/>
    <cellStyle name="Millares 2 2 5 5 2" xfId="3950" xr:uid="{55B960F0-3E83-41BC-A598-CE9B20614667}"/>
    <cellStyle name="Millares 2 2 5 6" xfId="1078" xr:uid="{51280074-40DF-4534-8594-F6A7EAD2F169}"/>
    <cellStyle name="Millares 2 2 5 7" xfId="2993" xr:uid="{9DCA2D62-7367-4F69-9ABF-644040C9ADCF}"/>
    <cellStyle name="Millares 2 2 6" xfId="173" xr:uid="{239C1D17-ECDA-44AE-AFF2-DFE1E51B2856}"/>
    <cellStyle name="Millares 2 2 6 2" xfId="411" xr:uid="{232A35BD-303A-4415-B9CE-8C9E85DCEF66}"/>
    <cellStyle name="Millares 2 2 6 2 2" xfId="2325" xr:uid="{983A6BA4-4F49-4317-B082-E1A8F1C98B56}"/>
    <cellStyle name="Millares 2 2 6 2 2 2" xfId="4240" xr:uid="{7338169D-CE50-49AD-95DB-CAE40BA473E8}"/>
    <cellStyle name="Millares 2 2 6 2 3" xfId="1368" xr:uid="{DDA455C6-49AD-4E22-AAD7-F49F4663729F}"/>
    <cellStyle name="Millares 2 2 6 2 4" xfId="3283" xr:uid="{78ADA579-3EEE-4662-B7BB-EDD5284BFABF}"/>
    <cellStyle name="Millares 2 2 6 3" xfId="650" xr:uid="{CB6643A0-324D-4ACC-8D6B-4E3E95D9599E}"/>
    <cellStyle name="Millares 2 2 6 3 2" xfId="2564" xr:uid="{0716E0B6-108C-4853-AD08-2BE1FADB8CCB}"/>
    <cellStyle name="Millares 2 2 6 3 2 2" xfId="4479" xr:uid="{E62FB2D1-B84F-404F-A89F-35D6043FCC73}"/>
    <cellStyle name="Millares 2 2 6 3 3" xfId="1607" xr:uid="{3DD6FD3F-303F-425F-8C9E-E0BFA3E66965}"/>
    <cellStyle name="Millares 2 2 6 3 4" xfId="3522" xr:uid="{E7D336C1-8E72-4A80-B337-7F6FB8308DD2}"/>
    <cellStyle name="Millares 2 2 6 4" xfId="889" xr:uid="{6BD52BDD-E6B2-4052-9C51-8988292A8028}"/>
    <cellStyle name="Millares 2 2 6 4 2" xfId="2803" xr:uid="{73C4A632-84C4-419D-9307-3EAFA43453EC}"/>
    <cellStyle name="Millares 2 2 6 4 2 2" xfId="4718" xr:uid="{ABBFE3FB-A8D1-49A3-AE7B-6D6C80C072E2}"/>
    <cellStyle name="Millares 2 2 6 4 3" xfId="1846" xr:uid="{84720234-DB28-4419-AB5F-0C2D18306979}"/>
    <cellStyle name="Millares 2 2 6 4 4" xfId="3761" xr:uid="{1959E9E6-5B7F-4E0D-9716-5141BE00A6EC}"/>
    <cellStyle name="Millares 2 2 6 5" xfId="2087" xr:uid="{D99CA18C-1C50-4D5E-AF1E-D50E67AB953F}"/>
    <cellStyle name="Millares 2 2 6 5 2" xfId="4002" xr:uid="{81C268AE-8F10-4D57-BF99-34A842D00CDA}"/>
    <cellStyle name="Millares 2 2 6 6" xfId="1130" xr:uid="{663560D7-0015-42A8-9679-728DA5412262}"/>
    <cellStyle name="Millares 2 2 6 7" xfId="3045" xr:uid="{F4DAB2D5-FAD1-40CD-849A-66A890F1C185}"/>
    <cellStyle name="Millares 2 2 7" xfId="225" xr:uid="{A0D9EC86-6BBF-4474-8BA1-F1B92E9CFB57}"/>
    <cellStyle name="Millares 2 2 7 2" xfId="463" xr:uid="{42838BD9-359F-485F-A271-C0380C5EB927}"/>
    <cellStyle name="Millares 2 2 7 2 2" xfId="2377" xr:uid="{BF7F2D79-9FC2-40D0-987F-05EEC29A5E3F}"/>
    <cellStyle name="Millares 2 2 7 2 2 2" xfId="4292" xr:uid="{8F46A1B2-289E-4AA7-97CF-35A44D791EFE}"/>
    <cellStyle name="Millares 2 2 7 2 3" xfId="1420" xr:uid="{DB32324D-ED17-4791-B52C-003917B72D7D}"/>
    <cellStyle name="Millares 2 2 7 2 4" xfId="3335" xr:uid="{1EFCBF76-9FEF-4DB2-9E88-012CB8B22130}"/>
    <cellStyle name="Millares 2 2 7 3" xfId="702" xr:uid="{E7E91EDF-48CF-4D5E-A243-F0779224E74A}"/>
    <cellStyle name="Millares 2 2 7 3 2" xfId="2616" xr:uid="{2AAD6852-80E7-4D08-A095-FC657F1BB5CA}"/>
    <cellStyle name="Millares 2 2 7 3 2 2" xfId="4531" xr:uid="{2D688307-50EE-4458-A59B-66FE92C1D74E}"/>
    <cellStyle name="Millares 2 2 7 3 3" xfId="1659" xr:uid="{3194A2DD-08C5-420F-800A-AFB43949AD39}"/>
    <cellStyle name="Millares 2 2 7 3 4" xfId="3574" xr:uid="{EBF936C5-EB9B-4093-9208-F7B04539134D}"/>
    <cellStyle name="Millares 2 2 7 4" xfId="941" xr:uid="{9BE60EBA-0E78-4FD6-BC32-C41650143840}"/>
    <cellStyle name="Millares 2 2 7 4 2" xfId="2855" xr:uid="{0B844990-38D9-40D6-8B97-24F7000CB548}"/>
    <cellStyle name="Millares 2 2 7 4 2 2" xfId="4770" xr:uid="{2978BEEA-5A5A-4DC2-BE1C-C18A5E7D1B2F}"/>
    <cellStyle name="Millares 2 2 7 4 3" xfId="1898" xr:uid="{5F18C69D-5FED-4F0A-9AE8-81ABAB55F5D1}"/>
    <cellStyle name="Millares 2 2 7 4 4" xfId="3813" xr:uid="{B639B186-1040-4AC0-A7B4-A0321C1297B4}"/>
    <cellStyle name="Millares 2 2 7 5" xfId="2139" xr:uid="{351A43C2-F558-4235-9A85-983ABF31AF54}"/>
    <cellStyle name="Millares 2 2 7 5 2" xfId="4054" xr:uid="{5022BC2F-9805-48E0-9345-D83F7A9BE079}"/>
    <cellStyle name="Millares 2 2 7 6" xfId="1182" xr:uid="{7E95F861-1D24-48E8-B5E1-1AC18BE64653}"/>
    <cellStyle name="Millares 2 2 7 7" xfId="3097" xr:uid="{B39424DE-C449-46B7-BA25-8B94824C6805}"/>
    <cellStyle name="Millares 2 2 8" xfId="292" xr:uid="{FCD30ADD-B846-41ED-B855-21F81DB2FC25}"/>
    <cellStyle name="Millares 2 2 8 2" xfId="2206" xr:uid="{651AB7DB-4CCE-49E5-B28C-A4543906FB13}"/>
    <cellStyle name="Millares 2 2 8 2 2" xfId="4121" xr:uid="{19EDD680-D190-4F94-9F1F-EDD2313DB8D2}"/>
    <cellStyle name="Millares 2 2 8 3" xfId="1249" xr:uid="{2CD278F6-3AB7-431B-B70A-7E4DB182A292}"/>
    <cellStyle name="Millares 2 2 8 4" xfId="3164" xr:uid="{BDAA44D7-989B-49B9-84CD-E66E9DF8B778}"/>
    <cellStyle name="Millares 2 2 9" xfId="531" xr:uid="{53659C87-8BCB-45B6-96BC-854F1D103D98}"/>
    <cellStyle name="Millares 2 2 9 2" xfId="2445" xr:uid="{590ACB7B-B30D-4BC4-BF5A-F8795C9703CD}"/>
    <cellStyle name="Millares 2 2 9 2 2" xfId="4360" xr:uid="{CD6BAB02-DA6A-4D4C-951E-E933B65F512B}"/>
    <cellStyle name="Millares 2 2 9 3" xfId="1488" xr:uid="{E71DB8AF-8893-47FE-9BBF-EA397B9009CE}"/>
    <cellStyle name="Millares 2 2 9 4" xfId="3403" xr:uid="{DD791A06-E0A3-4817-A46F-576FDB5A42B8}"/>
    <cellStyle name="Millares 2 3" xfId="82" xr:uid="{859B8E5D-E08C-42D9-B945-CBA81C8BF002}"/>
    <cellStyle name="Millares 2 3 2" xfId="254" xr:uid="{7806F232-4C6D-4920-857D-3A427E73B56C}"/>
    <cellStyle name="Millares 2 3 2 2" xfId="493" xr:uid="{0F7FD169-328C-459C-B687-B82ECBC308A4}"/>
    <cellStyle name="Millares 2 3 2 2 2" xfId="2407" xr:uid="{EC554057-500F-4012-B46D-7095E36BF9EA}"/>
    <cellStyle name="Millares 2 3 2 2 2 2" xfId="4322" xr:uid="{AD11C292-0B75-46B1-A48B-A813F971699C}"/>
    <cellStyle name="Millares 2 3 2 2 3" xfId="1450" xr:uid="{283CEFF6-3763-4DE8-AE37-F6272B79DC37}"/>
    <cellStyle name="Millares 2 3 2 2 4" xfId="3365" xr:uid="{20EBC3DA-EFB6-4A3C-B13D-767893D4B60C}"/>
    <cellStyle name="Millares 2 3 2 3" xfId="732" xr:uid="{9EA841B3-5B6B-40FF-BC3B-DD756C61DBFB}"/>
    <cellStyle name="Millares 2 3 2 3 2" xfId="2646" xr:uid="{B7F35FD0-25CD-42BB-A134-C66EC7296981}"/>
    <cellStyle name="Millares 2 3 2 3 2 2" xfId="4561" xr:uid="{9DA8DB63-4092-4E5B-A697-DB4833500984}"/>
    <cellStyle name="Millares 2 3 2 3 3" xfId="1689" xr:uid="{217E9D1E-0B9F-4266-AC4B-9142E66F3C69}"/>
    <cellStyle name="Millares 2 3 2 3 4" xfId="3604" xr:uid="{5C5CF0CD-930A-4666-8589-12FE22E9D61D}"/>
    <cellStyle name="Millares 2 3 2 4" xfId="971" xr:uid="{BB43F13E-2565-4157-BCE1-3D18C81C7F90}"/>
    <cellStyle name="Millares 2 3 2 4 2" xfId="2885" xr:uid="{673F6295-8426-44F8-B3B8-0819D1E90583}"/>
    <cellStyle name="Millares 2 3 2 4 2 2" xfId="4800" xr:uid="{BF9445E0-AD2F-4F12-9BE5-A062DDA6EFE4}"/>
    <cellStyle name="Millares 2 3 2 4 3" xfId="1928" xr:uid="{F0326586-CA34-4AB1-B14E-E9BF89F753BB}"/>
    <cellStyle name="Millares 2 3 2 4 4" xfId="3843" xr:uid="{795C2830-10EB-4F33-B06C-C0AE4C93C5C0}"/>
    <cellStyle name="Millares 2 3 2 5" xfId="2168" xr:uid="{2C11A79C-2944-4374-8340-22237A07B356}"/>
    <cellStyle name="Millares 2 3 2 5 2" xfId="4083" xr:uid="{8B8A37DD-3316-4196-AE03-3904CA8969A5}"/>
    <cellStyle name="Millares 2 3 2 6" xfId="1211" xr:uid="{C16929AF-CDC4-4073-9760-1D9BACE66E40}"/>
    <cellStyle name="Millares 2 3 2 7" xfId="3126" xr:uid="{37B628D9-482E-46B4-8175-8B37C368C43E}"/>
    <cellStyle name="Millares 2 3 3" xfId="322" xr:uid="{8A55E10D-8E9D-4CCF-92A2-C575426FFB6C}"/>
    <cellStyle name="Millares 2 3 3 2" xfId="2236" xr:uid="{5FE5C751-B71B-4F9D-BAB0-C2D0716B5D05}"/>
    <cellStyle name="Millares 2 3 3 2 2" xfId="4151" xr:uid="{E2181FA2-0528-4B2B-A6C0-521568197977}"/>
    <cellStyle name="Millares 2 3 3 3" xfId="1279" xr:uid="{EFE91043-8F08-4B51-B2C6-6C9D4EDD66A8}"/>
    <cellStyle name="Millares 2 3 3 4" xfId="3194" xr:uid="{6A0F3537-47AC-4A82-B5BC-86682E756E7A}"/>
    <cellStyle name="Millares 2 3 4" xfId="561" xr:uid="{AF9189DA-DDB5-4A6F-A19B-DFC7A67CEC95}"/>
    <cellStyle name="Millares 2 3 4 2" xfId="2475" xr:uid="{34BB7E58-0F4D-4AD8-9115-C477AB5DB555}"/>
    <cellStyle name="Millares 2 3 4 2 2" xfId="4390" xr:uid="{90F64F0E-E3E2-4D62-BD4C-C927A4579855}"/>
    <cellStyle name="Millares 2 3 4 3" xfId="1518" xr:uid="{D154CD85-C626-4372-B8E2-BD6D1FC2B28D}"/>
    <cellStyle name="Millares 2 3 4 4" xfId="3433" xr:uid="{EE7EF0D2-AE62-4342-8F39-AA11529CDE3C}"/>
    <cellStyle name="Millares 2 3 5" xfId="800" xr:uid="{C26FE311-9AA1-405D-92E9-A0A0A3B6B5C7}"/>
    <cellStyle name="Millares 2 3 5 2" xfId="2714" xr:uid="{57FBCEF3-5585-4883-BF4B-2D4DB51D26CF}"/>
    <cellStyle name="Millares 2 3 5 2 2" xfId="4629" xr:uid="{6E5725E0-B212-468E-AB95-55989F2CB043}"/>
    <cellStyle name="Millares 2 3 5 3" xfId="1757" xr:uid="{DF9B45FA-D7CA-47F5-9E47-EF2CEB7402E8}"/>
    <cellStyle name="Millares 2 3 5 4" xfId="3672" xr:uid="{31492C06-C211-4468-BFBD-B0ABE74347D5}"/>
    <cellStyle name="Millares 2 3 6" xfId="1998" xr:uid="{6C22A314-EF55-4FE8-8B82-159282A6BB1D}"/>
    <cellStyle name="Millares 2 3 6 2" xfId="3913" xr:uid="{67DF6D67-AB56-4E3F-8B01-9A5616569584}"/>
    <cellStyle name="Millares 2 3 7" xfId="1041" xr:uid="{58A9123E-1234-4322-96F3-BE811EB8AE9B}"/>
    <cellStyle name="Millares 2 3 8" xfId="2956" xr:uid="{AB2A1D2A-456B-438D-B7CB-5627D77D0365}"/>
    <cellStyle name="Millares 2 4" xfId="221" xr:uid="{FD0F4D33-3130-4E47-AD60-FFDAEB1A56B9}"/>
    <cellStyle name="Millares 2 4 2" xfId="459" xr:uid="{45738347-103F-427C-9A5B-FFA6BA9D0B80}"/>
    <cellStyle name="Millares 2 4 2 2" xfId="2373" xr:uid="{0EFA44A5-CBC9-405F-BC60-05D5A8909C63}"/>
    <cellStyle name="Millares 2 4 2 2 2" xfId="4288" xr:uid="{55531A5F-DF63-4D03-A5C7-F3B4B8B415C1}"/>
    <cellStyle name="Millares 2 4 2 3" xfId="1416" xr:uid="{6A534C1D-1439-4D10-911C-4E55CE57956F}"/>
    <cellStyle name="Millares 2 4 2 4" xfId="3331" xr:uid="{9BB7F51E-3DDB-4D3F-977D-E5803CCEE166}"/>
    <cellStyle name="Millares 2 4 3" xfId="698" xr:uid="{E21FFF00-CFDE-4F64-9296-90B8CF053B22}"/>
    <cellStyle name="Millares 2 4 3 2" xfId="2612" xr:uid="{95F3A3D4-AF6A-421A-9553-0D2484EE125B}"/>
    <cellStyle name="Millares 2 4 3 2 2" xfId="4527" xr:uid="{2A36E9BA-84CF-4AC8-B4DD-17C6450395F3}"/>
    <cellStyle name="Millares 2 4 3 3" xfId="1655" xr:uid="{A5845828-8505-4885-A566-80A3E26D589A}"/>
    <cellStyle name="Millares 2 4 3 4" xfId="3570" xr:uid="{F8A92AF7-F645-405B-8709-6FAF2F54EFB0}"/>
    <cellStyle name="Millares 2 4 4" xfId="937" xr:uid="{36D39FEE-069D-4BB0-AF30-B95E45F1609B}"/>
    <cellStyle name="Millares 2 4 4 2" xfId="2851" xr:uid="{7707C34A-39B7-4F2D-9DA1-77CAF916760D}"/>
    <cellStyle name="Millares 2 4 4 2 2" xfId="4766" xr:uid="{68A2B2B3-686E-4B77-9450-1A4BC4AE1598}"/>
    <cellStyle name="Millares 2 4 4 3" xfId="1894" xr:uid="{79356705-686F-4FC8-9964-AF479AB72BC5}"/>
    <cellStyle name="Millares 2 4 4 4" xfId="3809" xr:uid="{4BFAA51F-FFD2-4F14-B961-8A0EDEC4FC38}"/>
    <cellStyle name="Millares 2 4 5" xfId="2135" xr:uid="{125B4E31-0E21-4D04-924F-B793F9F88906}"/>
    <cellStyle name="Millares 2 4 5 2" xfId="4050" xr:uid="{F405A120-E421-4137-A086-E71D75952101}"/>
    <cellStyle name="Millares 2 4 6" xfId="1178" xr:uid="{B034C74F-6F1F-45C5-A140-95CFD974CFF9}"/>
    <cellStyle name="Millares 2 4 7" xfId="3093" xr:uid="{C96BD70E-996B-4BA8-8D38-DDF5A18D065E}"/>
    <cellStyle name="Millares 2 5" xfId="288" xr:uid="{539F7136-F5B0-435C-9318-BB90073E4E7F}"/>
    <cellStyle name="Millares 2 5 2" xfId="2202" xr:uid="{A0D4A4F2-923C-4802-9212-DFB53D48A566}"/>
    <cellStyle name="Millares 2 5 2 2" xfId="4117" xr:uid="{DFB68DB6-27DE-4B00-AAF9-C6A57F1F093A}"/>
    <cellStyle name="Millares 2 5 3" xfId="1245" xr:uid="{926DDAFB-9163-4E7E-9D30-D04E89327D70}"/>
    <cellStyle name="Millares 2 5 4" xfId="3160" xr:uid="{51951CE5-A46D-420D-9D13-A404D249F1D0}"/>
    <cellStyle name="Millares 2 6" xfId="527" xr:uid="{A99764F6-06D4-4F75-A2DB-E3B460F8FB9B}"/>
    <cellStyle name="Millares 2 6 2" xfId="2441" xr:uid="{8C72EED4-C4A1-4FCA-90B4-1BCE4BCE0BFA}"/>
    <cellStyle name="Millares 2 6 2 2" xfId="4356" xr:uid="{3F7E0E14-B7E3-49B6-A224-C298606E051B}"/>
    <cellStyle name="Millares 2 6 3" xfId="1484" xr:uid="{E0E19713-A225-4E17-ACFA-C8D0800B23CF}"/>
    <cellStyle name="Millares 2 6 4" xfId="3399" xr:uid="{1BE9E32E-9086-45AC-A62B-84BAF004274F}"/>
    <cellStyle name="Millares 2 7" xfId="766" xr:uid="{5F747F58-B04D-48F6-AA84-06EA63A0EDD0}"/>
    <cellStyle name="Millares 2 7 2" xfId="2680" xr:uid="{AAAAEC61-E45C-4EE1-8EDD-994F20502968}"/>
    <cellStyle name="Millares 2 7 2 2" xfId="4595" xr:uid="{F211E93D-3EDC-44B2-B489-4A5418E3A1C2}"/>
    <cellStyle name="Millares 2 7 3" xfId="1723" xr:uid="{D7837D98-2487-4A25-A5CA-116FC0EBA209}"/>
    <cellStyle name="Millares 2 7 4" xfId="3638" xr:uid="{C4B7CE21-FCD1-43E6-A5B3-BF66A9727A44}"/>
    <cellStyle name="Millares 2 8" xfId="1964" xr:uid="{1D0EE5F1-64FF-40F4-A553-45033A31B073}"/>
    <cellStyle name="Millares 2 8 2" xfId="3879" xr:uid="{48FEDC27-0E0C-4572-8555-A6597390A46B}"/>
    <cellStyle name="Millares 2 9" xfId="1007" xr:uid="{7200696E-90EE-4AFA-9D2F-53A56AA549E0}"/>
    <cellStyle name="Millares 3" xfId="49" xr:uid="{D11B53D9-EB22-427B-885F-81EFA27B9D22}"/>
    <cellStyle name="Millares 3 10" xfId="769" xr:uid="{E55E73D9-75D7-4AB6-81D5-4CF0FEE0BA9B}"/>
    <cellStyle name="Millares 3 10 2" xfId="2683" xr:uid="{D592854A-4CF5-4EE5-8B8F-7044F9966CE1}"/>
    <cellStyle name="Millares 3 10 2 2" xfId="4598" xr:uid="{C609475A-B526-4FF9-8060-6D213E7A7764}"/>
    <cellStyle name="Millares 3 10 3" xfId="1726" xr:uid="{6110A5EC-201C-4496-9483-8045E56CE41F}"/>
    <cellStyle name="Millares 3 10 4" xfId="3641" xr:uid="{5CE827DC-5B78-4931-8AE7-29D4FA6796F0}"/>
    <cellStyle name="Millares 3 11" xfId="1967" xr:uid="{B4C320F1-0E97-462D-B5C9-E849511DD381}"/>
    <cellStyle name="Millares 3 11 2" xfId="3882" xr:uid="{5FC69136-77B5-4F4E-8BF5-5BCF1D9D3843}"/>
    <cellStyle name="Millares 3 12" xfId="1010" xr:uid="{B9FA44BE-9085-4878-99DC-2F593118F9CD}"/>
    <cellStyle name="Millares 3 13" xfId="2925" xr:uid="{C2209EB6-3988-4BB0-BB5E-B76BD01C0D46}"/>
    <cellStyle name="Millares 3 2" xfId="57" xr:uid="{CB2579A5-9AEC-4683-B591-58243A823B8A}"/>
    <cellStyle name="Millares 3 2 10" xfId="1974" xr:uid="{F0835D85-1C78-4802-976A-CAEE924D7285}"/>
    <cellStyle name="Millares 3 2 10 2" xfId="3889" xr:uid="{F4A8F0D2-EA61-45C3-A01D-3E1EAA180EBE}"/>
    <cellStyle name="Millares 3 2 11" xfId="1017" xr:uid="{39962B58-DD1E-4DFD-ACB1-CE01DFC213C5}"/>
    <cellStyle name="Millares 3 2 12" xfId="2932" xr:uid="{CC6C424D-F74C-4659-A3A0-FBB162DB935F}"/>
    <cellStyle name="Millares 3 2 2" xfId="92" xr:uid="{9E33A756-6AB9-4371-B784-27DC28A80897}"/>
    <cellStyle name="Millares 3 2 2 10" xfId="2966" xr:uid="{BEF1E06F-4DD7-4B25-8F68-1A56B89B9E74}"/>
    <cellStyle name="Millares 3 2 2 2" xfId="138" xr:uid="{984232EA-5C77-4AC2-B146-5141607454D6}"/>
    <cellStyle name="Millares 3 2 2 2 2" xfId="377" xr:uid="{BDAF1477-0720-43AA-A065-4330D4FB25BE}"/>
    <cellStyle name="Millares 3 2 2 2 2 2" xfId="2291" xr:uid="{DE796DD6-8D54-472F-833D-E8D937073E60}"/>
    <cellStyle name="Millares 3 2 2 2 2 2 2" xfId="4206" xr:uid="{FF0807E3-E9F7-439F-B5F4-4BC5ED30E81D}"/>
    <cellStyle name="Millares 3 2 2 2 2 3" xfId="1334" xr:uid="{2DAD7730-B3F4-4CCF-9FB6-C1117B8C46B4}"/>
    <cellStyle name="Millares 3 2 2 2 2 4" xfId="3249" xr:uid="{7CCD1502-51BC-4AF3-BF57-DD1C226260FF}"/>
    <cellStyle name="Millares 3 2 2 2 3" xfId="616" xr:uid="{2120C16F-43DE-47A6-B2D5-638C82DC985F}"/>
    <cellStyle name="Millares 3 2 2 2 3 2" xfId="2530" xr:uid="{4E779021-DCDA-43D3-8A7F-4B3B3E97076E}"/>
    <cellStyle name="Millares 3 2 2 2 3 2 2" xfId="4445" xr:uid="{01CFCE82-2217-4170-A8FE-9497166D7D95}"/>
    <cellStyle name="Millares 3 2 2 2 3 3" xfId="1573" xr:uid="{0C16AB2C-530C-48A4-AE47-E65B2CA40618}"/>
    <cellStyle name="Millares 3 2 2 2 3 4" xfId="3488" xr:uid="{7A2D77E0-3656-427F-A30B-B4230330DDF1}"/>
    <cellStyle name="Millares 3 2 2 2 4" xfId="855" xr:uid="{F2075635-5193-4C1F-95DC-0D80A5573B23}"/>
    <cellStyle name="Millares 3 2 2 2 4 2" xfId="2769" xr:uid="{AA9434A9-0006-4E47-B92D-06C1E4693E1D}"/>
    <cellStyle name="Millares 3 2 2 2 4 2 2" xfId="4684" xr:uid="{2C22F9B3-53F6-4AB5-BE4D-672BF386C697}"/>
    <cellStyle name="Millares 3 2 2 2 4 3" xfId="1812" xr:uid="{6EC846F7-4D72-41D9-BB0F-1989A302B2D8}"/>
    <cellStyle name="Millares 3 2 2 2 4 4" xfId="3727" xr:uid="{8DD50F66-B334-4BBC-A5B9-A3D6378FFE39}"/>
    <cellStyle name="Millares 3 2 2 2 5" xfId="2053" xr:uid="{352F1173-9813-447B-990A-6145F4C96B36}"/>
    <cellStyle name="Millares 3 2 2 2 5 2" xfId="3968" xr:uid="{668A8B9D-FCE9-4EC7-A3CA-05E53887AFF6}"/>
    <cellStyle name="Millares 3 2 2 2 6" xfId="1096" xr:uid="{BF281C60-FEAC-41CA-B0EA-06414A612D4B}"/>
    <cellStyle name="Millares 3 2 2 2 7" xfId="3011" xr:uid="{EC05782E-70E5-4E7B-8765-BD86589E3C76}"/>
    <cellStyle name="Millares 3 2 2 3" xfId="191" xr:uid="{53259E94-D50A-4AF7-A9E2-7F040DDED46B}"/>
    <cellStyle name="Millares 3 2 2 3 2" xfId="429" xr:uid="{1986DA8B-F1DE-4B6D-A253-F27CD25AB6C9}"/>
    <cellStyle name="Millares 3 2 2 3 2 2" xfId="2343" xr:uid="{AE3E1500-83CB-49A2-A312-B5BFC9BC687D}"/>
    <cellStyle name="Millares 3 2 2 3 2 2 2" xfId="4258" xr:uid="{E7D1D5D9-6C45-477B-B790-239C7798E5F4}"/>
    <cellStyle name="Millares 3 2 2 3 2 3" xfId="1386" xr:uid="{B5D715AE-0C36-4569-AD8A-6FCFF797FA62}"/>
    <cellStyle name="Millares 3 2 2 3 2 4" xfId="3301" xr:uid="{61A8CF25-14D7-4A15-A4BD-9371969811A6}"/>
    <cellStyle name="Millares 3 2 2 3 3" xfId="668" xr:uid="{7DDEF034-EA21-4764-AED1-7C29619AA159}"/>
    <cellStyle name="Millares 3 2 2 3 3 2" xfId="2582" xr:uid="{A4279A48-261D-441E-9E7F-9115FD8D6529}"/>
    <cellStyle name="Millares 3 2 2 3 3 2 2" xfId="4497" xr:uid="{08F80065-92B0-4829-8F07-DE7C382EFB3E}"/>
    <cellStyle name="Millares 3 2 2 3 3 3" xfId="1625" xr:uid="{1B789489-8721-49BA-9687-D4F3F88D9DE2}"/>
    <cellStyle name="Millares 3 2 2 3 3 4" xfId="3540" xr:uid="{803542F0-BD30-4E6B-BE60-7646EF408193}"/>
    <cellStyle name="Millares 3 2 2 3 4" xfId="907" xr:uid="{1336AB47-B2B7-4A95-8DA7-51EFA2CC8DA5}"/>
    <cellStyle name="Millares 3 2 2 3 4 2" xfId="2821" xr:uid="{89313B28-8DF9-4710-ACEE-92092D7FE0EF}"/>
    <cellStyle name="Millares 3 2 2 3 4 2 2" xfId="4736" xr:uid="{2C1EF294-A682-4B6C-80B1-4A9CA6E7263E}"/>
    <cellStyle name="Millares 3 2 2 3 4 3" xfId="1864" xr:uid="{E3374C0D-D1A0-4BA0-8A4A-A2435C43FFA7}"/>
    <cellStyle name="Millares 3 2 2 3 4 4" xfId="3779" xr:uid="{FD2C9694-2ADB-454E-AA26-C464DC943493}"/>
    <cellStyle name="Millares 3 2 2 3 5" xfId="2105" xr:uid="{6F0DBABF-1A09-4C4E-A5E7-909C6A1E1ED3}"/>
    <cellStyle name="Millares 3 2 2 3 5 2" xfId="4020" xr:uid="{2D104022-17F5-4693-A932-95FB2E7791A5}"/>
    <cellStyle name="Millares 3 2 2 3 6" xfId="1148" xr:uid="{C4247B26-6248-4B75-95F1-D6A4C4858FF5}"/>
    <cellStyle name="Millares 3 2 2 3 7" xfId="3063" xr:uid="{701E039E-2729-4D97-835F-F6FF28C62807}"/>
    <cellStyle name="Millares 3 2 2 4" xfId="264" xr:uid="{8527C541-90B8-4106-A056-54F47D1FEB7D}"/>
    <cellStyle name="Millares 3 2 2 4 2" xfId="503" xr:uid="{25F8E34C-C18A-420C-8490-5F0571BB6579}"/>
    <cellStyle name="Millares 3 2 2 4 2 2" xfId="2417" xr:uid="{A9478861-9184-40F8-A7B3-071FED826D2B}"/>
    <cellStyle name="Millares 3 2 2 4 2 2 2" xfId="4332" xr:uid="{D5B2ED87-7654-4AB7-BCD1-BEDADD6D2185}"/>
    <cellStyle name="Millares 3 2 2 4 2 3" xfId="1460" xr:uid="{73686DD7-BD70-4D72-AE95-4B94FF9C1D5B}"/>
    <cellStyle name="Millares 3 2 2 4 2 4" xfId="3375" xr:uid="{61C04BDA-EDE9-4FFA-88B3-A4B2E29E48CA}"/>
    <cellStyle name="Millares 3 2 2 4 3" xfId="742" xr:uid="{983277D6-F726-4DA2-A81D-63006E7462D0}"/>
    <cellStyle name="Millares 3 2 2 4 3 2" xfId="2656" xr:uid="{BFE04599-BC3B-43C5-9FFD-A492CED85DAB}"/>
    <cellStyle name="Millares 3 2 2 4 3 2 2" xfId="4571" xr:uid="{9A952B12-61A0-4763-A7D0-92C68DA3FC11}"/>
    <cellStyle name="Millares 3 2 2 4 3 3" xfId="1699" xr:uid="{05F34EE8-73C8-4EF6-9D23-706F3BE294AA}"/>
    <cellStyle name="Millares 3 2 2 4 3 4" xfId="3614" xr:uid="{444435DE-BE04-4E76-9072-8BF008895693}"/>
    <cellStyle name="Millares 3 2 2 4 4" xfId="981" xr:uid="{62EB4E85-1A52-4AE5-ADED-5D9346433470}"/>
    <cellStyle name="Millares 3 2 2 4 4 2" xfId="2895" xr:uid="{96A7BFB4-80B5-4A6B-9241-72AE62839E22}"/>
    <cellStyle name="Millares 3 2 2 4 4 2 2" xfId="4810" xr:uid="{0E484967-4FD2-4B4E-B2E7-8E050CE43891}"/>
    <cellStyle name="Millares 3 2 2 4 4 3" xfId="1938" xr:uid="{2FBDEEFB-298C-421C-BC56-BD2E7D13F738}"/>
    <cellStyle name="Millares 3 2 2 4 4 4" xfId="3853" xr:uid="{D9BE6F25-09CE-4B64-9343-2EE02CA73120}"/>
    <cellStyle name="Millares 3 2 2 4 5" xfId="2178" xr:uid="{CD93C01F-9B4F-4D72-AC0A-FD3C8F5EB8B1}"/>
    <cellStyle name="Millares 3 2 2 4 5 2" xfId="4093" xr:uid="{977A074F-C0D5-4E4E-A36C-3120BD6E38F2}"/>
    <cellStyle name="Millares 3 2 2 4 6" xfId="1221" xr:uid="{ADCAD251-6BC3-4982-B15D-B0BD5D6040A5}"/>
    <cellStyle name="Millares 3 2 2 4 7" xfId="3136" xr:uid="{5E5B0FEA-C645-4DA5-8F47-031E60B5B621}"/>
    <cellStyle name="Millares 3 2 2 5" xfId="332" xr:uid="{5B36B8C8-E3B2-4B47-A506-50A43B3767E4}"/>
    <cellStyle name="Millares 3 2 2 5 2" xfId="2246" xr:uid="{0760E6AB-7304-4B23-8CB9-24F2213B1315}"/>
    <cellStyle name="Millares 3 2 2 5 2 2" xfId="4161" xr:uid="{1A0BC033-AA29-4FE9-A9E2-5EA7621362EB}"/>
    <cellStyle name="Millares 3 2 2 5 3" xfId="1289" xr:uid="{CA20DB93-495A-4D44-918B-8DF0EEC6DD33}"/>
    <cellStyle name="Millares 3 2 2 5 4" xfId="3204" xr:uid="{4CDC3356-1A43-440F-A4D1-4EC40D9FB610}"/>
    <cellStyle name="Millares 3 2 2 6" xfId="571" xr:uid="{524230AF-55F2-4835-851C-7589060F7AAD}"/>
    <cellStyle name="Millares 3 2 2 6 2" xfId="2485" xr:uid="{2B441C31-0081-4070-B170-1CF2BDC2274B}"/>
    <cellStyle name="Millares 3 2 2 6 2 2" xfId="4400" xr:uid="{89A80F18-5B78-4D31-AB94-588BACF3E379}"/>
    <cellStyle name="Millares 3 2 2 6 3" xfId="1528" xr:uid="{9E0EE094-9DC2-4772-8E2B-B4039ACE027A}"/>
    <cellStyle name="Millares 3 2 2 6 4" xfId="3443" xr:uid="{BCAE20C4-51B1-47D8-AFBA-2084A96799E2}"/>
    <cellStyle name="Millares 3 2 2 7" xfId="810" xr:uid="{6965DF31-0370-4BCC-8670-90EA523C5444}"/>
    <cellStyle name="Millares 3 2 2 7 2" xfId="2724" xr:uid="{211F82A4-CCCE-41F2-AD35-7CCC6ABFC21D}"/>
    <cellStyle name="Millares 3 2 2 7 2 2" xfId="4639" xr:uid="{6203693E-6555-4834-979F-CDBCE4B1DDF3}"/>
    <cellStyle name="Millares 3 2 2 7 3" xfId="1767" xr:uid="{025AA58E-CF85-4CE5-8D92-7626A9388404}"/>
    <cellStyle name="Millares 3 2 2 7 4" xfId="3682" xr:uid="{46124DEB-6228-4247-A112-2C3239FCC5F2}"/>
    <cellStyle name="Millares 3 2 2 8" xfId="2008" xr:uid="{0C23D060-BCC2-4EF2-94A3-1D2D2756A5C1}"/>
    <cellStyle name="Millares 3 2 2 8 2" xfId="3923" xr:uid="{3817C2FD-1EEB-4681-8254-C82448EB1047}"/>
    <cellStyle name="Millares 3 2 2 9" xfId="1051" xr:uid="{8D2A7058-F744-41CB-ABD2-EE8501D68319}"/>
    <cellStyle name="Millares 3 2 3" xfId="156" xr:uid="{C2ECBB08-530F-45B9-AD3E-6A50FFBCA65F}"/>
    <cellStyle name="Millares 3 2 3 2" xfId="208" xr:uid="{62D5F779-4105-4D03-94DB-E207E494E11C}"/>
    <cellStyle name="Millares 3 2 3 2 2" xfId="446" xr:uid="{71BB4120-A475-4E0B-A784-B0C93B1FF043}"/>
    <cellStyle name="Millares 3 2 3 2 2 2" xfId="2360" xr:uid="{C4DF3A6F-3DF6-4764-AFBB-EA49D56D44C6}"/>
    <cellStyle name="Millares 3 2 3 2 2 2 2" xfId="4275" xr:uid="{FF871711-3A05-4294-A038-C29F7BE902DC}"/>
    <cellStyle name="Millares 3 2 3 2 2 3" xfId="1403" xr:uid="{845DA5B4-F26B-4209-9095-399D5E75DA2F}"/>
    <cellStyle name="Millares 3 2 3 2 2 4" xfId="3318" xr:uid="{6D661A17-AD8F-4F80-BA00-C8238610D735}"/>
    <cellStyle name="Millares 3 2 3 2 3" xfId="685" xr:uid="{75FAA00F-F7E8-445D-9C26-2A5FE7C26DDA}"/>
    <cellStyle name="Millares 3 2 3 2 3 2" xfId="2599" xr:uid="{4C5534ED-627B-4865-ABA4-5E1318A81FDF}"/>
    <cellStyle name="Millares 3 2 3 2 3 2 2" xfId="4514" xr:uid="{331600B3-2FBC-4EFC-9F4F-1D196D45A366}"/>
    <cellStyle name="Millares 3 2 3 2 3 3" xfId="1642" xr:uid="{AD968653-8F53-4315-A14D-A30D05E3846F}"/>
    <cellStyle name="Millares 3 2 3 2 3 4" xfId="3557" xr:uid="{0FA8E1ED-734C-4F17-B9F8-D45A4F4BBED9}"/>
    <cellStyle name="Millares 3 2 3 2 4" xfId="924" xr:uid="{30566E27-4FD3-4913-B249-C288F68BCBEE}"/>
    <cellStyle name="Millares 3 2 3 2 4 2" xfId="2838" xr:uid="{E9A4C147-AFD2-4A85-A67E-263E52B2986F}"/>
    <cellStyle name="Millares 3 2 3 2 4 2 2" xfId="4753" xr:uid="{3E6D09A4-A051-4A35-B07F-7F0BACAF989C}"/>
    <cellStyle name="Millares 3 2 3 2 4 3" xfId="1881" xr:uid="{75445CCC-21AD-49DA-9A49-EB6BDEBE24B5}"/>
    <cellStyle name="Millares 3 2 3 2 4 4" xfId="3796" xr:uid="{1A2A965B-A673-4CAF-8D93-FF37A39DD52D}"/>
    <cellStyle name="Millares 3 2 3 2 5" xfId="2122" xr:uid="{B1917E59-C72D-4ED8-9EDC-A951330E6C07}"/>
    <cellStyle name="Millares 3 2 3 2 5 2" xfId="4037" xr:uid="{D8BBBFE9-A3AF-40AC-84D0-6FDB58ECC163}"/>
    <cellStyle name="Millares 3 2 3 2 6" xfId="1165" xr:uid="{1662705E-3D67-4843-A357-DF8A7EF759BD}"/>
    <cellStyle name="Millares 3 2 3 2 7" xfId="3080" xr:uid="{C8FB57AC-8B5E-4593-858F-C4B7CDD0D51D}"/>
    <cellStyle name="Millares 3 2 3 3" xfId="394" xr:uid="{108F3A53-5ADE-43D2-B96D-363DABC36C16}"/>
    <cellStyle name="Millares 3 2 3 3 2" xfId="2308" xr:uid="{CF8AE463-83B7-4168-8653-D993AAB2D53D}"/>
    <cellStyle name="Millares 3 2 3 3 2 2" xfId="4223" xr:uid="{7DF41ED2-8C88-4C37-A71A-10243AE95F66}"/>
    <cellStyle name="Millares 3 2 3 3 3" xfId="1351" xr:uid="{C6ACD96F-B286-4C51-A06E-605B1979F3F5}"/>
    <cellStyle name="Millares 3 2 3 3 4" xfId="3266" xr:uid="{4B89EE87-D2D6-4970-ACA7-43579736F8BE}"/>
    <cellStyle name="Millares 3 2 3 4" xfId="633" xr:uid="{80BE8E68-8C65-43C7-92E4-1D16131DAB16}"/>
    <cellStyle name="Millares 3 2 3 4 2" xfId="2547" xr:uid="{E64F77E6-5D45-49DB-AF59-E84F95063390}"/>
    <cellStyle name="Millares 3 2 3 4 2 2" xfId="4462" xr:uid="{23527B3F-10A9-48E4-9B5A-34ACDEC80FF9}"/>
    <cellStyle name="Millares 3 2 3 4 3" xfId="1590" xr:uid="{7FF3355F-5452-42A0-88B6-2743B95D085E}"/>
    <cellStyle name="Millares 3 2 3 4 4" xfId="3505" xr:uid="{A6CE6DCE-AB3B-457A-83E4-AF7211F02BD9}"/>
    <cellStyle name="Millares 3 2 3 5" xfId="872" xr:uid="{447631C7-6170-4F72-B878-2FBEF6D68B60}"/>
    <cellStyle name="Millares 3 2 3 5 2" xfId="2786" xr:uid="{0B63ED4C-678D-48AB-BCF0-81339590FE36}"/>
    <cellStyle name="Millares 3 2 3 5 2 2" xfId="4701" xr:uid="{B2C53796-FC7F-4103-8690-2D47B2C6F988}"/>
    <cellStyle name="Millares 3 2 3 5 3" xfId="1829" xr:uid="{6DE61FE4-AEA8-498C-BE40-70FC100A045D}"/>
    <cellStyle name="Millares 3 2 3 5 4" xfId="3744" xr:uid="{2C073DDB-1A5F-4107-A50D-CCDC5E8C9F8B}"/>
    <cellStyle name="Millares 3 2 3 6" xfId="2070" xr:uid="{1B66BF92-BFD3-4021-AA69-06C807332635}"/>
    <cellStyle name="Millares 3 2 3 6 2" xfId="3985" xr:uid="{C8325B12-EAE6-4451-B877-45060FAFDCB8}"/>
    <cellStyle name="Millares 3 2 3 7" xfId="1113" xr:uid="{1BB32DCD-C59B-4B26-A391-AED670529C6A}"/>
    <cellStyle name="Millares 3 2 3 8" xfId="3028" xr:uid="{3B0BB4E9-EABE-490B-9F6E-72483D38550C}"/>
    <cellStyle name="Millares 3 2 4" xfId="126" xr:uid="{05EC2192-845D-408B-970F-F7C789E44366}"/>
    <cellStyle name="Millares 3 2 4 2" xfId="365" xr:uid="{7207ADF4-3C69-45FB-8AA9-B3FA66EA7248}"/>
    <cellStyle name="Millares 3 2 4 2 2" xfId="2279" xr:uid="{B7ECC15D-DFD9-42EF-8088-A04D2844A9D8}"/>
    <cellStyle name="Millares 3 2 4 2 2 2" xfId="4194" xr:uid="{B2AFBFC6-D2F3-49FC-8646-57EEAEC27FC3}"/>
    <cellStyle name="Millares 3 2 4 2 3" xfId="1322" xr:uid="{70D8F446-921A-4706-9F9E-988B6706B4C7}"/>
    <cellStyle name="Millares 3 2 4 2 4" xfId="3237" xr:uid="{6805415F-87CB-4B54-AE0A-166835EB11D0}"/>
    <cellStyle name="Millares 3 2 4 3" xfId="604" xr:uid="{A8C086C8-5895-48A6-828C-0A299D4CF0BA}"/>
    <cellStyle name="Millares 3 2 4 3 2" xfId="2518" xr:uid="{DBBE465F-5FEC-4403-BAF9-E682C2F88507}"/>
    <cellStyle name="Millares 3 2 4 3 2 2" xfId="4433" xr:uid="{FCBCA2F0-B50A-472F-A748-9F8FF6A2537A}"/>
    <cellStyle name="Millares 3 2 4 3 3" xfId="1561" xr:uid="{7C6377F1-2F07-4CF9-8251-6B67DDF8C717}"/>
    <cellStyle name="Millares 3 2 4 3 4" xfId="3476" xr:uid="{244D4779-011B-4B7C-95EA-F27441E8742F}"/>
    <cellStyle name="Millares 3 2 4 4" xfId="843" xr:uid="{A77BC110-A243-4374-8FB4-99FFF7742821}"/>
    <cellStyle name="Millares 3 2 4 4 2" xfId="2757" xr:uid="{4827AAC0-F9B6-46BB-98C9-4747D0F766D7}"/>
    <cellStyle name="Millares 3 2 4 4 2 2" xfId="4672" xr:uid="{FF288A24-A2F1-4B43-A546-8746673B3D5A}"/>
    <cellStyle name="Millares 3 2 4 4 3" xfId="1800" xr:uid="{3C9CD313-C3F1-4769-A4EC-76227EB13E7A}"/>
    <cellStyle name="Millares 3 2 4 4 4" xfId="3715" xr:uid="{FBE6DEF1-36B7-48A1-894C-0831EE04DACD}"/>
    <cellStyle name="Millares 3 2 4 5" xfId="2041" xr:uid="{7A6FBC48-A314-4874-A1C7-DEDFD470048C}"/>
    <cellStyle name="Millares 3 2 4 5 2" xfId="3956" xr:uid="{C2EE0B93-6BFC-4E11-A479-7DD91D83400E}"/>
    <cellStyle name="Millares 3 2 4 6" xfId="1084" xr:uid="{AAAFC5B4-EC03-4169-81F8-D4E75CBDEE6E}"/>
    <cellStyle name="Millares 3 2 4 7" xfId="2999" xr:uid="{EB821510-E078-4D73-BFC4-3680C6D35FC9}"/>
    <cellStyle name="Millares 3 2 5" xfId="179" xr:uid="{601C10AB-F255-4C2A-BCEC-80358C49C0C2}"/>
    <cellStyle name="Millares 3 2 5 2" xfId="417" xr:uid="{6A75B3C1-1FA4-451E-80C3-EEB7C962D10E}"/>
    <cellStyle name="Millares 3 2 5 2 2" xfId="2331" xr:uid="{81F63727-C680-48EF-971F-64CE317124F5}"/>
    <cellStyle name="Millares 3 2 5 2 2 2" xfId="4246" xr:uid="{1192014B-9AAB-461A-896D-670DDCD9B99A}"/>
    <cellStyle name="Millares 3 2 5 2 3" xfId="1374" xr:uid="{E3EF3B55-32D3-4AF4-A1CF-2C943A70776B}"/>
    <cellStyle name="Millares 3 2 5 2 4" xfId="3289" xr:uid="{A941596E-CB1B-43CF-9831-B98DF3F74DCB}"/>
    <cellStyle name="Millares 3 2 5 3" xfId="656" xr:uid="{743A789E-8E25-49A6-A5A2-D80B74F1D892}"/>
    <cellStyle name="Millares 3 2 5 3 2" xfId="2570" xr:uid="{6D78D64B-9742-4524-9FB7-465A8B389068}"/>
    <cellStyle name="Millares 3 2 5 3 2 2" xfId="4485" xr:uid="{E7FE4A16-602E-4289-82DD-8F50331C5C38}"/>
    <cellStyle name="Millares 3 2 5 3 3" xfId="1613" xr:uid="{216D6093-7C30-4CC3-9BCA-3B276273C721}"/>
    <cellStyle name="Millares 3 2 5 3 4" xfId="3528" xr:uid="{88AD5035-9675-40B0-995D-CB120E840DFB}"/>
    <cellStyle name="Millares 3 2 5 4" xfId="895" xr:uid="{17516BD1-EAEE-43FB-AD7F-85C2125B77C5}"/>
    <cellStyle name="Millares 3 2 5 4 2" xfId="2809" xr:uid="{E748FEC7-4353-496F-887B-5029B0192CA8}"/>
    <cellStyle name="Millares 3 2 5 4 2 2" xfId="4724" xr:uid="{ACF3E4EC-3306-4235-A44A-6C2FC39BD304}"/>
    <cellStyle name="Millares 3 2 5 4 3" xfId="1852" xr:uid="{7B0E02E7-AFDB-4195-A633-750B9FF6D46B}"/>
    <cellStyle name="Millares 3 2 5 4 4" xfId="3767" xr:uid="{4E3CB8DB-ACB1-49AF-AB7A-730D2274E2E3}"/>
    <cellStyle name="Millares 3 2 5 5" xfId="2093" xr:uid="{AFE0A18C-390F-4C35-8F33-42A352439111}"/>
    <cellStyle name="Millares 3 2 5 5 2" xfId="4008" xr:uid="{4D7D8C94-DFED-4BC7-9A4A-D0603EEFCCEA}"/>
    <cellStyle name="Millares 3 2 5 6" xfId="1136" xr:uid="{6ACD5B57-337F-42C5-8E9E-D55320846D4A}"/>
    <cellStyle name="Millares 3 2 5 7" xfId="3051" xr:uid="{2E6F2F4E-5802-48CE-8EF2-94E3286F0C85}"/>
    <cellStyle name="Millares 3 2 6" xfId="231" xr:uid="{B38D723B-EF0F-4147-8E8A-C736B2B7FCD0}"/>
    <cellStyle name="Millares 3 2 6 2" xfId="469" xr:uid="{10B935DA-C15A-4258-A3B7-5EC9800F77E0}"/>
    <cellStyle name="Millares 3 2 6 2 2" xfId="2383" xr:uid="{43163A9A-A0FC-46B4-9DC7-2D6838AF6DE7}"/>
    <cellStyle name="Millares 3 2 6 2 2 2" xfId="4298" xr:uid="{1A025909-32D2-424E-BA44-92A02E69013A}"/>
    <cellStyle name="Millares 3 2 6 2 3" xfId="1426" xr:uid="{B85ABADB-9D49-4BB9-80CF-C507F33554E5}"/>
    <cellStyle name="Millares 3 2 6 2 4" xfId="3341" xr:uid="{436BDAE1-E9F9-465F-9F04-EB049F5C6A08}"/>
    <cellStyle name="Millares 3 2 6 3" xfId="708" xr:uid="{A87BA3E9-E70C-4F5F-8EA0-3153EDF91E32}"/>
    <cellStyle name="Millares 3 2 6 3 2" xfId="2622" xr:uid="{686C6335-4099-4BC7-9F60-7F42ABFC3324}"/>
    <cellStyle name="Millares 3 2 6 3 2 2" xfId="4537" xr:uid="{2A6FBB12-9E76-4499-AB51-0FA72D804D43}"/>
    <cellStyle name="Millares 3 2 6 3 3" xfId="1665" xr:uid="{7E8BF398-D8A0-436A-8ADA-DAE03775386B}"/>
    <cellStyle name="Millares 3 2 6 3 4" xfId="3580" xr:uid="{D77C981D-4EF3-46FA-A32E-651FD3A677D0}"/>
    <cellStyle name="Millares 3 2 6 4" xfId="947" xr:uid="{28B9CB5D-B49B-40A9-845C-4C858173C078}"/>
    <cellStyle name="Millares 3 2 6 4 2" xfId="2861" xr:uid="{29A0F7B6-B020-4F50-9830-D9FB4B1C8799}"/>
    <cellStyle name="Millares 3 2 6 4 2 2" xfId="4776" xr:uid="{0C969E0E-620A-4624-BB43-35CBFFF51AD1}"/>
    <cellStyle name="Millares 3 2 6 4 3" xfId="1904" xr:uid="{145A0AE2-C5CB-4104-B491-118E374E9CE9}"/>
    <cellStyle name="Millares 3 2 6 4 4" xfId="3819" xr:uid="{9EEC4543-E5E4-472B-ADF1-D26F0BBA9AF8}"/>
    <cellStyle name="Millares 3 2 6 5" xfId="2145" xr:uid="{6CE85A44-1C76-498A-B8DE-BF8466C2F296}"/>
    <cellStyle name="Millares 3 2 6 5 2" xfId="4060" xr:uid="{762A8A2C-408C-4A8C-A414-BD3612F05A9C}"/>
    <cellStyle name="Millares 3 2 6 6" xfId="1188" xr:uid="{A57E9F4B-2909-4B71-98F3-5E8EEE66002F}"/>
    <cellStyle name="Millares 3 2 6 7" xfId="3103" xr:uid="{614C6913-A530-48BB-8699-463F0B0CC0A5}"/>
    <cellStyle name="Millares 3 2 7" xfId="298" xr:uid="{102D8FC9-AD17-486C-A2DF-27C7650216D5}"/>
    <cellStyle name="Millares 3 2 7 2" xfId="2212" xr:uid="{377D00D2-3C62-4A66-97CD-C0AD4EC34BCD}"/>
    <cellStyle name="Millares 3 2 7 2 2" xfId="4127" xr:uid="{3878103D-EA7C-4C4D-BD2D-636E51594352}"/>
    <cellStyle name="Millares 3 2 7 3" xfId="1255" xr:uid="{80FF07C5-1536-46DB-BC23-B02ED04CA61D}"/>
    <cellStyle name="Millares 3 2 7 4" xfId="3170" xr:uid="{00EBD77D-9D2B-4569-BDA1-8D9FA99DD2F9}"/>
    <cellStyle name="Millares 3 2 8" xfId="537" xr:uid="{7BDB60BD-F06F-45EB-8214-5771F97F8155}"/>
    <cellStyle name="Millares 3 2 8 2" xfId="2451" xr:uid="{DF4BE2EA-5C1C-40DC-8F3D-C011BCF8E215}"/>
    <cellStyle name="Millares 3 2 8 2 2" xfId="4366" xr:uid="{2D5FCC37-5442-4EA9-A5BF-27571CCB7062}"/>
    <cellStyle name="Millares 3 2 8 3" xfId="1494" xr:uid="{19157D8A-08D3-42C2-9A60-513C20E93233}"/>
    <cellStyle name="Millares 3 2 8 4" xfId="3409" xr:uid="{B9087895-9B86-4E88-A6B4-89DB4EC8FB01}"/>
    <cellStyle name="Millares 3 2 9" xfId="776" xr:uid="{9633CE16-7EAC-4A73-9183-446B31FF7795}"/>
    <cellStyle name="Millares 3 2 9 2" xfId="2690" xr:uid="{BA381D89-9FE2-4753-AB06-0241956833C1}"/>
    <cellStyle name="Millares 3 2 9 2 2" xfId="4605" xr:uid="{9122D2BE-CF3C-45B6-B308-52E9D44FAAB7}"/>
    <cellStyle name="Millares 3 2 9 3" xfId="1733" xr:uid="{6D49C455-FD10-4309-93AA-DE985763761A}"/>
    <cellStyle name="Millares 3 2 9 4" xfId="3648" xr:uid="{1440457F-1D9E-4795-9421-5C4571D58604}"/>
    <cellStyle name="Millares 3 3" xfId="85" xr:uid="{E2588D3A-0057-45CE-B075-7B783A65639E}"/>
    <cellStyle name="Millares 3 3 10" xfId="2959" xr:uid="{979A639D-35F1-4621-87CE-F1F338690032}"/>
    <cellStyle name="Millares 3 3 2" xfId="132" xr:uid="{055C30B3-66AF-4A0F-8B46-03A77E1D7EE3}"/>
    <cellStyle name="Millares 3 3 2 2" xfId="371" xr:uid="{83191018-5C8B-41E6-9416-A5B1FA569BE2}"/>
    <cellStyle name="Millares 3 3 2 2 2" xfId="2285" xr:uid="{6E93F5C4-7C00-405C-9977-04B9DDDA22A9}"/>
    <cellStyle name="Millares 3 3 2 2 2 2" xfId="4200" xr:uid="{09B5D1A5-555A-4000-A886-68AD697E36E2}"/>
    <cellStyle name="Millares 3 3 2 2 3" xfId="1328" xr:uid="{ABD49060-06A0-4723-9458-FFB005B6029B}"/>
    <cellStyle name="Millares 3 3 2 2 4" xfId="3243" xr:uid="{A98B422B-E5F6-4717-BAA6-4FF588F2980C}"/>
    <cellStyle name="Millares 3 3 2 3" xfId="610" xr:uid="{9634D2E6-8008-4CFE-9DF7-073CD3F0D798}"/>
    <cellStyle name="Millares 3 3 2 3 2" xfId="2524" xr:uid="{7237F8D9-9B66-4D0E-BCE1-2780F69A5198}"/>
    <cellStyle name="Millares 3 3 2 3 2 2" xfId="4439" xr:uid="{6C234F3E-3137-45EB-BFC8-633A8BCCBABC}"/>
    <cellStyle name="Millares 3 3 2 3 3" xfId="1567" xr:uid="{F24B50D7-A86B-463A-8B22-A3EC99CB3028}"/>
    <cellStyle name="Millares 3 3 2 3 4" xfId="3482" xr:uid="{ED0C8B81-B304-4C2E-85BF-B6C1D0C1A1D6}"/>
    <cellStyle name="Millares 3 3 2 4" xfId="849" xr:uid="{D6EF182F-CDDF-4657-BFA4-05D180509260}"/>
    <cellStyle name="Millares 3 3 2 4 2" xfId="2763" xr:uid="{85FBA1CC-B7B8-4469-8992-0575ED14E5CF}"/>
    <cellStyle name="Millares 3 3 2 4 2 2" xfId="4678" xr:uid="{98B19FF6-F097-44CF-BCD2-6326F1F3E32F}"/>
    <cellStyle name="Millares 3 3 2 4 3" xfId="1806" xr:uid="{65F40ABF-C8AF-4A2D-81A9-A035E52F76D9}"/>
    <cellStyle name="Millares 3 3 2 4 4" xfId="3721" xr:uid="{9A609A8D-B1E0-4C30-B2A0-5C2B08F5F7F5}"/>
    <cellStyle name="Millares 3 3 2 5" xfId="2047" xr:uid="{9E789583-A8C2-4CF5-BEC5-12CB0806702A}"/>
    <cellStyle name="Millares 3 3 2 5 2" xfId="3962" xr:uid="{11D672CD-313C-423B-B137-152B0A6B8EDB}"/>
    <cellStyle name="Millares 3 3 2 6" xfId="1090" xr:uid="{EA099888-3C73-47E9-A92C-39A56FFF1F57}"/>
    <cellStyle name="Millares 3 3 2 7" xfId="3005" xr:uid="{B250FBB6-3B2E-48A1-9115-B2C9ADEC8018}"/>
    <cellStyle name="Millares 3 3 3" xfId="185" xr:uid="{374E6832-A576-4C34-A264-BE9B280CEB2F}"/>
    <cellStyle name="Millares 3 3 3 2" xfId="423" xr:uid="{A681F789-BE51-4562-B2C7-5EEC59344CA9}"/>
    <cellStyle name="Millares 3 3 3 2 2" xfId="2337" xr:uid="{0FE0D50D-CA62-492D-866B-127A9A73F197}"/>
    <cellStyle name="Millares 3 3 3 2 2 2" xfId="4252" xr:uid="{098D1C29-3F61-44BF-950D-CD5FF0B904FF}"/>
    <cellStyle name="Millares 3 3 3 2 3" xfId="1380" xr:uid="{DB4D1CB8-179A-43AA-AB7E-FCAC9F22266F}"/>
    <cellStyle name="Millares 3 3 3 2 4" xfId="3295" xr:uid="{12FECE2D-24F0-48D4-8767-C3362851F9E4}"/>
    <cellStyle name="Millares 3 3 3 3" xfId="662" xr:uid="{994C6425-2BA7-4427-A111-53E3B369683D}"/>
    <cellStyle name="Millares 3 3 3 3 2" xfId="2576" xr:uid="{1791CBE7-FA3C-40C1-A97F-8A187E0D7768}"/>
    <cellStyle name="Millares 3 3 3 3 2 2" xfId="4491" xr:uid="{1A0F62ED-8717-4075-89BD-60DFFB883997}"/>
    <cellStyle name="Millares 3 3 3 3 3" xfId="1619" xr:uid="{4D231D8E-47BB-4E79-865A-35F66B60C6AE}"/>
    <cellStyle name="Millares 3 3 3 3 4" xfId="3534" xr:uid="{DFBB5D65-B20C-42A1-AFA6-BA9B9C447D00}"/>
    <cellStyle name="Millares 3 3 3 4" xfId="901" xr:uid="{2584C27A-E53D-4D9E-BD41-FEEDF44E1670}"/>
    <cellStyle name="Millares 3 3 3 4 2" xfId="2815" xr:uid="{F9A51589-7440-401B-B444-22A561F15EBE}"/>
    <cellStyle name="Millares 3 3 3 4 2 2" xfId="4730" xr:uid="{CFFF5852-84CA-4069-A100-BBD31A44BF37}"/>
    <cellStyle name="Millares 3 3 3 4 3" xfId="1858" xr:uid="{078447F8-CD29-49EB-B9F1-D65538FE28C3}"/>
    <cellStyle name="Millares 3 3 3 4 4" xfId="3773" xr:uid="{078CE5EA-A757-4813-A931-6FB1EC41CFD7}"/>
    <cellStyle name="Millares 3 3 3 5" xfId="2099" xr:uid="{5F86CC9D-0DE4-456D-A467-36292888D6C2}"/>
    <cellStyle name="Millares 3 3 3 5 2" xfId="4014" xr:uid="{BF074C71-618F-4D62-8D36-3F6CAD5F70C8}"/>
    <cellStyle name="Millares 3 3 3 6" xfId="1142" xr:uid="{2D4A0F6C-9FB9-4DE8-A551-486EEBF8E33E}"/>
    <cellStyle name="Millares 3 3 3 7" xfId="3057" xr:uid="{92FCE98F-2271-46E1-A67E-46C06CBE7A95}"/>
    <cellStyle name="Millares 3 3 4" xfId="257" xr:uid="{62615312-915D-4F1D-9D2D-BB2C92E6CC2C}"/>
    <cellStyle name="Millares 3 3 4 2" xfId="496" xr:uid="{E1AEC941-BD46-4E4D-B357-27E1F643E3CB}"/>
    <cellStyle name="Millares 3 3 4 2 2" xfId="2410" xr:uid="{6497066F-DF1C-41C5-9913-2E1232C84BD8}"/>
    <cellStyle name="Millares 3 3 4 2 2 2" xfId="4325" xr:uid="{2B016863-EFBE-4F9B-99FB-8861381CEFC3}"/>
    <cellStyle name="Millares 3 3 4 2 3" xfId="1453" xr:uid="{CD5DD4F8-C5E3-4832-9467-065939704372}"/>
    <cellStyle name="Millares 3 3 4 2 4" xfId="3368" xr:uid="{18AC51AC-5E70-4FAE-BFB8-6DC11A86A236}"/>
    <cellStyle name="Millares 3 3 4 3" xfId="735" xr:uid="{BF7CA721-B8BB-4E27-A7FA-5B72AD5E827B}"/>
    <cellStyle name="Millares 3 3 4 3 2" xfId="2649" xr:uid="{90F9B671-BC04-4151-B85E-6BFFF97E8A71}"/>
    <cellStyle name="Millares 3 3 4 3 2 2" xfId="4564" xr:uid="{5FA16A27-8ABC-44FD-AF51-B662D5AC7352}"/>
    <cellStyle name="Millares 3 3 4 3 3" xfId="1692" xr:uid="{43DB6F70-4B65-42AC-8859-32499B0152C0}"/>
    <cellStyle name="Millares 3 3 4 3 4" xfId="3607" xr:uid="{E53B919C-EE4F-4099-8053-773CDF016EEA}"/>
    <cellStyle name="Millares 3 3 4 4" xfId="974" xr:uid="{1B089E1C-0E01-4F17-BD26-B600B5729458}"/>
    <cellStyle name="Millares 3 3 4 4 2" xfId="2888" xr:uid="{83FFE4FD-BB48-4829-90BB-6ED81DA92284}"/>
    <cellStyle name="Millares 3 3 4 4 2 2" xfId="4803" xr:uid="{989FF59C-7214-45DC-9A1B-D09E38DC9A71}"/>
    <cellStyle name="Millares 3 3 4 4 3" xfId="1931" xr:uid="{56459999-0AC5-41A4-8D36-EE4D86F1D350}"/>
    <cellStyle name="Millares 3 3 4 4 4" xfId="3846" xr:uid="{E9210DF4-FC87-46A6-9470-EF4BC9C2ECF2}"/>
    <cellStyle name="Millares 3 3 4 5" xfId="2171" xr:uid="{5D5D0CD9-B178-48DC-82D4-C8FEFBFAE749}"/>
    <cellStyle name="Millares 3 3 4 5 2" xfId="4086" xr:uid="{FD04EA78-2AB2-4309-9AC3-2050EF68DC95}"/>
    <cellStyle name="Millares 3 3 4 6" xfId="1214" xr:uid="{95F88813-A4F2-4BB2-A815-0D5B2D645A1D}"/>
    <cellStyle name="Millares 3 3 4 7" xfId="3129" xr:uid="{55E7945D-6F7B-4C0D-B1A6-A49BA5948C18}"/>
    <cellStyle name="Millares 3 3 5" xfId="325" xr:uid="{E8A843D5-41F1-4F49-AE71-F8EAB9CA7179}"/>
    <cellStyle name="Millares 3 3 5 2" xfId="2239" xr:uid="{5D0A9134-55C5-430D-9E1F-E8E8DD14C06D}"/>
    <cellStyle name="Millares 3 3 5 2 2" xfId="4154" xr:uid="{1AA08D48-BD6C-4182-B417-61AC90BF59CA}"/>
    <cellStyle name="Millares 3 3 5 3" xfId="1282" xr:uid="{16AF5586-0425-46B7-A146-EDD0BD4902C7}"/>
    <cellStyle name="Millares 3 3 5 4" xfId="3197" xr:uid="{B2F8D718-7B09-4952-8A5F-A2135A540FEB}"/>
    <cellStyle name="Millares 3 3 6" xfId="564" xr:uid="{54B869E0-9888-4F30-BF73-783BCDFB6263}"/>
    <cellStyle name="Millares 3 3 6 2" xfId="2478" xr:uid="{C15CC149-B297-4E7A-9025-2214E2C69C24}"/>
    <cellStyle name="Millares 3 3 6 2 2" xfId="4393" xr:uid="{7BD0B774-04B6-4F39-93A1-A45690949274}"/>
    <cellStyle name="Millares 3 3 6 3" xfId="1521" xr:uid="{01B994DD-2004-422E-9194-F8046C9B2763}"/>
    <cellStyle name="Millares 3 3 6 4" xfId="3436" xr:uid="{2C08BC35-C83B-4AD6-B093-4487AEA076C6}"/>
    <cellStyle name="Millares 3 3 7" xfId="803" xr:uid="{14D6D39C-7F70-4344-A8D7-81D5E592C876}"/>
    <cellStyle name="Millares 3 3 7 2" xfId="2717" xr:uid="{3F4E1BB4-4F07-4773-886C-92737842B02F}"/>
    <cellStyle name="Millares 3 3 7 2 2" xfId="4632" xr:uid="{7A21A2AA-BD3A-4DE7-98E5-43C874BC4A2F}"/>
    <cellStyle name="Millares 3 3 7 3" xfId="1760" xr:uid="{C069453D-9370-4380-B126-0808F5CEBEB5}"/>
    <cellStyle name="Millares 3 3 7 4" xfId="3675" xr:uid="{4BE1684E-40C3-4DFB-BD33-14F50C681546}"/>
    <cellStyle name="Millares 3 3 8" xfId="2001" xr:uid="{07480B6B-AECC-4C03-A1F1-8AE6FD64F33E}"/>
    <cellStyle name="Millares 3 3 8 2" xfId="3916" xr:uid="{4B592E5D-97F4-4317-8450-15FA57127D96}"/>
    <cellStyle name="Millares 3 3 9" xfId="1044" xr:uid="{6CCB4FF2-E9FF-4D69-A853-B435BB176324}"/>
    <cellStyle name="Millares 3 4" xfId="150" xr:uid="{EFEB8DCA-8887-45E5-91B8-04712BB50F0D}"/>
    <cellStyle name="Millares 3 4 2" xfId="202" xr:uid="{1C1A28B6-8C24-4DBE-970D-04B731D2CF87}"/>
    <cellStyle name="Millares 3 4 2 2" xfId="440" xr:uid="{54D29789-F615-482B-AB2C-C50740270B8F}"/>
    <cellStyle name="Millares 3 4 2 2 2" xfId="2354" xr:uid="{D26C1862-B747-4A22-A5EA-2CE3152866A5}"/>
    <cellStyle name="Millares 3 4 2 2 2 2" xfId="4269" xr:uid="{75B55D90-7F5A-4702-81A9-CB675AEEB9B5}"/>
    <cellStyle name="Millares 3 4 2 2 3" xfId="1397" xr:uid="{F1EC69E7-BE6D-4CC6-AD93-D66FDEF84A5C}"/>
    <cellStyle name="Millares 3 4 2 2 4" xfId="3312" xr:uid="{95AA53AF-2FC3-4571-A584-34D1039D5BB3}"/>
    <cellStyle name="Millares 3 4 2 3" xfId="679" xr:uid="{EFB480DB-CA1B-4715-97A0-FD75E35EBC13}"/>
    <cellStyle name="Millares 3 4 2 3 2" xfId="2593" xr:uid="{703E115C-F637-45C1-AC16-0B04EFA62601}"/>
    <cellStyle name="Millares 3 4 2 3 2 2" xfId="4508" xr:uid="{FB8EFFDA-86BD-4C5E-BABE-DA54CCC7F8EE}"/>
    <cellStyle name="Millares 3 4 2 3 3" xfId="1636" xr:uid="{1EEDA765-8A4A-4250-A794-5F265EF22DE0}"/>
    <cellStyle name="Millares 3 4 2 3 4" xfId="3551" xr:uid="{25F69C2D-5D01-4E83-AC63-19F7EA587AFB}"/>
    <cellStyle name="Millares 3 4 2 4" xfId="918" xr:uid="{0E5592DF-D0AD-4E7B-BA23-A545FB2B0F92}"/>
    <cellStyle name="Millares 3 4 2 4 2" xfId="2832" xr:uid="{464B951D-DE13-495C-B849-704EFBF04D71}"/>
    <cellStyle name="Millares 3 4 2 4 2 2" xfId="4747" xr:uid="{33620F00-FFD5-4676-AE22-DAE8B6E992BC}"/>
    <cellStyle name="Millares 3 4 2 4 3" xfId="1875" xr:uid="{050331D3-D63C-41C7-8A8E-F2E4DF355EF8}"/>
    <cellStyle name="Millares 3 4 2 4 4" xfId="3790" xr:uid="{A361FD29-5576-41F9-9D82-12011DB6026F}"/>
    <cellStyle name="Millares 3 4 2 5" xfId="2116" xr:uid="{B6F71A30-8042-4194-B450-1B0915EC15DE}"/>
    <cellStyle name="Millares 3 4 2 5 2" xfId="4031" xr:uid="{6881F76E-ECAF-4DE5-BEAA-200189FD0F94}"/>
    <cellStyle name="Millares 3 4 2 6" xfId="1159" xr:uid="{D942FC74-7F3A-483F-8B86-A9C15E79F569}"/>
    <cellStyle name="Millares 3 4 2 7" xfId="3074" xr:uid="{DD7B79F3-B815-430E-BC83-84D9A13CD61A}"/>
    <cellStyle name="Millares 3 4 3" xfId="388" xr:uid="{F286C531-15E8-49CF-9EFE-9D72D69BDF36}"/>
    <cellStyle name="Millares 3 4 3 2" xfId="2302" xr:uid="{622BF022-560B-4B6E-9374-056E17E7B7FC}"/>
    <cellStyle name="Millares 3 4 3 2 2" xfId="4217" xr:uid="{FE259FFC-D759-4AA5-8AA1-6B5B1FE04A88}"/>
    <cellStyle name="Millares 3 4 3 3" xfId="1345" xr:uid="{1B8FD6FB-5534-43C4-BD8D-C9480689C08C}"/>
    <cellStyle name="Millares 3 4 3 4" xfId="3260" xr:uid="{05BCB97C-AFFD-47E0-8A66-7AF83A783283}"/>
    <cellStyle name="Millares 3 4 4" xfId="627" xr:uid="{B4B816D1-4B01-47D5-BD24-8E926FE7B30C}"/>
    <cellStyle name="Millares 3 4 4 2" xfId="2541" xr:uid="{DEB2F144-0BCA-465C-9347-75E32AF78336}"/>
    <cellStyle name="Millares 3 4 4 2 2" xfId="4456" xr:uid="{1B038D11-B566-4CC3-95B0-B012F3704316}"/>
    <cellStyle name="Millares 3 4 4 3" xfId="1584" xr:uid="{3ECCD0F1-B288-46E1-9B37-AE759DF7173C}"/>
    <cellStyle name="Millares 3 4 4 4" xfId="3499" xr:uid="{554C6CAE-0FD1-4969-8F98-6B25368A4DDA}"/>
    <cellStyle name="Millares 3 4 5" xfId="866" xr:uid="{4A3868E5-F998-4255-B144-DEC248F34120}"/>
    <cellStyle name="Millares 3 4 5 2" xfId="2780" xr:uid="{BFB3C038-BFA3-471D-9677-1A9C0578EF63}"/>
    <cellStyle name="Millares 3 4 5 2 2" xfId="4695" xr:uid="{ADF4E182-7198-4BD1-936E-1123CE0F79A2}"/>
    <cellStyle name="Millares 3 4 5 3" xfId="1823" xr:uid="{84A1FDD1-AFD6-4D2E-ABBF-BAEEE60E9F34}"/>
    <cellStyle name="Millares 3 4 5 4" xfId="3738" xr:uid="{FC421805-62AF-4553-AB42-3B23E7F17EAA}"/>
    <cellStyle name="Millares 3 4 6" xfId="2064" xr:uid="{1FFDAD4A-525A-4450-AA36-D7DE899F2BE8}"/>
    <cellStyle name="Millares 3 4 6 2" xfId="3979" xr:uid="{141AE7D5-A040-4952-8048-A3DA3B3720B7}"/>
    <cellStyle name="Millares 3 4 7" xfId="1107" xr:uid="{478BF732-29C8-41B4-A87E-02D766965BBF}"/>
    <cellStyle name="Millares 3 4 8" xfId="3022" xr:uid="{5D48EA1F-2D10-469B-93BE-8DD7FE2DB16A}"/>
    <cellStyle name="Millares 3 5" xfId="119" xr:uid="{E4620781-AB01-4BD1-A7A0-290C1F7AE621}"/>
    <cellStyle name="Millares 3 5 2" xfId="358" xr:uid="{E4FE62B5-B950-4280-8212-005B13E06CC7}"/>
    <cellStyle name="Millares 3 5 2 2" xfId="2272" xr:uid="{28A71D65-4452-494E-92F0-FF76C0B4B458}"/>
    <cellStyle name="Millares 3 5 2 2 2" xfId="4187" xr:uid="{4B841C82-8A13-4EF8-A148-006798F62C9C}"/>
    <cellStyle name="Millares 3 5 2 3" xfId="1315" xr:uid="{EC0AD474-5BE7-4B18-811D-A14740034E85}"/>
    <cellStyle name="Millares 3 5 2 4" xfId="3230" xr:uid="{3467D543-92E9-4A2D-A1FD-4929BC1C6CFF}"/>
    <cellStyle name="Millares 3 5 3" xfId="597" xr:uid="{8A9D0801-0675-4C05-8FAC-5C942B182954}"/>
    <cellStyle name="Millares 3 5 3 2" xfId="2511" xr:uid="{AA2D5F12-D93F-4E11-AD80-B3B29DB9D638}"/>
    <cellStyle name="Millares 3 5 3 2 2" xfId="4426" xr:uid="{D282E555-7308-42D8-9012-28C82B4F80A2}"/>
    <cellStyle name="Millares 3 5 3 3" xfId="1554" xr:uid="{C498E033-64C1-4C4B-A78A-FAB999805A73}"/>
    <cellStyle name="Millares 3 5 3 4" xfId="3469" xr:uid="{0513B9C5-AFA3-4C34-89D5-97EBE58190CE}"/>
    <cellStyle name="Millares 3 5 4" xfId="836" xr:uid="{BB0B3CA5-01F3-4BB4-8EC8-D2A1488B6DBA}"/>
    <cellStyle name="Millares 3 5 4 2" xfId="2750" xr:uid="{4CC3F09D-05C5-4E6C-AF65-EFF14A0BB7E9}"/>
    <cellStyle name="Millares 3 5 4 2 2" xfId="4665" xr:uid="{97ACFB13-2ABF-49F9-9D53-77F9E3A4CF74}"/>
    <cellStyle name="Millares 3 5 4 3" xfId="1793" xr:uid="{49E7BED7-2D25-4D43-886A-21AF6BFBB60A}"/>
    <cellStyle name="Millares 3 5 4 4" xfId="3708" xr:uid="{24BEF274-F8BC-4BCF-A080-78F7FF14EFA4}"/>
    <cellStyle name="Millares 3 5 5" xfId="2034" xr:uid="{0556F28D-BE20-4BA4-A514-DD4976526CD4}"/>
    <cellStyle name="Millares 3 5 5 2" xfId="3949" xr:uid="{DDC20502-62FB-4819-8BC1-71A6075A9EFA}"/>
    <cellStyle name="Millares 3 5 6" xfId="1077" xr:uid="{9105B0E2-A8F6-4006-86A9-ED5442463200}"/>
    <cellStyle name="Millares 3 5 7" xfId="2992" xr:uid="{75C48C07-50D7-4F93-9E92-16630290F137}"/>
    <cellStyle name="Millares 3 6" xfId="172" xr:uid="{E95E85FF-F352-4DD3-9588-A3ACE9F66445}"/>
    <cellStyle name="Millares 3 6 2" xfId="410" xr:uid="{53536B91-E359-4958-8528-D3A5AD985FCF}"/>
    <cellStyle name="Millares 3 6 2 2" xfId="2324" xr:uid="{117D4270-8781-41F7-9EE7-981D708D9AE7}"/>
    <cellStyle name="Millares 3 6 2 2 2" xfId="4239" xr:uid="{B519043C-2AD4-43BD-8B30-8B27EDDFA7C6}"/>
    <cellStyle name="Millares 3 6 2 3" xfId="1367" xr:uid="{2C41E8D5-8470-4F44-9E10-4B733934C06C}"/>
    <cellStyle name="Millares 3 6 2 4" xfId="3282" xr:uid="{DE99C18A-C042-4BA8-8AD5-0A88B667F8AE}"/>
    <cellStyle name="Millares 3 6 3" xfId="649" xr:uid="{46D73032-BC79-4BE1-8977-6BD018379683}"/>
    <cellStyle name="Millares 3 6 3 2" xfId="2563" xr:uid="{757493B3-3A9F-4E8F-9463-5E65BD38EAD8}"/>
    <cellStyle name="Millares 3 6 3 2 2" xfId="4478" xr:uid="{04D8D42F-71E8-4597-9B4C-45028736F280}"/>
    <cellStyle name="Millares 3 6 3 3" xfId="1606" xr:uid="{BCB65AE4-9E00-4CED-84A8-E5CD459ADC2E}"/>
    <cellStyle name="Millares 3 6 3 4" xfId="3521" xr:uid="{585147A4-D50A-45EC-A46F-F47920C7B87B}"/>
    <cellStyle name="Millares 3 6 4" xfId="888" xr:uid="{F0BD7CD3-36E5-4C2A-B75F-11473FE302A5}"/>
    <cellStyle name="Millares 3 6 4 2" xfId="2802" xr:uid="{43391809-66AA-45B1-A336-CD9490C6C3D4}"/>
    <cellStyle name="Millares 3 6 4 2 2" xfId="4717" xr:uid="{CC5592C3-B1B6-4CC8-BF4F-97B1CAA8FAC4}"/>
    <cellStyle name="Millares 3 6 4 3" xfId="1845" xr:uid="{73DED58E-0AC0-430D-8276-B9D24C90BC33}"/>
    <cellStyle name="Millares 3 6 4 4" xfId="3760" xr:uid="{BAD17277-D606-45CF-8710-C21ECB8FE917}"/>
    <cellStyle name="Millares 3 6 5" xfId="2086" xr:uid="{61061701-167C-4D24-82AB-AC7A21D54706}"/>
    <cellStyle name="Millares 3 6 5 2" xfId="4001" xr:uid="{E0E77168-045D-4D03-9B33-1079E354EDF9}"/>
    <cellStyle name="Millares 3 6 6" xfId="1129" xr:uid="{A9E9D7DF-957F-4EF0-A039-1182072E5E03}"/>
    <cellStyle name="Millares 3 6 7" xfId="3044" xr:uid="{8B9B0B0C-1E32-41A4-83C3-344D60372A54}"/>
    <cellStyle name="Millares 3 7" xfId="224" xr:uid="{1F7DA23D-BE38-478C-9689-37A87D24B207}"/>
    <cellStyle name="Millares 3 7 2" xfId="462" xr:uid="{9A8FF544-5D7D-494C-A94E-6CCAB30CEDD7}"/>
    <cellStyle name="Millares 3 7 2 2" xfId="2376" xr:uid="{AE4152D3-4DD8-4DE4-9BED-ABFE34FF8165}"/>
    <cellStyle name="Millares 3 7 2 2 2" xfId="4291" xr:uid="{305A31B1-D6B9-4449-8297-09DDFDB8894D}"/>
    <cellStyle name="Millares 3 7 2 3" xfId="1419" xr:uid="{CEB83DE3-0A94-47AC-8101-A536D440371C}"/>
    <cellStyle name="Millares 3 7 2 4" xfId="3334" xr:uid="{905B4E4F-2358-4901-AE70-5752427E8649}"/>
    <cellStyle name="Millares 3 7 3" xfId="701" xr:uid="{12BAF93E-D70D-43BA-BC7C-5D884A2A7F7E}"/>
    <cellStyle name="Millares 3 7 3 2" xfId="2615" xr:uid="{2B345BFC-4F99-482F-A1F6-AB4FE291D4C8}"/>
    <cellStyle name="Millares 3 7 3 2 2" xfId="4530" xr:uid="{38972274-B92C-4175-8A38-505EF34A51BA}"/>
    <cellStyle name="Millares 3 7 3 3" xfId="1658" xr:uid="{7E9ECC3C-3A82-475A-AD88-6398D9A4D5CC}"/>
    <cellStyle name="Millares 3 7 3 4" xfId="3573" xr:uid="{B4B94AA0-F4F2-4BF6-96F2-BF5389617A76}"/>
    <cellStyle name="Millares 3 7 4" xfId="940" xr:uid="{022A7403-2A5F-43CC-8A8C-691FFE47B9C3}"/>
    <cellStyle name="Millares 3 7 4 2" xfId="2854" xr:uid="{D4CF9350-1A9F-49C7-A782-330069145FF7}"/>
    <cellStyle name="Millares 3 7 4 2 2" xfId="4769" xr:uid="{8EB3F9DB-A9D0-4652-8C3B-9DA99689C039}"/>
    <cellStyle name="Millares 3 7 4 3" xfId="1897" xr:uid="{DC6025CB-042E-468D-8A05-FDC400A16D30}"/>
    <cellStyle name="Millares 3 7 4 4" xfId="3812" xr:uid="{CF4A2570-FAD5-466D-9B76-5C13D0966FD0}"/>
    <cellStyle name="Millares 3 7 5" xfId="2138" xr:uid="{AFF2C603-0082-4DAE-9600-6076D51157A8}"/>
    <cellStyle name="Millares 3 7 5 2" xfId="4053" xr:uid="{DE5792CC-CE29-47D5-9645-B89B75AA4196}"/>
    <cellStyle name="Millares 3 7 6" xfId="1181" xr:uid="{700C6F0D-412B-4DD5-BB60-2F05CC4BD750}"/>
    <cellStyle name="Millares 3 7 7" xfId="3096" xr:uid="{D5CCFFE1-2A9C-4AAD-B1EE-AB9F88626508}"/>
    <cellStyle name="Millares 3 8" xfId="291" xr:uid="{88886DAF-8733-470B-870C-E4556F38925E}"/>
    <cellStyle name="Millares 3 8 2" xfId="2205" xr:uid="{A116F071-5DFA-4CE4-997B-7E329363FF96}"/>
    <cellStyle name="Millares 3 8 2 2" xfId="4120" xr:uid="{F56EC6AF-9957-4950-8F6D-4FD38B2537BA}"/>
    <cellStyle name="Millares 3 8 3" xfId="1248" xr:uid="{EC6789B4-A54E-482D-914E-1B6352E32B13}"/>
    <cellStyle name="Millares 3 8 4" xfId="3163" xr:uid="{D1B2CF6E-E448-4A77-86FF-CEE2F8E52390}"/>
    <cellStyle name="Millares 3 9" xfId="530" xr:uid="{0629E87C-DC29-49CF-B9CE-AF88C87EBEBF}"/>
    <cellStyle name="Millares 3 9 2" xfId="2444" xr:uid="{2CAFFB07-645B-4595-B19E-A3F588B61A6E}"/>
    <cellStyle name="Millares 3 9 2 2" xfId="4359" xr:uid="{E885DFD2-3264-4B3B-83C7-FEDCC7E88D4A}"/>
    <cellStyle name="Millares 3 9 3" xfId="1487" xr:uid="{ACF37322-433A-4254-B8B2-18CC4B6A9A1C}"/>
    <cellStyle name="Millares 3 9 4" xfId="3402" xr:uid="{AA1A77B8-FF99-43EF-9026-5F817ADEF3D4}"/>
    <cellStyle name="Millares 4" xfId="52" xr:uid="{B431E1E3-E5AB-42EB-A6F6-2C6E69855CE9}"/>
    <cellStyle name="Millares 4 10" xfId="772" xr:uid="{5A7FAC82-D14D-4E6C-A68B-A558B1CCC5FA}"/>
    <cellStyle name="Millares 4 10 2" xfId="2686" xr:uid="{771DAF13-878F-4ED7-B129-0FF7B6764246}"/>
    <cellStyle name="Millares 4 10 2 2" xfId="4601" xr:uid="{E485B0A7-9E45-4884-87F5-063DF405349A}"/>
    <cellStyle name="Millares 4 10 3" xfId="1729" xr:uid="{0CD6FBAA-1394-4852-9D45-409790FAD7EF}"/>
    <cellStyle name="Millares 4 10 4" xfId="3644" xr:uid="{BD95505F-0E9D-421C-B526-6FEC5EA87938}"/>
    <cellStyle name="Millares 4 11" xfId="1970" xr:uid="{E9D27BC0-CB6B-4BEE-9405-EBE51409CD84}"/>
    <cellStyle name="Millares 4 11 2" xfId="3885" xr:uid="{30802702-5E18-4BDF-9031-6552D5578385}"/>
    <cellStyle name="Millares 4 12" xfId="1013" xr:uid="{E1EEECA7-5AC9-43F6-9A02-A93B3F939D90}"/>
    <cellStyle name="Millares 4 13" xfId="2928" xr:uid="{A908CEF0-D98F-4ABB-93F5-35DEA488D655}"/>
    <cellStyle name="Millares 4 2" xfId="59" xr:uid="{6C7A91A5-4957-4BD7-8593-3DE004B8121A}"/>
    <cellStyle name="Millares 4 2 10" xfId="1976" xr:uid="{1E5EA5F6-9036-46FA-B142-9F1E170E3A8A}"/>
    <cellStyle name="Millares 4 2 10 2" xfId="3891" xr:uid="{B3C76574-2576-40FE-8A87-2818DFBB7522}"/>
    <cellStyle name="Millares 4 2 11" xfId="1019" xr:uid="{47AB336F-000A-4AC4-92F9-F9D825C15B1B}"/>
    <cellStyle name="Millares 4 2 12" xfId="2934" xr:uid="{53F13383-462F-45F2-8EA9-B732FE0E56B9}"/>
    <cellStyle name="Millares 4 2 2" xfId="94" xr:uid="{E9C78EB7-BAEF-4179-A626-E9645CC4FE8B}"/>
    <cellStyle name="Millares 4 2 2 10" xfId="2968" xr:uid="{5D081115-76BE-493A-9D75-6ECBCF48BC32}"/>
    <cellStyle name="Millares 4 2 2 2" xfId="140" xr:uid="{6FDF8D43-2DCF-451D-8124-CA6A26E3F2E7}"/>
    <cellStyle name="Millares 4 2 2 2 2" xfId="379" xr:uid="{CC2EBD6D-AA0D-4228-8278-721D2F06EA15}"/>
    <cellStyle name="Millares 4 2 2 2 2 2" xfId="2293" xr:uid="{EBA5E5B9-0141-4177-9272-41825AAD2729}"/>
    <cellStyle name="Millares 4 2 2 2 2 2 2" xfId="4208" xr:uid="{21BF7D5F-113E-48DD-ACF3-E9991CB39612}"/>
    <cellStyle name="Millares 4 2 2 2 2 3" xfId="1336" xr:uid="{F375D0B9-4209-4774-9380-ACA4F715BCE3}"/>
    <cellStyle name="Millares 4 2 2 2 2 4" xfId="3251" xr:uid="{C3675AC8-7248-4A8D-93D6-71F6FA9AB36A}"/>
    <cellStyle name="Millares 4 2 2 2 3" xfId="618" xr:uid="{32321437-6FA5-445F-9646-8303A8CF7915}"/>
    <cellStyle name="Millares 4 2 2 2 3 2" xfId="2532" xr:uid="{56FC086E-63D9-449B-84A0-A2CE1504C36B}"/>
    <cellStyle name="Millares 4 2 2 2 3 2 2" xfId="4447" xr:uid="{3BB2C07A-2BD1-4D83-AEC7-CCC46D6DC2C7}"/>
    <cellStyle name="Millares 4 2 2 2 3 3" xfId="1575" xr:uid="{F2940DFF-76D2-4E12-808F-3C89C13498E1}"/>
    <cellStyle name="Millares 4 2 2 2 3 4" xfId="3490" xr:uid="{63739479-72B6-47E1-8AD3-5CDD726B2485}"/>
    <cellStyle name="Millares 4 2 2 2 4" xfId="857" xr:uid="{AE1A139A-4772-4516-8518-AF8CB92A6D4D}"/>
    <cellStyle name="Millares 4 2 2 2 4 2" xfId="2771" xr:uid="{B6BCE607-A671-4B78-A271-7DE4DB73DF60}"/>
    <cellStyle name="Millares 4 2 2 2 4 2 2" xfId="4686" xr:uid="{18BD5AA0-8811-492F-9432-2B34AA841AAB}"/>
    <cellStyle name="Millares 4 2 2 2 4 3" xfId="1814" xr:uid="{ABDC5BF5-106F-4C6F-9508-D037284EE65A}"/>
    <cellStyle name="Millares 4 2 2 2 4 4" xfId="3729" xr:uid="{647F17ED-8426-442C-A08D-52295AD140D4}"/>
    <cellStyle name="Millares 4 2 2 2 5" xfId="2055" xr:uid="{35C9DF79-3EBA-4CF2-A3FF-D13F8FC97CE0}"/>
    <cellStyle name="Millares 4 2 2 2 5 2" xfId="3970" xr:uid="{4D41FD44-D666-4380-B630-B0CD77B1BFAB}"/>
    <cellStyle name="Millares 4 2 2 2 6" xfId="1098" xr:uid="{B1122DEC-6567-46AC-A7FB-9FB9186D99E7}"/>
    <cellStyle name="Millares 4 2 2 2 7" xfId="3013" xr:uid="{20E032A9-17EF-48D2-A4C5-C3CB472F4EE0}"/>
    <cellStyle name="Millares 4 2 2 3" xfId="193" xr:uid="{463522EE-3DF5-4EC6-90A0-5A46D3707063}"/>
    <cellStyle name="Millares 4 2 2 3 2" xfId="431" xr:uid="{C9CA6260-61EB-444D-9493-7D373CDFBEA6}"/>
    <cellStyle name="Millares 4 2 2 3 2 2" xfId="2345" xr:uid="{27A016A7-BE62-4E1F-B58F-BDC08E5C51D7}"/>
    <cellStyle name="Millares 4 2 2 3 2 2 2" xfId="4260" xr:uid="{1FBF89C8-E21E-43CC-9413-5A8094E3496E}"/>
    <cellStyle name="Millares 4 2 2 3 2 3" xfId="1388" xr:uid="{8A0ABD2C-7FFF-492E-A742-1EB1EB88DC1F}"/>
    <cellStyle name="Millares 4 2 2 3 2 4" xfId="3303" xr:uid="{6746BBE5-403B-4D8D-95A2-FFCE47254514}"/>
    <cellStyle name="Millares 4 2 2 3 3" xfId="670" xr:uid="{64C4A50B-6D9A-4DC2-BDEC-11417256F657}"/>
    <cellStyle name="Millares 4 2 2 3 3 2" xfId="2584" xr:uid="{3E328309-63AF-4374-B0C8-BDED22FA7F4A}"/>
    <cellStyle name="Millares 4 2 2 3 3 2 2" xfId="4499" xr:uid="{B54252BE-2F69-4798-8317-0E5A109C00EF}"/>
    <cellStyle name="Millares 4 2 2 3 3 3" xfId="1627" xr:uid="{3E27EA9A-39A8-43E5-A536-A01FCBFA9D22}"/>
    <cellStyle name="Millares 4 2 2 3 3 4" xfId="3542" xr:uid="{F256AD38-00A3-4752-849C-AA34A984DE49}"/>
    <cellStyle name="Millares 4 2 2 3 4" xfId="909" xr:uid="{5EECFD0D-1E9A-4E81-920F-EF4D42BF71D4}"/>
    <cellStyle name="Millares 4 2 2 3 4 2" xfId="2823" xr:uid="{E606F58E-B23F-4212-9FF3-DA41438EA2C1}"/>
    <cellStyle name="Millares 4 2 2 3 4 2 2" xfId="4738" xr:uid="{FA4B0D60-A225-4146-B698-46FA02486F85}"/>
    <cellStyle name="Millares 4 2 2 3 4 3" xfId="1866" xr:uid="{0DFA35B1-229F-4959-9AAA-60F08DEA035E}"/>
    <cellStyle name="Millares 4 2 2 3 4 4" xfId="3781" xr:uid="{ACE64603-3FD2-40D3-B43A-C2F2F6E9F541}"/>
    <cellStyle name="Millares 4 2 2 3 5" xfId="2107" xr:uid="{80F31D6C-2140-4C14-93D8-CEBE0C4413A2}"/>
    <cellStyle name="Millares 4 2 2 3 5 2" xfId="4022" xr:uid="{390CBBA8-31C3-4701-815E-D64B841F1875}"/>
    <cellStyle name="Millares 4 2 2 3 6" xfId="1150" xr:uid="{DDFF9C95-5BDD-4680-BCF3-A6AFDBDEEEBC}"/>
    <cellStyle name="Millares 4 2 2 3 7" xfId="3065" xr:uid="{F5823ED3-C9DA-4E4B-836B-D0B688CD71DD}"/>
    <cellStyle name="Millares 4 2 2 4" xfId="266" xr:uid="{10713DA9-F271-4895-B4EC-F2C58CB9390B}"/>
    <cellStyle name="Millares 4 2 2 4 2" xfId="505" xr:uid="{CEC182CC-4CD3-47C4-9241-C75C8BC05726}"/>
    <cellStyle name="Millares 4 2 2 4 2 2" xfId="2419" xr:uid="{AC46ECE2-5E4C-4B38-9968-9FCDD728411E}"/>
    <cellStyle name="Millares 4 2 2 4 2 2 2" xfId="4334" xr:uid="{19AD4431-39E0-494E-88BD-1940FBC40CB1}"/>
    <cellStyle name="Millares 4 2 2 4 2 3" xfId="1462" xr:uid="{1646BFD2-C7A2-4FDF-8656-F5B744FE0F75}"/>
    <cellStyle name="Millares 4 2 2 4 2 4" xfId="3377" xr:uid="{9E7507B7-ACA6-4A8C-B3C0-75ECCF692BA7}"/>
    <cellStyle name="Millares 4 2 2 4 3" xfId="744" xr:uid="{9EDEF7D9-1214-441A-AF69-1D8D4117E8EA}"/>
    <cellStyle name="Millares 4 2 2 4 3 2" xfId="2658" xr:uid="{D3E06076-A28A-4CF1-8445-38DBCE15FFE2}"/>
    <cellStyle name="Millares 4 2 2 4 3 2 2" xfId="4573" xr:uid="{5B7DAFAD-CB2C-4803-ADD5-6F0672A511C2}"/>
    <cellStyle name="Millares 4 2 2 4 3 3" xfId="1701" xr:uid="{586F32DD-734E-45E5-AB02-0940CA53DC99}"/>
    <cellStyle name="Millares 4 2 2 4 3 4" xfId="3616" xr:uid="{15593AC7-DAE9-4F30-9191-09C44E49620C}"/>
    <cellStyle name="Millares 4 2 2 4 4" xfId="983" xr:uid="{9623BF13-7CAC-4D51-9318-2F11BCA4801D}"/>
    <cellStyle name="Millares 4 2 2 4 4 2" xfId="2897" xr:uid="{B98413A2-B7E8-428D-B9EC-84573842F4E4}"/>
    <cellStyle name="Millares 4 2 2 4 4 2 2" xfId="4812" xr:uid="{C4BAD71E-92EF-4C95-B305-27D60D14216F}"/>
    <cellStyle name="Millares 4 2 2 4 4 3" xfId="1940" xr:uid="{F4D22DB9-7C2F-4249-8DDB-48878F1A77C2}"/>
    <cellStyle name="Millares 4 2 2 4 4 4" xfId="3855" xr:uid="{67DE7C97-BDC4-469F-BF66-9CF4B371BB93}"/>
    <cellStyle name="Millares 4 2 2 4 5" xfId="2180" xr:uid="{3247ADF2-D00A-4DE3-BEE4-8EA7F7BAB00A}"/>
    <cellStyle name="Millares 4 2 2 4 5 2" xfId="4095" xr:uid="{9E25D543-0D1B-4A87-A4A0-4B235C7D9B0F}"/>
    <cellStyle name="Millares 4 2 2 4 6" xfId="1223" xr:uid="{29810D6B-0B63-44AA-96A3-AE62FC96FFC5}"/>
    <cellStyle name="Millares 4 2 2 4 7" xfId="3138" xr:uid="{8A8DF86E-0829-4690-B6EE-E5F9ECA85426}"/>
    <cellStyle name="Millares 4 2 2 5" xfId="334" xr:uid="{EDD60406-2295-4B77-A51E-469902B0369D}"/>
    <cellStyle name="Millares 4 2 2 5 2" xfId="2248" xr:uid="{DEE5F04B-BAC6-4748-8FFE-3A5313922324}"/>
    <cellStyle name="Millares 4 2 2 5 2 2" xfId="4163" xr:uid="{22FCFCE0-29AC-4D79-97F5-DD18C16CD6CA}"/>
    <cellStyle name="Millares 4 2 2 5 3" xfId="1291" xr:uid="{675299C9-44D9-438A-B82A-E1D02C7F318A}"/>
    <cellStyle name="Millares 4 2 2 5 4" xfId="3206" xr:uid="{FA38D89D-0A27-4BB1-A813-99B9CEB67057}"/>
    <cellStyle name="Millares 4 2 2 6" xfId="573" xr:uid="{A5E8DDC5-B327-4A8A-BAFE-6C6A79D23388}"/>
    <cellStyle name="Millares 4 2 2 6 2" xfId="2487" xr:uid="{3F264F64-4FED-4ADA-AE38-8F0CF32765A6}"/>
    <cellStyle name="Millares 4 2 2 6 2 2" xfId="4402" xr:uid="{FB35857E-72CE-41F4-A501-6D9406E27165}"/>
    <cellStyle name="Millares 4 2 2 6 3" xfId="1530" xr:uid="{8E48C17C-7D43-4AAB-827D-B7FA734EF795}"/>
    <cellStyle name="Millares 4 2 2 6 4" xfId="3445" xr:uid="{293F82D2-A790-4CD4-9F92-75FB126CA16A}"/>
    <cellStyle name="Millares 4 2 2 7" xfId="812" xr:uid="{8FDA096B-5306-4541-9E67-512F93530171}"/>
    <cellStyle name="Millares 4 2 2 7 2" xfId="2726" xr:uid="{92CC678F-8362-4E99-ADED-3C4B04EFAD41}"/>
    <cellStyle name="Millares 4 2 2 7 2 2" xfId="4641" xr:uid="{95B72DB6-A3BE-49B2-AE4B-54A2414E325C}"/>
    <cellStyle name="Millares 4 2 2 7 3" xfId="1769" xr:uid="{A4D7BD68-6E59-4D6F-97BB-7A5AB2EBE5A8}"/>
    <cellStyle name="Millares 4 2 2 7 4" xfId="3684" xr:uid="{2640F82E-569B-4098-AE55-C394159495C7}"/>
    <cellStyle name="Millares 4 2 2 8" xfId="2010" xr:uid="{FE1C11E2-7B13-415F-8401-55A0DF010044}"/>
    <cellStyle name="Millares 4 2 2 8 2" xfId="3925" xr:uid="{74E54911-8092-4EA0-AE12-D6F10448EB62}"/>
    <cellStyle name="Millares 4 2 2 9" xfId="1053" xr:uid="{07E7EB60-4F28-4494-BBEE-F76E865906AF}"/>
    <cellStyle name="Millares 4 2 3" xfId="158" xr:uid="{7D5E2312-F6A8-450F-AFF1-432ACBF845CA}"/>
    <cellStyle name="Millares 4 2 3 2" xfId="210" xr:uid="{45AB8293-697B-475B-BE3C-7A38F7FA055C}"/>
    <cellStyle name="Millares 4 2 3 2 2" xfId="448" xr:uid="{82987CE7-A5B6-4EAC-82C6-715A1888AD15}"/>
    <cellStyle name="Millares 4 2 3 2 2 2" xfId="2362" xr:uid="{B1E6C584-8691-4CF9-82D9-60755FEEF3BE}"/>
    <cellStyle name="Millares 4 2 3 2 2 2 2" xfId="4277" xr:uid="{F7BA0B9F-514D-4587-A618-26EEAC6A71C8}"/>
    <cellStyle name="Millares 4 2 3 2 2 3" xfId="1405" xr:uid="{B820FEAD-C6B5-44AE-9C3F-6943D0E90164}"/>
    <cellStyle name="Millares 4 2 3 2 2 4" xfId="3320" xr:uid="{92570420-5596-4CD4-BD47-9CFD0C53CDB7}"/>
    <cellStyle name="Millares 4 2 3 2 3" xfId="687" xr:uid="{47372F5E-AD7F-4F8C-A036-7541D239D7E2}"/>
    <cellStyle name="Millares 4 2 3 2 3 2" xfId="2601" xr:uid="{E5AA800E-8BCC-42B0-AA32-DB57389520DC}"/>
    <cellStyle name="Millares 4 2 3 2 3 2 2" xfId="4516" xr:uid="{91301392-1031-4D40-A647-7C9AE9278DD1}"/>
    <cellStyle name="Millares 4 2 3 2 3 3" xfId="1644" xr:uid="{2AC29289-BA05-4F74-922C-33BA371B5E4D}"/>
    <cellStyle name="Millares 4 2 3 2 3 4" xfId="3559" xr:uid="{95C6F5BC-0758-4917-87E8-31E4FB2DDB70}"/>
    <cellStyle name="Millares 4 2 3 2 4" xfId="926" xr:uid="{9AD332E4-A352-43F6-9245-645CC68D3CE9}"/>
    <cellStyle name="Millares 4 2 3 2 4 2" xfId="2840" xr:uid="{3E7FDFCE-5A52-4D63-938D-E8E3FE5E46EA}"/>
    <cellStyle name="Millares 4 2 3 2 4 2 2" xfId="4755" xr:uid="{04A55757-E12B-44F2-A285-3283603C5F17}"/>
    <cellStyle name="Millares 4 2 3 2 4 3" xfId="1883" xr:uid="{2E81D31F-D64D-4F30-B355-DBD9DF2B6CBC}"/>
    <cellStyle name="Millares 4 2 3 2 4 4" xfId="3798" xr:uid="{EE59C71B-2160-4323-9FDC-00A79B580EB8}"/>
    <cellStyle name="Millares 4 2 3 2 5" xfId="2124" xr:uid="{8D124D01-DE11-4D75-9309-D64034CAA42B}"/>
    <cellStyle name="Millares 4 2 3 2 5 2" xfId="4039" xr:uid="{A696E2D2-7021-4A63-9848-6AF31A98E55D}"/>
    <cellStyle name="Millares 4 2 3 2 6" xfId="1167" xr:uid="{8ECE0EDB-3D3A-4902-8F24-38219FFA14CE}"/>
    <cellStyle name="Millares 4 2 3 2 7" xfId="3082" xr:uid="{47306A3F-DB2E-4FD3-9099-522953ACB332}"/>
    <cellStyle name="Millares 4 2 3 3" xfId="396" xr:uid="{CD79846D-559A-4691-8D09-910B67061F51}"/>
    <cellStyle name="Millares 4 2 3 3 2" xfId="2310" xr:uid="{FAD2083F-1B2E-4C94-9550-1CD1F20AA6C8}"/>
    <cellStyle name="Millares 4 2 3 3 2 2" xfId="4225" xr:uid="{39C4FC1D-C0D4-4D11-9A9E-05EF4B669884}"/>
    <cellStyle name="Millares 4 2 3 3 3" xfId="1353" xr:uid="{31F6C143-BDEC-44D9-800E-432B4459A3D7}"/>
    <cellStyle name="Millares 4 2 3 3 4" xfId="3268" xr:uid="{EEE9DC65-EA16-4832-A507-7935F1EFB57C}"/>
    <cellStyle name="Millares 4 2 3 4" xfId="635" xr:uid="{6FD8008C-4E05-4CBE-B747-A9BBC53BA2E4}"/>
    <cellStyle name="Millares 4 2 3 4 2" xfId="2549" xr:uid="{67965BB2-C696-4C55-ADB8-488C2B659945}"/>
    <cellStyle name="Millares 4 2 3 4 2 2" xfId="4464" xr:uid="{839E9D20-3CB4-4AC4-AFBE-388877764F0E}"/>
    <cellStyle name="Millares 4 2 3 4 3" xfId="1592" xr:uid="{30FD22B5-C738-492D-B7AF-5B10B0B5D279}"/>
    <cellStyle name="Millares 4 2 3 4 4" xfId="3507" xr:uid="{3E0AAB0A-8739-4A38-B823-9D52F1CB5504}"/>
    <cellStyle name="Millares 4 2 3 5" xfId="874" xr:uid="{FD9F63AA-B535-4791-9546-4D43EE84A5DB}"/>
    <cellStyle name="Millares 4 2 3 5 2" xfId="2788" xr:uid="{CB72D3F3-2618-49D2-929B-AEA5928DB71A}"/>
    <cellStyle name="Millares 4 2 3 5 2 2" xfId="4703" xr:uid="{CB145D51-0FFA-464A-91F6-9D7D2B1F1126}"/>
    <cellStyle name="Millares 4 2 3 5 3" xfId="1831" xr:uid="{C485DEDA-5988-403D-90D8-6BDDE33E808C}"/>
    <cellStyle name="Millares 4 2 3 5 4" xfId="3746" xr:uid="{03A1DE9A-0D77-4A67-A8E8-C11138FBF14C}"/>
    <cellStyle name="Millares 4 2 3 6" xfId="2072" xr:uid="{29A15303-CF9E-41EB-836A-C8C7885B2F00}"/>
    <cellStyle name="Millares 4 2 3 6 2" xfId="3987" xr:uid="{20B1DC1B-736B-4C11-AAAD-CC56FFDE2F62}"/>
    <cellStyle name="Millares 4 2 3 7" xfId="1115" xr:uid="{7FBFCCBC-922D-4BA4-B887-B7ED97B4E3AE}"/>
    <cellStyle name="Millares 4 2 3 8" xfId="3030" xr:uid="{2327CF91-C7F3-4277-8DF5-23BA6480FE78}"/>
    <cellStyle name="Millares 4 2 4" xfId="128" xr:uid="{8D1C2590-D89D-42B3-B714-AFBD3D7C379D}"/>
    <cellStyle name="Millares 4 2 4 2" xfId="367" xr:uid="{D56FDE0C-82A3-4EBD-9DF1-1827965454D2}"/>
    <cellStyle name="Millares 4 2 4 2 2" xfId="2281" xr:uid="{BB75AC5E-6CBA-47AF-8BEC-3B0BF96863FD}"/>
    <cellStyle name="Millares 4 2 4 2 2 2" xfId="4196" xr:uid="{84933279-051A-4839-9C95-2D3E73531B6F}"/>
    <cellStyle name="Millares 4 2 4 2 3" xfId="1324" xr:uid="{D5412213-845C-4B16-9898-55CFF7657A47}"/>
    <cellStyle name="Millares 4 2 4 2 4" xfId="3239" xr:uid="{BD66066E-08C5-49DA-B623-8532D6E5F57F}"/>
    <cellStyle name="Millares 4 2 4 3" xfId="606" xr:uid="{A9983F57-415C-4C8A-B044-D51AFDD90A90}"/>
    <cellStyle name="Millares 4 2 4 3 2" xfId="2520" xr:uid="{8F96E786-56EF-424A-B6E4-19E75649406E}"/>
    <cellStyle name="Millares 4 2 4 3 2 2" xfId="4435" xr:uid="{40D72EC5-5BC5-4736-B62A-2C74F0BEF3BC}"/>
    <cellStyle name="Millares 4 2 4 3 3" xfId="1563" xr:uid="{D52DEE9B-A71C-4291-AB67-F05C807F9F59}"/>
    <cellStyle name="Millares 4 2 4 3 4" xfId="3478" xr:uid="{7F7E2695-7DA4-467F-A1F0-FB33AEDE1520}"/>
    <cellStyle name="Millares 4 2 4 4" xfId="845" xr:uid="{87E15190-1AD9-4379-B5AA-F66D44DACE4B}"/>
    <cellStyle name="Millares 4 2 4 4 2" xfId="2759" xr:uid="{22B74DF1-408D-4E83-8E04-27457B3AE970}"/>
    <cellStyle name="Millares 4 2 4 4 2 2" xfId="4674" xr:uid="{0580D5BC-B726-40BB-B544-8373B00B6578}"/>
    <cellStyle name="Millares 4 2 4 4 3" xfId="1802" xr:uid="{A4A79AD0-ABE2-4F1B-9684-DE4DAD3002A1}"/>
    <cellStyle name="Millares 4 2 4 4 4" xfId="3717" xr:uid="{4BA3CD74-0467-47A5-A903-6ECED5E6B491}"/>
    <cellStyle name="Millares 4 2 4 5" xfId="2043" xr:uid="{BC105BE5-7D91-404A-AFB9-204B34F9741C}"/>
    <cellStyle name="Millares 4 2 4 5 2" xfId="3958" xr:uid="{61EB775D-9E38-4750-82E4-1B8800D89A47}"/>
    <cellStyle name="Millares 4 2 4 6" xfId="1086" xr:uid="{A0BC3027-4DE2-449F-A527-AA663F3E9639}"/>
    <cellStyle name="Millares 4 2 4 7" xfId="3001" xr:uid="{2F125FF9-655C-43E7-8B41-BF17FC698FB4}"/>
    <cellStyle name="Millares 4 2 5" xfId="181" xr:uid="{CCF3D516-AB05-48C9-824E-992B7C626B2D}"/>
    <cellStyle name="Millares 4 2 5 2" xfId="419" xr:uid="{F4DB9BBA-36D0-4101-AB4D-D4598EC5DD60}"/>
    <cellStyle name="Millares 4 2 5 2 2" xfId="2333" xr:uid="{CC76BBC4-B3E9-4F80-A82F-41F8710BB3A4}"/>
    <cellStyle name="Millares 4 2 5 2 2 2" xfId="4248" xr:uid="{91B2D288-248C-42CF-94D1-88C8796C61B3}"/>
    <cellStyle name="Millares 4 2 5 2 3" xfId="1376" xr:uid="{7CDBC476-4CFE-4845-B9BB-A9B49C2DB86C}"/>
    <cellStyle name="Millares 4 2 5 2 4" xfId="3291" xr:uid="{E1A923D1-D993-40A6-AE8F-7CEEF2F6779F}"/>
    <cellStyle name="Millares 4 2 5 3" xfId="658" xr:uid="{D608873C-CEE0-4DA4-81A8-D3E8B34A66C1}"/>
    <cellStyle name="Millares 4 2 5 3 2" xfId="2572" xr:uid="{D35C14E0-4B56-4FB9-BBE5-49AE8A74BAE3}"/>
    <cellStyle name="Millares 4 2 5 3 2 2" xfId="4487" xr:uid="{2C54FA4F-3D43-43D9-B396-28ABB9E66BD4}"/>
    <cellStyle name="Millares 4 2 5 3 3" xfId="1615" xr:uid="{633CD05E-7760-42C6-BEE6-0FE4CDC53A49}"/>
    <cellStyle name="Millares 4 2 5 3 4" xfId="3530" xr:uid="{E69C0A69-BAF9-47A5-A6DC-D186C68A1AC1}"/>
    <cellStyle name="Millares 4 2 5 4" xfId="897" xr:uid="{5DA9765A-1C67-41CB-990A-850A38A061C4}"/>
    <cellStyle name="Millares 4 2 5 4 2" xfId="2811" xr:uid="{5FD796C7-C011-4482-8F0E-E17C8F17A987}"/>
    <cellStyle name="Millares 4 2 5 4 2 2" xfId="4726" xr:uid="{6628D880-E0FD-4EFC-AFF1-47DF99ACFE24}"/>
    <cellStyle name="Millares 4 2 5 4 3" xfId="1854" xr:uid="{3D384ED4-F905-45D3-8635-4432BBA12E77}"/>
    <cellStyle name="Millares 4 2 5 4 4" xfId="3769" xr:uid="{96607E70-5F67-4901-B81C-B5FA75C7589D}"/>
    <cellStyle name="Millares 4 2 5 5" xfId="2095" xr:uid="{878BE107-062C-4573-8ADF-43F5BD285017}"/>
    <cellStyle name="Millares 4 2 5 5 2" xfId="4010" xr:uid="{E93E2C72-45DF-4582-AA14-5D772945DBDC}"/>
    <cellStyle name="Millares 4 2 5 6" xfId="1138" xr:uid="{8D167637-4EA2-4E57-AA9B-559553749946}"/>
    <cellStyle name="Millares 4 2 5 7" xfId="3053" xr:uid="{67EEF11B-3B40-4C39-9AC6-CAC31988341C}"/>
    <cellStyle name="Millares 4 2 6" xfId="233" xr:uid="{DC202203-D0C3-4D3E-B45E-8AB962FA75FA}"/>
    <cellStyle name="Millares 4 2 6 2" xfId="471" xr:uid="{F3625124-86DA-4492-BD3A-4BDD26703D72}"/>
    <cellStyle name="Millares 4 2 6 2 2" xfId="2385" xr:uid="{6CDFAD5B-DEB9-44B4-AC3B-9D30E1126C4B}"/>
    <cellStyle name="Millares 4 2 6 2 2 2" xfId="4300" xr:uid="{7F0777BE-3A80-4E96-A81F-A6C8D7F2D23D}"/>
    <cellStyle name="Millares 4 2 6 2 3" xfId="1428" xr:uid="{3BB7E42E-B531-4118-9B51-FABB8F336990}"/>
    <cellStyle name="Millares 4 2 6 2 4" xfId="3343" xr:uid="{3F2D7D5F-03EB-4E50-A046-9082DA3E4138}"/>
    <cellStyle name="Millares 4 2 6 3" xfId="710" xr:uid="{099EFAC4-5BE8-4818-AE79-3C67DB02FBBD}"/>
    <cellStyle name="Millares 4 2 6 3 2" xfId="2624" xr:uid="{7245DB59-9959-4301-A098-8D319F625B52}"/>
    <cellStyle name="Millares 4 2 6 3 2 2" xfId="4539" xr:uid="{881EB505-4A9E-4DC5-B607-BB74D40496D1}"/>
    <cellStyle name="Millares 4 2 6 3 3" xfId="1667" xr:uid="{566D6CEF-407D-47A4-A202-F6765FE2A62C}"/>
    <cellStyle name="Millares 4 2 6 3 4" xfId="3582" xr:uid="{000DF034-2509-487C-A1F1-5B9A631C3244}"/>
    <cellStyle name="Millares 4 2 6 4" xfId="949" xr:uid="{801FA114-677A-42AA-9209-D451046EA342}"/>
    <cellStyle name="Millares 4 2 6 4 2" xfId="2863" xr:uid="{45B98D62-B4A1-4B47-ABEE-1D6F08BBC09D}"/>
    <cellStyle name="Millares 4 2 6 4 2 2" xfId="4778" xr:uid="{E6BBC5E3-78D5-4184-A1C5-B3F05C160F7B}"/>
    <cellStyle name="Millares 4 2 6 4 3" xfId="1906" xr:uid="{4D1D4BBE-6904-4713-ABBC-DDD7805A940A}"/>
    <cellStyle name="Millares 4 2 6 4 4" xfId="3821" xr:uid="{930A6A49-F1E8-4571-A8DD-6BDD198F9632}"/>
    <cellStyle name="Millares 4 2 6 5" xfId="2147" xr:uid="{4E561AE0-5E42-4F8F-A513-9B0B0FDD492B}"/>
    <cellStyle name="Millares 4 2 6 5 2" xfId="4062" xr:uid="{37150D1D-98C3-4F24-B900-400574BBEC76}"/>
    <cellStyle name="Millares 4 2 6 6" xfId="1190" xr:uid="{E900F9CD-7B52-4B82-B57A-D356C748CFB4}"/>
    <cellStyle name="Millares 4 2 6 7" xfId="3105" xr:uid="{CDC39853-1A08-4EF8-A3E8-9784EB5962F4}"/>
    <cellStyle name="Millares 4 2 7" xfId="300" xr:uid="{AFF8917E-3CED-46A8-8721-DA8AC29A01E8}"/>
    <cellStyle name="Millares 4 2 7 2" xfId="2214" xr:uid="{72207179-2254-4FFA-9277-620EF9A466EE}"/>
    <cellStyle name="Millares 4 2 7 2 2" xfId="4129" xr:uid="{6F9A5FB9-9639-4A10-9E9B-D278A1AE5045}"/>
    <cellStyle name="Millares 4 2 7 3" xfId="1257" xr:uid="{AC28F873-E168-4C9E-8C66-877C2061148F}"/>
    <cellStyle name="Millares 4 2 7 4" xfId="3172" xr:uid="{1A3CC621-315A-48A3-96C9-C6D2291D22AB}"/>
    <cellStyle name="Millares 4 2 8" xfId="539" xr:uid="{8C6B2777-4F93-456D-96A3-21915C52AC06}"/>
    <cellStyle name="Millares 4 2 8 2" xfId="2453" xr:uid="{22283A07-A0F7-40E5-AEE9-A448F84A96A6}"/>
    <cellStyle name="Millares 4 2 8 2 2" xfId="4368" xr:uid="{4686BE3B-7408-4FCA-8F84-8F59A061C6DC}"/>
    <cellStyle name="Millares 4 2 8 3" xfId="1496" xr:uid="{354DFEF3-B738-493F-9CD0-040A82C9214A}"/>
    <cellStyle name="Millares 4 2 8 4" xfId="3411" xr:uid="{C270F612-06ED-45A7-8425-ABAF983D43F6}"/>
    <cellStyle name="Millares 4 2 9" xfId="778" xr:uid="{6CFE4DA7-A765-4152-909C-6B86A84E283F}"/>
    <cellStyle name="Millares 4 2 9 2" xfId="2692" xr:uid="{4719B83A-E8B3-407F-ADE5-EF3A4E97FC8F}"/>
    <cellStyle name="Millares 4 2 9 2 2" xfId="4607" xr:uid="{6CD4A75B-94FC-4A62-88F4-2D1D12445D75}"/>
    <cellStyle name="Millares 4 2 9 3" xfId="1735" xr:uid="{BA72281A-11BB-4602-A3CD-DE34764F16AB}"/>
    <cellStyle name="Millares 4 2 9 4" xfId="3650" xr:uid="{28034DB8-B1EC-4D86-9D1C-689DDF99B9AA}"/>
    <cellStyle name="Millares 4 3" xfId="88" xr:uid="{33CDAB38-CCF4-4A36-ABB7-F419FE8406DD}"/>
    <cellStyle name="Millares 4 3 10" xfId="2962" xr:uid="{E79AD980-0FC2-460B-B7FF-8E9D86D9EE49}"/>
    <cellStyle name="Millares 4 3 2" xfId="134" xr:uid="{E94029BB-2BE5-4C37-B3F5-3806E2C87B2A}"/>
    <cellStyle name="Millares 4 3 2 2" xfId="373" xr:uid="{2AC11EE3-D973-4430-B231-BF261B6490F6}"/>
    <cellStyle name="Millares 4 3 2 2 2" xfId="2287" xr:uid="{A12B5083-BFB9-401F-B5C9-285B1C699EA0}"/>
    <cellStyle name="Millares 4 3 2 2 2 2" xfId="4202" xr:uid="{5FB442F5-A8C0-4DC6-A871-DB8E96E0C429}"/>
    <cellStyle name="Millares 4 3 2 2 3" xfId="1330" xr:uid="{8334A113-4065-4616-AC8D-9976E84EDC5A}"/>
    <cellStyle name="Millares 4 3 2 2 4" xfId="3245" xr:uid="{7E63ADAE-F4EB-40E0-B441-C610B6FD6872}"/>
    <cellStyle name="Millares 4 3 2 3" xfId="612" xr:uid="{3CA3B896-6867-4013-99DC-639AA618A41F}"/>
    <cellStyle name="Millares 4 3 2 3 2" xfId="2526" xr:uid="{3A6F87D9-0C8D-4805-ABD9-56BB114E0C2D}"/>
    <cellStyle name="Millares 4 3 2 3 2 2" xfId="4441" xr:uid="{6C5FA2C9-67FF-43AB-8053-2332CDDBF82C}"/>
    <cellStyle name="Millares 4 3 2 3 3" xfId="1569" xr:uid="{AC604D93-6257-48DF-BDAD-C6F671BC8ED4}"/>
    <cellStyle name="Millares 4 3 2 3 4" xfId="3484" xr:uid="{0B70D5AF-F82E-450F-B8B8-E30E42FC1DA1}"/>
    <cellStyle name="Millares 4 3 2 4" xfId="851" xr:uid="{E53D1A25-9FE9-454F-A8CE-E19EDE055DF9}"/>
    <cellStyle name="Millares 4 3 2 4 2" xfId="2765" xr:uid="{500762D3-BD16-4F73-8312-177FE48FF208}"/>
    <cellStyle name="Millares 4 3 2 4 2 2" xfId="4680" xr:uid="{060DB83C-0700-44FF-8B28-27A98A8CDD08}"/>
    <cellStyle name="Millares 4 3 2 4 3" xfId="1808" xr:uid="{3D5137E0-6155-4D4A-BAE9-5A9C875BF210}"/>
    <cellStyle name="Millares 4 3 2 4 4" xfId="3723" xr:uid="{F897EA75-F63A-43AB-88B9-250FDE394BD1}"/>
    <cellStyle name="Millares 4 3 2 5" xfId="2049" xr:uid="{354CDD71-541D-47FD-AEBB-12E7877737A8}"/>
    <cellStyle name="Millares 4 3 2 5 2" xfId="3964" xr:uid="{56656847-DAE1-4432-BB04-615DFC9EE479}"/>
    <cellStyle name="Millares 4 3 2 6" xfId="1092" xr:uid="{72BF8DFE-9E52-4618-AA4A-2137463830CE}"/>
    <cellStyle name="Millares 4 3 2 7" xfId="3007" xr:uid="{DCA6D00A-C4FE-435A-8FE1-39CA5D7C37FA}"/>
    <cellStyle name="Millares 4 3 3" xfId="187" xr:uid="{487CB65F-1041-4325-9E64-1EED44C5FEDA}"/>
    <cellStyle name="Millares 4 3 3 2" xfId="425" xr:uid="{AF2B2A27-E703-4E82-AFB4-EEB3AA4D515E}"/>
    <cellStyle name="Millares 4 3 3 2 2" xfId="2339" xr:uid="{DB0FABF2-3511-4A13-8C89-AAB25B104EEE}"/>
    <cellStyle name="Millares 4 3 3 2 2 2" xfId="4254" xr:uid="{1362B168-764A-401B-A905-46A3DE9784C5}"/>
    <cellStyle name="Millares 4 3 3 2 3" xfId="1382" xr:uid="{3E0DE077-5BB5-4EDE-9AE7-A4D10CAE4A85}"/>
    <cellStyle name="Millares 4 3 3 2 4" xfId="3297" xr:uid="{8BB57331-9375-4050-8A78-19713D96D50C}"/>
    <cellStyle name="Millares 4 3 3 3" xfId="664" xr:uid="{F6E31614-52FD-43D2-8138-F83C03906218}"/>
    <cellStyle name="Millares 4 3 3 3 2" xfId="2578" xr:uid="{723E8F0A-64F5-4107-8BE3-6DCB8DBC8AE1}"/>
    <cellStyle name="Millares 4 3 3 3 2 2" xfId="4493" xr:uid="{0A0EEDB7-288D-485D-BE1C-D5B1298CB0B4}"/>
    <cellStyle name="Millares 4 3 3 3 3" xfId="1621" xr:uid="{BE249386-FE23-415B-9D38-0B3814DDB033}"/>
    <cellStyle name="Millares 4 3 3 3 4" xfId="3536" xr:uid="{1E02D09C-7CE1-43E8-ABDA-9024DF00DF14}"/>
    <cellStyle name="Millares 4 3 3 4" xfId="903" xr:uid="{9D7DAA31-4D6B-4BE3-9248-0AB901F3766B}"/>
    <cellStyle name="Millares 4 3 3 4 2" xfId="2817" xr:uid="{51FE8A71-8239-4077-B0C6-4C35F7017117}"/>
    <cellStyle name="Millares 4 3 3 4 2 2" xfId="4732" xr:uid="{C0F0F220-946F-4867-A775-F73781996A7A}"/>
    <cellStyle name="Millares 4 3 3 4 3" xfId="1860" xr:uid="{C80AA1C8-68D1-46AC-9B33-F61032824904}"/>
    <cellStyle name="Millares 4 3 3 4 4" xfId="3775" xr:uid="{07F1DFA0-31B8-49AF-AAF2-643423320C05}"/>
    <cellStyle name="Millares 4 3 3 5" xfId="2101" xr:uid="{571D3D0A-370D-447E-83C8-2B92CABA7CFD}"/>
    <cellStyle name="Millares 4 3 3 5 2" xfId="4016" xr:uid="{BA4819EA-8BEB-4635-90FB-53EC4AC5F307}"/>
    <cellStyle name="Millares 4 3 3 6" xfId="1144" xr:uid="{0AABD43C-8372-4A31-A335-CA2F5474042C}"/>
    <cellStyle name="Millares 4 3 3 7" xfId="3059" xr:uid="{0EABFE87-F2E0-44A4-9400-0516D0609DDC}"/>
    <cellStyle name="Millares 4 3 4" xfId="260" xr:uid="{38662A79-66EB-4550-A703-D8DE124C02CB}"/>
    <cellStyle name="Millares 4 3 4 2" xfId="499" xr:uid="{D20C2633-6DFD-47BE-87C9-0DA7C7259C5B}"/>
    <cellStyle name="Millares 4 3 4 2 2" xfId="2413" xr:uid="{58EB5A86-CC34-40E5-B21A-A7B0A10496C2}"/>
    <cellStyle name="Millares 4 3 4 2 2 2" xfId="4328" xr:uid="{FA9FC283-2F02-4F44-AC0A-9F79943D7B63}"/>
    <cellStyle name="Millares 4 3 4 2 3" xfId="1456" xr:uid="{748ED0EC-7AE9-4E57-841B-D508FF3B3673}"/>
    <cellStyle name="Millares 4 3 4 2 4" xfId="3371" xr:uid="{1F87F70F-BFBC-4C27-93A4-C640871B1DFE}"/>
    <cellStyle name="Millares 4 3 4 3" xfId="738" xr:uid="{2A7CE989-4B68-4DC3-87C2-143904864FF4}"/>
    <cellStyle name="Millares 4 3 4 3 2" xfId="2652" xr:uid="{BFFF7361-CFFC-4652-AB58-CFD92FECD15B}"/>
    <cellStyle name="Millares 4 3 4 3 2 2" xfId="4567" xr:uid="{80A3CFE1-CCB7-4DBC-A989-E925CBA1C204}"/>
    <cellStyle name="Millares 4 3 4 3 3" xfId="1695" xr:uid="{E57433BF-BAB9-4996-919C-A60FEC3958D8}"/>
    <cellStyle name="Millares 4 3 4 3 4" xfId="3610" xr:uid="{10BA8392-2B48-4AE6-94B0-7922F9C0F243}"/>
    <cellStyle name="Millares 4 3 4 4" xfId="977" xr:uid="{81138EC6-38A6-479A-8346-7AD072FA115E}"/>
    <cellStyle name="Millares 4 3 4 4 2" xfId="2891" xr:uid="{63F07BB1-74F8-4FDB-A1D4-90EEAAE03EFC}"/>
    <cellStyle name="Millares 4 3 4 4 2 2" xfId="4806" xr:uid="{5DE15C5F-A24E-4E4F-8DDC-58DB83AB49B7}"/>
    <cellStyle name="Millares 4 3 4 4 3" xfId="1934" xr:uid="{B0B6BF61-602F-4663-AECE-6C762AF982A8}"/>
    <cellStyle name="Millares 4 3 4 4 4" xfId="3849" xr:uid="{1E3EC1D4-D0A4-4C4C-93F5-7CB87E5B12F3}"/>
    <cellStyle name="Millares 4 3 4 5" xfId="2174" xr:uid="{F0C3B6F2-D6F7-4195-ACFC-A97175454825}"/>
    <cellStyle name="Millares 4 3 4 5 2" xfId="4089" xr:uid="{686D9E30-F40A-46D8-AC40-D0E00E380019}"/>
    <cellStyle name="Millares 4 3 4 6" xfId="1217" xr:uid="{423E2528-37DD-4FC6-8422-B6956E83383C}"/>
    <cellStyle name="Millares 4 3 4 7" xfId="3132" xr:uid="{59D99569-AC89-46F5-B554-F8F615EDF2B3}"/>
    <cellStyle name="Millares 4 3 5" xfId="328" xr:uid="{2F393950-1AAC-4817-A9A5-01C3CE56CA85}"/>
    <cellStyle name="Millares 4 3 5 2" xfId="2242" xr:uid="{79BC653A-707E-4EE7-9C8C-647CE80FE86D}"/>
    <cellStyle name="Millares 4 3 5 2 2" xfId="4157" xr:uid="{7F361D92-3E49-4846-BC08-65E4A455102E}"/>
    <cellStyle name="Millares 4 3 5 3" xfId="1285" xr:uid="{16AF3943-2E9B-4277-9076-3F466F54E2FD}"/>
    <cellStyle name="Millares 4 3 5 4" xfId="3200" xr:uid="{D27EDF02-8BE1-4C4F-8459-DFE3A08E72BD}"/>
    <cellStyle name="Millares 4 3 6" xfId="567" xr:uid="{4DBB83B6-EACD-450E-A5F8-8E5D1E0A71A9}"/>
    <cellStyle name="Millares 4 3 6 2" xfId="2481" xr:uid="{44DCD16F-78C3-4644-BDD9-588147AEE45D}"/>
    <cellStyle name="Millares 4 3 6 2 2" xfId="4396" xr:uid="{4673E732-6786-4ACA-89F8-9FF21C7FB47D}"/>
    <cellStyle name="Millares 4 3 6 3" xfId="1524" xr:uid="{25A3F40E-A2D3-4D85-9DC5-226AA82FA54A}"/>
    <cellStyle name="Millares 4 3 6 4" xfId="3439" xr:uid="{85C25A6B-B347-444D-99D4-A48FC39FDE4C}"/>
    <cellStyle name="Millares 4 3 7" xfId="806" xr:uid="{0973A365-C6AB-4E20-AE3E-ED7352CFC957}"/>
    <cellStyle name="Millares 4 3 7 2" xfId="2720" xr:uid="{F9A71B9F-BE34-4B59-ADD6-884DE513A026}"/>
    <cellStyle name="Millares 4 3 7 2 2" xfId="4635" xr:uid="{6EB4A8E8-52F2-4EAA-A8E5-392199A501F7}"/>
    <cellStyle name="Millares 4 3 7 3" xfId="1763" xr:uid="{84DAA824-F7F7-4F90-B393-D0636DE4FB7B}"/>
    <cellStyle name="Millares 4 3 7 4" xfId="3678" xr:uid="{63148F04-07E1-4CCA-A499-D1A5F92D9B65}"/>
    <cellStyle name="Millares 4 3 8" xfId="2004" xr:uid="{F4A811BA-22FE-4E7E-9839-689AB9B3F6DC}"/>
    <cellStyle name="Millares 4 3 8 2" xfId="3919" xr:uid="{1A289CBA-14E8-4CCC-B55E-413F21F798D6}"/>
    <cellStyle name="Millares 4 3 9" xfId="1047" xr:uid="{617B9225-86E4-4E51-BFEA-0E33F04FC407}"/>
    <cellStyle name="Millares 4 4" xfId="152" xr:uid="{FC3A27EF-2411-49AF-AEA7-FCF5A77085E9}"/>
    <cellStyle name="Millares 4 4 2" xfId="204" xr:uid="{6B64F9B0-847E-4365-850B-9986DEEA5462}"/>
    <cellStyle name="Millares 4 4 2 2" xfId="442" xr:uid="{22B68DBE-CEFD-453F-9ED2-5F35CF335C13}"/>
    <cellStyle name="Millares 4 4 2 2 2" xfId="2356" xr:uid="{6059E7B6-566F-46A2-A862-32950AA857DD}"/>
    <cellStyle name="Millares 4 4 2 2 2 2" xfId="4271" xr:uid="{AEB80C8E-2B36-4D3C-8061-0039A9A863D5}"/>
    <cellStyle name="Millares 4 4 2 2 3" xfId="1399" xr:uid="{20729EA0-30AE-47AC-B7AC-C2054210EC1E}"/>
    <cellStyle name="Millares 4 4 2 2 4" xfId="3314" xr:uid="{5DC62B6D-B647-4214-BD9E-2D02990C8879}"/>
    <cellStyle name="Millares 4 4 2 3" xfId="681" xr:uid="{EF157ED1-9594-45B9-9C3A-9FE6EF9DD0C3}"/>
    <cellStyle name="Millares 4 4 2 3 2" xfId="2595" xr:uid="{3A109CF0-BA36-400E-86EE-937718A60FAE}"/>
    <cellStyle name="Millares 4 4 2 3 2 2" xfId="4510" xr:uid="{29BA51C3-025A-463F-B125-8CCD0519F403}"/>
    <cellStyle name="Millares 4 4 2 3 3" xfId="1638" xr:uid="{854422DA-6B23-474A-BD1F-A8A9CA044449}"/>
    <cellStyle name="Millares 4 4 2 3 4" xfId="3553" xr:uid="{4AAEC595-1F8F-4E0D-8C9A-30F75A6AB6DB}"/>
    <cellStyle name="Millares 4 4 2 4" xfId="920" xr:uid="{A6C1DB1C-26DF-4E85-B7AF-ABD897B86552}"/>
    <cellStyle name="Millares 4 4 2 4 2" xfId="2834" xr:uid="{F3BEEACF-44B6-461B-8F1D-37C0E799B3BF}"/>
    <cellStyle name="Millares 4 4 2 4 2 2" xfId="4749" xr:uid="{70D634F4-874F-4EBA-A715-D5BCCED8E7F3}"/>
    <cellStyle name="Millares 4 4 2 4 3" xfId="1877" xr:uid="{359F2CA2-9BF1-4E57-9381-9DED99CAB203}"/>
    <cellStyle name="Millares 4 4 2 4 4" xfId="3792" xr:uid="{FE624277-1543-41A0-8FBE-731342BF73E8}"/>
    <cellStyle name="Millares 4 4 2 5" xfId="2118" xr:uid="{C77789B9-0C73-4133-8176-F44BC24EE53F}"/>
    <cellStyle name="Millares 4 4 2 5 2" xfId="4033" xr:uid="{A1C23353-9291-4B8B-8C49-AA010E803A80}"/>
    <cellStyle name="Millares 4 4 2 6" xfId="1161" xr:uid="{024364E6-EA4F-4532-9F24-F31016A8EA68}"/>
    <cellStyle name="Millares 4 4 2 7" xfId="3076" xr:uid="{FFCB24B4-6415-49FE-9F57-33AF92807064}"/>
    <cellStyle name="Millares 4 4 3" xfId="390" xr:uid="{37A22505-25D9-49A3-812C-47C56C806F4A}"/>
    <cellStyle name="Millares 4 4 3 2" xfId="2304" xr:uid="{5F18A461-F36A-4318-A8A3-A908347A81ED}"/>
    <cellStyle name="Millares 4 4 3 2 2" xfId="4219" xr:uid="{41D752AA-DBA1-42DC-AB0C-7E0EC13BAFCA}"/>
    <cellStyle name="Millares 4 4 3 3" xfId="1347" xr:uid="{F6047E9A-898B-4584-B0C1-1932BBEA85CF}"/>
    <cellStyle name="Millares 4 4 3 4" xfId="3262" xr:uid="{959B1BD7-B85F-4927-BA98-ECDC1CAC92D9}"/>
    <cellStyle name="Millares 4 4 4" xfId="629" xr:uid="{E18B5915-3EDF-46C1-8AA1-5B9A57415C7A}"/>
    <cellStyle name="Millares 4 4 4 2" xfId="2543" xr:uid="{8CB63A59-959E-43FE-AD3A-1FAFDBC96963}"/>
    <cellStyle name="Millares 4 4 4 2 2" xfId="4458" xr:uid="{E99AF3B9-5AFD-4C3A-8544-A574A04DCE32}"/>
    <cellStyle name="Millares 4 4 4 3" xfId="1586" xr:uid="{4C64FC7C-C5B2-4284-AEBA-8D7C6F6ACDC6}"/>
    <cellStyle name="Millares 4 4 4 4" xfId="3501" xr:uid="{833A1400-E6E8-4F73-ADB5-0DF07F8A1084}"/>
    <cellStyle name="Millares 4 4 5" xfId="868" xr:uid="{EF1EEBAD-F6AF-4468-8E4B-E5C0B9783135}"/>
    <cellStyle name="Millares 4 4 5 2" xfId="2782" xr:uid="{777791D2-F46F-416C-87EB-BF118A2386BB}"/>
    <cellStyle name="Millares 4 4 5 2 2" xfId="4697" xr:uid="{633C1478-6963-4274-91E6-92DF8A1183B3}"/>
    <cellStyle name="Millares 4 4 5 3" xfId="1825" xr:uid="{F672F034-5F5D-4BA9-9140-A022468D2B6F}"/>
    <cellStyle name="Millares 4 4 5 4" xfId="3740" xr:uid="{6FAA011F-C440-4158-811F-5C5CF578AC32}"/>
    <cellStyle name="Millares 4 4 6" xfId="2066" xr:uid="{28802CD9-800F-45A1-9F16-F6B6C9E46FB6}"/>
    <cellStyle name="Millares 4 4 6 2" xfId="3981" xr:uid="{27022A85-8AED-438F-BC43-451B85BCF5ED}"/>
    <cellStyle name="Millares 4 4 7" xfId="1109" xr:uid="{4A104C1D-9522-4E50-96BD-C3C2C895D0CE}"/>
    <cellStyle name="Millares 4 4 8" xfId="3024" xr:uid="{E1D3D525-10A0-461C-B53A-834698AF4862}"/>
    <cellStyle name="Millares 4 5" xfId="122" xr:uid="{9D8572AD-B688-4710-81D3-A6A8753662B4}"/>
    <cellStyle name="Millares 4 5 2" xfId="361" xr:uid="{3B8CBE15-343A-493D-9DF9-F66B4065B6BB}"/>
    <cellStyle name="Millares 4 5 2 2" xfId="2275" xr:uid="{92E833B1-5858-41A2-B1BD-0E7CFB338CD8}"/>
    <cellStyle name="Millares 4 5 2 2 2" xfId="4190" xr:uid="{79707564-C13B-4660-A01D-DC135D25C166}"/>
    <cellStyle name="Millares 4 5 2 3" xfId="1318" xr:uid="{0D1E4BBF-1BF0-4667-A679-4BC5F515ABB8}"/>
    <cellStyle name="Millares 4 5 2 4" xfId="3233" xr:uid="{5261688E-DD4F-47FD-9AD6-8D3AB2D18190}"/>
    <cellStyle name="Millares 4 5 3" xfId="600" xr:uid="{202683C0-5659-488F-A9ED-08697CB5398A}"/>
    <cellStyle name="Millares 4 5 3 2" xfId="2514" xr:uid="{64A8BF82-55F8-4E91-840B-ED026C9E9013}"/>
    <cellStyle name="Millares 4 5 3 2 2" xfId="4429" xr:uid="{547CB50D-BB7A-44D6-A28B-CFF94ECBE46B}"/>
    <cellStyle name="Millares 4 5 3 3" xfId="1557" xr:uid="{2E36A987-E584-49E8-AC72-789BA39014F0}"/>
    <cellStyle name="Millares 4 5 3 4" xfId="3472" xr:uid="{D60B0D9A-9941-4200-8C2F-8FC558EBEFA5}"/>
    <cellStyle name="Millares 4 5 4" xfId="839" xr:uid="{560D59FC-281C-4B97-80B3-B444167E5F56}"/>
    <cellStyle name="Millares 4 5 4 2" xfId="2753" xr:uid="{B1D75092-B9A2-443C-910D-9DFB0ED37033}"/>
    <cellStyle name="Millares 4 5 4 2 2" xfId="4668" xr:uid="{CE25E6DD-F9D0-4E08-9915-4434814CE0F4}"/>
    <cellStyle name="Millares 4 5 4 3" xfId="1796" xr:uid="{40CE1C46-F664-4777-A624-5AF306144B89}"/>
    <cellStyle name="Millares 4 5 4 4" xfId="3711" xr:uid="{4A2B21F5-9CBD-444C-B1BC-CF0F9754ADC8}"/>
    <cellStyle name="Millares 4 5 5" xfId="2037" xr:uid="{0F5EBBC9-80DD-47F1-A466-D7461ADD2D3E}"/>
    <cellStyle name="Millares 4 5 5 2" xfId="3952" xr:uid="{C751C7D7-D513-4574-A720-AE202B623FD0}"/>
    <cellStyle name="Millares 4 5 6" xfId="1080" xr:uid="{B24FAF21-F002-49A7-899E-5C23424156C7}"/>
    <cellStyle name="Millares 4 5 7" xfId="2995" xr:uid="{5D13247D-2AEF-46AD-AEAE-EE63A5AF29D8}"/>
    <cellStyle name="Millares 4 6" xfId="175" xr:uid="{7EE6128C-96EB-44F4-B984-FCE7A66468F2}"/>
    <cellStyle name="Millares 4 6 2" xfId="413" xr:uid="{12003103-C09C-4E9C-9345-30A1D6950A7B}"/>
    <cellStyle name="Millares 4 6 2 2" xfId="2327" xr:uid="{CC8634C4-57C9-4EC6-8413-BD86BC2C4E9C}"/>
    <cellStyle name="Millares 4 6 2 2 2" xfId="4242" xr:uid="{637E66F4-8BAA-4471-AC72-63E1CAEF7DA9}"/>
    <cellStyle name="Millares 4 6 2 3" xfId="1370" xr:uid="{239F62E6-1F75-46E5-BCE7-C2A033F67D55}"/>
    <cellStyle name="Millares 4 6 2 4" xfId="3285" xr:uid="{EFC62CAB-8637-497C-8DBD-5EA7FE22E199}"/>
    <cellStyle name="Millares 4 6 3" xfId="652" xr:uid="{AD616B20-3770-42C8-BAD8-B81AA1702FCE}"/>
    <cellStyle name="Millares 4 6 3 2" xfId="2566" xr:uid="{F3DE640B-91B3-4B08-B7E2-DC95AC65EFDB}"/>
    <cellStyle name="Millares 4 6 3 2 2" xfId="4481" xr:uid="{F4BB6F80-29AB-47EE-8CEC-DFA42C96398B}"/>
    <cellStyle name="Millares 4 6 3 3" xfId="1609" xr:uid="{23A46814-D265-4E4D-A956-477F5C824D6E}"/>
    <cellStyle name="Millares 4 6 3 4" xfId="3524" xr:uid="{DB7B8D58-F70D-4BFB-BB99-66A462E8BF6E}"/>
    <cellStyle name="Millares 4 6 4" xfId="891" xr:uid="{BD6B414B-831A-4346-AF4C-12BEEFBE9E9F}"/>
    <cellStyle name="Millares 4 6 4 2" xfId="2805" xr:uid="{02462C4C-6F88-4D82-BE06-9BE833899B19}"/>
    <cellStyle name="Millares 4 6 4 2 2" xfId="4720" xr:uid="{C85AF180-A001-4D08-BC76-21DC598B5159}"/>
    <cellStyle name="Millares 4 6 4 3" xfId="1848" xr:uid="{4F252F68-4CBB-41FF-84C4-5F7E1D54985F}"/>
    <cellStyle name="Millares 4 6 4 4" xfId="3763" xr:uid="{04F0A724-18BE-41CF-BFE0-573BD7A91289}"/>
    <cellStyle name="Millares 4 6 5" xfId="2089" xr:uid="{F5C2AE7C-2D71-4443-A994-ECFF2E8E18F9}"/>
    <cellStyle name="Millares 4 6 5 2" xfId="4004" xr:uid="{AA664C25-99E4-4412-A9F8-59F4273B7FBB}"/>
    <cellStyle name="Millares 4 6 6" xfId="1132" xr:uid="{5681DD33-B2E2-42E5-A60C-2797FCB38071}"/>
    <cellStyle name="Millares 4 6 7" xfId="3047" xr:uid="{870B26AB-70F0-46A0-B3DC-F67D5EF0CBF6}"/>
    <cellStyle name="Millares 4 7" xfId="227" xr:uid="{73554D84-401E-4285-BEDE-146407016A0B}"/>
    <cellStyle name="Millares 4 7 2" xfId="465" xr:uid="{EF34FF7A-FC1E-40B4-AC4B-82238D80328D}"/>
    <cellStyle name="Millares 4 7 2 2" xfId="2379" xr:uid="{DD8A08E8-F568-4D2E-99F2-F489ADD35FCD}"/>
    <cellStyle name="Millares 4 7 2 2 2" xfId="4294" xr:uid="{39F8A3F0-F1A7-4D72-8D99-F2EF2652F33B}"/>
    <cellStyle name="Millares 4 7 2 3" xfId="1422" xr:uid="{FE6AA4A5-3CC8-4937-A975-1D76320095A5}"/>
    <cellStyle name="Millares 4 7 2 4" xfId="3337" xr:uid="{596AFAEB-E134-413A-801F-60F6FDA93687}"/>
    <cellStyle name="Millares 4 7 3" xfId="704" xr:uid="{9CE13E85-4D06-4105-AB60-82A277D02E9F}"/>
    <cellStyle name="Millares 4 7 3 2" xfId="2618" xr:uid="{CC00D914-0561-4DDC-BE01-465EC780102D}"/>
    <cellStyle name="Millares 4 7 3 2 2" xfId="4533" xr:uid="{FD572D1E-6385-41CC-8999-86E5DC985D08}"/>
    <cellStyle name="Millares 4 7 3 3" xfId="1661" xr:uid="{9FB0F8CC-20F8-40F7-A86A-A2BF184B7E84}"/>
    <cellStyle name="Millares 4 7 3 4" xfId="3576" xr:uid="{C6B209A7-604D-44A8-A1BE-5E29CBE2546E}"/>
    <cellStyle name="Millares 4 7 4" xfId="943" xr:uid="{012EB95F-1C66-4C5E-9AA4-AC2EBCF13828}"/>
    <cellStyle name="Millares 4 7 4 2" xfId="2857" xr:uid="{A1C4601D-CB06-4A44-A563-99EBFC7A773F}"/>
    <cellStyle name="Millares 4 7 4 2 2" xfId="4772" xr:uid="{FE2BE4F7-DBCC-495D-8E7D-9B2C80A53CD4}"/>
    <cellStyle name="Millares 4 7 4 3" xfId="1900" xr:uid="{1815C13B-9885-41AF-8B88-46E03A0028E1}"/>
    <cellStyle name="Millares 4 7 4 4" xfId="3815" xr:uid="{CBC5EDB6-614D-412D-8276-5170866F44E7}"/>
    <cellStyle name="Millares 4 7 5" xfId="2141" xr:uid="{1EB53D50-1F5A-4BF8-944C-C3AEAC676993}"/>
    <cellStyle name="Millares 4 7 5 2" xfId="4056" xr:uid="{C5A5AB60-7AB2-4A6A-96C5-9405AB3E6CDF}"/>
    <cellStyle name="Millares 4 7 6" xfId="1184" xr:uid="{9DAE9E25-431B-4187-90BC-F2E7402B8CAC}"/>
    <cellStyle name="Millares 4 7 7" xfId="3099" xr:uid="{7E339D12-F1C3-4F97-B33E-12C78EB42941}"/>
    <cellStyle name="Millares 4 8" xfId="294" xr:uid="{012E23E3-4F92-448C-9896-0FC61B9BA3AE}"/>
    <cellStyle name="Millares 4 8 2" xfId="2208" xr:uid="{7F794E7E-3081-4A52-A50F-058BB965EA13}"/>
    <cellStyle name="Millares 4 8 2 2" xfId="4123" xr:uid="{110FC1F2-5779-4B0A-91F7-489C5FCD89B1}"/>
    <cellStyle name="Millares 4 8 3" xfId="1251" xr:uid="{012B249C-A668-431A-B8B5-24857EEA09AC}"/>
    <cellStyle name="Millares 4 8 4" xfId="3166" xr:uid="{5AE3EEEA-7CF8-4295-872F-020098EA6AA1}"/>
    <cellStyle name="Millares 4 9" xfId="533" xr:uid="{8353DD05-9E78-45A3-AA6C-7C305402E51C}"/>
    <cellStyle name="Millares 4 9 2" xfId="2447" xr:uid="{7F3544DB-1207-4E39-B374-7AD4F22A062B}"/>
    <cellStyle name="Millares 4 9 2 2" xfId="4362" xr:uid="{E309F5AE-54BE-4299-A068-26E8188DDEE0}"/>
    <cellStyle name="Millares 4 9 3" xfId="1490" xr:uid="{8777B430-FFBF-40F2-B9FD-9DBEE19F1B8C}"/>
    <cellStyle name="Millares 4 9 4" xfId="3405" xr:uid="{954F3C5B-A7EE-42FC-A9E4-873A0F17A2AC}"/>
    <cellStyle name="Millares 5" xfId="56" xr:uid="{42B992FE-E7C3-45E2-B1EB-1606FF5C4214}"/>
    <cellStyle name="Millares 5 10" xfId="1973" xr:uid="{00143665-4CF6-4F43-907A-1942E83B296D}"/>
    <cellStyle name="Millares 5 10 2" xfId="3888" xr:uid="{35F79384-9B42-4877-B5C2-60999CA8E35F}"/>
    <cellStyle name="Millares 5 11" xfId="1016" xr:uid="{F202576D-165B-4832-93C1-57901715C2E4}"/>
    <cellStyle name="Millares 5 12" xfId="2931" xr:uid="{B299CD23-A446-4D0D-B457-F98991B01FB0}"/>
    <cellStyle name="Millares 5 2" xfId="91" xr:uid="{3B8D59BF-4104-4B51-B8AB-A2473DE78A18}"/>
    <cellStyle name="Millares 5 2 10" xfId="2965" xr:uid="{4E6E5F2C-D05C-401F-ADA4-A5E82D66393E}"/>
    <cellStyle name="Millares 5 2 2" xfId="137" xr:uid="{0B23FE7C-18C6-4BA3-859B-41088EA0C0F6}"/>
    <cellStyle name="Millares 5 2 2 2" xfId="376" xr:uid="{4E18BF06-297E-41E7-8028-A159AE73C9CA}"/>
    <cellStyle name="Millares 5 2 2 2 2" xfId="2290" xr:uid="{00C865DB-F1C4-4DF4-8213-337AC54DE4F6}"/>
    <cellStyle name="Millares 5 2 2 2 2 2" xfId="4205" xr:uid="{3CC6C4D7-77C0-45B7-A28F-32B6552B3EE8}"/>
    <cellStyle name="Millares 5 2 2 2 3" xfId="1333" xr:uid="{FB599EBF-ADAF-488D-9469-5CC9B25F3271}"/>
    <cellStyle name="Millares 5 2 2 2 4" xfId="3248" xr:uid="{F68916F0-826D-4647-9545-98899BB74CBD}"/>
    <cellStyle name="Millares 5 2 2 3" xfId="615" xr:uid="{72093F59-8DB5-4417-A2B9-7B5264867F41}"/>
    <cellStyle name="Millares 5 2 2 3 2" xfId="2529" xr:uid="{5D1E4116-89C0-4E3F-8B91-1818ED20D15F}"/>
    <cellStyle name="Millares 5 2 2 3 2 2" xfId="4444" xr:uid="{EF923642-D199-436D-8B90-A96FA29C458D}"/>
    <cellStyle name="Millares 5 2 2 3 3" xfId="1572" xr:uid="{66E40091-A60B-4D31-9C47-5506853286CC}"/>
    <cellStyle name="Millares 5 2 2 3 4" xfId="3487" xr:uid="{92DAD2A8-48F2-4FBA-8B59-0E1BDBCE06A8}"/>
    <cellStyle name="Millares 5 2 2 4" xfId="854" xr:uid="{5614FF02-3ED5-44EC-B3CA-09919F061DC8}"/>
    <cellStyle name="Millares 5 2 2 4 2" xfId="2768" xr:uid="{86766F7B-D70C-4E6E-9872-F3BE84248DF3}"/>
    <cellStyle name="Millares 5 2 2 4 2 2" xfId="4683" xr:uid="{9C578A9C-D1AE-47D7-B26E-9F53B3586B7C}"/>
    <cellStyle name="Millares 5 2 2 4 3" xfId="1811" xr:uid="{C83C6EB9-DEB8-426B-A6DA-AFE8B5513164}"/>
    <cellStyle name="Millares 5 2 2 4 4" xfId="3726" xr:uid="{D255C872-48E4-44AF-929C-D78DC087A868}"/>
    <cellStyle name="Millares 5 2 2 5" xfId="2052" xr:uid="{E568945B-527F-4E49-9CCD-653CCEEE92A6}"/>
    <cellStyle name="Millares 5 2 2 5 2" xfId="3967" xr:uid="{724DD0BA-A41B-451E-A17D-EE6B83C0C294}"/>
    <cellStyle name="Millares 5 2 2 6" xfId="1095" xr:uid="{6081C01E-50B7-45D7-860E-E87E368502A4}"/>
    <cellStyle name="Millares 5 2 2 7" xfId="3010" xr:uid="{5BE93CEF-E6E2-4534-B481-BF467DD02BBC}"/>
    <cellStyle name="Millares 5 2 3" xfId="190" xr:uid="{890A2F2B-DE50-416F-A202-C7CF423BC468}"/>
    <cellStyle name="Millares 5 2 3 2" xfId="428" xr:uid="{0A2B11F9-5179-44D8-9909-063CB088297D}"/>
    <cellStyle name="Millares 5 2 3 2 2" xfId="2342" xr:uid="{426CCCBA-5094-47DD-ABA6-3B5616BEC1B6}"/>
    <cellStyle name="Millares 5 2 3 2 2 2" xfId="4257" xr:uid="{7DE16BDC-9C5C-4403-B08C-0A769B78602E}"/>
    <cellStyle name="Millares 5 2 3 2 3" xfId="1385" xr:uid="{BAF6CBCD-F192-44C7-8197-5A12D91C897E}"/>
    <cellStyle name="Millares 5 2 3 2 4" xfId="3300" xr:uid="{5D60E2AF-B0FD-45E6-A0F9-9C4372E425CA}"/>
    <cellStyle name="Millares 5 2 3 3" xfId="667" xr:uid="{EDC4DEFB-6A54-4E51-ADAF-592B138D6834}"/>
    <cellStyle name="Millares 5 2 3 3 2" xfId="2581" xr:uid="{0E5E205F-8CC6-487D-92DA-5A97D3394C3C}"/>
    <cellStyle name="Millares 5 2 3 3 2 2" xfId="4496" xr:uid="{FBAE31AC-AFA1-44FA-A256-733AF6C9BBF3}"/>
    <cellStyle name="Millares 5 2 3 3 3" xfId="1624" xr:uid="{2B7A4C00-0AAF-4666-A337-A0B0254BDC9B}"/>
    <cellStyle name="Millares 5 2 3 3 4" xfId="3539" xr:uid="{4342B587-B35A-456F-A61E-8ADAF072F316}"/>
    <cellStyle name="Millares 5 2 3 4" xfId="906" xr:uid="{B311263B-4ED3-4545-8EB1-1F92E5F82E11}"/>
    <cellStyle name="Millares 5 2 3 4 2" xfId="2820" xr:uid="{B8108A6A-BE60-4FD8-BC58-9BF788443453}"/>
    <cellStyle name="Millares 5 2 3 4 2 2" xfId="4735" xr:uid="{3806A288-0D13-4882-B37C-9E8E46747B40}"/>
    <cellStyle name="Millares 5 2 3 4 3" xfId="1863" xr:uid="{5750407C-7C25-4549-A612-3BF8233D8C39}"/>
    <cellStyle name="Millares 5 2 3 4 4" xfId="3778" xr:uid="{5901807B-CFAB-4302-8FB8-AB2B2724259E}"/>
    <cellStyle name="Millares 5 2 3 5" xfId="2104" xr:uid="{D8E9029A-2AC6-40C1-BD69-EE84A836386A}"/>
    <cellStyle name="Millares 5 2 3 5 2" xfId="4019" xr:uid="{FBC1449C-E96B-41D1-BDDB-57F9A3E6BE8D}"/>
    <cellStyle name="Millares 5 2 3 6" xfId="1147" xr:uid="{4FB99500-ADB8-4A06-99CE-F5914A57F52D}"/>
    <cellStyle name="Millares 5 2 3 7" xfId="3062" xr:uid="{3E0F3BDC-DA2F-45A5-BB5F-041C9C7900FF}"/>
    <cellStyle name="Millares 5 2 4" xfId="263" xr:uid="{0672C778-B0E6-4624-83DC-B41CEBF74784}"/>
    <cellStyle name="Millares 5 2 4 2" xfId="502" xr:uid="{B6AF1D7E-CF9F-4429-93D5-A5975D4F49CB}"/>
    <cellStyle name="Millares 5 2 4 2 2" xfId="2416" xr:uid="{1EA88D77-8AF2-4090-A549-9F59835CED25}"/>
    <cellStyle name="Millares 5 2 4 2 2 2" xfId="4331" xr:uid="{1B230806-BBB1-4D46-AA76-9B34C185E8F4}"/>
    <cellStyle name="Millares 5 2 4 2 3" xfId="1459" xr:uid="{E836A967-7088-4D79-96E4-551614BA0A05}"/>
    <cellStyle name="Millares 5 2 4 2 4" xfId="3374" xr:uid="{00C85025-47FF-4168-B65F-3B0DC454A5FE}"/>
    <cellStyle name="Millares 5 2 4 3" xfId="741" xr:uid="{2B280501-E248-4292-AE6E-F31FA5E93EA0}"/>
    <cellStyle name="Millares 5 2 4 3 2" xfId="2655" xr:uid="{B432385C-DAF7-460C-9A8D-55872C4ED603}"/>
    <cellStyle name="Millares 5 2 4 3 2 2" xfId="4570" xr:uid="{B76F0F58-9A5C-49BB-8A1C-587AE19C16EA}"/>
    <cellStyle name="Millares 5 2 4 3 3" xfId="1698" xr:uid="{8BB3C907-4205-4335-AAD8-46A9C4B579BB}"/>
    <cellStyle name="Millares 5 2 4 3 4" xfId="3613" xr:uid="{8D8DF763-9FED-4D44-B037-9028C7913B92}"/>
    <cellStyle name="Millares 5 2 4 4" xfId="980" xr:uid="{70D04782-C74F-4047-823E-EDF01E7F85F7}"/>
    <cellStyle name="Millares 5 2 4 4 2" xfId="2894" xr:uid="{74243CA9-6C2C-4089-A373-D01A305DE7CA}"/>
    <cellStyle name="Millares 5 2 4 4 2 2" xfId="4809" xr:uid="{D165BAC1-4744-4F2A-8380-8CEE1B1C82A1}"/>
    <cellStyle name="Millares 5 2 4 4 3" xfId="1937" xr:uid="{C9C32DC9-7C2C-451C-A3CE-5ECC865858DD}"/>
    <cellStyle name="Millares 5 2 4 4 4" xfId="3852" xr:uid="{35CA8E1B-1005-40B0-8606-9091E8271A6E}"/>
    <cellStyle name="Millares 5 2 4 5" xfId="2177" xr:uid="{104EB481-FE83-4A47-8ED9-DD212860D8AA}"/>
    <cellStyle name="Millares 5 2 4 5 2" xfId="4092" xr:uid="{9D786D55-13C3-460B-816C-6C2C04955512}"/>
    <cellStyle name="Millares 5 2 4 6" xfId="1220" xr:uid="{64AFFFC7-202E-45AA-9C06-9D42F1A6CD4A}"/>
    <cellStyle name="Millares 5 2 4 7" xfId="3135" xr:uid="{A2066DFF-CF2B-436E-8348-AE2AC215312A}"/>
    <cellStyle name="Millares 5 2 5" xfId="331" xr:uid="{EE6412B3-51CE-4456-B5DE-A16687FAFB71}"/>
    <cellStyle name="Millares 5 2 5 2" xfId="2245" xr:uid="{8B2D04D7-2387-48B1-BE90-6CD60647B1FC}"/>
    <cellStyle name="Millares 5 2 5 2 2" xfId="4160" xr:uid="{B6916182-12B6-4BDD-BEB4-0CFDCA1A3F03}"/>
    <cellStyle name="Millares 5 2 5 3" xfId="1288" xr:uid="{AC324A18-42C8-40FD-9AE3-0EBB26123923}"/>
    <cellStyle name="Millares 5 2 5 4" xfId="3203" xr:uid="{6FE7623F-623F-4497-95ED-077FE3163C2E}"/>
    <cellStyle name="Millares 5 2 6" xfId="570" xr:uid="{EF5308F3-BE3F-47F9-9F57-867C735B2E71}"/>
    <cellStyle name="Millares 5 2 6 2" xfId="2484" xr:uid="{4FCC6498-76BC-4524-B80A-47B02CF35F1E}"/>
    <cellStyle name="Millares 5 2 6 2 2" xfId="4399" xr:uid="{7DFC3CBA-5BC0-45DD-A4B6-5A0F65F668FA}"/>
    <cellStyle name="Millares 5 2 6 3" xfId="1527" xr:uid="{175E7968-9FDC-49F6-B3EB-618F0FCF6BB1}"/>
    <cellStyle name="Millares 5 2 6 4" xfId="3442" xr:uid="{A16C7FE6-18BC-4074-A5C7-EA33E2405EA9}"/>
    <cellStyle name="Millares 5 2 7" xfId="809" xr:uid="{7B2CCC72-7E29-491C-8B12-8A403511384F}"/>
    <cellStyle name="Millares 5 2 7 2" xfId="2723" xr:uid="{96E92300-69BB-4597-A21A-1026C716455F}"/>
    <cellStyle name="Millares 5 2 7 2 2" xfId="4638" xr:uid="{992024BE-C23E-4E54-939C-7CA0C5C39188}"/>
    <cellStyle name="Millares 5 2 7 3" xfId="1766" xr:uid="{11F39D3F-0838-4DB5-B5C2-63F484EAB73B}"/>
    <cellStyle name="Millares 5 2 7 4" xfId="3681" xr:uid="{6AA49E56-B5BD-40F6-92B4-9E3EEDC2C4FA}"/>
    <cellStyle name="Millares 5 2 8" xfId="2007" xr:uid="{F008424F-5222-4366-A090-A9DB33FE8D3A}"/>
    <cellStyle name="Millares 5 2 8 2" xfId="3922" xr:uid="{364B13A2-1632-4566-86F6-9A213138DC65}"/>
    <cellStyle name="Millares 5 2 9" xfId="1050" xr:uid="{3BDC58F2-7DFE-4E83-B6A0-EEF123567CB1}"/>
    <cellStyle name="Millares 5 3" xfId="155" xr:uid="{9998EBF5-F815-442F-823C-D4CF7D0F1B15}"/>
    <cellStyle name="Millares 5 3 2" xfId="207" xr:uid="{704E0BAD-4567-42DE-9009-6F9FA56D68E4}"/>
    <cellStyle name="Millares 5 3 2 2" xfId="445" xr:uid="{B9D078F7-D927-404A-9454-F12C8F7D50AC}"/>
    <cellStyle name="Millares 5 3 2 2 2" xfId="2359" xr:uid="{9F05C822-5CDF-4330-878F-1A9576077F55}"/>
    <cellStyle name="Millares 5 3 2 2 2 2" xfId="4274" xr:uid="{5A7BBA92-96FA-4A65-8FC2-44B1BC00BA79}"/>
    <cellStyle name="Millares 5 3 2 2 3" xfId="1402" xr:uid="{104E8DB1-5991-4EA3-B8B4-32DD875DA431}"/>
    <cellStyle name="Millares 5 3 2 2 4" xfId="3317" xr:uid="{ACE13C6E-D825-4EFC-BE53-DC074B7EE995}"/>
    <cellStyle name="Millares 5 3 2 3" xfId="684" xr:uid="{92E6FBCB-9839-405C-A9E6-9EA38D261AB2}"/>
    <cellStyle name="Millares 5 3 2 3 2" xfId="2598" xr:uid="{90EE81F4-CC1B-46E5-ADFB-3D7A4B256206}"/>
    <cellStyle name="Millares 5 3 2 3 2 2" xfId="4513" xr:uid="{1855DDEA-CBC4-4C6E-8523-DE6C34BCC90D}"/>
    <cellStyle name="Millares 5 3 2 3 3" xfId="1641" xr:uid="{B6CBFDF0-0293-4D0E-B020-00C82210FE21}"/>
    <cellStyle name="Millares 5 3 2 3 4" xfId="3556" xr:uid="{E6794A2A-539E-4AEC-AD07-5FF170ABDE6A}"/>
    <cellStyle name="Millares 5 3 2 4" xfId="923" xr:uid="{E578F11C-0758-4636-83A2-A50A44FC9EA7}"/>
    <cellStyle name="Millares 5 3 2 4 2" xfId="2837" xr:uid="{11E312ED-ED92-4A0A-A322-256C710D6CBC}"/>
    <cellStyle name="Millares 5 3 2 4 2 2" xfId="4752" xr:uid="{1295BF45-0ED3-41F5-B73B-FB58A523A763}"/>
    <cellStyle name="Millares 5 3 2 4 3" xfId="1880" xr:uid="{6BC9B2DB-D1F2-4246-8C8B-A056A576E708}"/>
    <cellStyle name="Millares 5 3 2 4 4" xfId="3795" xr:uid="{BDEA8836-5E31-4CF3-85AA-20F5CA9C3ACD}"/>
    <cellStyle name="Millares 5 3 2 5" xfId="2121" xr:uid="{F3D3C43E-59D3-4D22-AEDC-10F4089D1220}"/>
    <cellStyle name="Millares 5 3 2 5 2" xfId="4036" xr:uid="{9F9FBCE5-C9B6-44FB-8773-93C763D919E8}"/>
    <cellStyle name="Millares 5 3 2 6" xfId="1164" xr:uid="{202BE52D-E7CE-405F-B840-527948770908}"/>
    <cellStyle name="Millares 5 3 2 7" xfId="3079" xr:uid="{1ACE785F-8E73-4B8E-A1B2-B4C406CBD960}"/>
    <cellStyle name="Millares 5 3 3" xfId="393" xr:uid="{089B9B63-9360-4D31-B924-D777B6FA5B09}"/>
    <cellStyle name="Millares 5 3 3 2" xfId="2307" xr:uid="{49B1F28B-A928-4CCB-81B3-4323B71799E7}"/>
    <cellStyle name="Millares 5 3 3 2 2" xfId="4222" xr:uid="{181FA38D-4020-46AA-BA72-15121F8C9331}"/>
    <cellStyle name="Millares 5 3 3 3" xfId="1350" xr:uid="{CFBD89B4-C4CF-4114-A16F-BD8C69997BEB}"/>
    <cellStyle name="Millares 5 3 3 4" xfId="3265" xr:uid="{3DE3A7FC-9169-455D-A386-55B1614366E0}"/>
    <cellStyle name="Millares 5 3 4" xfId="632" xr:uid="{0588EE03-4BC6-4716-89A7-B44A63DC7C34}"/>
    <cellStyle name="Millares 5 3 4 2" xfId="2546" xr:uid="{64733246-CAA9-49B3-9EA2-4447E31CC9BE}"/>
    <cellStyle name="Millares 5 3 4 2 2" xfId="4461" xr:uid="{740A1E65-829D-4DE6-BA77-AEBABB317A0F}"/>
    <cellStyle name="Millares 5 3 4 3" xfId="1589" xr:uid="{9684D360-964B-4C2E-B46D-326A646A340B}"/>
    <cellStyle name="Millares 5 3 4 4" xfId="3504" xr:uid="{76E6EF5B-A277-41BA-AB06-3BCA9C3DF71F}"/>
    <cellStyle name="Millares 5 3 5" xfId="871" xr:uid="{0B83E756-D1CA-4350-8D2E-738AF6421036}"/>
    <cellStyle name="Millares 5 3 5 2" xfId="2785" xr:uid="{707A5BB6-7A39-4A8F-B69D-C44BED5BA897}"/>
    <cellStyle name="Millares 5 3 5 2 2" xfId="4700" xr:uid="{B8F7A38F-FED6-47D7-8174-3D30AC346612}"/>
    <cellStyle name="Millares 5 3 5 3" xfId="1828" xr:uid="{525021B3-09B0-4D7D-8BF8-42EFFC591AA5}"/>
    <cellStyle name="Millares 5 3 5 4" xfId="3743" xr:uid="{9C796D40-AFC4-4C7C-B1A5-5C0B2B0B38EE}"/>
    <cellStyle name="Millares 5 3 6" xfId="2069" xr:uid="{39601953-1817-4A5B-9E7F-57BC48D8D4F2}"/>
    <cellStyle name="Millares 5 3 6 2" xfId="3984" xr:uid="{33FA56CD-89BF-49E0-85E3-93BB0147D77D}"/>
    <cellStyle name="Millares 5 3 7" xfId="1112" xr:uid="{D2DEF663-AB79-43AC-A8D0-C4D19D2D7A47}"/>
    <cellStyle name="Millares 5 3 8" xfId="3027" xr:uid="{58A22871-21CB-4E20-887A-E4CC74FB466F}"/>
    <cellStyle name="Millares 5 4" xfId="125" xr:uid="{EC5592C5-1756-4883-BCED-0BD6986FD162}"/>
    <cellStyle name="Millares 5 4 2" xfId="364" xr:uid="{EA5E8F56-79F4-46C1-9289-C40E034A3466}"/>
    <cellStyle name="Millares 5 4 2 2" xfId="2278" xr:uid="{D52D20C4-4377-41AA-A8F4-BF93A45B6399}"/>
    <cellStyle name="Millares 5 4 2 2 2" xfId="4193" xr:uid="{94CF5B14-82F4-4D4D-8DED-78BB163D3D6C}"/>
    <cellStyle name="Millares 5 4 2 3" xfId="1321" xr:uid="{350E8895-5E34-4D56-9B5B-CB74423EAD98}"/>
    <cellStyle name="Millares 5 4 2 4" xfId="3236" xr:uid="{4AC154C8-374C-4907-96BC-3CBCD14EE4D5}"/>
    <cellStyle name="Millares 5 4 3" xfId="603" xr:uid="{DAAC408C-97AD-4A03-98F9-EF56ECF23DF1}"/>
    <cellStyle name="Millares 5 4 3 2" xfId="2517" xr:uid="{B68B8B6B-1FA0-4EF3-A623-029F18C75B9A}"/>
    <cellStyle name="Millares 5 4 3 2 2" xfId="4432" xr:uid="{ECE42E55-84D1-45D7-9707-2F686E12F213}"/>
    <cellStyle name="Millares 5 4 3 3" xfId="1560" xr:uid="{A34F04DF-55D9-4D26-85D9-6906978DFA6C}"/>
    <cellStyle name="Millares 5 4 3 4" xfId="3475" xr:uid="{54C20E5F-63F3-40EB-8AAA-289970E82F9F}"/>
    <cellStyle name="Millares 5 4 4" xfId="842" xr:uid="{04528046-3417-4F01-88ED-03B5C37815A3}"/>
    <cellStyle name="Millares 5 4 4 2" xfId="2756" xr:uid="{47C0ED8A-8EEB-4433-8FE6-46FEA38B002C}"/>
    <cellStyle name="Millares 5 4 4 2 2" xfId="4671" xr:uid="{3CD7EFE6-4ACB-42BE-9DFA-93747A760377}"/>
    <cellStyle name="Millares 5 4 4 3" xfId="1799" xr:uid="{64A770D8-210E-43D6-812A-00D5CCAEBDD7}"/>
    <cellStyle name="Millares 5 4 4 4" xfId="3714" xr:uid="{CF0ADE6D-5CEE-41E4-9EF2-49F5378E5732}"/>
    <cellStyle name="Millares 5 4 5" xfId="2040" xr:uid="{98DEC2AE-1AF3-4526-BA58-EAAB57683990}"/>
    <cellStyle name="Millares 5 4 5 2" xfId="3955" xr:uid="{555929CD-1E83-414E-B6D2-CF67EB2B1E2E}"/>
    <cellStyle name="Millares 5 4 6" xfId="1083" xr:uid="{009F2FEC-0571-4A12-B522-6D70C0A91398}"/>
    <cellStyle name="Millares 5 4 7" xfId="2998" xr:uid="{39EF514A-7EF8-4BA0-8627-8C12E699B92A}"/>
    <cellStyle name="Millares 5 5" xfId="178" xr:uid="{483F69FF-F775-4E88-BBC6-FC08951232F7}"/>
    <cellStyle name="Millares 5 5 2" xfId="416" xr:uid="{56E8F066-2795-41DE-B70F-6761C88ED4A8}"/>
    <cellStyle name="Millares 5 5 2 2" xfId="2330" xr:uid="{419D737D-CD23-4957-B5F6-37525AFF224F}"/>
    <cellStyle name="Millares 5 5 2 2 2" xfId="4245" xr:uid="{2C2533C2-DC41-434B-B7E3-3E2B956946C4}"/>
    <cellStyle name="Millares 5 5 2 3" xfId="1373" xr:uid="{0CB209D5-6C2F-419E-A260-BC6CD4E90740}"/>
    <cellStyle name="Millares 5 5 2 4" xfId="3288" xr:uid="{A701FA6E-F574-4BB6-AB15-ADE45D14BB0A}"/>
    <cellStyle name="Millares 5 5 3" xfId="655" xr:uid="{1236F7E6-DB22-48E8-A69F-2DD45E1D4070}"/>
    <cellStyle name="Millares 5 5 3 2" xfId="2569" xr:uid="{8BE9F986-0A1A-45EC-8037-3D8C027274A0}"/>
    <cellStyle name="Millares 5 5 3 2 2" xfId="4484" xr:uid="{42FAC749-8C87-4196-83A2-1185D0515A2E}"/>
    <cellStyle name="Millares 5 5 3 3" xfId="1612" xr:uid="{C7EF2F69-6EC8-4FF6-ACB3-7FDFAD2BF443}"/>
    <cellStyle name="Millares 5 5 3 4" xfId="3527" xr:uid="{F05061EA-26F2-4B50-8660-F678E0D84616}"/>
    <cellStyle name="Millares 5 5 4" xfId="894" xr:uid="{D7AD74DD-861C-4DEB-ABE7-7D9FAF45E8A6}"/>
    <cellStyle name="Millares 5 5 4 2" xfId="2808" xr:uid="{26A2FCB6-562C-47F6-9E37-BB037F0B1EDA}"/>
    <cellStyle name="Millares 5 5 4 2 2" xfId="4723" xr:uid="{704D19C0-8607-43D2-8B7A-CA8CE9253808}"/>
    <cellStyle name="Millares 5 5 4 3" xfId="1851" xr:uid="{EB3DAB8C-D821-4E9C-8565-D194ED163B08}"/>
    <cellStyle name="Millares 5 5 4 4" xfId="3766" xr:uid="{CA0B673C-3E5C-459C-89C1-6154BD6DFDFB}"/>
    <cellStyle name="Millares 5 5 5" xfId="2092" xr:uid="{771300F3-38D9-4691-B94D-C6ED33FC5310}"/>
    <cellStyle name="Millares 5 5 5 2" xfId="4007" xr:uid="{1FE845EA-ACDD-45DD-A193-D4FF4DAC70DC}"/>
    <cellStyle name="Millares 5 5 6" xfId="1135" xr:uid="{CBD5A9B1-A942-4134-893B-3A2AB69A3871}"/>
    <cellStyle name="Millares 5 5 7" xfId="3050" xr:uid="{12BF2EF8-4A1D-4047-9B9E-FD9CBBB894DD}"/>
    <cellStyle name="Millares 5 6" xfId="230" xr:uid="{2A5BDABF-B006-42D7-A2B4-7E4E44C23C13}"/>
    <cellStyle name="Millares 5 6 2" xfId="468" xr:uid="{02E24BC0-5E10-4E94-BC74-E8A9D6700983}"/>
    <cellStyle name="Millares 5 6 2 2" xfId="2382" xr:uid="{A7AEB3BA-834D-4301-A19B-F3DFB384D04A}"/>
    <cellStyle name="Millares 5 6 2 2 2" xfId="4297" xr:uid="{40509B21-D2E8-4751-B025-E75872912B04}"/>
    <cellStyle name="Millares 5 6 2 3" xfId="1425" xr:uid="{204C073F-6CEF-485E-B69F-5C80BE8FDEF0}"/>
    <cellStyle name="Millares 5 6 2 4" xfId="3340" xr:uid="{AA4BF859-99CA-4D72-8B6F-7F2D2D2A4398}"/>
    <cellStyle name="Millares 5 6 3" xfId="707" xr:uid="{F9234D65-064A-4C57-8CB2-BF40CF703A2F}"/>
    <cellStyle name="Millares 5 6 3 2" xfId="2621" xr:uid="{3423C13A-8C0B-481B-A4E1-4E8B0CDF8E18}"/>
    <cellStyle name="Millares 5 6 3 2 2" xfId="4536" xr:uid="{6541B376-5A4A-4AC3-BAD2-8BFDF9EAC4DA}"/>
    <cellStyle name="Millares 5 6 3 3" xfId="1664" xr:uid="{D30C76A9-1D74-4E14-B246-B8B1ADC1E468}"/>
    <cellStyle name="Millares 5 6 3 4" xfId="3579" xr:uid="{4A672C92-C80A-4025-98BC-D2D819849190}"/>
    <cellStyle name="Millares 5 6 4" xfId="946" xr:uid="{4146367B-E467-413B-97DC-61D3A9F707C8}"/>
    <cellStyle name="Millares 5 6 4 2" xfId="2860" xr:uid="{21D5248A-914C-4B50-9D99-77A221AF4BE5}"/>
    <cellStyle name="Millares 5 6 4 2 2" xfId="4775" xr:uid="{6168F2FD-108C-44ED-A448-E0DC3F8F5D5E}"/>
    <cellStyle name="Millares 5 6 4 3" xfId="1903" xr:uid="{5954F133-E623-4228-B96D-0A4C9955A83B}"/>
    <cellStyle name="Millares 5 6 4 4" xfId="3818" xr:uid="{68528371-1EED-413E-9B95-EDEFE648BC9B}"/>
    <cellStyle name="Millares 5 6 5" xfId="2144" xr:uid="{8B4A290E-75FF-4BDF-8A1F-04637DA83CA0}"/>
    <cellStyle name="Millares 5 6 5 2" xfId="4059" xr:uid="{559D9B92-0588-40AC-B609-0DE60BEBE48E}"/>
    <cellStyle name="Millares 5 6 6" xfId="1187" xr:uid="{21E598E8-2A21-4C8F-8706-F4C6F5891A95}"/>
    <cellStyle name="Millares 5 6 7" xfId="3102" xr:uid="{0CBEB7C8-20A0-4150-A0D9-482EDFBCEBF3}"/>
    <cellStyle name="Millares 5 7" xfId="297" xr:uid="{9EC9C86B-B374-4AC3-9832-44DE447AF485}"/>
    <cellStyle name="Millares 5 7 2" xfId="2211" xr:uid="{254E6255-610B-4A98-BA66-68D1DBADE910}"/>
    <cellStyle name="Millares 5 7 2 2" xfId="4126" xr:uid="{EF40ADCC-435B-4E45-BD95-F7001935FFA7}"/>
    <cellStyle name="Millares 5 7 3" xfId="1254" xr:uid="{BBC9EA9E-84C0-46F5-B8A9-5868DAD3388E}"/>
    <cellStyle name="Millares 5 7 4" xfId="3169" xr:uid="{352BCE09-594A-41CC-9C29-D6E5A183F18E}"/>
    <cellStyle name="Millares 5 8" xfId="536" xr:uid="{16B15EA9-7E9A-47EF-99D6-F59BFC4DB268}"/>
    <cellStyle name="Millares 5 8 2" xfId="2450" xr:uid="{D02D293D-99A9-4650-B7FA-1AE3AADFFEEB}"/>
    <cellStyle name="Millares 5 8 2 2" xfId="4365" xr:uid="{34625077-FE30-4E20-8D18-DA4C026A01CE}"/>
    <cellStyle name="Millares 5 8 3" xfId="1493" xr:uid="{FF27684E-FAAA-412C-8F1F-C03D17A97F19}"/>
    <cellStyle name="Millares 5 8 4" xfId="3408" xr:uid="{E6186CCE-20A6-43E0-9122-56F31D1CAFE9}"/>
    <cellStyle name="Millares 5 9" xfId="775" xr:uid="{CB1F87FF-7942-4CAA-A087-35FE91D84145}"/>
    <cellStyle name="Millares 5 9 2" xfId="2689" xr:uid="{F0052B0D-ED6A-4CBB-84E2-D3564F9EEFAE}"/>
    <cellStyle name="Millares 5 9 2 2" xfId="4604" xr:uid="{E3545355-C1BD-40F3-AEA4-D1DD8BE955FA}"/>
    <cellStyle name="Millares 5 9 3" xfId="1732" xr:uid="{DEC5306E-31BA-4381-BEFF-DD15B804DD9D}"/>
    <cellStyle name="Millares 5 9 4" xfId="3647" xr:uid="{9C4C1E82-EB09-415F-861B-0B76208EAFD0}"/>
    <cellStyle name="Millares 6" xfId="55" xr:uid="{D6EBA2EE-E27D-47E1-9C5C-EF771836D16F}"/>
    <cellStyle name="Millares 6 10" xfId="1972" xr:uid="{E1C53F3D-7486-444C-9A85-A05CEAEA789C}"/>
    <cellStyle name="Millares 6 10 2" xfId="3887" xr:uid="{A86010E5-D70E-4231-A80C-4039DC54E652}"/>
    <cellStyle name="Millares 6 11" xfId="1015" xr:uid="{F8E82993-4EF5-4F19-B40F-CC069ED709B4}"/>
    <cellStyle name="Millares 6 12" xfId="2930" xr:uid="{96D18CC7-41D1-4CC8-B402-79CE88500F26}"/>
    <cellStyle name="Millares 6 2" xfId="90" xr:uid="{7267F122-D164-4B5B-BF33-3EE8F0E08106}"/>
    <cellStyle name="Millares 6 2 10" xfId="2964" xr:uid="{0E1A6118-0D26-4A97-B046-42C6D18F1456}"/>
    <cellStyle name="Millares 6 2 2" xfId="136" xr:uid="{854BC035-F5E1-4584-88D6-4A3ED88CE539}"/>
    <cellStyle name="Millares 6 2 2 2" xfId="375" xr:uid="{0FA03A70-C5DA-4BAF-AC45-F131685617D8}"/>
    <cellStyle name="Millares 6 2 2 2 2" xfId="2289" xr:uid="{47633C64-F825-4BE9-8D16-ECB36D57BAF2}"/>
    <cellStyle name="Millares 6 2 2 2 2 2" xfId="4204" xr:uid="{E92198D2-074E-427B-A9CA-4BCBFF4CF436}"/>
    <cellStyle name="Millares 6 2 2 2 3" xfId="1332" xr:uid="{26F38F1F-94BF-4A34-87FD-E6EE4DC98C6A}"/>
    <cellStyle name="Millares 6 2 2 2 4" xfId="3247" xr:uid="{59FDF340-EE75-407F-8734-55D1EE8B80CA}"/>
    <cellStyle name="Millares 6 2 2 3" xfId="614" xr:uid="{2A31AD83-7864-4505-86C9-12F2442EDC23}"/>
    <cellStyle name="Millares 6 2 2 3 2" xfId="2528" xr:uid="{F1FBF32E-35D2-45AF-87AB-15DAD27BF0FD}"/>
    <cellStyle name="Millares 6 2 2 3 2 2" xfId="4443" xr:uid="{FBF30556-5C3D-4EE6-BE4D-0751787CDCEC}"/>
    <cellStyle name="Millares 6 2 2 3 3" xfId="1571" xr:uid="{F8703D62-469C-459C-AF96-B13CDA61314C}"/>
    <cellStyle name="Millares 6 2 2 3 4" xfId="3486" xr:uid="{AED03896-D67C-4EFC-BE94-7064F10AF76A}"/>
    <cellStyle name="Millares 6 2 2 4" xfId="853" xr:uid="{F3C1AB70-9723-4CF2-93FE-FC807633B3B9}"/>
    <cellStyle name="Millares 6 2 2 4 2" xfId="2767" xr:uid="{90EFE7DC-29C0-49EC-AC38-2E9FE2A19CFF}"/>
    <cellStyle name="Millares 6 2 2 4 2 2" xfId="4682" xr:uid="{6337D000-6EC8-4FD5-A8D9-DAA0930E0C2A}"/>
    <cellStyle name="Millares 6 2 2 4 3" xfId="1810" xr:uid="{29E0DF82-BDE6-4354-9094-37240F47D84D}"/>
    <cellStyle name="Millares 6 2 2 4 4" xfId="3725" xr:uid="{DD3CBCD2-8F8C-44DE-BC96-954A01E0DD8B}"/>
    <cellStyle name="Millares 6 2 2 5" xfId="2051" xr:uid="{B1CD130F-5998-4147-9545-C9F4D8166A60}"/>
    <cellStyle name="Millares 6 2 2 5 2" xfId="3966" xr:uid="{14D49595-5F36-4BA0-8EC7-0DAA3B11C457}"/>
    <cellStyle name="Millares 6 2 2 6" xfId="1094" xr:uid="{B0039BEE-703E-4AE6-8A36-35A614C8F1BB}"/>
    <cellStyle name="Millares 6 2 2 7" xfId="3009" xr:uid="{D391EE71-2971-4C4A-B36C-3A2FCD6DFE7C}"/>
    <cellStyle name="Millares 6 2 3" xfId="189" xr:uid="{2C69D7A2-4B87-4B64-B15A-3B75AA22344E}"/>
    <cellStyle name="Millares 6 2 3 2" xfId="427" xr:uid="{677F578E-AE5A-4122-A378-8A81E26C8E2F}"/>
    <cellStyle name="Millares 6 2 3 2 2" xfId="2341" xr:uid="{96B418A0-554F-43CA-B214-A6660517A24E}"/>
    <cellStyle name="Millares 6 2 3 2 2 2" xfId="4256" xr:uid="{BE768DA7-8D86-4B38-A95B-958E70987A51}"/>
    <cellStyle name="Millares 6 2 3 2 3" xfId="1384" xr:uid="{87886403-CA39-4524-955A-3AC6AEC67A43}"/>
    <cellStyle name="Millares 6 2 3 2 4" xfId="3299" xr:uid="{B30EC806-32F9-485C-993B-85B187DB4E28}"/>
    <cellStyle name="Millares 6 2 3 3" xfId="666" xr:uid="{F49D5B9A-6F4A-49B6-9D8D-53AA7FA1858F}"/>
    <cellStyle name="Millares 6 2 3 3 2" xfId="2580" xr:uid="{8471497A-BEDD-429B-8527-0D732A2C1AB6}"/>
    <cellStyle name="Millares 6 2 3 3 2 2" xfId="4495" xr:uid="{65E1977A-FCE3-4281-86BF-3B211B94DEF7}"/>
    <cellStyle name="Millares 6 2 3 3 3" xfId="1623" xr:uid="{E6C8B103-9D72-41FE-AD8C-28A4A63E239C}"/>
    <cellStyle name="Millares 6 2 3 3 4" xfId="3538" xr:uid="{23AA4CD7-24FE-4BF1-8A4E-831DB2AB5397}"/>
    <cellStyle name="Millares 6 2 3 4" xfId="905" xr:uid="{B5E45BEA-79FE-4FD5-B794-3F86365DC7FA}"/>
    <cellStyle name="Millares 6 2 3 4 2" xfId="2819" xr:uid="{74C0CE03-3EB1-408F-8389-2F4BB0962BB1}"/>
    <cellStyle name="Millares 6 2 3 4 2 2" xfId="4734" xr:uid="{F40CB4AF-358F-4711-8EB2-3E22561520B9}"/>
    <cellStyle name="Millares 6 2 3 4 3" xfId="1862" xr:uid="{FA97DD3A-9122-44B3-A9F3-BC8135C86B73}"/>
    <cellStyle name="Millares 6 2 3 4 4" xfId="3777" xr:uid="{D620514A-3CFF-4E22-A8AF-BF982E716884}"/>
    <cellStyle name="Millares 6 2 3 5" xfId="2103" xr:uid="{135C36BA-73A0-45B8-9AA9-B12113AD639F}"/>
    <cellStyle name="Millares 6 2 3 5 2" xfId="4018" xr:uid="{844E2179-F93E-4B9D-98C8-32341028896A}"/>
    <cellStyle name="Millares 6 2 3 6" xfId="1146" xr:uid="{B6606658-0758-43A3-8658-21ED89F55477}"/>
    <cellStyle name="Millares 6 2 3 7" xfId="3061" xr:uid="{C4649615-DCD5-43A7-962C-F1C4AD56DC5C}"/>
    <cellStyle name="Millares 6 2 4" xfId="262" xr:uid="{EA98CF19-B1F3-45A3-8392-AA1D699159DF}"/>
    <cellStyle name="Millares 6 2 4 2" xfId="501" xr:uid="{AD55266D-105A-44F9-92F0-CAB8F3A3E602}"/>
    <cellStyle name="Millares 6 2 4 2 2" xfId="2415" xr:uid="{785356FC-88F4-4232-81EA-473A90E8BA34}"/>
    <cellStyle name="Millares 6 2 4 2 2 2" xfId="4330" xr:uid="{44EB6A9B-E4F1-4658-970D-5F9098B059AF}"/>
    <cellStyle name="Millares 6 2 4 2 3" xfId="1458" xr:uid="{3CB3B5EA-3DF8-45A8-8533-7F4FB22C1939}"/>
    <cellStyle name="Millares 6 2 4 2 4" xfId="3373" xr:uid="{85805948-8B67-4F37-9B90-CEC6C51150B4}"/>
    <cellStyle name="Millares 6 2 4 3" xfId="740" xr:uid="{8415731B-59C0-43EC-90ED-EC1FF04C2799}"/>
    <cellStyle name="Millares 6 2 4 3 2" xfId="2654" xr:uid="{01238A32-027B-4D8A-A7E6-93FDD495B8AE}"/>
    <cellStyle name="Millares 6 2 4 3 2 2" xfId="4569" xr:uid="{0B93555E-FA97-40DA-AB12-1FEE3AB4EE65}"/>
    <cellStyle name="Millares 6 2 4 3 3" xfId="1697" xr:uid="{49F26107-6BB4-4283-BC9C-86DBE9BC0C67}"/>
    <cellStyle name="Millares 6 2 4 3 4" xfId="3612" xr:uid="{031BE690-3A73-4F6C-88CE-9A0708C301BF}"/>
    <cellStyle name="Millares 6 2 4 4" xfId="979" xr:uid="{F4AFBFE7-BFC2-4C64-B77A-794E9B53691B}"/>
    <cellStyle name="Millares 6 2 4 4 2" xfId="2893" xr:uid="{7BA2E417-341E-45D6-8646-195E6CC06414}"/>
    <cellStyle name="Millares 6 2 4 4 2 2" xfId="4808" xr:uid="{9BEBDF9C-7BE3-40E2-91D9-0E879C24466B}"/>
    <cellStyle name="Millares 6 2 4 4 3" xfId="1936" xr:uid="{C91B2702-F1E2-4A0F-BFC1-68126CBE265D}"/>
    <cellStyle name="Millares 6 2 4 4 4" xfId="3851" xr:uid="{0CAFFFEF-C7A8-4740-B16F-6BE50B27CC75}"/>
    <cellStyle name="Millares 6 2 4 5" xfId="2176" xr:uid="{7CDE6AE9-51FB-4463-A89A-27F9152C18B5}"/>
    <cellStyle name="Millares 6 2 4 5 2" xfId="4091" xr:uid="{3E3D23FD-3F4F-481D-AF1B-5B7378137D09}"/>
    <cellStyle name="Millares 6 2 4 6" xfId="1219" xr:uid="{165A0034-D51F-484B-96A8-64DF23770623}"/>
    <cellStyle name="Millares 6 2 4 7" xfId="3134" xr:uid="{DE5D7615-B003-46BF-8E46-CE2AEA63C10C}"/>
    <cellStyle name="Millares 6 2 5" xfId="330" xr:uid="{CB03EDA1-C03A-4F72-97FB-50A72932532D}"/>
    <cellStyle name="Millares 6 2 5 2" xfId="2244" xr:uid="{32AEBF51-380D-4EA3-BC56-EDB3FEAE5F0B}"/>
    <cellStyle name="Millares 6 2 5 2 2" xfId="4159" xr:uid="{960AB8F6-2BE8-4D51-82D3-5523A5278F66}"/>
    <cellStyle name="Millares 6 2 5 3" xfId="1287" xr:uid="{11E9EE01-E6C0-49C7-A6A3-B542CAA4D34D}"/>
    <cellStyle name="Millares 6 2 5 4" xfId="3202" xr:uid="{F3301E80-E50D-45A2-BD75-4C07182E7319}"/>
    <cellStyle name="Millares 6 2 6" xfId="569" xr:uid="{C24FFBC8-83D8-4BFE-8C1A-E4A1D993DAE5}"/>
    <cellStyle name="Millares 6 2 6 2" xfId="2483" xr:uid="{475950F2-E959-41E0-84B8-7331C362075B}"/>
    <cellStyle name="Millares 6 2 6 2 2" xfId="4398" xr:uid="{4121CB1B-5EA2-48EA-833C-7B8B052308C7}"/>
    <cellStyle name="Millares 6 2 6 3" xfId="1526" xr:uid="{2BD93E98-A0EE-4DEE-BA2B-AA3FA0364E6F}"/>
    <cellStyle name="Millares 6 2 6 4" xfId="3441" xr:uid="{9550866B-7EC1-4053-8FC0-F22490BD43C1}"/>
    <cellStyle name="Millares 6 2 7" xfId="808" xr:uid="{17B9B1A8-4562-47DA-A6A6-CD7B05973E01}"/>
    <cellStyle name="Millares 6 2 7 2" xfId="2722" xr:uid="{93F16558-6014-4403-B0C0-4B6471543136}"/>
    <cellStyle name="Millares 6 2 7 2 2" xfId="4637" xr:uid="{B6E789A6-1EF0-4C84-8FB2-F7A43B3AC6BD}"/>
    <cellStyle name="Millares 6 2 7 3" xfId="1765" xr:uid="{770B1064-6349-4A0E-A7A6-2CBAEADD4FAF}"/>
    <cellStyle name="Millares 6 2 7 4" xfId="3680" xr:uid="{AEF340C9-E2B0-4DE3-A856-1458A8550F53}"/>
    <cellStyle name="Millares 6 2 8" xfId="2006" xr:uid="{EAC75D42-0C7F-418A-B9D6-B2F3E10EF505}"/>
    <cellStyle name="Millares 6 2 8 2" xfId="3921" xr:uid="{629F64D1-2C6D-4E09-8ABF-3C3C89892FC3}"/>
    <cellStyle name="Millares 6 2 9" xfId="1049" xr:uid="{A76549A4-ED23-4CFA-A7E4-B5F605266E84}"/>
    <cellStyle name="Millares 6 3" xfId="154" xr:uid="{0D1C1A74-ED92-4E23-B740-8CB885D61E47}"/>
    <cellStyle name="Millares 6 3 2" xfId="206" xr:uid="{09FE8E97-F685-4FF2-BDF4-102026B85DC3}"/>
    <cellStyle name="Millares 6 3 2 2" xfId="444" xr:uid="{65B0BF2B-BDC0-4140-9DFA-F4E6860F7E86}"/>
    <cellStyle name="Millares 6 3 2 2 2" xfId="2358" xr:uid="{DC5E3C95-0F97-4D12-B3A8-4E88B7206F4D}"/>
    <cellStyle name="Millares 6 3 2 2 2 2" xfId="4273" xr:uid="{16138B97-8FD6-49D3-9D8B-0DEB1BC7EEFE}"/>
    <cellStyle name="Millares 6 3 2 2 3" xfId="1401" xr:uid="{01FB2241-3EE3-42F3-86FC-06D46B8116FE}"/>
    <cellStyle name="Millares 6 3 2 2 4" xfId="3316" xr:uid="{370590E1-967A-4548-AD3A-51D3F875E86F}"/>
    <cellStyle name="Millares 6 3 2 3" xfId="683" xr:uid="{76570094-C95F-4476-ABBC-D6AB985F1EFC}"/>
    <cellStyle name="Millares 6 3 2 3 2" xfId="2597" xr:uid="{5F127D19-3A61-4D9D-BC68-E8D49A7AF4FF}"/>
    <cellStyle name="Millares 6 3 2 3 2 2" xfId="4512" xr:uid="{406DB9BD-76A0-452B-B9DB-58FCAEFA0C45}"/>
    <cellStyle name="Millares 6 3 2 3 3" xfId="1640" xr:uid="{48BDB733-1BB2-4469-BAFD-C8F05DE64BF1}"/>
    <cellStyle name="Millares 6 3 2 3 4" xfId="3555" xr:uid="{18C71CF4-8ED5-48FA-887D-52CEF68898E7}"/>
    <cellStyle name="Millares 6 3 2 4" xfId="922" xr:uid="{399BF4F3-AD41-4001-B156-86F6BA29D0EC}"/>
    <cellStyle name="Millares 6 3 2 4 2" xfId="2836" xr:uid="{0FEAC4F6-FEAC-44C6-B770-269EC6D123C3}"/>
    <cellStyle name="Millares 6 3 2 4 2 2" xfId="4751" xr:uid="{1545AAE9-4AED-487F-89DC-5284B8E9CFD8}"/>
    <cellStyle name="Millares 6 3 2 4 3" xfId="1879" xr:uid="{96EB0A48-7E58-48F9-AF0F-1867AE688E8F}"/>
    <cellStyle name="Millares 6 3 2 4 4" xfId="3794" xr:uid="{65E30C5A-0FCB-42F0-9745-78DD08992ED6}"/>
    <cellStyle name="Millares 6 3 2 5" xfId="2120" xr:uid="{D7AF7021-6982-401E-8BE7-D238AFACE789}"/>
    <cellStyle name="Millares 6 3 2 5 2" xfId="4035" xr:uid="{CF9425FD-D5F7-4DD9-B0E0-E92B0BDB68AD}"/>
    <cellStyle name="Millares 6 3 2 6" xfId="1163" xr:uid="{510FA56D-9B5B-4F7D-814B-DF07425E5E92}"/>
    <cellStyle name="Millares 6 3 2 7" xfId="3078" xr:uid="{1C6C8276-7331-402E-9467-FE9F424F4A7F}"/>
    <cellStyle name="Millares 6 3 3" xfId="392" xr:uid="{9AD2C921-347A-4D42-83AA-6BBF5433AAA3}"/>
    <cellStyle name="Millares 6 3 3 2" xfId="2306" xr:uid="{CE384AFA-CE6A-493E-A83C-DB276A22E720}"/>
    <cellStyle name="Millares 6 3 3 2 2" xfId="4221" xr:uid="{86DE0B90-67F6-4EC8-AC01-CE4F22A4BB34}"/>
    <cellStyle name="Millares 6 3 3 3" xfId="1349" xr:uid="{4ED118C1-FF91-4939-BB51-F9E631BA6134}"/>
    <cellStyle name="Millares 6 3 3 4" xfId="3264" xr:uid="{063C40AC-0FA8-4BAA-9517-1C6AF8D88CE3}"/>
    <cellStyle name="Millares 6 3 4" xfId="631" xr:uid="{6DD96FA6-970E-41A1-956C-1A58045907B7}"/>
    <cellStyle name="Millares 6 3 4 2" xfId="2545" xr:uid="{04EFFA0F-16C9-44BD-BAEE-15B5873EA0D4}"/>
    <cellStyle name="Millares 6 3 4 2 2" xfId="4460" xr:uid="{A1E62AF2-BD5E-4488-A5B9-8F7CB39114DF}"/>
    <cellStyle name="Millares 6 3 4 3" xfId="1588" xr:uid="{639BD605-BF76-45F0-ADDD-2D02E440739E}"/>
    <cellStyle name="Millares 6 3 4 4" xfId="3503" xr:uid="{A8677878-3AA0-4E88-BF21-29120EEF2DDC}"/>
    <cellStyle name="Millares 6 3 5" xfId="870" xr:uid="{E8D1C7C2-0433-4607-8E0F-31D68FEE271B}"/>
    <cellStyle name="Millares 6 3 5 2" xfId="2784" xr:uid="{6FF595FD-E4E9-4344-89B2-E928C3E39E4F}"/>
    <cellStyle name="Millares 6 3 5 2 2" xfId="4699" xr:uid="{07AADDD6-F460-4B94-8289-2FBCD716E1D8}"/>
    <cellStyle name="Millares 6 3 5 3" xfId="1827" xr:uid="{99A02FCC-B781-4757-AF53-BF3629816692}"/>
    <cellStyle name="Millares 6 3 5 4" xfId="3742" xr:uid="{C71FB254-CE18-4175-9567-61501DE53312}"/>
    <cellStyle name="Millares 6 3 6" xfId="2068" xr:uid="{A02D9D34-3914-45C5-AB86-2171A8EE5E8C}"/>
    <cellStyle name="Millares 6 3 6 2" xfId="3983" xr:uid="{D4B52A64-652D-4351-9262-05B9AF2DD91D}"/>
    <cellStyle name="Millares 6 3 7" xfId="1111" xr:uid="{D168D6BD-88FA-41DB-9BCF-AE0718A6BC70}"/>
    <cellStyle name="Millares 6 3 8" xfId="3026" xr:uid="{B3C0FB62-42BD-4E9F-92A5-23E1D68D2019}"/>
    <cellStyle name="Millares 6 4" xfId="124" xr:uid="{5C915725-3EAC-4D99-9868-4CE03D943CC5}"/>
    <cellStyle name="Millares 6 4 2" xfId="363" xr:uid="{81921A80-B39C-41FF-A0D3-B5634373CA71}"/>
    <cellStyle name="Millares 6 4 2 2" xfId="2277" xr:uid="{2886E46C-F64A-45C0-8387-3FC827548C9A}"/>
    <cellStyle name="Millares 6 4 2 2 2" xfId="4192" xr:uid="{0B19BCB6-8737-4C92-81A4-A55061408D8A}"/>
    <cellStyle name="Millares 6 4 2 3" xfId="1320" xr:uid="{1E2C16F4-39EF-48B3-AAA3-9F71A7F0D0C6}"/>
    <cellStyle name="Millares 6 4 2 4" xfId="3235" xr:uid="{372B1006-A125-4C79-95E4-0BF3CBACC3B0}"/>
    <cellStyle name="Millares 6 4 3" xfId="602" xr:uid="{7B8E0B7C-02D6-42D6-B777-A480DD5D45FD}"/>
    <cellStyle name="Millares 6 4 3 2" xfId="2516" xr:uid="{382F5BD6-73CC-4636-80F7-A865B0D1E781}"/>
    <cellStyle name="Millares 6 4 3 2 2" xfId="4431" xr:uid="{74F32ED8-F4BC-4D60-B9C9-8BB65403FFDC}"/>
    <cellStyle name="Millares 6 4 3 3" xfId="1559" xr:uid="{EB6F6C2B-4A07-4380-8C24-E58F5B4F919A}"/>
    <cellStyle name="Millares 6 4 3 4" xfId="3474" xr:uid="{27ED8396-0B2F-4C9E-B179-5EAB12516130}"/>
    <cellStyle name="Millares 6 4 4" xfId="841" xr:uid="{24DC5F13-4343-461F-BF05-DB423119DB2D}"/>
    <cellStyle name="Millares 6 4 4 2" xfId="2755" xr:uid="{23EDFED9-44AB-423C-AA1E-A07AEE3A655F}"/>
    <cellStyle name="Millares 6 4 4 2 2" xfId="4670" xr:uid="{A5BAE9A6-850D-4C74-B815-9955A379E503}"/>
    <cellStyle name="Millares 6 4 4 3" xfId="1798" xr:uid="{A7C6C32B-68FC-4D65-91AE-6379CF3F6A32}"/>
    <cellStyle name="Millares 6 4 4 4" xfId="3713" xr:uid="{3F5F4D02-6492-4B48-8D7E-D7AB95597F00}"/>
    <cellStyle name="Millares 6 4 5" xfId="2039" xr:uid="{D7B1E797-FD4E-4FFF-83EB-AC040E9E1AAB}"/>
    <cellStyle name="Millares 6 4 5 2" xfId="3954" xr:uid="{24BD5E7F-05C1-4395-8AD6-AEBE57E983F6}"/>
    <cellStyle name="Millares 6 4 6" xfId="1082" xr:uid="{E39212C9-93D6-4E44-8954-32DCF37FBD1F}"/>
    <cellStyle name="Millares 6 4 7" xfId="2997" xr:uid="{E208ECD0-118E-47B3-8720-3E9DC2AD1F2C}"/>
    <cellStyle name="Millares 6 5" xfId="177" xr:uid="{0B99E614-082E-4651-AEC1-7417C13D3F2F}"/>
    <cellStyle name="Millares 6 5 2" xfId="415" xr:uid="{BD9D5B54-AB95-4404-8D7A-E8F9C0509431}"/>
    <cellStyle name="Millares 6 5 2 2" xfId="2329" xr:uid="{6C2E1AD3-C5E3-4BC2-863D-301029620721}"/>
    <cellStyle name="Millares 6 5 2 2 2" xfId="4244" xr:uid="{1A2E9D3A-7C5B-4545-87B8-03F3A2CD7992}"/>
    <cellStyle name="Millares 6 5 2 3" xfId="1372" xr:uid="{30861CA1-5769-4740-817C-91B35A26452E}"/>
    <cellStyle name="Millares 6 5 2 4" xfId="3287" xr:uid="{BC9479A9-A7CC-47D2-ADD2-2243F35EDA22}"/>
    <cellStyle name="Millares 6 5 3" xfId="654" xr:uid="{B32EB309-B31C-4726-B690-B2D3063C5D57}"/>
    <cellStyle name="Millares 6 5 3 2" xfId="2568" xr:uid="{36D1CE64-8F4E-4850-83BD-E4EBDA3025A4}"/>
    <cellStyle name="Millares 6 5 3 2 2" xfId="4483" xr:uid="{48AE1DA6-0085-4531-B73F-C63FE8524B26}"/>
    <cellStyle name="Millares 6 5 3 3" xfId="1611" xr:uid="{C306EBDA-7EFD-48CE-AFD9-7646EC3E1E08}"/>
    <cellStyle name="Millares 6 5 3 4" xfId="3526" xr:uid="{08BF605B-C518-4C27-9743-14B67ED59F71}"/>
    <cellStyle name="Millares 6 5 4" xfId="893" xr:uid="{D525753E-22A2-492C-AC19-EB2422B9E548}"/>
    <cellStyle name="Millares 6 5 4 2" xfId="2807" xr:uid="{C6E8CFB9-D431-494A-B322-29DB7B5B9E7F}"/>
    <cellStyle name="Millares 6 5 4 2 2" xfId="4722" xr:uid="{27757DEC-E4A8-4EEA-A115-32AF4701A2DF}"/>
    <cellStyle name="Millares 6 5 4 3" xfId="1850" xr:uid="{3B22F70D-62CB-4CCA-BE45-BFCBC2F21990}"/>
    <cellStyle name="Millares 6 5 4 4" xfId="3765" xr:uid="{058CFC41-33B8-49D4-8720-F84DC3F97178}"/>
    <cellStyle name="Millares 6 5 5" xfId="2091" xr:uid="{C99D7E45-0DBE-40CC-ABED-37048FCB4E96}"/>
    <cellStyle name="Millares 6 5 5 2" xfId="4006" xr:uid="{CAD39FCE-53F8-4E89-8647-C6F391E27917}"/>
    <cellStyle name="Millares 6 5 6" xfId="1134" xr:uid="{49E000C7-AF26-42E6-8233-D3F658972AA8}"/>
    <cellStyle name="Millares 6 5 7" xfId="3049" xr:uid="{254652EE-97F8-4477-A113-667C67F8AC1F}"/>
    <cellStyle name="Millares 6 6" xfId="229" xr:uid="{DD46B9BB-9B0B-4BE3-B94F-11B36BBB82AE}"/>
    <cellStyle name="Millares 6 6 2" xfId="467" xr:uid="{3ADBF372-4770-44B5-9507-AA2B39D95461}"/>
    <cellStyle name="Millares 6 6 2 2" xfId="2381" xr:uid="{7F52FFEA-0951-4977-9F26-61A384BAE488}"/>
    <cellStyle name="Millares 6 6 2 2 2" xfId="4296" xr:uid="{AD2DDFA4-89C4-47BB-A78A-3FFDD8BCE9D6}"/>
    <cellStyle name="Millares 6 6 2 3" xfId="1424" xr:uid="{924C4FB5-413B-403A-A1B3-8A904F825E60}"/>
    <cellStyle name="Millares 6 6 2 4" xfId="3339" xr:uid="{70D4F236-F0CD-4EF0-9DAF-26CF6AA9C2BB}"/>
    <cellStyle name="Millares 6 6 3" xfId="706" xr:uid="{B23A69B8-C0D2-40CE-9F33-0FA0A866B7E8}"/>
    <cellStyle name="Millares 6 6 3 2" xfId="2620" xr:uid="{0521A753-F765-459C-B105-21E38164B563}"/>
    <cellStyle name="Millares 6 6 3 2 2" xfId="4535" xr:uid="{C2D8CE36-ED2E-4FD5-A7F2-3239421DAA9A}"/>
    <cellStyle name="Millares 6 6 3 3" xfId="1663" xr:uid="{35AB1ABE-76C0-4D9E-B4E3-F4C7B1C9A25E}"/>
    <cellStyle name="Millares 6 6 3 4" xfId="3578" xr:uid="{5D1C2DBE-188F-4327-934C-354CA8A0B290}"/>
    <cellStyle name="Millares 6 6 4" xfId="945" xr:uid="{A8C61353-C088-44FA-A207-B8CCD8B36740}"/>
    <cellStyle name="Millares 6 6 4 2" xfId="2859" xr:uid="{EC067BAB-73F0-4F7A-B6F1-5CC5FF910E09}"/>
    <cellStyle name="Millares 6 6 4 2 2" xfId="4774" xr:uid="{E68548B3-409E-411C-A7F0-D23281A3C564}"/>
    <cellStyle name="Millares 6 6 4 3" xfId="1902" xr:uid="{DAFBF6B0-16A0-48F3-AE63-3FFCB0951F80}"/>
    <cellStyle name="Millares 6 6 4 4" xfId="3817" xr:uid="{5581F2DB-B15F-4C23-848A-1C8F05F86740}"/>
    <cellStyle name="Millares 6 6 5" xfId="2143" xr:uid="{BFD31E15-AF5B-4010-9180-099139E25A67}"/>
    <cellStyle name="Millares 6 6 5 2" xfId="4058" xr:uid="{483FE742-B74F-4DD1-AD3B-B5EF90CBC88D}"/>
    <cellStyle name="Millares 6 6 6" xfId="1186" xr:uid="{A56EDD9B-0D92-43EA-9518-A229664BAFE6}"/>
    <cellStyle name="Millares 6 6 7" xfId="3101" xr:uid="{06F69349-947B-4183-87FC-0E3F07424358}"/>
    <cellStyle name="Millares 6 7" xfId="296" xr:uid="{ECCC40E9-2D7D-4CE4-8B26-01F41602BCD2}"/>
    <cellStyle name="Millares 6 7 2" xfId="2210" xr:uid="{390D3FE1-ED9C-4D8F-AD4D-AF64E72B651F}"/>
    <cellStyle name="Millares 6 7 2 2" xfId="4125" xr:uid="{DE0FE482-F6C0-4B96-9D6D-7D4AE9560ED6}"/>
    <cellStyle name="Millares 6 7 3" xfId="1253" xr:uid="{056C78F7-AE3A-40F0-8A3F-6F17AC85F49A}"/>
    <cellStyle name="Millares 6 7 4" xfId="3168" xr:uid="{2772E9FC-5B3C-483D-82E0-E74877D95FBC}"/>
    <cellStyle name="Millares 6 8" xfId="535" xr:uid="{6E67399F-F387-47BA-ABF9-5193B214BB92}"/>
    <cellStyle name="Millares 6 8 2" xfId="2449" xr:uid="{5C98B602-0519-4CD1-AB21-A0AC22F29FCC}"/>
    <cellStyle name="Millares 6 8 2 2" xfId="4364" xr:uid="{49A5B0F5-56E9-40B8-ADEC-D68442CB7FBC}"/>
    <cellStyle name="Millares 6 8 3" xfId="1492" xr:uid="{04A9D037-D811-4E68-ABCD-5E997536FD55}"/>
    <cellStyle name="Millares 6 8 4" xfId="3407" xr:uid="{91B23A05-03E4-48C4-9200-8CE1FB201FC4}"/>
    <cellStyle name="Millares 6 9" xfId="774" xr:uid="{629F445D-2B6B-4FFC-9034-C08287C70575}"/>
    <cellStyle name="Millares 6 9 2" xfId="2688" xr:uid="{BBEC6E7F-99A8-476B-9885-EF284D544189}"/>
    <cellStyle name="Millares 6 9 2 2" xfId="4603" xr:uid="{AA6C8EEE-31CB-49FC-B524-43E710308B09}"/>
    <cellStyle name="Millares 6 9 3" xfId="1731" xr:uid="{EDAEA838-B1CD-4690-863F-F08D9FEFA19E}"/>
    <cellStyle name="Millares 6 9 4" xfId="3646" xr:uid="{F2D6743D-7843-4D59-83D9-8E97EFC3EBD1}"/>
    <cellStyle name="Millares 7" xfId="42" xr:uid="{ABB82F92-8690-4C5F-B13F-4B09FB48E6FD}"/>
    <cellStyle name="Millares 7 10" xfId="1006" xr:uid="{470484D3-BE2B-4666-97CC-E9C7B6E61716}"/>
    <cellStyle name="Millares 7 11" xfId="2921" xr:uid="{B4E8A60C-E69B-4F83-8CC7-D4F8174AE47E}"/>
    <cellStyle name="Millares 7 2" xfId="81" xr:uid="{A8FB2241-6274-4698-8C91-ECA35506C98C}"/>
    <cellStyle name="Millares 7 2 2" xfId="253" xr:uid="{D65534DA-08E2-4FEB-84BE-D5A8D6CCD220}"/>
    <cellStyle name="Millares 7 2 2 2" xfId="492" xr:uid="{C2983A27-0FB1-44D4-8279-D8A8E0544CAD}"/>
    <cellStyle name="Millares 7 2 2 2 2" xfId="2406" xr:uid="{33741616-1296-4E65-A9F3-42CF7DAFD463}"/>
    <cellStyle name="Millares 7 2 2 2 2 2" xfId="4321" xr:uid="{FD6DE9A3-104D-4E67-9A0A-B021F00E53B6}"/>
    <cellStyle name="Millares 7 2 2 2 3" xfId="1449" xr:uid="{D8BFEE76-2CA7-4EE7-B709-77E1C1DFD949}"/>
    <cellStyle name="Millares 7 2 2 2 4" xfId="3364" xr:uid="{290664B8-293A-4543-B627-7DEB2B31E1E0}"/>
    <cellStyle name="Millares 7 2 2 3" xfId="731" xr:uid="{18349E58-9540-4BB7-BD30-89CE54645408}"/>
    <cellStyle name="Millares 7 2 2 3 2" xfId="2645" xr:uid="{33E27090-03AD-491F-8485-8C1B997D10AC}"/>
    <cellStyle name="Millares 7 2 2 3 2 2" xfId="4560" xr:uid="{0E1023CF-6258-4ABB-8476-3304085D3DD9}"/>
    <cellStyle name="Millares 7 2 2 3 3" xfId="1688" xr:uid="{3736595D-2725-4D98-A1B5-7B59C4D9501B}"/>
    <cellStyle name="Millares 7 2 2 3 4" xfId="3603" xr:uid="{A74CB3E7-516A-48E6-97D6-B0749563BFF5}"/>
    <cellStyle name="Millares 7 2 2 4" xfId="970" xr:uid="{F53C1BEA-F224-4F91-AEE4-A6CB60165399}"/>
    <cellStyle name="Millares 7 2 2 4 2" xfId="2884" xr:uid="{D5F87EC1-0B8A-4A6C-A3E8-A9469BB4C27A}"/>
    <cellStyle name="Millares 7 2 2 4 2 2" xfId="4799" xr:uid="{450CA70E-6A10-4251-9129-25A83F86039F}"/>
    <cellStyle name="Millares 7 2 2 4 3" xfId="1927" xr:uid="{CA85C445-7046-4C7E-B456-897ECA4898BB}"/>
    <cellStyle name="Millares 7 2 2 4 4" xfId="3842" xr:uid="{C50ACD08-2CD6-4588-8B9E-D927EB991306}"/>
    <cellStyle name="Millares 7 2 2 5" xfId="2167" xr:uid="{016666C5-9FB6-40BB-B79F-F6A92D46A8C0}"/>
    <cellStyle name="Millares 7 2 2 5 2" xfId="4082" xr:uid="{34829E54-FA1A-4441-85FC-27F134E06458}"/>
    <cellStyle name="Millares 7 2 2 6" xfId="1210" xr:uid="{31A0578E-1726-4FB6-A8D3-7BE81B99B4A3}"/>
    <cellStyle name="Millares 7 2 2 7" xfId="3125" xr:uid="{167C6131-68D7-4044-9639-FC37C5630F0F}"/>
    <cellStyle name="Millares 7 2 3" xfId="321" xr:uid="{240252CE-655B-4CE7-A176-A5F672610C50}"/>
    <cellStyle name="Millares 7 2 3 2" xfId="2235" xr:uid="{836EDFA3-75A2-48E0-AC7D-16138C966536}"/>
    <cellStyle name="Millares 7 2 3 2 2" xfId="4150" xr:uid="{F2DB4B14-056C-46AD-ABF8-01F40B926442}"/>
    <cellStyle name="Millares 7 2 3 3" xfId="1278" xr:uid="{2694443F-D5C4-447C-96CD-06050DD95C50}"/>
    <cellStyle name="Millares 7 2 3 4" xfId="3193" xr:uid="{96D0441E-43C5-4D53-BEFD-08F3A5A55C1C}"/>
    <cellStyle name="Millares 7 2 4" xfId="560" xr:uid="{623B9E06-CE2C-4E2A-974E-B65C20322F8A}"/>
    <cellStyle name="Millares 7 2 4 2" xfId="2474" xr:uid="{BE7D443F-DF99-431C-B6F3-CFF69236A8A6}"/>
    <cellStyle name="Millares 7 2 4 2 2" xfId="4389" xr:uid="{D2ACC0FE-42EF-4CC2-BC9D-D08701CF27D7}"/>
    <cellStyle name="Millares 7 2 4 3" xfId="1517" xr:uid="{0BC22F55-9C5D-4E55-A83E-B3A9324D8FDC}"/>
    <cellStyle name="Millares 7 2 4 4" xfId="3432" xr:uid="{9371965D-9194-40E1-95BB-45BBF99CA4EF}"/>
    <cellStyle name="Millares 7 2 5" xfId="799" xr:uid="{945567C8-DE60-4D8E-B2F3-D37EDD1561A6}"/>
    <cellStyle name="Millares 7 2 5 2" xfId="2713" xr:uid="{CD319B02-A3F6-488C-BA34-3CC052F5B057}"/>
    <cellStyle name="Millares 7 2 5 2 2" xfId="4628" xr:uid="{63AC3642-AD50-4EDD-A250-E56FD7E06129}"/>
    <cellStyle name="Millares 7 2 5 3" xfId="1756" xr:uid="{35AE35AC-895C-4A1A-864A-38851B98D286}"/>
    <cellStyle name="Millares 7 2 5 4" xfId="3671" xr:uid="{255F4D75-1D1B-4F58-9CDC-A708CD09EE5F}"/>
    <cellStyle name="Millares 7 2 6" xfId="1997" xr:uid="{5C0D3840-E700-413D-945D-3E7122896FBC}"/>
    <cellStyle name="Millares 7 2 6 2" xfId="3912" xr:uid="{E3C03BFE-CD2C-4B13-BD52-4EAD590E1746}"/>
    <cellStyle name="Millares 7 2 7" xfId="1040" xr:uid="{1DE6F59B-513C-4848-903E-CC411074D450}"/>
    <cellStyle name="Millares 7 2 8" xfId="2955" xr:uid="{36282A15-259D-45B3-9526-0D45D178008C}"/>
    <cellStyle name="Millares 7 3" xfId="131" xr:uid="{A2A45C6C-1D84-44A7-99D8-5F732A076121}"/>
    <cellStyle name="Millares 7 3 2" xfId="370" xr:uid="{F3055D66-08CF-4306-840A-F216DAFBB536}"/>
    <cellStyle name="Millares 7 3 2 2" xfId="2284" xr:uid="{92D353D9-E7C9-4664-A24C-3B557BF56314}"/>
    <cellStyle name="Millares 7 3 2 2 2" xfId="4199" xr:uid="{85F30F2A-6CD0-48D0-814F-B04F79A4A836}"/>
    <cellStyle name="Millares 7 3 2 3" xfId="1327" xr:uid="{1D9474FC-8DCE-40AA-A9AA-51CCCB8B7703}"/>
    <cellStyle name="Millares 7 3 2 4" xfId="3242" xr:uid="{CC608E80-54E8-4DA9-83A0-555E915A87C6}"/>
    <cellStyle name="Millares 7 3 3" xfId="609" xr:uid="{D6B85FF0-243C-47A0-BE2E-9337610B2F0C}"/>
    <cellStyle name="Millares 7 3 3 2" xfId="2523" xr:uid="{4542B018-C95D-4BF1-8590-EA206733E69E}"/>
    <cellStyle name="Millares 7 3 3 2 2" xfId="4438" xr:uid="{D19D2B98-8D78-451C-B8A5-1C5EEC4A6B76}"/>
    <cellStyle name="Millares 7 3 3 3" xfId="1566" xr:uid="{0A910DA2-4F0E-49A9-9EDC-5E00BDF9D724}"/>
    <cellStyle name="Millares 7 3 3 4" xfId="3481" xr:uid="{13D96BEC-C738-4118-95B4-E8E2EF211C48}"/>
    <cellStyle name="Millares 7 3 4" xfId="848" xr:uid="{B39B1BC8-E0C0-45BE-80BC-F080960BEDC6}"/>
    <cellStyle name="Millares 7 3 4 2" xfId="2762" xr:uid="{4F7CC2DA-7035-40B1-B046-806FA8788252}"/>
    <cellStyle name="Millares 7 3 4 2 2" xfId="4677" xr:uid="{81594C95-58CC-4EFE-A692-389F46E9245C}"/>
    <cellStyle name="Millares 7 3 4 3" xfId="1805" xr:uid="{C1FA0EE0-7F70-4D5D-A2D9-6FC2E15DA33E}"/>
    <cellStyle name="Millares 7 3 4 4" xfId="3720" xr:uid="{ABEA728B-B335-468F-B4C7-1D0175A4009E}"/>
    <cellStyle name="Millares 7 3 5" xfId="2046" xr:uid="{D3822126-67EB-4401-8BDC-6E6EFAEBD3C9}"/>
    <cellStyle name="Millares 7 3 5 2" xfId="3961" xr:uid="{C52257F9-D34A-4D2A-80BA-7188DA2BC19A}"/>
    <cellStyle name="Millares 7 3 6" xfId="1089" xr:uid="{8AB47D3B-8040-4568-BDBE-2CFC296DB2FD}"/>
    <cellStyle name="Millares 7 3 7" xfId="3004" xr:uid="{CDAD1E41-6707-4B3F-AF27-4D75748E0007}"/>
    <cellStyle name="Millares 7 4" xfId="184" xr:uid="{9E7DDD70-7F3F-42B5-A39A-A739BCA190BF}"/>
    <cellStyle name="Millares 7 4 2" xfId="422" xr:uid="{B272D6C7-8011-4039-B1A3-422A5E13BB9B}"/>
    <cellStyle name="Millares 7 4 2 2" xfId="2336" xr:uid="{3CAA16AE-BC8B-4ADF-A9B6-F32A1C550251}"/>
    <cellStyle name="Millares 7 4 2 2 2" xfId="4251" xr:uid="{50591E69-058B-4996-B8C0-6E8E76C8A23C}"/>
    <cellStyle name="Millares 7 4 2 3" xfId="1379" xr:uid="{5C6C28AA-54B0-4646-93C4-02B6AB050022}"/>
    <cellStyle name="Millares 7 4 2 4" xfId="3294" xr:uid="{04A06DBF-7886-4C7A-9376-A4F0DB33FD96}"/>
    <cellStyle name="Millares 7 4 3" xfId="661" xr:uid="{679B5A41-593A-4556-BE23-0508A95E19AF}"/>
    <cellStyle name="Millares 7 4 3 2" xfId="2575" xr:uid="{A0403A7B-D9DF-49E4-B91C-4C296A71731B}"/>
    <cellStyle name="Millares 7 4 3 2 2" xfId="4490" xr:uid="{557EBE52-77F4-4219-8B04-BC997C52E5D2}"/>
    <cellStyle name="Millares 7 4 3 3" xfId="1618" xr:uid="{9509E7BC-DA43-462E-B6F8-5D9CE3D50BA0}"/>
    <cellStyle name="Millares 7 4 3 4" xfId="3533" xr:uid="{7F03603D-3A7C-47EC-9A0B-69AA0F08C6B0}"/>
    <cellStyle name="Millares 7 4 4" xfId="900" xr:uid="{E1F954D9-B534-4AAC-B53C-97635C3D13A3}"/>
    <cellStyle name="Millares 7 4 4 2" xfId="2814" xr:uid="{8AFC6786-3F35-4E1A-9B3C-62A0BDB4E5DB}"/>
    <cellStyle name="Millares 7 4 4 2 2" xfId="4729" xr:uid="{9AA8F66D-9CE1-477B-AD36-35C1024C92D1}"/>
    <cellStyle name="Millares 7 4 4 3" xfId="1857" xr:uid="{964DB89C-D9EB-43CE-87A2-4D259125DFCF}"/>
    <cellStyle name="Millares 7 4 4 4" xfId="3772" xr:uid="{C5CC63A9-23A7-4607-886D-002A9B01751A}"/>
    <cellStyle name="Millares 7 4 5" xfId="2098" xr:uid="{444AAA4B-1096-471D-8864-AF301F2EF862}"/>
    <cellStyle name="Millares 7 4 5 2" xfId="4013" xr:uid="{CA3CD29C-8A38-4E85-8718-9A2332EFD4CE}"/>
    <cellStyle name="Millares 7 4 6" xfId="1141" xr:uid="{59F5E02F-1019-4B5F-A3B3-45D4A561A7CD}"/>
    <cellStyle name="Millares 7 4 7" xfId="3056" xr:uid="{ABF763AC-2315-4FC2-BD53-0310A29AE65E}"/>
    <cellStyle name="Millares 7 5" xfId="220" xr:uid="{D1759D06-AD79-4527-A740-D4EBB9A00340}"/>
    <cellStyle name="Millares 7 5 2" xfId="458" xr:uid="{10A3851A-02B7-411A-B83E-3A14FEEF35E7}"/>
    <cellStyle name="Millares 7 5 2 2" xfId="2372" xr:uid="{E01182E9-66E9-4804-8C5D-60E74D97406D}"/>
    <cellStyle name="Millares 7 5 2 2 2" xfId="4287" xr:uid="{2F69A8F8-75F0-473E-AB2E-5EA009C27314}"/>
    <cellStyle name="Millares 7 5 2 3" xfId="1415" xr:uid="{66A0A7E5-B03A-403D-8838-E3D34495F66A}"/>
    <cellStyle name="Millares 7 5 2 4" xfId="3330" xr:uid="{4BD189B6-114C-4C05-A6C2-2235BE60AF89}"/>
    <cellStyle name="Millares 7 5 3" xfId="697" xr:uid="{37D7D6CB-544E-4442-9E76-000CAFE3A2EF}"/>
    <cellStyle name="Millares 7 5 3 2" xfId="2611" xr:uid="{80D035C3-21B6-440A-99B5-0C997B1B1C75}"/>
    <cellStyle name="Millares 7 5 3 2 2" xfId="4526" xr:uid="{D3102FFA-CE71-4D2D-927C-B44BFED5FBBE}"/>
    <cellStyle name="Millares 7 5 3 3" xfId="1654" xr:uid="{1D07BCA2-76C5-4DE5-8A3E-6A59744E4DA7}"/>
    <cellStyle name="Millares 7 5 3 4" xfId="3569" xr:uid="{552FF455-1897-4F26-A1F8-7D826A178BE4}"/>
    <cellStyle name="Millares 7 5 4" xfId="936" xr:uid="{64EC6E16-A19E-439C-A10B-3B2AA620CF22}"/>
    <cellStyle name="Millares 7 5 4 2" xfId="2850" xr:uid="{8DE86C8F-B6A1-49E4-A580-2B49A4CAD468}"/>
    <cellStyle name="Millares 7 5 4 2 2" xfId="4765" xr:uid="{13C424A9-A4A0-4450-8CFD-47A7BE71EFC2}"/>
    <cellStyle name="Millares 7 5 4 3" xfId="1893" xr:uid="{A64B80FD-4A4E-4353-8D4A-815B29CF888B}"/>
    <cellStyle name="Millares 7 5 4 4" xfId="3808" xr:uid="{668A232B-B84A-4564-8F6A-3D0F7807989B}"/>
    <cellStyle name="Millares 7 5 5" xfId="2134" xr:uid="{47C569C9-D16C-469E-A3E2-B72E708D35C7}"/>
    <cellStyle name="Millares 7 5 5 2" xfId="4049" xr:uid="{DFF23F2E-82CA-4145-9F92-B87ACB726CC8}"/>
    <cellStyle name="Millares 7 5 6" xfId="1177" xr:uid="{114E2FF0-5F65-4127-9B93-2F1DF122F165}"/>
    <cellStyle name="Millares 7 5 7" xfId="3092" xr:uid="{4EE36D4A-FF11-45F5-944F-16E7338F4554}"/>
    <cellStyle name="Millares 7 6" xfId="287" xr:uid="{1AF839F9-269D-44D2-AA5F-FA85D7F7C953}"/>
    <cellStyle name="Millares 7 6 2" xfId="2201" xr:uid="{00C7C17E-E2E0-42F6-85D7-FFBC66666C53}"/>
    <cellStyle name="Millares 7 6 2 2" xfId="4116" xr:uid="{42AE6505-FB0B-4859-AC9C-F75430760970}"/>
    <cellStyle name="Millares 7 6 3" xfId="1244" xr:uid="{3E3831EB-9E7C-4B50-AF9E-F63C9EDAAAF4}"/>
    <cellStyle name="Millares 7 6 4" xfId="3159" xr:uid="{AB6EEC0D-1A5D-4107-9CD2-14A43F5F9460}"/>
    <cellStyle name="Millares 7 7" xfId="526" xr:uid="{5995F45A-92A2-4120-8646-043DC1EB92A6}"/>
    <cellStyle name="Millares 7 7 2" xfId="2440" xr:uid="{1AF5E613-055C-4246-A6A1-063031032906}"/>
    <cellStyle name="Millares 7 7 2 2" xfId="4355" xr:uid="{DD2FD72E-3C66-440D-A72D-E7743ABEBF97}"/>
    <cellStyle name="Millares 7 7 3" xfId="1483" xr:uid="{7666375C-83A8-46DF-A6BD-37652606F0D6}"/>
    <cellStyle name="Millares 7 7 4" xfId="3398" xr:uid="{D6DD3B8B-962F-4A56-802F-65C274371E86}"/>
    <cellStyle name="Millares 7 8" xfId="765" xr:uid="{56202E1C-297E-4477-94F0-2B6278710D2B}"/>
    <cellStyle name="Millares 7 8 2" xfId="2679" xr:uid="{147B5D3C-1ED4-4DB3-BBB4-9C94DB9E9926}"/>
    <cellStyle name="Millares 7 8 2 2" xfId="4594" xr:uid="{CCBFFF0A-C90C-41F0-AC21-52E9D9713F04}"/>
    <cellStyle name="Millares 7 8 3" xfId="1722" xr:uid="{B3D2A5D0-BF8F-4683-89A2-75A3239810A7}"/>
    <cellStyle name="Millares 7 8 4" xfId="3637" xr:uid="{B9EE5774-1430-44B2-A144-77DDCBA4FC76}"/>
    <cellStyle name="Millares 7 9" xfId="1963" xr:uid="{BED20D11-1827-4FBF-80A1-3EBEEAE71A54}"/>
    <cellStyle name="Millares 7 9 2" xfId="3878" xr:uid="{7D610AEA-B096-430E-881E-4B4BECE1E0FC}"/>
    <cellStyle name="Millares 8" xfId="66" xr:uid="{42D1DFBF-7F25-4F27-BC21-86A82AF0805E}"/>
    <cellStyle name="Millares 8 10" xfId="1025" xr:uid="{291817A8-78AA-40AE-BE9F-3B90615746D8}"/>
    <cellStyle name="Millares 8 11" xfId="2940" xr:uid="{1AAA918D-9C86-4730-8F4A-62CEDB6FC8D4}"/>
    <cellStyle name="Millares 8 2" xfId="100" xr:uid="{328D0C27-FAFA-4D0C-B64B-FEF615FA4259}"/>
    <cellStyle name="Millares 8 2 2" xfId="272" xr:uid="{A38718B7-A4A6-4F8A-9B9C-8E65528315F9}"/>
    <cellStyle name="Millares 8 2 2 2" xfId="511" xr:uid="{4510CD42-FBF2-4F3E-9647-4418A3BABD9A}"/>
    <cellStyle name="Millares 8 2 2 2 2" xfId="2425" xr:uid="{BE838B32-FB1C-4952-91CB-96A5EDF7FF47}"/>
    <cellStyle name="Millares 8 2 2 2 2 2" xfId="4340" xr:uid="{137A7204-EF41-430B-8262-C502E33B6108}"/>
    <cellStyle name="Millares 8 2 2 2 3" xfId="1468" xr:uid="{C6E88E8F-8A96-44F7-9D31-E7FCD55F4C12}"/>
    <cellStyle name="Millares 8 2 2 2 4" xfId="3383" xr:uid="{E26A792D-378B-49B9-A4B9-5850369235A7}"/>
    <cellStyle name="Millares 8 2 2 3" xfId="750" xr:uid="{43085276-D237-49AC-9D5F-88DB6F79119B}"/>
    <cellStyle name="Millares 8 2 2 3 2" xfId="2664" xr:uid="{112B2698-956B-4BAD-8C5C-B2A4ACB2F97D}"/>
    <cellStyle name="Millares 8 2 2 3 2 2" xfId="4579" xr:uid="{987A959C-27A9-4D9F-A556-7355E87FE3A4}"/>
    <cellStyle name="Millares 8 2 2 3 3" xfId="1707" xr:uid="{2675FB1C-C7A3-4F42-98AE-FAB22EA59A2D}"/>
    <cellStyle name="Millares 8 2 2 3 4" xfId="3622" xr:uid="{62B6B5E7-78ED-48F9-9FCE-9D074DD3BB5E}"/>
    <cellStyle name="Millares 8 2 2 4" xfId="989" xr:uid="{562B26EF-3E62-42BA-BE7F-567E054B804E}"/>
    <cellStyle name="Millares 8 2 2 4 2" xfId="2903" xr:uid="{AC91790F-5991-4A75-8D21-D25B01F1D6AD}"/>
    <cellStyle name="Millares 8 2 2 4 2 2" xfId="4818" xr:uid="{C585F9BA-FEE4-4769-B23D-F86DD04254B7}"/>
    <cellStyle name="Millares 8 2 2 4 3" xfId="1946" xr:uid="{20C43D31-61D4-474D-B552-7C1B8DC5CD71}"/>
    <cellStyle name="Millares 8 2 2 4 4" xfId="3861" xr:uid="{1E494DE0-17A8-4454-9758-E05E815161E5}"/>
    <cellStyle name="Millares 8 2 2 5" xfId="2186" xr:uid="{C3F9C4C5-C1DC-495F-94E7-16150A75E6D3}"/>
    <cellStyle name="Millares 8 2 2 5 2" xfId="4101" xr:uid="{104A73FC-875A-490B-A1EE-D5A4D0816CCE}"/>
    <cellStyle name="Millares 8 2 2 6" xfId="1229" xr:uid="{4EE454BD-C8D5-49AE-A9F4-816AA20778FE}"/>
    <cellStyle name="Millares 8 2 2 7" xfId="3144" xr:uid="{E460DA12-1045-49B9-8BE1-E884DAEEC835}"/>
    <cellStyle name="Millares 8 2 3" xfId="340" xr:uid="{481CF723-A9FB-42DB-A6F2-9C60F813051E}"/>
    <cellStyle name="Millares 8 2 3 2" xfId="2254" xr:uid="{49F6E8F6-7D7F-40BB-93E6-769E36B5CA1C}"/>
    <cellStyle name="Millares 8 2 3 2 2" xfId="4169" xr:uid="{84CC3BA6-E410-4D10-ACEB-10DAD65BE119}"/>
    <cellStyle name="Millares 8 2 3 3" xfId="1297" xr:uid="{43A59097-FDA2-44CE-9ECB-2CA476404B76}"/>
    <cellStyle name="Millares 8 2 3 4" xfId="3212" xr:uid="{85612293-415B-46F3-B9AB-4C5E6572C5FB}"/>
    <cellStyle name="Millares 8 2 4" xfId="579" xr:uid="{0FE8D8B3-D685-485D-9B37-4B783F59DE9D}"/>
    <cellStyle name="Millares 8 2 4 2" xfId="2493" xr:uid="{9D36A4C6-9112-4B25-BACC-4FC0D2A10889}"/>
    <cellStyle name="Millares 8 2 4 2 2" xfId="4408" xr:uid="{65516881-81AD-45A1-B2C5-0F3F8A438A36}"/>
    <cellStyle name="Millares 8 2 4 3" xfId="1536" xr:uid="{B06DE133-0F95-424C-8683-CA0E6AD84283}"/>
    <cellStyle name="Millares 8 2 4 4" xfId="3451" xr:uid="{3D883335-DB73-43BF-B28A-E9110BA58D7E}"/>
    <cellStyle name="Millares 8 2 5" xfId="818" xr:uid="{3F895325-74CD-4242-A9FD-0C3929A2E5FB}"/>
    <cellStyle name="Millares 8 2 5 2" xfId="2732" xr:uid="{8F48862C-071F-4A59-935C-04FD8623A0C6}"/>
    <cellStyle name="Millares 8 2 5 2 2" xfId="4647" xr:uid="{EE57215B-5BFD-41AB-A79D-E9430681E2DE}"/>
    <cellStyle name="Millares 8 2 5 3" xfId="1775" xr:uid="{BD85861D-4F41-40E9-B3A5-D560EC56EA41}"/>
    <cellStyle name="Millares 8 2 5 4" xfId="3690" xr:uid="{612B48E6-3664-4529-8370-BD5A01D29BBC}"/>
    <cellStyle name="Millares 8 2 6" xfId="2016" xr:uid="{EB6CF5D7-FEA1-43ED-86D7-340E3171C95A}"/>
    <cellStyle name="Millares 8 2 6 2" xfId="3931" xr:uid="{42DC4CEB-189A-4091-9115-B38FCF30BE36}"/>
    <cellStyle name="Millares 8 2 7" xfId="1059" xr:uid="{4D02327A-F9BC-4D0E-AA6C-96C09F570754}"/>
    <cellStyle name="Millares 8 2 8" xfId="2974" xr:uid="{526A3F43-8A38-4E93-B620-69F9867F59BE}"/>
    <cellStyle name="Millares 8 3" xfId="146" xr:uid="{9D2EEC30-8080-43F9-A615-CBF506F8C78B}"/>
    <cellStyle name="Millares 8 3 2" xfId="384" xr:uid="{5CC29DB9-DB70-49BE-AA18-0A7DE490D976}"/>
    <cellStyle name="Millares 8 3 2 2" xfId="2298" xr:uid="{2A82E2AD-5A35-4F02-A68A-A9BA03746CDC}"/>
    <cellStyle name="Millares 8 3 2 2 2" xfId="4213" xr:uid="{9E0F38F7-8F64-47CD-BDBC-251B78B48A80}"/>
    <cellStyle name="Millares 8 3 2 3" xfId="1341" xr:uid="{13B3A323-96B4-452D-A4B6-929660022E4A}"/>
    <cellStyle name="Millares 8 3 2 4" xfId="3256" xr:uid="{317878D5-33D0-4A70-91B3-FBEDDAA2CA17}"/>
    <cellStyle name="Millares 8 3 3" xfId="623" xr:uid="{3DCD76E0-D3C5-4CF9-A753-F6B1A5C8DF1F}"/>
    <cellStyle name="Millares 8 3 3 2" xfId="2537" xr:uid="{8B90A0D6-48B5-409B-A80C-ACB01BF58020}"/>
    <cellStyle name="Millares 8 3 3 2 2" xfId="4452" xr:uid="{BF6DBF56-2D20-4C42-86C7-A9A0664E0EB7}"/>
    <cellStyle name="Millares 8 3 3 3" xfId="1580" xr:uid="{89E0BB09-6F53-4FEE-82F4-450E30CE92CE}"/>
    <cellStyle name="Millares 8 3 3 4" xfId="3495" xr:uid="{4767B729-63EC-4B0D-B510-7F711AAB37BA}"/>
    <cellStyle name="Millares 8 3 4" xfId="862" xr:uid="{7B6CBC6E-57CB-452A-807A-067C8B9AC819}"/>
    <cellStyle name="Millares 8 3 4 2" xfId="2776" xr:uid="{DBBA1C6E-2811-4733-BAB4-4BF978BAA6DF}"/>
    <cellStyle name="Millares 8 3 4 2 2" xfId="4691" xr:uid="{9649F01C-B888-4FA5-AE76-51EFCE232F0F}"/>
    <cellStyle name="Millares 8 3 4 3" xfId="1819" xr:uid="{475F6641-3610-4671-9152-6A6BBC7B81CD}"/>
    <cellStyle name="Millares 8 3 4 4" xfId="3734" xr:uid="{4549D9F6-87A2-428A-887F-A816D38EFA16}"/>
    <cellStyle name="Millares 8 3 5" xfId="2060" xr:uid="{17FDFA3F-6A08-4394-987A-30D74A9EEBCA}"/>
    <cellStyle name="Millares 8 3 5 2" xfId="3975" xr:uid="{63ABC871-2ED6-43F9-A905-89D224141FBD}"/>
    <cellStyle name="Millares 8 3 6" xfId="1103" xr:uid="{7FFCB331-3A07-4EA1-91E3-3800436C30E5}"/>
    <cellStyle name="Millares 8 3 7" xfId="3018" xr:uid="{960CB8D7-FD69-445B-A774-F05765509EA3}"/>
    <cellStyle name="Millares 8 4" xfId="198" xr:uid="{1C156D26-5016-4763-98DC-FBE225BF62FE}"/>
    <cellStyle name="Millares 8 4 2" xfId="436" xr:uid="{17B8EAC2-76A6-48C3-AEA4-3BED70EA048A}"/>
    <cellStyle name="Millares 8 4 2 2" xfId="2350" xr:uid="{56415ED7-434F-4CD5-B791-6884C00EE2F1}"/>
    <cellStyle name="Millares 8 4 2 2 2" xfId="4265" xr:uid="{1FFCEA56-4E0A-4F03-B389-FDD2DD2DCA95}"/>
    <cellStyle name="Millares 8 4 2 3" xfId="1393" xr:uid="{9F9C7A34-9F31-44EC-B75D-E778011C307A}"/>
    <cellStyle name="Millares 8 4 2 4" xfId="3308" xr:uid="{1AC5BC30-5F2B-43BE-AC02-7B3BEBEF5BA3}"/>
    <cellStyle name="Millares 8 4 3" xfId="675" xr:uid="{E765A246-0541-44F2-B621-989CB4E346F4}"/>
    <cellStyle name="Millares 8 4 3 2" xfId="2589" xr:uid="{3FEC1BAA-D37E-4351-800C-4F2B0FD55414}"/>
    <cellStyle name="Millares 8 4 3 2 2" xfId="4504" xr:uid="{3315EAE4-C232-41F2-849B-C0CF7124F91C}"/>
    <cellStyle name="Millares 8 4 3 3" xfId="1632" xr:uid="{634EB8F8-6070-4B0A-9F90-7828E18C39FC}"/>
    <cellStyle name="Millares 8 4 3 4" xfId="3547" xr:uid="{F8AFDCE1-1CEB-4901-BD84-C3845DA51073}"/>
    <cellStyle name="Millares 8 4 4" xfId="914" xr:uid="{B584C3AC-921E-4A0D-9297-C27ECEB94CEE}"/>
    <cellStyle name="Millares 8 4 4 2" xfId="2828" xr:uid="{E39EC006-740C-45C3-AE78-B3F93F03A17C}"/>
    <cellStyle name="Millares 8 4 4 2 2" xfId="4743" xr:uid="{611DA382-EEA1-4C5A-AE6D-C36560CAB621}"/>
    <cellStyle name="Millares 8 4 4 3" xfId="1871" xr:uid="{28BC72C5-C479-4A6F-BF0B-2F1AB9A4F46C}"/>
    <cellStyle name="Millares 8 4 4 4" xfId="3786" xr:uid="{29BC418D-8BCA-49F7-872E-11E120CF9D6F}"/>
    <cellStyle name="Millares 8 4 5" xfId="2112" xr:uid="{55C2689F-B99F-4508-8917-33EAFBF97748}"/>
    <cellStyle name="Millares 8 4 5 2" xfId="4027" xr:uid="{3F60D7D6-EA2A-4086-AC7E-0B130A6DB01C}"/>
    <cellStyle name="Millares 8 4 6" xfId="1155" xr:uid="{6906EF7E-3C24-432A-BB3E-376AFCF413C9}"/>
    <cellStyle name="Millares 8 4 7" xfId="3070" xr:uid="{1E53D0E3-75FB-447C-A520-647F8D6129CA}"/>
    <cellStyle name="Millares 8 5" xfId="239" xr:uid="{F4C6E2F9-6F7F-464F-8E58-29B0E031E488}"/>
    <cellStyle name="Millares 8 5 2" xfId="477" xr:uid="{499BC726-35CE-4308-84B2-09642F5B7F94}"/>
    <cellStyle name="Millares 8 5 2 2" xfId="2391" xr:uid="{1AC78448-C04E-421F-BD2A-DAB61DDE9792}"/>
    <cellStyle name="Millares 8 5 2 2 2" xfId="4306" xr:uid="{087B9084-4FCC-45D2-BE4B-6E1B19F64261}"/>
    <cellStyle name="Millares 8 5 2 3" xfId="1434" xr:uid="{A70547A4-B0B4-4F27-B62E-3BA8B25384E8}"/>
    <cellStyle name="Millares 8 5 2 4" xfId="3349" xr:uid="{47827F48-61C7-4A89-8123-FD44F1BA0A64}"/>
    <cellStyle name="Millares 8 5 3" xfId="716" xr:uid="{E17208AA-A1F5-4D2B-9E7F-810BC1F98122}"/>
    <cellStyle name="Millares 8 5 3 2" xfId="2630" xr:uid="{9B6A76DB-3545-49A8-80BE-23EC7C46622C}"/>
    <cellStyle name="Millares 8 5 3 2 2" xfId="4545" xr:uid="{36CF964B-E620-4F58-AB24-F06721E563F9}"/>
    <cellStyle name="Millares 8 5 3 3" xfId="1673" xr:uid="{5C1D559C-1D37-4B83-A45A-F216AC503CE0}"/>
    <cellStyle name="Millares 8 5 3 4" xfId="3588" xr:uid="{11FA7754-88CD-4D8C-A1DA-0399C2EDEA58}"/>
    <cellStyle name="Millares 8 5 4" xfId="955" xr:uid="{745C38A1-371F-446F-B559-5EC4E1B76744}"/>
    <cellStyle name="Millares 8 5 4 2" xfId="2869" xr:uid="{836181B4-9570-4739-A3A9-AF038800EBEB}"/>
    <cellStyle name="Millares 8 5 4 2 2" xfId="4784" xr:uid="{AC4F2D11-390F-4E69-9CBE-5B2C8C495A6B}"/>
    <cellStyle name="Millares 8 5 4 3" xfId="1912" xr:uid="{66AE627C-6D38-4777-A6B4-F3B6D07BC37B}"/>
    <cellStyle name="Millares 8 5 4 4" xfId="3827" xr:uid="{5F168E13-2EBF-4DD8-97F3-374C95734C5A}"/>
    <cellStyle name="Millares 8 5 5" xfId="2153" xr:uid="{8C28E74B-3C94-4C26-94D8-C65B603AD66C}"/>
    <cellStyle name="Millares 8 5 5 2" xfId="4068" xr:uid="{898653ED-B8B9-4CF1-9EDD-EA4FBD9EB6FF}"/>
    <cellStyle name="Millares 8 5 6" xfId="1196" xr:uid="{2E61B8F8-ED37-4D47-A880-7F1EEAC123C5}"/>
    <cellStyle name="Millares 8 5 7" xfId="3111" xr:uid="{5169E179-6638-408B-B0EC-49944C151CCF}"/>
    <cellStyle name="Millares 8 6" xfId="306" xr:uid="{E8820A9D-D59A-4E9D-8316-82625C292620}"/>
    <cellStyle name="Millares 8 6 2" xfId="2220" xr:uid="{DA55C46F-3E69-4936-A0EA-8EBDFDBF034C}"/>
    <cellStyle name="Millares 8 6 2 2" xfId="4135" xr:uid="{5811ACB4-DC9C-497D-8C38-B946ACE4AB2E}"/>
    <cellStyle name="Millares 8 6 3" xfId="1263" xr:uid="{73081483-592C-4057-988A-4D291CA1072A}"/>
    <cellStyle name="Millares 8 6 4" xfId="3178" xr:uid="{4E1D30B9-35F2-4171-A61B-C2741CA0F431}"/>
    <cellStyle name="Millares 8 7" xfId="545" xr:uid="{13AAAE50-F56D-4DB7-BB35-16095BDF657B}"/>
    <cellStyle name="Millares 8 7 2" xfId="2459" xr:uid="{0FEFF0A1-D480-45CB-8BBB-1DBC1037743E}"/>
    <cellStyle name="Millares 8 7 2 2" xfId="4374" xr:uid="{18E6DBFA-64A4-4044-9B7D-AF2E10D5C4A7}"/>
    <cellStyle name="Millares 8 7 3" xfId="1502" xr:uid="{16CF97DA-D473-434F-8D08-05302DA6C9BD}"/>
    <cellStyle name="Millares 8 7 4" xfId="3417" xr:uid="{A3EB80F9-095F-4B2E-8354-CBA2E6FA5984}"/>
    <cellStyle name="Millares 8 8" xfId="784" xr:uid="{DDB0F340-00AB-4679-B093-1A3D5C598788}"/>
    <cellStyle name="Millares 8 8 2" xfId="2698" xr:uid="{48F45F77-FFFD-4EF6-8688-FFAF0988B675}"/>
    <cellStyle name="Millares 8 8 2 2" xfId="4613" xr:uid="{77F01156-84EF-4C79-8F9E-666C29C54E57}"/>
    <cellStyle name="Millares 8 8 3" xfId="1741" xr:uid="{51D5A68E-8628-4EC5-8827-38AB68A97C89}"/>
    <cellStyle name="Millares 8 8 4" xfId="3656" xr:uid="{96A7CE22-EB93-4844-AA41-60B1C0240D94}"/>
    <cellStyle name="Millares 8 9" xfId="1982" xr:uid="{CD43C0A3-1AAB-4C93-BD13-D3BC7CC65AA5}"/>
    <cellStyle name="Millares 8 9 2" xfId="3897" xr:uid="{3A04AC58-4148-40F0-9E01-EE414E5575A2}"/>
    <cellStyle name="Millares 9" xfId="69" xr:uid="{3430DD2A-B27B-4E99-B1D3-62B02D5512CE}"/>
    <cellStyle name="Millares 9 10" xfId="1028" xr:uid="{D00C1948-529B-42A4-BF31-ED916E8B1F6D}"/>
    <cellStyle name="Millares 9 11" xfId="2943" xr:uid="{85D2EAF6-1439-4CAE-92ED-8F0FA532261F}"/>
    <cellStyle name="Millares 9 2" xfId="103" xr:uid="{B794227D-9EFB-4194-AD49-6656AEA2BC46}"/>
    <cellStyle name="Millares 9 2 2" xfId="275" xr:uid="{BD9BCBA9-43B7-46AD-A39F-80EEE6F93704}"/>
    <cellStyle name="Millares 9 2 2 2" xfId="514" xr:uid="{818222B0-6399-44B4-8247-B645DB73EE11}"/>
    <cellStyle name="Millares 9 2 2 2 2" xfId="2428" xr:uid="{F9460907-2036-4E75-ADD2-CCF62A1DC6B5}"/>
    <cellStyle name="Millares 9 2 2 2 2 2" xfId="4343" xr:uid="{5DF8621E-F46B-443F-B3E5-738A6698C6A0}"/>
    <cellStyle name="Millares 9 2 2 2 3" xfId="1471" xr:uid="{1CBB21CC-14CF-43C9-9DE0-77113648BBE8}"/>
    <cellStyle name="Millares 9 2 2 2 4" xfId="3386" xr:uid="{5E76ED3F-9A6C-491D-A443-125D8DDBD42A}"/>
    <cellStyle name="Millares 9 2 2 3" xfId="753" xr:uid="{C180DF29-729D-481D-8106-4A70DD66DEA6}"/>
    <cellStyle name="Millares 9 2 2 3 2" xfId="2667" xr:uid="{A87D6D50-7B0A-46D6-BE39-1927BDC9D241}"/>
    <cellStyle name="Millares 9 2 2 3 2 2" xfId="4582" xr:uid="{B7B4CD62-111D-4116-AF36-52944B667701}"/>
    <cellStyle name="Millares 9 2 2 3 3" xfId="1710" xr:uid="{8356B972-7B7D-404A-BB1D-72495385906E}"/>
    <cellStyle name="Millares 9 2 2 3 4" xfId="3625" xr:uid="{968CD085-B979-40C4-8D4B-230731437573}"/>
    <cellStyle name="Millares 9 2 2 4" xfId="992" xr:uid="{ABBA7355-8585-4A29-B8C7-AB3666556116}"/>
    <cellStyle name="Millares 9 2 2 4 2" xfId="2906" xr:uid="{260A70A4-1A6C-432C-B0F4-49F774D01F8E}"/>
    <cellStyle name="Millares 9 2 2 4 2 2" xfId="4821" xr:uid="{217BC698-BC8A-47BA-AAB4-12E37B4E8F23}"/>
    <cellStyle name="Millares 9 2 2 4 3" xfId="1949" xr:uid="{0BD1E8FB-572D-422C-A767-EF19BBA99E05}"/>
    <cellStyle name="Millares 9 2 2 4 4" xfId="3864" xr:uid="{A8F2A129-BDB5-4BAC-8600-5201E9EF4ED0}"/>
    <cellStyle name="Millares 9 2 2 5" xfId="2189" xr:uid="{F6F688F2-4B8C-4696-8F71-F04FD6DF63A7}"/>
    <cellStyle name="Millares 9 2 2 5 2" xfId="4104" xr:uid="{30FCFB85-4752-4B65-9E0E-5DC86451039A}"/>
    <cellStyle name="Millares 9 2 2 6" xfId="1232" xr:uid="{DA37CEC4-6C20-4611-83A5-5E1A4127A552}"/>
    <cellStyle name="Millares 9 2 2 7" xfId="3147" xr:uid="{03903901-E8E9-421E-8A1C-E354D4BD64F8}"/>
    <cellStyle name="Millares 9 2 3" xfId="343" xr:uid="{BF306FB0-0B17-4871-BDE6-B08B947509C0}"/>
    <cellStyle name="Millares 9 2 3 2" xfId="2257" xr:uid="{7C7979EC-9989-4DF0-8909-53B958369975}"/>
    <cellStyle name="Millares 9 2 3 2 2" xfId="4172" xr:uid="{B5CBCAF8-C99D-4E3E-939B-0B061AC50776}"/>
    <cellStyle name="Millares 9 2 3 3" xfId="1300" xr:uid="{584AD2E3-1EB3-427C-B191-B23EB302F691}"/>
    <cellStyle name="Millares 9 2 3 4" xfId="3215" xr:uid="{916BBB6A-E94D-48E9-AECF-ACD46E64E676}"/>
    <cellStyle name="Millares 9 2 4" xfId="582" xr:uid="{D4EEDB3F-2B55-4C63-B0F4-598C970CC94F}"/>
    <cellStyle name="Millares 9 2 4 2" xfId="2496" xr:uid="{C6CCBB43-5487-418C-B57B-B2B910A8944D}"/>
    <cellStyle name="Millares 9 2 4 2 2" xfId="4411" xr:uid="{46A495F4-7D1F-4B83-B55D-AC00F93DF615}"/>
    <cellStyle name="Millares 9 2 4 3" xfId="1539" xr:uid="{31791AEC-22BD-40E2-8160-15AFEB33D26B}"/>
    <cellStyle name="Millares 9 2 4 4" xfId="3454" xr:uid="{356C6D0E-68A0-4C41-BB32-3DEE0B2C2A8A}"/>
    <cellStyle name="Millares 9 2 5" xfId="821" xr:uid="{290D7DF9-4758-4134-A842-A6C92B441E78}"/>
    <cellStyle name="Millares 9 2 5 2" xfId="2735" xr:uid="{920603BC-EAF4-40CD-9334-7D11554A0A28}"/>
    <cellStyle name="Millares 9 2 5 2 2" xfId="4650" xr:uid="{80E02E9D-7EF2-4E29-B1CB-6B9E3151507E}"/>
    <cellStyle name="Millares 9 2 5 3" xfId="1778" xr:uid="{26968952-3F49-4255-BBF9-515BB21ABC63}"/>
    <cellStyle name="Millares 9 2 5 4" xfId="3693" xr:uid="{773BCCE0-3A31-46FD-BD43-69B59515402E}"/>
    <cellStyle name="Millares 9 2 6" xfId="2019" xr:uid="{C1D69B99-CA60-4840-8F64-F94CCA8B881C}"/>
    <cellStyle name="Millares 9 2 6 2" xfId="3934" xr:uid="{69AADF1A-267F-4530-9E9A-FA8BFEE5914B}"/>
    <cellStyle name="Millares 9 2 7" xfId="1062" xr:uid="{A22EB3EA-17B0-4CD6-BE2A-FA79ED1A1966}"/>
    <cellStyle name="Millares 9 2 8" xfId="2977" xr:uid="{AF92C96A-A9DE-459C-8948-F28C9E937BCF}"/>
    <cellStyle name="Millares 9 3" xfId="147" xr:uid="{6D0D13AC-5C6A-48D0-9D40-A3B71F42C0C3}"/>
    <cellStyle name="Millares 9 3 2" xfId="385" xr:uid="{E35D7D2F-4231-4A89-8849-A4117212716D}"/>
    <cellStyle name="Millares 9 3 2 2" xfId="2299" xr:uid="{2699047C-9451-4844-8211-E70F68258132}"/>
    <cellStyle name="Millares 9 3 2 2 2" xfId="4214" xr:uid="{A8AA5C70-D606-430F-80FA-7EB6125360A9}"/>
    <cellStyle name="Millares 9 3 2 3" xfId="1342" xr:uid="{81DFA708-3AB1-44FD-8B09-493B98DE0FA8}"/>
    <cellStyle name="Millares 9 3 2 4" xfId="3257" xr:uid="{63C9AE08-CD72-440E-9A30-F5B655C16ADA}"/>
    <cellStyle name="Millares 9 3 3" xfId="624" xr:uid="{9FC422CD-6A41-4DD6-8A2D-673FEFD280E5}"/>
    <cellStyle name="Millares 9 3 3 2" xfId="2538" xr:uid="{B01F0D92-18CD-4D9D-BD7F-2573FC01B0F8}"/>
    <cellStyle name="Millares 9 3 3 2 2" xfId="4453" xr:uid="{BBF23131-98FF-4B2F-908F-ABE5D8272288}"/>
    <cellStyle name="Millares 9 3 3 3" xfId="1581" xr:uid="{707131C4-1E44-49DD-8BD0-912752FE991B}"/>
    <cellStyle name="Millares 9 3 3 4" xfId="3496" xr:uid="{06E25B2D-221F-48E2-A8BC-CD675616E566}"/>
    <cellStyle name="Millares 9 3 4" xfId="863" xr:uid="{6A2AB605-477F-4E14-8DBC-D1653B2DB6E4}"/>
    <cellStyle name="Millares 9 3 4 2" xfId="2777" xr:uid="{EA923863-47C8-4CBD-8180-B3725B2A8868}"/>
    <cellStyle name="Millares 9 3 4 2 2" xfId="4692" xr:uid="{5C43F7C3-9410-4A93-B7BA-DF86F5CDD3B3}"/>
    <cellStyle name="Millares 9 3 4 3" xfId="1820" xr:uid="{FD840350-2BFA-42BB-A6F8-3B20D89E5D12}"/>
    <cellStyle name="Millares 9 3 4 4" xfId="3735" xr:uid="{9053A5C0-E987-4C6E-B425-B3FE18F4283A}"/>
    <cellStyle name="Millares 9 3 5" xfId="2061" xr:uid="{18559E50-FF40-447C-BE12-970013C821C3}"/>
    <cellStyle name="Millares 9 3 5 2" xfId="3976" xr:uid="{7A2085E8-76A8-43FD-84EB-AC51EE5C45B5}"/>
    <cellStyle name="Millares 9 3 6" xfId="1104" xr:uid="{13F7405B-A2FA-4812-AB1D-62659DA291A9}"/>
    <cellStyle name="Millares 9 3 7" xfId="3019" xr:uid="{77691B38-6E9C-4CE3-9D8C-B140697A3A5F}"/>
    <cellStyle name="Millares 9 4" xfId="199" xr:uid="{6FB9B63E-92DC-438E-BCB6-28664392354D}"/>
    <cellStyle name="Millares 9 4 2" xfId="437" xr:uid="{D6ACF670-980E-42DA-965F-DC72D8B0C82D}"/>
    <cellStyle name="Millares 9 4 2 2" xfId="2351" xr:uid="{61778B6F-EE41-46E1-ABC4-A0F18E95B2D4}"/>
    <cellStyle name="Millares 9 4 2 2 2" xfId="4266" xr:uid="{FA581FB8-3342-4C98-9C46-04D30780679A}"/>
    <cellStyle name="Millares 9 4 2 3" xfId="1394" xr:uid="{63A319EB-1A93-468D-A12E-47241027D4EB}"/>
    <cellStyle name="Millares 9 4 2 4" xfId="3309" xr:uid="{2BEED9CC-9122-462C-85E4-E456376BD6D1}"/>
    <cellStyle name="Millares 9 4 3" xfId="676" xr:uid="{9C890088-FF47-4867-A6A0-2BF3C97EE328}"/>
    <cellStyle name="Millares 9 4 3 2" xfId="2590" xr:uid="{FE7A7C77-652D-4C20-9EEE-0FF3B2674C5F}"/>
    <cellStyle name="Millares 9 4 3 2 2" xfId="4505" xr:uid="{B332245D-12DD-4FBC-8AFC-D91A641D191D}"/>
    <cellStyle name="Millares 9 4 3 3" xfId="1633" xr:uid="{0EFAD1AF-DC66-4F07-8E49-BD41E59ACD44}"/>
    <cellStyle name="Millares 9 4 3 4" xfId="3548" xr:uid="{C21B3C59-B5DE-4324-9F31-079193924337}"/>
    <cellStyle name="Millares 9 4 4" xfId="915" xr:uid="{B3585480-C6CB-421F-B721-C5452C39285A}"/>
    <cellStyle name="Millares 9 4 4 2" xfId="2829" xr:uid="{5810A7E8-1BA1-454C-ADDA-5F7E2B49FBAF}"/>
    <cellStyle name="Millares 9 4 4 2 2" xfId="4744" xr:uid="{449D5DA3-C600-43BA-8BB0-CD7E7E8E3B54}"/>
    <cellStyle name="Millares 9 4 4 3" xfId="1872" xr:uid="{23F93DF6-BE81-406C-962B-F81C137D6C23}"/>
    <cellStyle name="Millares 9 4 4 4" xfId="3787" xr:uid="{CC07FD96-015F-4385-A268-07A9EFF3A0EA}"/>
    <cellStyle name="Millares 9 4 5" xfId="2113" xr:uid="{D9553BCC-4649-48A4-B976-CFFBA63BB755}"/>
    <cellStyle name="Millares 9 4 5 2" xfId="4028" xr:uid="{16CF7766-6A04-4337-A501-01F51E9C068A}"/>
    <cellStyle name="Millares 9 4 6" xfId="1156" xr:uid="{78728AEB-6259-4208-A3B9-7EDE319B1B2C}"/>
    <cellStyle name="Millares 9 4 7" xfId="3071" xr:uid="{0EB646B4-665A-4797-A876-24A019BD89BD}"/>
    <cellStyle name="Millares 9 5" xfId="242" xr:uid="{498B086D-3EEB-4E75-ADA0-F64AC24AD540}"/>
    <cellStyle name="Millares 9 5 2" xfId="480" xr:uid="{2336A184-E9D0-4EE0-8380-1D511B9C9EC7}"/>
    <cellStyle name="Millares 9 5 2 2" xfId="2394" xr:uid="{F140719F-DC1B-4162-BD55-7DDEC4ABC3A2}"/>
    <cellStyle name="Millares 9 5 2 2 2" xfId="4309" xr:uid="{1E2925DC-DB02-4525-AF83-BAF6B92563B1}"/>
    <cellStyle name="Millares 9 5 2 3" xfId="1437" xr:uid="{84371E68-75E1-4751-92F1-ECCAA4FA2A6D}"/>
    <cellStyle name="Millares 9 5 2 4" xfId="3352" xr:uid="{35CEDD45-2E95-477E-8E25-61EDD15007C5}"/>
    <cellStyle name="Millares 9 5 3" xfId="719" xr:uid="{D585D909-552C-4FE3-9575-38DD42B539B8}"/>
    <cellStyle name="Millares 9 5 3 2" xfId="2633" xr:uid="{8171D6E6-0556-4AB2-A675-3A14134B8443}"/>
    <cellStyle name="Millares 9 5 3 2 2" xfId="4548" xr:uid="{C6228964-1F3E-4A2E-B15B-3E29A0DB359F}"/>
    <cellStyle name="Millares 9 5 3 3" xfId="1676" xr:uid="{BEA9A049-75CA-45D9-B39C-46C073BB1455}"/>
    <cellStyle name="Millares 9 5 3 4" xfId="3591" xr:uid="{89A42BE7-7894-4B88-99B7-36B421A2F9DB}"/>
    <cellStyle name="Millares 9 5 4" xfId="958" xr:uid="{13BFD6C3-AE2C-4D36-8934-FB4193E3C66E}"/>
    <cellStyle name="Millares 9 5 4 2" xfId="2872" xr:uid="{E356D931-4C6A-4D57-A872-817E1F5D1902}"/>
    <cellStyle name="Millares 9 5 4 2 2" xfId="4787" xr:uid="{743C32FE-E777-4BD2-BF09-F87042868C50}"/>
    <cellStyle name="Millares 9 5 4 3" xfId="1915" xr:uid="{48558256-6808-4722-85B2-6BF229FDA5CE}"/>
    <cellStyle name="Millares 9 5 4 4" xfId="3830" xr:uid="{C20DDF84-57EE-4DE6-9619-47BCDD6D2340}"/>
    <cellStyle name="Millares 9 5 5" xfId="2156" xr:uid="{5D52B932-ECCA-4CF7-A4C1-8585813EB6E2}"/>
    <cellStyle name="Millares 9 5 5 2" xfId="4071" xr:uid="{442A7413-9D6A-4EA2-8ABD-A318F7902215}"/>
    <cellStyle name="Millares 9 5 6" xfId="1199" xr:uid="{D274677D-7485-42FE-8771-B6C5CFCB8C89}"/>
    <cellStyle name="Millares 9 5 7" xfId="3114" xr:uid="{784DEB33-4C25-493A-90ED-4D2F74BDD47A}"/>
    <cellStyle name="Millares 9 6" xfId="309" xr:uid="{4D4FF09A-66FE-4F50-894D-726FF6499BAF}"/>
    <cellStyle name="Millares 9 6 2" xfId="2223" xr:uid="{A5AF31D1-AD0D-4034-B8D5-0A85812B8CC2}"/>
    <cellStyle name="Millares 9 6 2 2" xfId="4138" xr:uid="{A6933250-B546-44B7-8DA4-DBA5243CB9FE}"/>
    <cellStyle name="Millares 9 6 3" xfId="1266" xr:uid="{3ACB02A6-A096-4D05-97F7-3CB0602CA529}"/>
    <cellStyle name="Millares 9 6 4" xfId="3181" xr:uid="{FF8A19D0-80E6-4071-B942-5E9276734E3F}"/>
    <cellStyle name="Millares 9 7" xfId="548" xr:uid="{176087BC-994F-4791-B9BE-680FBF983006}"/>
    <cellStyle name="Millares 9 7 2" xfId="2462" xr:uid="{5B2464BD-F997-4CAD-B527-9DDB77749DD2}"/>
    <cellStyle name="Millares 9 7 2 2" xfId="4377" xr:uid="{07D711BA-23E4-405E-91F3-31B0AF1A93F0}"/>
    <cellStyle name="Millares 9 7 3" xfId="1505" xr:uid="{CA62FCC9-6947-4F7A-A7B5-28A00F0024F6}"/>
    <cellStyle name="Millares 9 7 4" xfId="3420" xr:uid="{9F1B514E-3899-4D35-BED7-4C0EBD93FCFE}"/>
    <cellStyle name="Millares 9 8" xfId="787" xr:uid="{E34958DB-63F2-473E-92B7-99109F086083}"/>
    <cellStyle name="Millares 9 8 2" xfId="2701" xr:uid="{01B451C1-D32C-41D8-9E99-7175B7151923}"/>
    <cellStyle name="Millares 9 8 2 2" xfId="4616" xr:uid="{E01598E5-9385-40E8-9F8E-020585C866C5}"/>
    <cellStyle name="Millares 9 8 3" xfId="1744" xr:uid="{4B34D447-979A-4C31-869A-8A950FBB855E}"/>
    <cellStyle name="Millares 9 8 4" xfId="3659" xr:uid="{ACF72EBC-4A3F-4F36-904C-9B6944557CA7}"/>
    <cellStyle name="Millares 9 9" xfId="1985" xr:uid="{F94D6E32-7F2D-4B9F-80D8-B89AEBEDB50F}"/>
    <cellStyle name="Millares 9 9 2" xfId="3900" xr:uid="{228DA9D4-683F-4364-9B4B-EE0161764E74}"/>
    <cellStyle name="Moneda [0] 2" xfId="61" xr:uid="{52A18A37-0B38-4CBF-892E-9EBB51F4930D}"/>
    <cellStyle name="Moneda [0] 2 10" xfId="1978" xr:uid="{5894C009-2C04-4B7F-9B06-D5EE2AF2287D}"/>
    <cellStyle name="Moneda [0] 2 10 2" xfId="3893" xr:uid="{105F50B3-7DB2-4472-AF36-9BBE9C5DF96F}"/>
    <cellStyle name="Moneda [0] 2 11" xfId="1021" xr:uid="{DB09FAF7-EFE2-49C2-9618-10EDC9496830}"/>
    <cellStyle name="Moneda [0] 2 12" xfId="2936" xr:uid="{708E285E-94A0-4C80-A1F1-8EDB50661931}"/>
    <cellStyle name="Moneda [0] 2 2" xfId="96" xr:uid="{C56A9B58-6129-4A54-AC56-8213B918306A}"/>
    <cellStyle name="Moneda [0] 2 2 10" xfId="2970" xr:uid="{99F0001F-77FF-4EA8-8205-6F801BF6E4FC}"/>
    <cellStyle name="Moneda [0] 2 2 2" xfId="142" xr:uid="{9A666E21-922E-4C8C-8620-3558763D3E54}"/>
    <cellStyle name="Moneda [0] 2 2 2 2" xfId="381" xr:uid="{847DCF79-EFC5-4587-9300-D46561EF9B6E}"/>
    <cellStyle name="Moneda [0] 2 2 2 2 2" xfId="2295" xr:uid="{5BD3CD75-AD4B-4D2D-A009-61A150AA8DE7}"/>
    <cellStyle name="Moneda [0] 2 2 2 2 2 2" xfId="4210" xr:uid="{532BA184-34C4-49E1-8E75-14C22A4DFFF3}"/>
    <cellStyle name="Moneda [0] 2 2 2 2 3" xfId="1338" xr:uid="{3A0D36B3-440F-4276-9AB2-790DE8CA510D}"/>
    <cellStyle name="Moneda [0] 2 2 2 2 4" xfId="3253" xr:uid="{332B86F4-4015-4B60-A0D2-39ABAAF0F456}"/>
    <cellStyle name="Moneda [0] 2 2 2 3" xfId="620" xr:uid="{58E45F2E-31DB-4BDB-A463-3D73DC9D8C8D}"/>
    <cellStyle name="Moneda [0] 2 2 2 3 2" xfId="2534" xr:uid="{0B01410C-2D66-4017-B21D-C84F5999DC53}"/>
    <cellStyle name="Moneda [0] 2 2 2 3 2 2" xfId="4449" xr:uid="{3D1B6D83-5976-42E6-9BA5-CD3B3B1C32B3}"/>
    <cellStyle name="Moneda [0] 2 2 2 3 3" xfId="1577" xr:uid="{FEA0D38D-7E7B-4976-AF8E-2D34A79D4E83}"/>
    <cellStyle name="Moneda [0] 2 2 2 3 4" xfId="3492" xr:uid="{EE5073EE-DE96-4942-AEF9-DEA258FDB6B8}"/>
    <cellStyle name="Moneda [0] 2 2 2 4" xfId="859" xr:uid="{477CBF5C-441D-4D61-BC8A-EA48B11E8FAC}"/>
    <cellStyle name="Moneda [0] 2 2 2 4 2" xfId="2773" xr:uid="{416DBF6B-DBDB-4ED5-99BC-1F57958084D0}"/>
    <cellStyle name="Moneda [0] 2 2 2 4 2 2" xfId="4688" xr:uid="{07FB1A77-439E-4F68-B67A-127E9E2D30D0}"/>
    <cellStyle name="Moneda [0] 2 2 2 4 3" xfId="1816" xr:uid="{E1517DB8-5612-41D7-A47D-0070A78BA52B}"/>
    <cellStyle name="Moneda [0] 2 2 2 4 4" xfId="3731" xr:uid="{9D1F55DA-8B49-413F-9FD9-D8578B73378F}"/>
    <cellStyle name="Moneda [0] 2 2 2 5" xfId="2057" xr:uid="{2DEA1495-BA67-4EC7-AD22-5F87B6CDEE88}"/>
    <cellStyle name="Moneda [0] 2 2 2 5 2" xfId="3972" xr:uid="{E31EA6EF-AE5B-401C-A9C9-CBEC00265FC0}"/>
    <cellStyle name="Moneda [0] 2 2 2 6" xfId="1100" xr:uid="{1AE36255-0F21-4CBB-AC05-371745562093}"/>
    <cellStyle name="Moneda [0] 2 2 2 7" xfId="3015" xr:uid="{9B47E4BD-86BB-4E75-B859-08C7C038AF70}"/>
    <cellStyle name="Moneda [0] 2 2 3" xfId="195" xr:uid="{118142CB-331E-4BF7-909E-89A74A0B47DA}"/>
    <cellStyle name="Moneda [0] 2 2 3 2" xfId="433" xr:uid="{3712E6BC-CF20-4F3F-BE07-133BB5E623B3}"/>
    <cellStyle name="Moneda [0] 2 2 3 2 2" xfId="2347" xr:uid="{56C16374-89FC-424D-9049-DFFBA7BA8D4B}"/>
    <cellStyle name="Moneda [0] 2 2 3 2 2 2" xfId="4262" xr:uid="{1048BD04-F65F-49BE-B970-8D745E0773F1}"/>
    <cellStyle name="Moneda [0] 2 2 3 2 3" xfId="1390" xr:uid="{6CF2712A-CD13-447E-8CF0-DA2CC32F656D}"/>
    <cellStyle name="Moneda [0] 2 2 3 2 4" xfId="3305" xr:uid="{7106C77B-246B-4A93-BB7C-A339020B3B54}"/>
    <cellStyle name="Moneda [0] 2 2 3 3" xfId="672" xr:uid="{3DD28E85-8D4A-49C3-86D2-BD99A95C072E}"/>
    <cellStyle name="Moneda [0] 2 2 3 3 2" xfId="2586" xr:uid="{D51A27D5-2B1F-4473-B1F0-8836B4EB9579}"/>
    <cellStyle name="Moneda [0] 2 2 3 3 2 2" xfId="4501" xr:uid="{7ABF9D28-76FE-4250-9261-606BC89818AB}"/>
    <cellStyle name="Moneda [0] 2 2 3 3 3" xfId="1629" xr:uid="{FBDB68B4-7288-452B-B2F9-EADA3E418C14}"/>
    <cellStyle name="Moneda [0] 2 2 3 3 4" xfId="3544" xr:uid="{55CB722B-4DDF-4743-8FAF-51DFCCAF68D4}"/>
    <cellStyle name="Moneda [0] 2 2 3 4" xfId="911" xr:uid="{1A36CF07-8D5A-4E07-A8BF-913C46E500B0}"/>
    <cellStyle name="Moneda [0] 2 2 3 4 2" xfId="2825" xr:uid="{FE4FB04D-A532-4E17-9A19-A232869033C9}"/>
    <cellStyle name="Moneda [0] 2 2 3 4 2 2" xfId="4740" xr:uid="{2CCFB131-D30C-413A-906F-1797E63D132E}"/>
    <cellStyle name="Moneda [0] 2 2 3 4 3" xfId="1868" xr:uid="{0EF9B465-6921-4CDA-A433-39B8CF4CC4A8}"/>
    <cellStyle name="Moneda [0] 2 2 3 4 4" xfId="3783" xr:uid="{060E2B80-BBBB-4AE0-BC07-E083C0BB3148}"/>
    <cellStyle name="Moneda [0] 2 2 3 5" xfId="2109" xr:uid="{9FEF5923-3532-47B9-A547-6FFC65D2899F}"/>
    <cellStyle name="Moneda [0] 2 2 3 5 2" xfId="4024" xr:uid="{ED8B7074-E9AC-42B6-BB38-566BE33EC50B}"/>
    <cellStyle name="Moneda [0] 2 2 3 6" xfId="1152" xr:uid="{2424298B-0B5B-4698-A327-15EE54A46AF2}"/>
    <cellStyle name="Moneda [0] 2 2 3 7" xfId="3067" xr:uid="{D684581D-277C-4882-82CF-B8238B9EF0E0}"/>
    <cellStyle name="Moneda [0] 2 2 4" xfId="268" xr:uid="{74BEFAE4-B215-4AF9-9EC4-FBE4D92032DA}"/>
    <cellStyle name="Moneda [0] 2 2 4 2" xfId="507" xr:uid="{8C5CDB3B-352A-402E-8A19-40BE9E52FB3D}"/>
    <cellStyle name="Moneda [0] 2 2 4 2 2" xfId="2421" xr:uid="{9C75C6DE-7209-4278-995B-8F8538016EAD}"/>
    <cellStyle name="Moneda [0] 2 2 4 2 2 2" xfId="4336" xr:uid="{6E3F30F0-0B59-42BC-B411-09BB8EEDD548}"/>
    <cellStyle name="Moneda [0] 2 2 4 2 3" xfId="1464" xr:uid="{8C86B2AF-6FE0-4A7C-B8C0-ACC56B0DE74A}"/>
    <cellStyle name="Moneda [0] 2 2 4 2 4" xfId="3379" xr:uid="{3A405B8A-5CC1-48B1-9FD1-F2A68DE9F1FC}"/>
    <cellStyle name="Moneda [0] 2 2 4 3" xfId="746" xr:uid="{73EB3D53-0D1A-4D3A-B948-92095E9456E8}"/>
    <cellStyle name="Moneda [0] 2 2 4 3 2" xfId="2660" xr:uid="{1E92D1BF-0ED8-46CF-9C9C-0F01DA43952A}"/>
    <cellStyle name="Moneda [0] 2 2 4 3 2 2" xfId="4575" xr:uid="{095BA4CD-F947-4F6B-96D9-6B89E3D6B654}"/>
    <cellStyle name="Moneda [0] 2 2 4 3 3" xfId="1703" xr:uid="{FF63562A-FA0C-4FE1-8CB4-FB137E4DFC57}"/>
    <cellStyle name="Moneda [0] 2 2 4 3 4" xfId="3618" xr:uid="{55C1BEFE-2C32-4E12-A1DF-047A8D2ADF4B}"/>
    <cellStyle name="Moneda [0] 2 2 4 4" xfId="985" xr:uid="{29C9BD5E-FC10-4F1D-98FC-6487F0A8DD26}"/>
    <cellStyle name="Moneda [0] 2 2 4 4 2" xfId="2899" xr:uid="{5DF9A259-95A3-42EB-8765-38D7124E12DD}"/>
    <cellStyle name="Moneda [0] 2 2 4 4 2 2" xfId="4814" xr:uid="{F140793D-5E3B-43F9-9595-C3AE23582F36}"/>
    <cellStyle name="Moneda [0] 2 2 4 4 3" xfId="1942" xr:uid="{745B5ABC-B8BA-4805-A287-5D2BC138EEBD}"/>
    <cellStyle name="Moneda [0] 2 2 4 4 4" xfId="3857" xr:uid="{8900EFF2-033B-492F-8AAF-433B3EBF1CB5}"/>
    <cellStyle name="Moneda [0] 2 2 4 5" xfId="2182" xr:uid="{007C6843-F782-4F62-B20E-3B1588ABB6D8}"/>
    <cellStyle name="Moneda [0] 2 2 4 5 2" xfId="4097" xr:uid="{30D191AB-1AAA-4A23-831D-555281A70ABC}"/>
    <cellStyle name="Moneda [0] 2 2 4 6" xfId="1225" xr:uid="{98767AD3-D370-4970-BF0E-D278EE698C5E}"/>
    <cellStyle name="Moneda [0] 2 2 4 7" xfId="3140" xr:uid="{61D3E14C-CDCD-4B54-BE4A-90408139AAF2}"/>
    <cellStyle name="Moneda [0] 2 2 5" xfId="336" xr:uid="{D7F3F937-0898-4BA5-AAC6-FF5083E30E22}"/>
    <cellStyle name="Moneda [0] 2 2 5 2" xfId="2250" xr:uid="{6C0BDF13-CBD4-4FA0-A611-0FA5EC750B58}"/>
    <cellStyle name="Moneda [0] 2 2 5 2 2" xfId="4165" xr:uid="{3B3AA0D6-1139-42B2-A078-A51394E94A3F}"/>
    <cellStyle name="Moneda [0] 2 2 5 3" xfId="1293" xr:uid="{25D1B574-8ECC-42AA-B3E9-A345BA90CC8F}"/>
    <cellStyle name="Moneda [0] 2 2 5 4" xfId="3208" xr:uid="{2978FC63-4CC1-4370-ABCD-71A280D53805}"/>
    <cellStyle name="Moneda [0] 2 2 6" xfId="575" xr:uid="{ADE1FE94-A8CA-4D8C-A17C-B0737E88FCB3}"/>
    <cellStyle name="Moneda [0] 2 2 6 2" xfId="2489" xr:uid="{0B8D04E2-68B7-49A8-9C08-CD11408B2049}"/>
    <cellStyle name="Moneda [0] 2 2 6 2 2" xfId="4404" xr:uid="{30DCDBB5-2E12-433E-A367-834A076E06A6}"/>
    <cellStyle name="Moneda [0] 2 2 6 3" xfId="1532" xr:uid="{8489784D-3E9C-4297-B7DC-DDA738D12149}"/>
    <cellStyle name="Moneda [0] 2 2 6 4" xfId="3447" xr:uid="{88F11A51-A63D-4E40-90CD-2265D6E2665F}"/>
    <cellStyle name="Moneda [0] 2 2 7" xfId="814" xr:uid="{5E54D474-9EAC-434E-9ECB-6B90DDD60945}"/>
    <cellStyle name="Moneda [0] 2 2 7 2" xfId="2728" xr:uid="{11CA38BC-C962-4D25-95CB-D2176D691E86}"/>
    <cellStyle name="Moneda [0] 2 2 7 2 2" xfId="4643" xr:uid="{96E1CCB7-0517-4436-990C-992DEEBCC237}"/>
    <cellStyle name="Moneda [0] 2 2 7 3" xfId="1771" xr:uid="{DD5070DA-4164-4BE5-9AC4-30418DA53032}"/>
    <cellStyle name="Moneda [0] 2 2 7 4" xfId="3686" xr:uid="{3DE534DC-8E75-4465-997A-4269CC64B356}"/>
    <cellStyle name="Moneda [0] 2 2 8" xfId="2012" xr:uid="{F27B59D1-CA81-48AA-989D-8F7F0869B31D}"/>
    <cellStyle name="Moneda [0] 2 2 8 2" xfId="3927" xr:uid="{473D4012-6D96-43B8-B6B6-88A46690F9B8}"/>
    <cellStyle name="Moneda [0] 2 2 9" xfId="1055" xr:uid="{850C64E0-4F84-4336-BEA9-0B5B064329BA}"/>
    <cellStyle name="Moneda [0] 2 3" xfId="160" xr:uid="{AEE5B919-C1CE-4D79-BEA8-2EE8A7060B96}"/>
    <cellStyle name="Moneda [0] 2 3 2" xfId="212" xr:uid="{B32122AB-02D1-4A49-994A-CA2FF352B01A}"/>
    <cellStyle name="Moneda [0] 2 3 2 2" xfId="450" xr:uid="{FF3E0108-3F5F-48C0-A27C-4A21D3D07BAB}"/>
    <cellStyle name="Moneda [0] 2 3 2 2 2" xfId="2364" xr:uid="{47A7783B-873A-4B15-82D3-F0341C1C791D}"/>
    <cellStyle name="Moneda [0] 2 3 2 2 2 2" xfId="4279" xr:uid="{D18192CB-379B-4A1A-A2D9-DDEFC5147905}"/>
    <cellStyle name="Moneda [0] 2 3 2 2 3" xfId="1407" xr:uid="{0EC1522A-5C9D-4F2E-AFAB-846F005898CC}"/>
    <cellStyle name="Moneda [0] 2 3 2 2 4" xfId="3322" xr:uid="{1B12DAD8-23C7-4B93-AF51-A0A924AA1E55}"/>
    <cellStyle name="Moneda [0] 2 3 2 3" xfId="689" xr:uid="{0B707C0B-332A-4F83-9A72-F22272F2651B}"/>
    <cellStyle name="Moneda [0] 2 3 2 3 2" xfId="2603" xr:uid="{60A0C2AE-4E06-46DF-B5AE-FAD45C5C07A1}"/>
    <cellStyle name="Moneda [0] 2 3 2 3 2 2" xfId="4518" xr:uid="{966F34E9-030D-4571-9A08-8C2A491FD925}"/>
    <cellStyle name="Moneda [0] 2 3 2 3 3" xfId="1646" xr:uid="{87118860-E86A-40C0-A401-68F4742A7597}"/>
    <cellStyle name="Moneda [0] 2 3 2 3 4" xfId="3561" xr:uid="{5C40B722-92C1-4792-B480-C7C67737FDCD}"/>
    <cellStyle name="Moneda [0] 2 3 2 4" xfId="928" xr:uid="{DF6BE271-12A9-4F41-A652-D9C871F07815}"/>
    <cellStyle name="Moneda [0] 2 3 2 4 2" xfId="2842" xr:uid="{7DE6CB69-F3CE-4208-B140-DF05610A2296}"/>
    <cellStyle name="Moneda [0] 2 3 2 4 2 2" xfId="4757" xr:uid="{E626C04C-9B39-4102-B135-39D9A9107B11}"/>
    <cellStyle name="Moneda [0] 2 3 2 4 3" xfId="1885" xr:uid="{2DD9A227-05F2-4F11-B26E-C53DF242E017}"/>
    <cellStyle name="Moneda [0] 2 3 2 4 4" xfId="3800" xr:uid="{3D2B5889-E75D-451B-9576-412CE5FA2905}"/>
    <cellStyle name="Moneda [0] 2 3 2 5" xfId="2126" xr:uid="{B9D15DC4-FEF2-4628-8DE1-297CD9DAC398}"/>
    <cellStyle name="Moneda [0] 2 3 2 5 2" xfId="4041" xr:uid="{A4897E52-70E8-4D4D-A71B-865C02E45103}"/>
    <cellStyle name="Moneda [0] 2 3 2 6" xfId="1169" xr:uid="{F7F6DA32-B0B5-470A-8586-983B1EBBF31C}"/>
    <cellStyle name="Moneda [0] 2 3 2 7" xfId="3084" xr:uid="{72E10E9F-43F3-4E10-A452-C8D7B7D8AE9F}"/>
    <cellStyle name="Moneda [0] 2 3 3" xfId="398" xr:uid="{6E261218-46EE-4F0E-8CC8-E43A27D913D1}"/>
    <cellStyle name="Moneda [0] 2 3 3 2" xfId="2312" xr:uid="{6F050E5D-3F66-4201-9300-DBCC0974080F}"/>
    <cellStyle name="Moneda [0] 2 3 3 2 2" xfId="4227" xr:uid="{F3FF0599-4D86-412A-9574-7BD535B60B8A}"/>
    <cellStyle name="Moneda [0] 2 3 3 3" xfId="1355" xr:uid="{1E157556-9FDB-4863-80EE-26CA6ACD0977}"/>
    <cellStyle name="Moneda [0] 2 3 3 4" xfId="3270" xr:uid="{9549117F-5A83-492E-91FA-516C898DB91A}"/>
    <cellStyle name="Moneda [0] 2 3 4" xfId="637" xr:uid="{38EEC849-D320-4FF2-B42E-7AFD012A5555}"/>
    <cellStyle name="Moneda [0] 2 3 4 2" xfId="2551" xr:uid="{BBC58B4C-D050-437B-AE7F-4DB6FBE6FA96}"/>
    <cellStyle name="Moneda [0] 2 3 4 2 2" xfId="4466" xr:uid="{712AD043-24CA-48C1-96FC-478568DFF9D3}"/>
    <cellStyle name="Moneda [0] 2 3 4 3" xfId="1594" xr:uid="{B6DF76A0-26FD-40DA-8297-19F278CFFC16}"/>
    <cellStyle name="Moneda [0] 2 3 4 4" xfId="3509" xr:uid="{5FFFCCE9-6350-4432-A805-E7F8289EE570}"/>
    <cellStyle name="Moneda [0] 2 3 5" xfId="876" xr:uid="{0A3FC4A4-FCB8-44A9-A62E-73279FF9A32D}"/>
    <cellStyle name="Moneda [0] 2 3 5 2" xfId="2790" xr:uid="{3EEF5B68-9725-41F9-AFAE-5A80D10CD03A}"/>
    <cellStyle name="Moneda [0] 2 3 5 2 2" xfId="4705" xr:uid="{A26ED366-CCCE-480C-A1D5-60E22F50B167}"/>
    <cellStyle name="Moneda [0] 2 3 5 3" xfId="1833" xr:uid="{AE25BD61-52FF-465A-943E-C5868B72361F}"/>
    <cellStyle name="Moneda [0] 2 3 5 4" xfId="3748" xr:uid="{46284EB3-AC1A-4239-AAD1-B70DA2AAF8F5}"/>
    <cellStyle name="Moneda [0] 2 3 6" xfId="2074" xr:uid="{EAB3E820-30AC-46CC-8599-3D74DD6C697F}"/>
    <cellStyle name="Moneda [0] 2 3 6 2" xfId="3989" xr:uid="{E82E74E4-7E2E-43D0-A9AA-7E73068398B6}"/>
    <cellStyle name="Moneda [0] 2 3 7" xfId="1117" xr:uid="{7A998E31-ABF7-4DA4-B8F7-19E4806220EC}"/>
    <cellStyle name="Moneda [0] 2 3 8" xfId="3032" xr:uid="{B5FED93B-519D-4010-9421-6D338F35C171}"/>
    <cellStyle name="Moneda [0] 2 4" xfId="130" xr:uid="{82078732-21D2-4A6B-87FC-1B94F2C7FFE5}"/>
    <cellStyle name="Moneda [0] 2 4 2" xfId="369" xr:uid="{29CC4718-89DE-4B51-9058-3DE1A0314DBF}"/>
    <cellStyle name="Moneda [0] 2 4 2 2" xfId="2283" xr:uid="{FB6FFE9E-108E-4544-B663-E34D6141EF6C}"/>
    <cellStyle name="Moneda [0] 2 4 2 2 2" xfId="4198" xr:uid="{B85CF9F7-EC04-481F-BAB1-0987C078B7CA}"/>
    <cellStyle name="Moneda [0] 2 4 2 3" xfId="1326" xr:uid="{FBCE57C5-0A9B-4809-95A5-FA144B4D246D}"/>
    <cellStyle name="Moneda [0] 2 4 2 4" xfId="3241" xr:uid="{1308708E-50D7-4343-97B5-BF54F2C61611}"/>
    <cellStyle name="Moneda [0] 2 4 3" xfId="608" xr:uid="{1E18B100-8506-4DAE-9E24-225A292C6F9E}"/>
    <cellStyle name="Moneda [0] 2 4 3 2" xfId="2522" xr:uid="{8866FDC1-3FD0-4FC7-A21A-9357E232929D}"/>
    <cellStyle name="Moneda [0] 2 4 3 2 2" xfId="4437" xr:uid="{6C712C04-6C62-407E-AD6B-299BDD6B634A}"/>
    <cellStyle name="Moneda [0] 2 4 3 3" xfId="1565" xr:uid="{77FE43D2-C43D-49E2-9ABA-5EF26A6BFE8C}"/>
    <cellStyle name="Moneda [0] 2 4 3 4" xfId="3480" xr:uid="{E3AF56B4-F890-4276-830A-760507D8E320}"/>
    <cellStyle name="Moneda [0] 2 4 4" xfId="847" xr:uid="{16FC3C72-88E6-4979-A0A2-55EB3BC2240D}"/>
    <cellStyle name="Moneda [0] 2 4 4 2" xfId="2761" xr:uid="{2EA0A306-5B79-4895-B39A-25C0ADC3E587}"/>
    <cellStyle name="Moneda [0] 2 4 4 2 2" xfId="4676" xr:uid="{6A67E30D-BD86-43BD-9A80-18A18D4F06CB}"/>
    <cellStyle name="Moneda [0] 2 4 4 3" xfId="1804" xr:uid="{53878001-9A95-4633-ACFE-A55159811283}"/>
    <cellStyle name="Moneda [0] 2 4 4 4" xfId="3719" xr:uid="{BB804E13-A8D9-49B6-B4FB-92B1E63AFE2F}"/>
    <cellStyle name="Moneda [0] 2 4 5" xfId="2045" xr:uid="{229B6BC1-91CC-4063-A3D6-5EF39BF6F771}"/>
    <cellStyle name="Moneda [0] 2 4 5 2" xfId="3960" xr:uid="{673AB0DF-3C71-4B5E-9D62-612EE9451395}"/>
    <cellStyle name="Moneda [0] 2 4 6" xfId="1088" xr:uid="{F40BC00E-D0F1-471A-90F6-567D9386A9E0}"/>
    <cellStyle name="Moneda [0] 2 4 7" xfId="3003" xr:uid="{2977F111-BD09-4ECC-83EE-2481D20FBAE6}"/>
    <cellStyle name="Moneda [0] 2 5" xfId="183" xr:uid="{1244E1DA-C846-4E34-B7ED-D2A528EB6FEC}"/>
    <cellStyle name="Moneda [0] 2 5 2" xfId="421" xr:uid="{837AF280-1236-4132-970D-3D709F101E68}"/>
    <cellStyle name="Moneda [0] 2 5 2 2" xfId="2335" xr:uid="{E316AA34-5DBB-49BB-B445-7E42F9DDCAAB}"/>
    <cellStyle name="Moneda [0] 2 5 2 2 2" xfId="4250" xr:uid="{96F955B2-4504-461A-ABC9-D20D3546BA9A}"/>
    <cellStyle name="Moneda [0] 2 5 2 3" xfId="1378" xr:uid="{E705628F-A299-4FFB-ABC2-A8EC44687384}"/>
    <cellStyle name="Moneda [0] 2 5 2 4" xfId="3293" xr:uid="{E99C5148-C7C0-48A4-8E6F-DFDB9201FB85}"/>
    <cellStyle name="Moneda [0] 2 5 3" xfId="660" xr:uid="{9B2313DD-CABA-4D50-B94C-CD626928CAF5}"/>
    <cellStyle name="Moneda [0] 2 5 3 2" xfId="2574" xr:uid="{FE286258-5E43-46DA-9BF9-E5CD81FA59B9}"/>
    <cellStyle name="Moneda [0] 2 5 3 2 2" xfId="4489" xr:uid="{2E9169BA-F9B7-4B0D-ACCE-645CD7A3F4E2}"/>
    <cellStyle name="Moneda [0] 2 5 3 3" xfId="1617" xr:uid="{B4B885B7-6842-45F6-8E79-F601E9511C72}"/>
    <cellStyle name="Moneda [0] 2 5 3 4" xfId="3532" xr:uid="{D185156C-9C75-4D42-ADF7-426E60506FCF}"/>
    <cellStyle name="Moneda [0] 2 5 4" xfId="899" xr:uid="{06234DF9-61AE-4E2F-B1E0-5F5B8A18509C}"/>
    <cellStyle name="Moneda [0] 2 5 4 2" xfId="2813" xr:uid="{605A3296-E32C-4537-AF60-3B57A116A355}"/>
    <cellStyle name="Moneda [0] 2 5 4 2 2" xfId="4728" xr:uid="{1401B7C0-FA68-43A0-957B-B7BA24183521}"/>
    <cellStyle name="Moneda [0] 2 5 4 3" xfId="1856" xr:uid="{D2A4B2C0-9FBE-41F1-810B-5449BD212D28}"/>
    <cellStyle name="Moneda [0] 2 5 4 4" xfId="3771" xr:uid="{67E4E2FA-725A-4739-A0D4-8D10B5885A4A}"/>
    <cellStyle name="Moneda [0] 2 5 5" xfId="2097" xr:uid="{1DC778CC-C604-4B58-831B-314A5218C9E1}"/>
    <cellStyle name="Moneda [0] 2 5 5 2" xfId="4012" xr:uid="{15BFF227-D1B6-4B73-893E-81E989DA6178}"/>
    <cellStyle name="Moneda [0] 2 5 6" xfId="1140" xr:uid="{59493368-8DF1-497B-8D06-B6687620A1C8}"/>
    <cellStyle name="Moneda [0] 2 5 7" xfId="3055" xr:uid="{E6913DB0-F49F-4055-9B48-8222F961CC8E}"/>
    <cellStyle name="Moneda [0] 2 6" xfId="235" xr:uid="{6CABAEC4-27D3-4D7A-9911-A7FDC92AC433}"/>
    <cellStyle name="Moneda [0] 2 6 2" xfId="473" xr:uid="{4B560BC6-A770-459A-BE63-E715C904B352}"/>
    <cellStyle name="Moneda [0] 2 6 2 2" xfId="2387" xr:uid="{B788654D-C9CD-4C5F-BB40-EC20E75F68C6}"/>
    <cellStyle name="Moneda [0] 2 6 2 2 2" xfId="4302" xr:uid="{2D069AA3-87BE-4CD3-BB46-C15C78DD6544}"/>
    <cellStyle name="Moneda [0] 2 6 2 3" xfId="1430" xr:uid="{7C50F624-AAD9-4E82-B470-837DE93C1E37}"/>
    <cellStyle name="Moneda [0] 2 6 2 4" xfId="3345" xr:uid="{C2011A74-7819-4526-8226-1D27E0B1A1F7}"/>
    <cellStyle name="Moneda [0] 2 6 3" xfId="712" xr:uid="{3B027DF6-FD93-407C-BF68-7AAC58509407}"/>
    <cellStyle name="Moneda [0] 2 6 3 2" xfId="2626" xr:uid="{06F50123-8F8F-4DE1-A9FD-1FB403FAE5B7}"/>
    <cellStyle name="Moneda [0] 2 6 3 2 2" xfId="4541" xr:uid="{02641357-C62A-4691-B423-1AB1E031ACC2}"/>
    <cellStyle name="Moneda [0] 2 6 3 3" xfId="1669" xr:uid="{9090ADFC-C8E3-4A9D-848F-F0E4DED96938}"/>
    <cellStyle name="Moneda [0] 2 6 3 4" xfId="3584" xr:uid="{DD02876A-049D-4713-9254-0340B5271751}"/>
    <cellStyle name="Moneda [0] 2 6 4" xfId="951" xr:uid="{89A5C6B3-2A85-459A-94C4-65258CF41AC5}"/>
    <cellStyle name="Moneda [0] 2 6 4 2" xfId="2865" xr:uid="{71601A23-D865-4AA4-B59E-6103F118405C}"/>
    <cellStyle name="Moneda [0] 2 6 4 2 2" xfId="4780" xr:uid="{7066A370-44B8-4004-A04A-F81D36D81968}"/>
    <cellStyle name="Moneda [0] 2 6 4 3" xfId="1908" xr:uid="{AA6E8FF8-2212-4671-83E5-E3B034FFFD87}"/>
    <cellStyle name="Moneda [0] 2 6 4 4" xfId="3823" xr:uid="{A0B82C79-4CAE-4EFC-AC84-8E4BD557E65F}"/>
    <cellStyle name="Moneda [0] 2 6 5" xfId="2149" xr:uid="{BE58216D-E1A1-4266-9D46-B2B5EB95B796}"/>
    <cellStyle name="Moneda [0] 2 6 5 2" xfId="4064" xr:uid="{E067BC33-23F5-43AA-B4EA-D2F39125F188}"/>
    <cellStyle name="Moneda [0] 2 6 6" xfId="1192" xr:uid="{FC1CA9E7-EE07-4E7E-8539-5614446EB537}"/>
    <cellStyle name="Moneda [0] 2 6 7" xfId="3107" xr:uid="{21EF9C33-B955-4D9B-AE6F-A088120390DB}"/>
    <cellStyle name="Moneda [0] 2 7" xfId="302" xr:uid="{8C92BE26-CDA5-4DB9-AB97-A4AFBCBC0416}"/>
    <cellStyle name="Moneda [0] 2 7 2" xfId="2216" xr:uid="{DB546DEF-0667-463B-96AB-5494058FF2E0}"/>
    <cellStyle name="Moneda [0] 2 7 2 2" xfId="4131" xr:uid="{25FBEDF5-F3D6-40FE-ADB9-A775898B7757}"/>
    <cellStyle name="Moneda [0] 2 7 3" xfId="1259" xr:uid="{1DB10781-C817-4446-8921-64FA7ED740A3}"/>
    <cellStyle name="Moneda [0] 2 7 4" xfId="3174" xr:uid="{D096BA9C-6565-4255-96D9-49304DB7E8EB}"/>
    <cellStyle name="Moneda [0] 2 8" xfId="541" xr:uid="{963D5A1B-7CBF-414B-A716-00EF1197C7F1}"/>
    <cellStyle name="Moneda [0] 2 8 2" xfId="2455" xr:uid="{F6750356-E1BE-4EA1-91E9-6A2C0640665F}"/>
    <cellStyle name="Moneda [0] 2 8 2 2" xfId="4370" xr:uid="{9BF2B096-17B8-4057-B748-2E2FCE9DE415}"/>
    <cellStyle name="Moneda [0] 2 8 3" xfId="1498" xr:uid="{6517F916-C897-4DD5-BCA9-00256891FA23}"/>
    <cellStyle name="Moneda [0] 2 8 4" xfId="3413" xr:uid="{F15D4527-4467-473E-A28B-A7D00D52F63E}"/>
    <cellStyle name="Moneda [0] 2 9" xfId="780" xr:uid="{651D2D35-80BD-4D0C-8FD7-3D9E40DA028C}"/>
    <cellStyle name="Moneda [0] 2 9 2" xfId="2694" xr:uid="{6D2D6129-B883-4BD0-89EF-B1939D65C582}"/>
    <cellStyle name="Moneda [0] 2 9 2 2" xfId="4609" xr:uid="{397B8067-900A-4DD8-8913-96C42D49734E}"/>
    <cellStyle name="Moneda [0] 2 9 3" xfId="1737" xr:uid="{0812914E-436A-4002-94CB-9C06A1889E34}"/>
    <cellStyle name="Moneda [0] 2 9 4" xfId="3652" xr:uid="{395E2360-751D-4C16-BEE4-6A0E22A7F169}"/>
    <cellStyle name="Moneda [0] 3" xfId="63" xr:uid="{0E73DF6F-1CB5-49BD-8B60-EEA6BA758C61}"/>
    <cellStyle name="Moneda [0] 3 2" xfId="97" xr:uid="{15BDB573-B2E2-4FFB-A569-5EF9AD4804E0}"/>
    <cellStyle name="Moneda [0] 3 2 2" xfId="269" xr:uid="{18475E98-39FE-4C0C-9CFE-82B6D4471F45}"/>
    <cellStyle name="Moneda [0] 3 2 2 2" xfId="508" xr:uid="{23B0EAA8-27D8-40A9-BAD8-00D425ADE90D}"/>
    <cellStyle name="Moneda [0] 3 2 2 2 2" xfId="2422" xr:uid="{37C401F1-FB8F-4822-8C88-AA7304FF062D}"/>
    <cellStyle name="Moneda [0] 3 2 2 2 2 2" xfId="4337" xr:uid="{3B0096DE-92B0-42FA-93C8-FBB9F4A8C200}"/>
    <cellStyle name="Moneda [0] 3 2 2 2 3" xfId="1465" xr:uid="{A526E135-62AF-4C57-B4B8-3701643EDF9C}"/>
    <cellStyle name="Moneda [0] 3 2 2 2 4" xfId="3380" xr:uid="{FD237D41-7C70-4346-A1D6-A4E55A5CA0AC}"/>
    <cellStyle name="Moneda [0] 3 2 2 3" xfId="747" xr:uid="{F73F12AC-80A1-42C7-8719-FBDACACE87E8}"/>
    <cellStyle name="Moneda [0] 3 2 2 3 2" xfId="2661" xr:uid="{EF2E2E27-D7D1-44A0-886E-27011B82DE98}"/>
    <cellStyle name="Moneda [0] 3 2 2 3 2 2" xfId="4576" xr:uid="{E5747829-5CD6-4DD0-A766-4D83DD0A844C}"/>
    <cellStyle name="Moneda [0] 3 2 2 3 3" xfId="1704" xr:uid="{063BBE45-A7EA-40E7-B161-206B4697CB0F}"/>
    <cellStyle name="Moneda [0] 3 2 2 3 4" xfId="3619" xr:uid="{D8B0401B-E6B0-4D0D-928D-15C875BDC17B}"/>
    <cellStyle name="Moneda [0] 3 2 2 4" xfId="986" xr:uid="{A34D9160-6339-4F6D-8DC0-03C56789711B}"/>
    <cellStyle name="Moneda [0] 3 2 2 4 2" xfId="2900" xr:uid="{428A6576-2E5D-4F92-803E-0D51D32728BD}"/>
    <cellStyle name="Moneda [0] 3 2 2 4 2 2" xfId="4815" xr:uid="{2B4DBE50-1EF9-43CE-A672-0928CEEA131D}"/>
    <cellStyle name="Moneda [0] 3 2 2 4 3" xfId="1943" xr:uid="{3D93CC62-665B-4863-B5BE-D25F683FA3C0}"/>
    <cellStyle name="Moneda [0] 3 2 2 4 4" xfId="3858" xr:uid="{54033CFF-7A83-46CA-AB30-BEBBD9DC423F}"/>
    <cellStyle name="Moneda [0] 3 2 2 5" xfId="2183" xr:uid="{05C2028E-CFC9-4D21-A187-D4E8713AC46A}"/>
    <cellStyle name="Moneda [0] 3 2 2 5 2" xfId="4098" xr:uid="{9960E200-D7FD-4D4C-9BAD-25274CA7D090}"/>
    <cellStyle name="Moneda [0] 3 2 2 6" xfId="1226" xr:uid="{2323587A-3393-4770-AB3E-A8E0A6B69367}"/>
    <cellStyle name="Moneda [0] 3 2 2 7" xfId="3141" xr:uid="{729E58D3-9D1E-4113-95AA-85FAABD0D5E9}"/>
    <cellStyle name="Moneda [0] 3 2 3" xfId="337" xr:uid="{9BD7864F-5C05-4A4A-8E87-23566BA28F62}"/>
    <cellStyle name="Moneda [0] 3 2 3 2" xfId="2251" xr:uid="{761E52DE-E2B1-457B-AFE9-71C75925BDC8}"/>
    <cellStyle name="Moneda [0] 3 2 3 2 2" xfId="4166" xr:uid="{2F3C7AA5-60A4-4641-AA6D-E698D6EAD763}"/>
    <cellStyle name="Moneda [0] 3 2 3 3" xfId="1294" xr:uid="{F3132B8E-2D74-485B-87EA-669994A666F0}"/>
    <cellStyle name="Moneda [0] 3 2 3 4" xfId="3209" xr:uid="{D9DC8409-BBF3-43F3-A676-228FF5D719FF}"/>
    <cellStyle name="Moneda [0] 3 2 4" xfId="576" xr:uid="{DB2EB49A-6AD2-447D-9B15-4C3225A83218}"/>
    <cellStyle name="Moneda [0] 3 2 4 2" xfId="2490" xr:uid="{DAA076A7-ED89-4B29-8179-E83C97BB6ABB}"/>
    <cellStyle name="Moneda [0] 3 2 4 2 2" xfId="4405" xr:uid="{EF424C18-F16A-47E5-A588-116FFAFB21F8}"/>
    <cellStyle name="Moneda [0] 3 2 4 3" xfId="1533" xr:uid="{C8DEA405-3365-402C-82AA-06AB1D774325}"/>
    <cellStyle name="Moneda [0] 3 2 4 4" xfId="3448" xr:uid="{8FD88029-6163-422B-B6B9-9557D818F63F}"/>
    <cellStyle name="Moneda [0] 3 2 5" xfId="815" xr:uid="{3F841861-8580-4C6E-A3E0-78E4BD2A8193}"/>
    <cellStyle name="Moneda [0] 3 2 5 2" xfId="2729" xr:uid="{811FA925-8B46-4610-914B-74EC6CDE1807}"/>
    <cellStyle name="Moneda [0] 3 2 5 2 2" xfId="4644" xr:uid="{661DCAD1-E392-4EB1-9322-82142336F19E}"/>
    <cellStyle name="Moneda [0] 3 2 5 3" xfId="1772" xr:uid="{F00C2493-FAA0-4FD6-A726-3C449765EB2D}"/>
    <cellStyle name="Moneda [0] 3 2 5 4" xfId="3687" xr:uid="{8F83DED0-341C-46FD-AA9B-321072CDE414}"/>
    <cellStyle name="Moneda [0] 3 2 6" xfId="2013" xr:uid="{90B7B700-66E8-4A8C-A306-8BE3C989AD8C}"/>
    <cellStyle name="Moneda [0] 3 2 6 2" xfId="3928" xr:uid="{475F4831-A6E1-4A0E-967B-8B55C12E40F4}"/>
    <cellStyle name="Moneda [0] 3 2 7" xfId="1056" xr:uid="{46DE5D1C-D142-47D3-BF7D-F9E4F7C0E649}"/>
    <cellStyle name="Moneda [0] 3 2 8" xfId="2971" xr:uid="{3EE43183-4772-4BE7-B4E4-33D17BCF3A3E}"/>
    <cellStyle name="Moneda [0] 3 3" xfId="236" xr:uid="{4AC67E36-7A18-4260-A94D-38DC11DB90CE}"/>
    <cellStyle name="Moneda [0] 3 3 2" xfId="474" xr:uid="{A57946BF-EA67-452A-94DF-19F07BF0078F}"/>
    <cellStyle name="Moneda [0] 3 3 2 2" xfId="2388" xr:uid="{08EA1910-4C16-47A1-A1F7-B76697C57B92}"/>
    <cellStyle name="Moneda [0] 3 3 2 2 2" xfId="4303" xr:uid="{0B59B2C4-F60E-464D-948C-0FB6D36BCE6E}"/>
    <cellStyle name="Moneda [0] 3 3 2 3" xfId="1431" xr:uid="{E5C900AD-6E2C-4ED6-B03D-B9D806CACFDC}"/>
    <cellStyle name="Moneda [0] 3 3 2 4" xfId="3346" xr:uid="{74B5244B-204F-4C96-8189-F78046DC202F}"/>
    <cellStyle name="Moneda [0] 3 3 3" xfId="713" xr:uid="{9B83BE57-047F-44DB-895D-B43D650AB671}"/>
    <cellStyle name="Moneda [0] 3 3 3 2" xfId="2627" xr:uid="{78B401DE-4E4D-415D-A0AA-65FC642B9B25}"/>
    <cellStyle name="Moneda [0] 3 3 3 2 2" xfId="4542" xr:uid="{D62C99E2-64E2-4F87-A3D0-3E6722CAFFD8}"/>
    <cellStyle name="Moneda [0] 3 3 3 3" xfId="1670" xr:uid="{8EBF34BC-72BB-4F64-AA94-3A98F7755789}"/>
    <cellStyle name="Moneda [0] 3 3 3 4" xfId="3585" xr:uid="{298EA4A1-ACDB-4D59-AD1E-22DA89D6621B}"/>
    <cellStyle name="Moneda [0] 3 3 4" xfId="952" xr:uid="{DA20B64A-1553-424C-9F0D-161861FBFE76}"/>
    <cellStyle name="Moneda [0] 3 3 4 2" xfId="2866" xr:uid="{9638D63C-BC63-4596-874A-2665F87ACC0A}"/>
    <cellStyle name="Moneda [0] 3 3 4 2 2" xfId="4781" xr:uid="{64E13DFC-7067-4564-A6B4-972478FA646E}"/>
    <cellStyle name="Moneda [0] 3 3 4 3" xfId="1909" xr:uid="{25415C38-1631-4EA2-97B0-22E4BB580596}"/>
    <cellStyle name="Moneda [0] 3 3 4 4" xfId="3824" xr:uid="{F0E8C4AC-E7B6-4D32-BC00-41523FEB2467}"/>
    <cellStyle name="Moneda [0] 3 3 5" xfId="2150" xr:uid="{F5D2B277-2377-418F-B579-A9531AA7733A}"/>
    <cellStyle name="Moneda [0] 3 3 5 2" xfId="4065" xr:uid="{B3E98B14-8B38-4968-9E8A-083058C1520C}"/>
    <cellStyle name="Moneda [0] 3 3 6" xfId="1193" xr:uid="{A3AE8B08-3DBD-473D-9B6A-1ECF882656ED}"/>
    <cellStyle name="Moneda [0] 3 3 7" xfId="3108" xr:uid="{ACF65686-4E01-46C3-99FE-72987F1CC918}"/>
    <cellStyle name="Moneda [0] 3 4" xfId="303" xr:uid="{9B239D06-5C6F-4839-922D-45216799D8A1}"/>
    <cellStyle name="Moneda [0] 3 4 2" xfId="2217" xr:uid="{CC6F5698-8661-41E0-9945-A3FB5C8EDCB1}"/>
    <cellStyle name="Moneda [0] 3 4 2 2" xfId="4132" xr:uid="{856DFA35-D341-4FC1-BDE1-B771E5E4AF6A}"/>
    <cellStyle name="Moneda [0] 3 4 3" xfId="1260" xr:uid="{88CE6DDC-1FD6-4A5B-937B-0E8DFB96CAC4}"/>
    <cellStyle name="Moneda [0] 3 4 4" xfId="3175" xr:uid="{6EE400B0-CB91-4BEB-84CE-18290F99D570}"/>
    <cellStyle name="Moneda [0] 3 5" xfId="542" xr:uid="{07CE6C07-3E58-412F-AD8B-2575AB49649E}"/>
    <cellStyle name="Moneda [0] 3 5 2" xfId="2456" xr:uid="{244AE071-8522-4616-9D02-98513BDA1C1B}"/>
    <cellStyle name="Moneda [0] 3 5 2 2" xfId="4371" xr:uid="{E01D00DE-C6C1-4151-BDF2-7144EDFCEFE3}"/>
    <cellStyle name="Moneda [0] 3 5 3" xfId="1499" xr:uid="{F33FC15F-8BBD-49A1-827B-04862F6044BD}"/>
    <cellStyle name="Moneda [0] 3 5 4" xfId="3414" xr:uid="{EE3D05C9-BD1F-4892-A72F-E95FA226713D}"/>
    <cellStyle name="Moneda [0] 3 6" xfId="781" xr:uid="{F8268DDA-7441-44E1-AC40-1DD9E7E3801D}"/>
    <cellStyle name="Moneda [0] 3 6 2" xfId="2695" xr:uid="{38F8CFEA-F54E-4297-A20B-01F3872F3075}"/>
    <cellStyle name="Moneda [0] 3 6 2 2" xfId="4610" xr:uid="{6DA5D95F-BB23-482B-8C1B-5D89AEB1891D}"/>
    <cellStyle name="Moneda [0] 3 6 3" xfId="1738" xr:uid="{BB902719-B8E1-4949-AE2A-2496193C93F8}"/>
    <cellStyle name="Moneda [0] 3 6 4" xfId="3653" xr:uid="{8BEFDF94-7E14-4FBC-82CD-6731CEE31426}"/>
    <cellStyle name="Moneda [0] 3 7" xfId="1979" xr:uid="{59EDD719-BF39-446A-9BB2-EF2502716C67}"/>
    <cellStyle name="Moneda [0] 3 7 2" xfId="3894" xr:uid="{28201333-C97C-4BC6-901C-315D8C2371C1}"/>
    <cellStyle name="Moneda [0] 3 8" xfId="1022" xr:uid="{39BE3C49-2D30-4470-835B-B78B45AD04A6}"/>
    <cellStyle name="Moneda [0] 3 9" xfId="2937" xr:uid="{C743A0F3-B1ED-437F-9412-542A72BA5A8F}"/>
    <cellStyle name="Moneda [0] 4" xfId="214" xr:uid="{7743249B-59B3-4137-AE34-DECBBCDD246D}"/>
    <cellStyle name="Moneda [0] 4 2" xfId="452" xr:uid="{3727DA40-7B19-48A0-BD7F-9F6988E4E920}"/>
    <cellStyle name="Moneda [0] 4 2 2" xfId="2366" xr:uid="{499873B9-944B-4D02-9F37-0636CB1DFB2D}"/>
    <cellStyle name="Moneda [0] 4 2 2 2" xfId="4281" xr:uid="{58E2909D-1179-4C90-AE52-4DE1AD1EBF6A}"/>
    <cellStyle name="Moneda [0] 4 2 3" xfId="1409" xr:uid="{8E5C9916-5CF3-4E29-B76C-D0A644FD8187}"/>
    <cellStyle name="Moneda [0] 4 2 4" xfId="3324" xr:uid="{08186AF6-21B4-4D51-BE07-A10F2D78762A}"/>
    <cellStyle name="Moneda [0] 4 3" xfId="691" xr:uid="{81E9F934-BAF0-400F-9D70-951A9D2F8F9D}"/>
    <cellStyle name="Moneda [0] 4 3 2" xfId="2605" xr:uid="{1863E0A3-42C0-4F06-9CAC-14E519978FE6}"/>
    <cellStyle name="Moneda [0] 4 3 2 2" xfId="4520" xr:uid="{3D6EDC2C-2819-47CB-A6E2-366825441104}"/>
    <cellStyle name="Moneda [0] 4 3 3" xfId="1648" xr:uid="{E1A9D5F3-FB85-4B90-96F3-DAC7A5B725B5}"/>
    <cellStyle name="Moneda [0] 4 3 4" xfId="3563" xr:uid="{777AE7C1-98A1-433A-B6F8-50E3ACDEB28C}"/>
    <cellStyle name="Moneda [0] 4 4" xfId="930" xr:uid="{47BB37C2-4113-4E1B-88F4-B3BB134CB2DD}"/>
    <cellStyle name="Moneda [0] 4 4 2" xfId="2844" xr:uid="{FB303AAC-9A9C-484E-A82F-9ED712775F83}"/>
    <cellStyle name="Moneda [0] 4 4 2 2" xfId="4759" xr:uid="{3A47E742-070E-4B51-A540-73D06B2E2DA8}"/>
    <cellStyle name="Moneda [0] 4 4 3" xfId="1887" xr:uid="{4AFF9E54-6C91-4ECA-9160-ED553D0F1ADB}"/>
    <cellStyle name="Moneda [0] 4 4 4" xfId="3802" xr:uid="{F36672DC-E1D4-4FAA-866A-C17B6DBBD8C6}"/>
    <cellStyle name="Moneda [0] 4 5" xfId="2128" xr:uid="{6D8BDC93-90A9-42BB-849C-E6C73B68A741}"/>
    <cellStyle name="Moneda [0] 4 5 2" xfId="4043" xr:uid="{FF9E1454-73AD-4E6C-8AA6-252D707754FF}"/>
    <cellStyle name="Moneda [0] 4 6" xfId="1171" xr:uid="{1B0736FE-59A9-42B4-B681-F27ABE768FB5}"/>
    <cellStyle name="Moneda [0] 4 7" xfId="3086" xr:uid="{37EC2EC0-5D48-42A9-90F3-C23FDA09DF90}"/>
    <cellStyle name="Moneda 10" xfId="74" xr:uid="{61B0E486-F08F-4FB2-99E7-6435831748D7}"/>
    <cellStyle name="Moneda 10 2" xfId="108" xr:uid="{0BBC6FDC-A79C-40F0-A029-98FFF223C84B}"/>
    <cellStyle name="Moneda 10 2 2" xfId="280" xr:uid="{CDB903BA-A0E9-4F86-BE96-77CAD10F0E19}"/>
    <cellStyle name="Moneda 10 2 2 2" xfId="519" xr:uid="{051C9CD8-233F-4A8E-89E9-F8C00CC6F2BD}"/>
    <cellStyle name="Moneda 10 2 2 2 2" xfId="2433" xr:uid="{9BF0337A-E62C-417B-90D6-94A88CC09D07}"/>
    <cellStyle name="Moneda 10 2 2 2 2 2" xfId="4348" xr:uid="{7CFC0DC7-A39E-4FEE-B96B-583A05E61397}"/>
    <cellStyle name="Moneda 10 2 2 2 3" xfId="1476" xr:uid="{2A5ADC34-FBEC-45D9-AA51-049A2FEFA0D5}"/>
    <cellStyle name="Moneda 10 2 2 2 4" xfId="3391" xr:uid="{9AFEF6F7-8C83-4A2D-BEAC-8AAD6FBB8220}"/>
    <cellStyle name="Moneda 10 2 2 3" xfId="758" xr:uid="{C2B5239D-8282-4B49-81AC-44CD430402AD}"/>
    <cellStyle name="Moneda 10 2 2 3 2" xfId="2672" xr:uid="{97DE80F7-B0A2-4F7E-9FA3-00094B168C3C}"/>
    <cellStyle name="Moneda 10 2 2 3 2 2" xfId="4587" xr:uid="{5D453152-C609-4073-BA83-AC25C5EB13E5}"/>
    <cellStyle name="Moneda 10 2 2 3 3" xfId="1715" xr:uid="{904D61C4-47CB-4BCF-BC81-E7CB1BE0A692}"/>
    <cellStyle name="Moneda 10 2 2 3 4" xfId="3630" xr:uid="{F35B6400-553B-406E-A244-59AC697941D4}"/>
    <cellStyle name="Moneda 10 2 2 4" xfId="997" xr:uid="{B5312DDC-2F65-4E2A-A0AC-AB3E965DF1AA}"/>
    <cellStyle name="Moneda 10 2 2 4 2" xfId="2911" xr:uid="{D8CEEC57-BABE-4FA0-9F68-A23C45141651}"/>
    <cellStyle name="Moneda 10 2 2 4 2 2" xfId="4826" xr:uid="{2FEF3193-FAD0-4D53-95AE-A262DFE4BC26}"/>
    <cellStyle name="Moneda 10 2 2 4 3" xfId="1954" xr:uid="{0928CD7E-7E77-45BF-8871-EBDCAA8D419E}"/>
    <cellStyle name="Moneda 10 2 2 4 4" xfId="3869" xr:uid="{3D7321AA-2FA7-4901-9DDF-48BCED62914E}"/>
    <cellStyle name="Moneda 10 2 2 5" xfId="2194" xr:uid="{4B148297-6553-45E6-B90E-E8FC98A04663}"/>
    <cellStyle name="Moneda 10 2 2 5 2" xfId="4109" xr:uid="{342BB7E4-3B23-4E47-AFE5-1437054A8742}"/>
    <cellStyle name="Moneda 10 2 2 6" xfId="1237" xr:uid="{63B9D6F9-246E-4FE4-9259-07539525DB4F}"/>
    <cellStyle name="Moneda 10 2 2 7" xfId="3152" xr:uid="{616D3EE6-EDF7-4925-B649-01751339EC20}"/>
    <cellStyle name="Moneda 10 2 3" xfId="348" xr:uid="{99A313AC-C16A-4D67-AACE-961E9C17362F}"/>
    <cellStyle name="Moneda 10 2 3 2" xfId="2262" xr:uid="{54AF269F-A6D8-4919-9AC0-CF7FC6346BBF}"/>
    <cellStyle name="Moneda 10 2 3 2 2" xfId="4177" xr:uid="{219BC82B-BA4F-4155-BEA8-B4186C70EABB}"/>
    <cellStyle name="Moneda 10 2 3 3" xfId="1305" xr:uid="{218E9E27-D339-45D4-9378-38E3A0C9C4D1}"/>
    <cellStyle name="Moneda 10 2 3 4" xfId="3220" xr:uid="{5E23076D-708A-482F-8836-1DC754DFD3FA}"/>
    <cellStyle name="Moneda 10 2 4" xfId="587" xr:uid="{D6AC2B2B-5A1A-48DF-8F89-38177392ECDB}"/>
    <cellStyle name="Moneda 10 2 4 2" xfId="2501" xr:uid="{80753070-3B0B-489B-9CE6-B2679DCDBDC2}"/>
    <cellStyle name="Moneda 10 2 4 2 2" xfId="4416" xr:uid="{9BBB89A9-5AF2-438F-9B6C-5565C76E8BBA}"/>
    <cellStyle name="Moneda 10 2 4 3" xfId="1544" xr:uid="{323B2EEE-181B-4D70-83EF-6186F10205E9}"/>
    <cellStyle name="Moneda 10 2 4 4" xfId="3459" xr:uid="{C7483DAA-3913-462E-823B-E7D332D9D037}"/>
    <cellStyle name="Moneda 10 2 5" xfId="826" xr:uid="{5CEBB760-2142-4EA8-8B75-9A8FF893D06B}"/>
    <cellStyle name="Moneda 10 2 5 2" xfId="2740" xr:uid="{9128A707-B8E0-4DCD-A373-75291CB113AF}"/>
    <cellStyle name="Moneda 10 2 5 2 2" xfId="4655" xr:uid="{065D5CF9-ACFD-405F-88C3-8B613B7377FF}"/>
    <cellStyle name="Moneda 10 2 5 3" xfId="1783" xr:uid="{96506C7A-B997-428D-B8F7-66C49297D195}"/>
    <cellStyle name="Moneda 10 2 5 4" xfId="3698" xr:uid="{734BFA87-45D5-4F81-B31F-E762E666B55A}"/>
    <cellStyle name="Moneda 10 2 6" xfId="2024" xr:uid="{3CFD9CA6-39CF-4747-B170-49F6F48E88D7}"/>
    <cellStyle name="Moneda 10 2 6 2" xfId="3939" xr:uid="{B247263D-8056-4763-A4E5-B95ED05843FF}"/>
    <cellStyle name="Moneda 10 2 7" xfId="1067" xr:uid="{21355CBE-92AB-490E-A47A-12B155DDC91E}"/>
    <cellStyle name="Moneda 10 2 8" xfId="2982" xr:uid="{834E65FA-BA7B-46BA-A06C-A051ECDAF2AE}"/>
    <cellStyle name="Moneda 10 3" xfId="247" xr:uid="{1CBA09DF-C6AD-4B39-9C30-77DF23D4E08D}"/>
    <cellStyle name="Moneda 10 3 2" xfId="485" xr:uid="{131E6E8E-6232-4650-ACE9-85EEC7095A6F}"/>
    <cellStyle name="Moneda 10 3 2 2" xfId="2399" xr:uid="{EDC25140-9F91-4DA1-A2B7-EAFF031DB3FF}"/>
    <cellStyle name="Moneda 10 3 2 2 2" xfId="4314" xr:uid="{144B7197-DC0E-48C0-8F25-85AA127BAE47}"/>
    <cellStyle name="Moneda 10 3 2 3" xfId="1442" xr:uid="{B0AA09B7-6848-4CC6-9D96-C527F9D9AE35}"/>
    <cellStyle name="Moneda 10 3 2 4" xfId="3357" xr:uid="{581761E8-6F72-4717-AF8A-65DFD1778E4D}"/>
    <cellStyle name="Moneda 10 3 3" xfId="724" xr:uid="{F19072D7-B4DE-432E-A339-E8E1B0ECBD82}"/>
    <cellStyle name="Moneda 10 3 3 2" xfId="2638" xr:uid="{A2976DB8-D747-4A95-9830-1E161277F11C}"/>
    <cellStyle name="Moneda 10 3 3 2 2" xfId="4553" xr:uid="{4DA3D13B-0D59-4431-8F28-632932EFD473}"/>
    <cellStyle name="Moneda 10 3 3 3" xfId="1681" xr:uid="{628A4C81-876A-43C5-BB7E-ABAD0FCDA51C}"/>
    <cellStyle name="Moneda 10 3 3 4" xfId="3596" xr:uid="{55AC3EE8-B95E-40FE-B7EC-A04D77484302}"/>
    <cellStyle name="Moneda 10 3 4" xfId="963" xr:uid="{919102D9-AE25-4FBB-8198-D15169B8A05F}"/>
    <cellStyle name="Moneda 10 3 4 2" xfId="2877" xr:uid="{1020F381-764B-4269-A6E7-8F836A28C68F}"/>
    <cellStyle name="Moneda 10 3 4 2 2" xfId="4792" xr:uid="{97E75924-2D29-443B-AE53-00B609376581}"/>
    <cellStyle name="Moneda 10 3 4 3" xfId="1920" xr:uid="{DBA5D9AB-290A-4431-BF32-AABF0FB447B0}"/>
    <cellStyle name="Moneda 10 3 4 4" xfId="3835" xr:uid="{A9B1F089-DDA6-4F3C-9734-00C3F76AB18A}"/>
    <cellStyle name="Moneda 10 3 5" xfId="2161" xr:uid="{2A08A95C-92F6-43B6-B6F2-9BD2E146E736}"/>
    <cellStyle name="Moneda 10 3 5 2" xfId="4076" xr:uid="{55B72663-EAB0-4BF1-B14B-D89866BD386A}"/>
    <cellStyle name="Moneda 10 3 6" xfId="1204" xr:uid="{C301163C-D86B-4244-8A41-CC218DC9FE17}"/>
    <cellStyle name="Moneda 10 3 7" xfId="3119" xr:uid="{154C07D2-2932-4D8D-8F1F-C69E4B481FDD}"/>
    <cellStyle name="Moneda 10 4" xfId="314" xr:uid="{16EDB549-2334-4C57-95E1-1F21AD0978E4}"/>
    <cellStyle name="Moneda 10 4 2" xfId="2228" xr:uid="{F2EBFF93-97D9-4C00-8A6E-B65D08BCA7EF}"/>
    <cellStyle name="Moneda 10 4 2 2" xfId="4143" xr:uid="{294B381E-026E-4262-9D63-A4A9B5545278}"/>
    <cellStyle name="Moneda 10 4 3" xfId="1271" xr:uid="{07FC35B6-B8F9-4EF4-B4F7-C4625B3F5F9D}"/>
    <cellStyle name="Moneda 10 4 4" xfId="3186" xr:uid="{8A12E9D7-6774-4C05-B842-8B87153B9FA1}"/>
    <cellStyle name="Moneda 10 5" xfId="553" xr:uid="{A0AE1C86-02CD-4361-882C-1DBF177544E7}"/>
    <cellStyle name="Moneda 10 5 2" xfId="2467" xr:uid="{1A6CA28C-F3AB-48ED-B9BC-7AD269DB053B}"/>
    <cellStyle name="Moneda 10 5 2 2" xfId="4382" xr:uid="{09D6E55B-5B86-43D2-A8D6-CC7D3441B370}"/>
    <cellStyle name="Moneda 10 5 3" xfId="1510" xr:uid="{D2E85820-6E88-4E1A-BF27-788F757FBDA9}"/>
    <cellStyle name="Moneda 10 5 4" xfId="3425" xr:uid="{E5BF4E27-06C9-4700-AC78-26D890663D07}"/>
    <cellStyle name="Moneda 10 6" xfId="792" xr:uid="{ECE186A5-7F50-4064-AAD7-81C66EC406F8}"/>
    <cellStyle name="Moneda 10 6 2" xfId="2706" xr:uid="{D35AE4AB-E5A8-4F44-8FDD-47E620BF6723}"/>
    <cellStyle name="Moneda 10 6 2 2" xfId="4621" xr:uid="{9D433CE2-12A2-4E09-A35D-73FE0D9F18DE}"/>
    <cellStyle name="Moneda 10 6 3" xfId="1749" xr:uid="{AFE82E9D-1CB3-4EC5-B7BA-0892FC92F49E}"/>
    <cellStyle name="Moneda 10 6 4" xfId="3664" xr:uid="{21661DAB-26A3-40EF-876D-A643742AF68F}"/>
    <cellStyle name="Moneda 10 7" xfId="1990" xr:uid="{BFFD4E7D-4497-421F-81B9-11A4CFF62AF9}"/>
    <cellStyle name="Moneda 10 7 2" xfId="3905" xr:uid="{A7DE790C-AB6C-4DDE-9A44-54A73FAA327C}"/>
    <cellStyle name="Moneda 10 8" xfId="1033" xr:uid="{F570F4A5-DBA0-4D60-B47B-1D96DC23DD31}"/>
    <cellStyle name="Moneda 10 9" xfId="2948" xr:uid="{1D83FE44-0E64-4285-8CFC-CF61D2681EB4}"/>
    <cellStyle name="Moneda 11" xfId="75" xr:uid="{1FE7BE19-6B14-4AD3-9B8F-8CC5F2497A08}"/>
    <cellStyle name="Moneda 11 2" xfId="109" xr:uid="{FA5183C8-3276-4A81-B59C-0B136BD04F25}"/>
    <cellStyle name="Moneda 11 2 2" xfId="281" xr:uid="{2058C47A-27A9-47D2-9404-1C1096784FDA}"/>
    <cellStyle name="Moneda 11 2 2 2" xfId="520" xr:uid="{11A803CE-22C9-41E1-85DF-1F75FB1EE5CE}"/>
    <cellStyle name="Moneda 11 2 2 2 2" xfId="2434" xr:uid="{A606414B-D6C1-4D6D-B40E-E4743A63B90B}"/>
    <cellStyle name="Moneda 11 2 2 2 2 2" xfId="4349" xr:uid="{C417A753-70CB-449A-A567-ED2D48E61A13}"/>
    <cellStyle name="Moneda 11 2 2 2 3" xfId="1477" xr:uid="{FA6A952D-2625-4DEB-8ECE-1DE74758FBFF}"/>
    <cellStyle name="Moneda 11 2 2 2 4" xfId="3392" xr:uid="{673819AC-D7BF-4F09-AADC-9D09FE1F89BD}"/>
    <cellStyle name="Moneda 11 2 2 3" xfId="759" xr:uid="{72E26E35-E26C-46BA-A7AF-DFDA79E09601}"/>
    <cellStyle name="Moneda 11 2 2 3 2" xfId="2673" xr:uid="{F558ABBE-3753-4E29-9A78-432148085677}"/>
    <cellStyle name="Moneda 11 2 2 3 2 2" xfId="4588" xr:uid="{A38F6988-A547-47C4-BCE6-81F01584F258}"/>
    <cellStyle name="Moneda 11 2 2 3 3" xfId="1716" xr:uid="{1DD79DEB-986E-4B7D-A10D-10BC7887F35C}"/>
    <cellStyle name="Moneda 11 2 2 3 4" xfId="3631" xr:uid="{483B31F6-ABFB-4519-B29F-08ACB1145F2D}"/>
    <cellStyle name="Moneda 11 2 2 4" xfId="998" xr:uid="{514CE360-3EE6-4F2C-9237-595B66C6604E}"/>
    <cellStyle name="Moneda 11 2 2 4 2" xfId="2912" xr:uid="{38BD376A-1A92-4D62-85FC-EB2817A58283}"/>
    <cellStyle name="Moneda 11 2 2 4 2 2" xfId="4827" xr:uid="{215FE21C-DDF9-4676-B4EF-7475CF04F77A}"/>
    <cellStyle name="Moneda 11 2 2 4 3" xfId="1955" xr:uid="{4CF6BB16-CC60-47EC-A0E6-025C92D955D9}"/>
    <cellStyle name="Moneda 11 2 2 4 4" xfId="3870" xr:uid="{6B169680-9BFA-4F67-BADE-A41FBFA6B1C0}"/>
    <cellStyle name="Moneda 11 2 2 5" xfId="2195" xr:uid="{E3B856E8-0138-4D5D-8FCB-4FC65586DD46}"/>
    <cellStyle name="Moneda 11 2 2 5 2" xfId="4110" xr:uid="{DE1576EF-1005-48E4-8FFD-9BEBEC8A9ED2}"/>
    <cellStyle name="Moneda 11 2 2 6" xfId="1238" xr:uid="{1CC2C8FE-06A9-4FAB-98E2-503B650CD8F0}"/>
    <cellStyle name="Moneda 11 2 2 7" xfId="3153" xr:uid="{E6DD3662-3157-405E-9B00-363CAA3C2CEB}"/>
    <cellStyle name="Moneda 11 2 3" xfId="349" xr:uid="{B33CF863-96D9-48CC-B888-76D994ADD16D}"/>
    <cellStyle name="Moneda 11 2 3 2" xfId="2263" xr:uid="{8175A7FB-70A4-4415-A905-7E386D281539}"/>
    <cellStyle name="Moneda 11 2 3 2 2" xfId="4178" xr:uid="{671C6FA7-A239-4ABD-852F-DBEFF3728DB3}"/>
    <cellStyle name="Moneda 11 2 3 3" xfId="1306" xr:uid="{AB66B2B6-050D-43FD-BDFD-67F83A2BAD8B}"/>
    <cellStyle name="Moneda 11 2 3 4" xfId="3221" xr:uid="{A5A143F1-7794-4FE9-94D3-CF3BCDC10BE4}"/>
    <cellStyle name="Moneda 11 2 4" xfId="588" xr:uid="{FDB1096F-6A17-42E1-8643-4DFD69769971}"/>
    <cellStyle name="Moneda 11 2 4 2" xfId="2502" xr:uid="{CC2D70D7-0D4C-428D-BCAB-B8598BD05212}"/>
    <cellStyle name="Moneda 11 2 4 2 2" xfId="4417" xr:uid="{89BBBB51-57FB-49CE-9FF6-D7865A85EC44}"/>
    <cellStyle name="Moneda 11 2 4 3" xfId="1545" xr:uid="{DF59122A-41BA-4373-A592-3BD3C4A79400}"/>
    <cellStyle name="Moneda 11 2 4 4" xfId="3460" xr:uid="{4E1BBAC0-6640-48C1-B319-E1B52132E74A}"/>
    <cellStyle name="Moneda 11 2 5" xfId="827" xr:uid="{5C613E01-D346-4B20-8E12-1DA3D8575B09}"/>
    <cellStyle name="Moneda 11 2 5 2" xfId="2741" xr:uid="{67E9C5AC-ADAB-4686-BEB8-A93B20F39BE7}"/>
    <cellStyle name="Moneda 11 2 5 2 2" xfId="4656" xr:uid="{8B4413A2-7E62-4B96-BEB2-378A2C1081E7}"/>
    <cellStyle name="Moneda 11 2 5 3" xfId="1784" xr:uid="{FE0F7A23-777A-4B0E-8C65-D0092EB27666}"/>
    <cellStyle name="Moneda 11 2 5 4" xfId="3699" xr:uid="{496DF460-A1B8-4712-816A-1AF8A0DA6225}"/>
    <cellStyle name="Moneda 11 2 6" xfId="2025" xr:uid="{DB0B949E-4E0A-42F6-B97E-2C64287F3BAD}"/>
    <cellStyle name="Moneda 11 2 6 2" xfId="3940" xr:uid="{2423E0D6-9819-49DC-AC10-A3996D647364}"/>
    <cellStyle name="Moneda 11 2 7" xfId="1068" xr:uid="{7A2C8C05-EDAC-4835-A967-5930C7CB8722}"/>
    <cellStyle name="Moneda 11 2 8" xfId="2983" xr:uid="{B5168610-4C03-49E1-BED6-EFFD87757126}"/>
    <cellStyle name="Moneda 11 3" xfId="248" xr:uid="{AFD42CB2-948D-47CA-AD09-320E49BA7C4B}"/>
    <cellStyle name="Moneda 11 3 2" xfId="486" xr:uid="{EDF066F3-667F-42DF-9746-D427C66C3D0B}"/>
    <cellStyle name="Moneda 11 3 2 2" xfId="2400" xr:uid="{34334EDF-2B94-4F14-976D-2235CD8A2E8E}"/>
    <cellStyle name="Moneda 11 3 2 2 2" xfId="4315" xr:uid="{77F72DE8-494B-40BA-8957-19C7BE35E574}"/>
    <cellStyle name="Moneda 11 3 2 3" xfId="1443" xr:uid="{165E737F-CB81-4320-87D0-FC00CAA19BAA}"/>
    <cellStyle name="Moneda 11 3 2 4" xfId="3358" xr:uid="{BC79DFA6-3833-4B2F-9862-E9ECB3154238}"/>
    <cellStyle name="Moneda 11 3 3" xfId="725" xr:uid="{98756284-5A3E-4E1F-B2D3-4B28566596FE}"/>
    <cellStyle name="Moneda 11 3 3 2" xfId="2639" xr:uid="{5EC1F0C2-7438-4AA2-93AF-3E26CFF53305}"/>
    <cellStyle name="Moneda 11 3 3 2 2" xfId="4554" xr:uid="{93E7CC2F-5315-456C-8AC0-77A87665EE72}"/>
    <cellStyle name="Moneda 11 3 3 3" xfId="1682" xr:uid="{4B77DD26-1485-4DBA-8123-AABDB7E42F98}"/>
    <cellStyle name="Moneda 11 3 3 4" xfId="3597" xr:uid="{62BDEEAF-4A7D-4957-A234-37762C6F874F}"/>
    <cellStyle name="Moneda 11 3 4" xfId="964" xr:uid="{F6C358AA-F2BB-4E11-91A3-C5AFF18D5E82}"/>
    <cellStyle name="Moneda 11 3 4 2" xfId="2878" xr:uid="{6D5315FE-8D31-4859-8DDA-288A8377A281}"/>
    <cellStyle name="Moneda 11 3 4 2 2" xfId="4793" xr:uid="{A352C73B-2280-4F0B-B257-6DC65E94DDDA}"/>
    <cellStyle name="Moneda 11 3 4 3" xfId="1921" xr:uid="{74462F73-465E-48D6-96D8-B933F41E733D}"/>
    <cellStyle name="Moneda 11 3 4 4" xfId="3836" xr:uid="{B738F961-6C97-47E6-B50B-D15D98A4B940}"/>
    <cellStyle name="Moneda 11 3 5" xfId="2162" xr:uid="{80DCB4E0-974F-4404-A1FF-DB42B4291ED4}"/>
    <cellStyle name="Moneda 11 3 5 2" xfId="4077" xr:uid="{2E66E641-D480-4139-81F9-0367C7CFF3E6}"/>
    <cellStyle name="Moneda 11 3 6" xfId="1205" xr:uid="{6B7B2CB4-D663-481F-9A4B-FA907B28D6E9}"/>
    <cellStyle name="Moneda 11 3 7" xfId="3120" xr:uid="{B5CB5663-3877-4185-9A47-208F1A762F65}"/>
    <cellStyle name="Moneda 11 4" xfId="315" xr:uid="{E9FCCC32-11C5-4714-82CB-058CB64827E5}"/>
    <cellStyle name="Moneda 11 4 2" xfId="2229" xr:uid="{810F9607-E00B-4459-A696-AE553974A38E}"/>
    <cellStyle name="Moneda 11 4 2 2" xfId="4144" xr:uid="{5CDB55CF-6948-454A-A50B-B30617389C80}"/>
    <cellStyle name="Moneda 11 4 3" xfId="1272" xr:uid="{83F9CF54-8606-4096-91A2-E33A564ED9B2}"/>
    <cellStyle name="Moneda 11 4 4" xfId="3187" xr:uid="{0709CB74-5998-43C6-93B8-593907B59C74}"/>
    <cellStyle name="Moneda 11 5" xfId="554" xr:uid="{AF6CB05A-238A-45DA-A262-54609BCB520F}"/>
    <cellStyle name="Moneda 11 5 2" xfId="2468" xr:uid="{C2F3B873-FC88-4E9B-A3EE-B5A9A10521DF}"/>
    <cellStyle name="Moneda 11 5 2 2" xfId="4383" xr:uid="{C7F50D6D-3A75-4C8C-BDC4-AAB972487E83}"/>
    <cellStyle name="Moneda 11 5 3" xfId="1511" xr:uid="{7EC853CF-4C5F-4725-AB1D-1A481331063A}"/>
    <cellStyle name="Moneda 11 5 4" xfId="3426" xr:uid="{CE467806-E4D3-4198-BEC0-71C2D0586826}"/>
    <cellStyle name="Moneda 11 6" xfId="793" xr:uid="{5B11E67C-BCBF-402A-92C9-C2C1C3A2BCE9}"/>
    <cellStyle name="Moneda 11 6 2" xfId="2707" xr:uid="{639EF72D-B1DD-4559-A950-EED430AD2F97}"/>
    <cellStyle name="Moneda 11 6 2 2" xfId="4622" xr:uid="{FCE2AA52-BBD7-490E-B3EF-D0C6126C8CED}"/>
    <cellStyle name="Moneda 11 6 3" xfId="1750" xr:uid="{CE9958AD-926A-49DF-B59A-E32E49ABF441}"/>
    <cellStyle name="Moneda 11 6 4" xfId="3665" xr:uid="{65E937FC-B455-4892-98ED-D07BD1A25765}"/>
    <cellStyle name="Moneda 11 7" xfId="1991" xr:uid="{C21D4B87-970F-425C-A887-787CEA08EB22}"/>
    <cellStyle name="Moneda 11 7 2" xfId="3906" xr:uid="{5014B118-2856-46D9-BB8D-EA7264C44CD9}"/>
    <cellStyle name="Moneda 11 8" xfId="1034" xr:uid="{C48D375F-569A-4E44-95FC-9A3A10295841}"/>
    <cellStyle name="Moneda 11 9" xfId="2949" xr:uid="{0551E44A-EB57-4A34-A94F-BEAFF24CBB1C}"/>
    <cellStyle name="Moneda 12" xfId="76" xr:uid="{2E9936AB-3906-4CCE-8DC8-266E2BBA4FFA}"/>
    <cellStyle name="Moneda 12 2" xfId="110" xr:uid="{DF14BDB4-035E-49B5-A81C-A69A83F3EC80}"/>
    <cellStyle name="Moneda 12 2 2" xfId="282" xr:uid="{1899CBC2-262F-4352-8CEF-80E95AC32C66}"/>
    <cellStyle name="Moneda 12 2 2 2" xfId="521" xr:uid="{59C7D1BA-C9FE-4D9D-B9B7-C9CCA74FE291}"/>
    <cellStyle name="Moneda 12 2 2 2 2" xfId="2435" xr:uid="{AA92D154-730E-458E-96B4-6960A6BB6D8F}"/>
    <cellStyle name="Moneda 12 2 2 2 2 2" xfId="4350" xr:uid="{9091C1B5-DA35-49C3-B7C6-382BE1A4B186}"/>
    <cellStyle name="Moneda 12 2 2 2 3" xfId="1478" xr:uid="{59A8C4BE-EB72-4CC2-BFF4-1463C6AD87C3}"/>
    <cellStyle name="Moneda 12 2 2 2 4" xfId="3393" xr:uid="{A54BD3ED-1071-4D7C-A0AA-918368C9BD76}"/>
    <cellStyle name="Moneda 12 2 2 3" xfId="760" xr:uid="{DBD7E462-F1B4-46F6-BF0C-4CD071805D4C}"/>
    <cellStyle name="Moneda 12 2 2 3 2" xfId="2674" xr:uid="{8B118FDA-D676-4681-8291-388A256BDFBD}"/>
    <cellStyle name="Moneda 12 2 2 3 2 2" xfId="4589" xr:uid="{F3C46C6D-C6B9-47EE-8FE9-5AF48871D989}"/>
    <cellStyle name="Moneda 12 2 2 3 3" xfId="1717" xr:uid="{A41E48A8-48B9-4134-BFA4-6BB3DF153E15}"/>
    <cellStyle name="Moneda 12 2 2 3 4" xfId="3632" xr:uid="{EE23AEFE-AE8B-4C36-BB98-8C53C85A177C}"/>
    <cellStyle name="Moneda 12 2 2 4" xfId="999" xr:uid="{3D60AEB4-8FEB-4B5F-A7D9-ADC174C63BB7}"/>
    <cellStyle name="Moneda 12 2 2 4 2" xfId="2913" xr:uid="{F5C802FF-F193-460A-BF9D-C9E3B88159C9}"/>
    <cellStyle name="Moneda 12 2 2 4 2 2" xfId="4828" xr:uid="{8CBD8CC4-AD3C-4E5C-81A1-5DEE797CC1A4}"/>
    <cellStyle name="Moneda 12 2 2 4 3" xfId="1956" xr:uid="{DDF3047D-3E11-4B8D-BC3F-560184CDF9D8}"/>
    <cellStyle name="Moneda 12 2 2 4 4" xfId="3871" xr:uid="{AD5F3312-930C-4093-8EE2-E5CC3AEFC70C}"/>
    <cellStyle name="Moneda 12 2 2 5" xfId="2196" xr:uid="{3C352A37-E09F-4103-81C5-C7EA562EC373}"/>
    <cellStyle name="Moneda 12 2 2 5 2" xfId="4111" xr:uid="{B066346A-986F-4BE7-9BE4-D9A1CD14CC40}"/>
    <cellStyle name="Moneda 12 2 2 6" xfId="1239" xr:uid="{5E2E983B-86F1-463A-8A6A-A768042448E6}"/>
    <cellStyle name="Moneda 12 2 2 7" xfId="3154" xr:uid="{D224C943-3895-4968-B0B9-68239249A636}"/>
    <cellStyle name="Moneda 12 2 3" xfId="350" xr:uid="{8CEC9ADE-5509-4449-97D4-4B43CBB0A226}"/>
    <cellStyle name="Moneda 12 2 3 2" xfId="2264" xr:uid="{D07076C4-1706-4487-943E-0417BDE09C05}"/>
    <cellStyle name="Moneda 12 2 3 2 2" xfId="4179" xr:uid="{15211D5D-9C07-4D62-9054-41469AB79983}"/>
    <cellStyle name="Moneda 12 2 3 3" xfId="1307" xr:uid="{34603B78-9BE8-4991-B752-C1BE22356BC2}"/>
    <cellStyle name="Moneda 12 2 3 4" xfId="3222" xr:uid="{7D60AD8C-F2B8-45C1-BECF-D2290BA9D4CB}"/>
    <cellStyle name="Moneda 12 2 4" xfId="589" xr:uid="{F4BC98BE-2B7F-485A-8063-42CFE2283648}"/>
    <cellStyle name="Moneda 12 2 4 2" xfId="2503" xr:uid="{F9AC5E79-A722-46D1-862F-A96B2CEA9FA3}"/>
    <cellStyle name="Moneda 12 2 4 2 2" xfId="4418" xr:uid="{0A4D1898-B42A-4F72-83F5-AA52C02FA51F}"/>
    <cellStyle name="Moneda 12 2 4 3" xfId="1546" xr:uid="{E45F71B7-3239-4C4F-BBDA-1ED1CE659C81}"/>
    <cellStyle name="Moneda 12 2 4 4" xfId="3461" xr:uid="{7FFEE623-926A-4FB4-A5B8-84788FC49D0E}"/>
    <cellStyle name="Moneda 12 2 5" xfId="828" xr:uid="{ED69334F-E76B-4591-8234-478385388226}"/>
    <cellStyle name="Moneda 12 2 5 2" xfId="2742" xr:uid="{DCDFDA4E-84F9-42C8-826F-AD25DCEC5865}"/>
    <cellStyle name="Moneda 12 2 5 2 2" xfId="4657" xr:uid="{58C32752-C7BA-40D8-8A46-0FB8134CE062}"/>
    <cellStyle name="Moneda 12 2 5 3" xfId="1785" xr:uid="{2D761F11-BA3C-4785-A7F5-BB4117D2CB76}"/>
    <cellStyle name="Moneda 12 2 5 4" xfId="3700" xr:uid="{A8229EF9-AA05-4BA4-A65B-3BE96215BC9D}"/>
    <cellStyle name="Moneda 12 2 6" xfId="2026" xr:uid="{86CD01E8-A2C5-45C2-8A67-1E418E3D86BA}"/>
    <cellStyle name="Moneda 12 2 6 2" xfId="3941" xr:uid="{534DE6A6-A429-4D05-B1E8-DBDEE832DC85}"/>
    <cellStyle name="Moneda 12 2 7" xfId="1069" xr:uid="{0A6EE297-200D-46F6-9BFE-D5DB4268B866}"/>
    <cellStyle name="Moneda 12 2 8" xfId="2984" xr:uid="{C8F5B662-747D-4515-9A0D-EF481CD41079}"/>
    <cellStyle name="Moneda 12 3" xfId="249" xr:uid="{5E63DDC2-2F5C-41D0-B4F8-F8210C991D38}"/>
    <cellStyle name="Moneda 12 3 2" xfId="487" xr:uid="{3411DADA-0A6C-4080-B7A6-1F993C19B631}"/>
    <cellStyle name="Moneda 12 3 2 2" xfId="2401" xr:uid="{75ED0A0D-4FFB-4882-BC1C-05D35181DFB6}"/>
    <cellStyle name="Moneda 12 3 2 2 2" xfId="4316" xr:uid="{AD54BF18-40E9-4AB9-A976-FFDDF3183A74}"/>
    <cellStyle name="Moneda 12 3 2 3" xfId="1444" xr:uid="{9F064892-6F76-47E6-9386-A789DB365E84}"/>
    <cellStyle name="Moneda 12 3 2 4" xfId="3359" xr:uid="{86D37700-D778-445C-BD33-F82B3E8FDA7E}"/>
    <cellStyle name="Moneda 12 3 3" xfId="726" xr:uid="{C4461B09-A64A-4EC4-B38C-CB3173D86720}"/>
    <cellStyle name="Moneda 12 3 3 2" xfId="2640" xr:uid="{E9DDFC06-9353-436C-99C6-51404485E665}"/>
    <cellStyle name="Moneda 12 3 3 2 2" xfId="4555" xr:uid="{AB464D6C-0A59-47DC-B7FB-F7BBF45F5A01}"/>
    <cellStyle name="Moneda 12 3 3 3" xfId="1683" xr:uid="{83C19E32-B90F-481F-9C29-C35B4E55E282}"/>
    <cellStyle name="Moneda 12 3 3 4" xfId="3598" xr:uid="{2150FAFA-F52F-4ADC-A64C-6C23D48FB35F}"/>
    <cellStyle name="Moneda 12 3 4" xfId="965" xr:uid="{3FA9661A-5F30-4455-9BC0-25537E7C24DC}"/>
    <cellStyle name="Moneda 12 3 4 2" xfId="2879" xr:uid="{5B677C3C-C18C-4751-9B33-6FC6BDD0C532}"/>
    <cellStyle name="Moneda 12 3 4 2 2" xfId="4794" xr:uid="{A660E372-23F6-4CE5-B2AB-D795E492037F}"/>
    <cellStyle name="Moneda 12 3 4 3" xfId="1922" xr:uid="{FCCB29B1-DC4B-496B-8082-AB10313FBF6B}"/>
    <cellStyle name="Moneda 12 3 4 4" xfId="3837" xr:uid="{D86D6090-E01E-455F-8050-7D67399C5B8A}"/>
    <cellStyle name="Moneda 12 3 5" xfId="2163" xr:uid="{928A3CB9-7B0E-4A9D-934D-8AB1C68313E8}"/>
    <cellStyle name="Moneda 12 3 5 2" xfId="4078" xr:uid="{8A7561F9-B8FA-4A29-80CC-B22D56629C35}"/>
    <cellStyle name="Moneda 12 3 6" xfId="1206" xr:uid="{0BB63779-92E0-4C91-A9BE-E5FDDEAA4BF4}"/>
    <cellStyle name="Moneda 12 3 7" xfId="3121" xr:uid="{20F7669A-1EEF-423D-AD98-12E0B45527CB}"/>
    <cellStyle name="Moneda 12 4" xfId="316" xr:uid="{29D0775B-2FCC-4BC7-9F35-7DE12E0CB487}"/>
    <cellStyle name="Moneda 12 4 2" xfId="2230" xr:uid="{63CAFDB5-D9C2-4EEE-8E6C-9835CF2A95A7}"/>
    <cellStyle name="Moneda 12 4 2 2" xfId="4145" xr:uid="{18074DE0-35B9-483A-8B7C-ABA279EB0301}"/>
    <cellStyle name="Moneda 12 4 3" xfId="1273" xr:uid="{CD480E20-8DEC-42C2-88AD-9CC8510C2E4A}"/>
    <cellStyle name="Moneda 12 4 4" xfId="3188" xr:uid="{6C9FBB33-C672-41DF-9867-BEA889ACF11D}"/>
    <cellStyle name="Moneda 12 5" xfId="555" xr:uid="{422A1AEA-FDB2-4947-A6A0-5F0AD5DEA294}"/>
    <cellStyle name="Moneda 12 5 2" xfId="2469" xr:uid="{1F2C0501-99EF-470B-80B2-7124383F3926}"/>
    <cellStyle name="Moneda 12 5 2 2" xfId="4384" xr:uid="{39980206-EB62-42F9-980E-3D8694BC3C92}"/>
    <cellStyle name="Moneda 12 5 3" xfId="1512" xr:uid="{6DC88F5C-3EE4-42C3-BD5F-486F2AD8DECC}"/>
    <cellStyle name="Moneda 12 5 4" xfId="3427" xr:uid="{EAEEE7A4-1937-49C1-A355-B7B7463C94BB}"/>
    <cellStyle name="Moneda 12 6" xfId="794" xr:uid="{447DF8B6-3971-4647-BA29-59751368C048}"/>
    <cellStyle name="Moneda 12 6 2" xfId="2708" xr:uid="{F077DD41-1146-4A67-8CCC-DBA6836644F4}"/>
    <cellStyle name="Moneda 12 6 2 2" xfId="4623" xr:uid="{7730C62F-6A8F-4D9D-845D-3C23C2AF2E2D}"/>
    <cellStyle name="Moneda 12 6 3" xfId="1751" xr:uid="{236D5BF0-BA04-4AC2-BB43-9D4C575AE37D}"/>
    <cellStyle name="Moneda 12 6 4" xfId="3666" xr:uid="{5619D100-1648-4CE7-88C8-E811315EFEA0}"/>
    <cellStyle name="Moneda 12 7" xfId="1992" xr:uid="{411CD9B1-FD16-48C0-9C6D-E7249502CD47}"/>
    <cellStyle name="Moneda 12 7 2" xfId="3907" xr:uid="{CC805B67-1D1E-4694-8CA2-F1A0D88D1FE4}"/>
    <cellStyle name="Moneda 12 8" xfId="1035" xr:uid="{5D7A55E3-9FF7-4720-86FA-00D1A099E26C}"/>
    <cellStyle name="Moneda 12 9" xfId="2950" xr:uid="{4E0C2896-9F85-4F8A-8C6E-5E85CF6CC5D3}"/>
    <cellStyle name="Moneda 13" xfId="113" xr:uid="{01A7515D-2749-4B80-9F24-7C0E927FD8A6}"/>
    <cellStyle name="Moneda 13 2" xfId="353" xr:uid="{A7E6F39D-C729-4544-A80A-C2837E5571DB}"/>
    <cellStyle name="Moneda 13 2 2" xfId="2267" xr:uid="{93858C67-F241-4685-9067-E4533DD0F1E6}"/>
    <cellStyle name="Moneda 13 2 2 2" xfId="4182" xr:uid="{6522CA2A-7513-4B93-944F-CB8AD8A20E0A}"/>
    <cellStyle name="Moneda 13 2 3" xfId="1310" xr:uid="{A89F93FF-57B0-4D96-87B8-A837411ABF18}"/>
    <cellStyle name="Moneda 13 2 4" xfId="3225" xr:uid="{E199ECE3-EEB5-44EC-A4AA-A217AAA1804B}"/>
    <cellStyle name="Moneda 13 3" xfId="592" xr:uid="{764993CC-0500-4E30-B804-54460CAA3EFA}"/>
    <cellStyle name="Moneda 13 3 2" xfId="2506" xr:uid="{FBFAE535-454B-4E7C-80CB-B7EEA7B168F9}"/>
    <cellStyle name="Moneda 13 3 2 2" xfId="4421" xr:uid="{371904B4-8C13-427A-9227-0B2D7400B5DB}"/>
    <cellStyle name="Moneda 13 3 3" xfId="1549" xr:uid="{37835AA9-0D55-484B-BACD-8BDDAD9499EB}"/>
    <cellStyle name="Moneda 13 3 4" xfId="3464" xr:uid="{4C1ED928-DC35-441C-B2EA-64E95BCFAD3D}"/>
    <cellStyle name="Moneda 13 4" xfId="831" xr:uid="{BF474A30-0CE6-448A-8F22-75D04338958A}"/>
    <cellStyle name="Moneda 13 4 2" xfId="2745" xr:uid="{166915B9-38FB-4365-AB44-63921D6991D1}"/>
    <cellStyle name="Moneda 13 4 2 2" xfId="4660" xr:uid="{98776E88-271C-4413-B7C7-A4806E9BA806}"/>
    <cellStyle name="Moneda 13 4 3" xfId="1788" xr:uid="{185AED22-8F03-47DA-B929-493FF4D3DE26}"/>
    <cellStyle name="Moneda 13 4 4" xfId="3703" xr:uid="{166D5105-EEC3-45D9-AF80-3A89F802DA94}"/>
    <cellStyle name="Moneda 13 5" xfId="2029" xr:uid="{21667628-96CA-410B-B8CE-D0E34A9F4B51}"/>
    <cellStyle name="Moneda 13 5 2" xfId="3944" xr:uid="{525B5C87-85FB-432F-8EFB-69836A859405}"/>
    <cellStyle name="Moneda 13 6" xfId="1072" xr:uid="{90D205FC-5266-4466-A07D-A858569844E3}"/>
    <cellStyle name="Moneda 13 7" xfId="2987" xr:uid="{E6D3FD65-2F9C-493E-AF1C-4A5E2C4CC5C0}"/>
    <cellStyle name="Moneda 14" xfId="162" xr:uid="{3CB014CB-5D7C-4182-8006-89D215B88A72}"/>
    <cellStyle name="Moneda 14 2" xfId="400" xr:uid="{F9CDB74B-8F34-4409-BF25-634ED8A1BCC2}"/>
    <cellStyle name="Moneda 14 2 2" xfId="2314" xr:uid="{E57D66CA-7D68-4D12-AB49-A632BFEEAB15}"/>
    <cellStyle name="Moneda 14 2 2 2" xfId="4229" xr:uid="{1811473C-117C-441F-9C28-2AF8CEBEE441}"/>
    <cellStyle name="Moneda 14 2 3" xfId="1357" xr:uid="{21AE9422-75AB-4AB8-9F5E-AA3238E5FE0E}"/>
    <cellStyle name="Moneda 14 2 4" xfId="3272" xr:uid="{A1612A43-80A8-4D1E-93A5-C35781C3F418}"/>
    <cellStyle name="Moneda 14 3" xfId="639" xr:uid="{30913185-2BDA-4C22-9661-816D47ED0F3D}"/>
    <cellStyle name="Moneda 14 3 2" xfId="2553" xr:uid="{3CEE7BC9-A69E-45AC-B3DB-1E1B109D77A5}"/>
    <cellStyle name="Moneda 14 3 2 2" xfId="4468" xr:uid="{D4F55FC5-4EA1-433E-8DD6-D0E98A05206A}"/>
    <cellStyle name="Moneda 14 3 3" xfId="1596" xr:uid="{5534DAEB-C653-4BBA-994C-5E82F0EECB7C}"/>
    <cellStyle name="Moneda 14 3 4" xfId="3511" xr:uid="{08CCE4F3-413E-49A1-8A08-D3DF1980C0DE}"/>
    <cellStyle name="Moneda 14 4" xfId="878" xr:uid="{03415036-378E-4CC9-B97C-BCB7118B6703}"/>
    <cellStyle name="Moneda 14 4 2" xfId="2792" xr:uid="{6BAA159C-3B19-4956-BC6A-484BC7C48BA3}"/>
    <cellStyle name="Moneda 14 4 2 2" xfId="4707" xr:uid="{3AC77518-6FBB-4D2C-8AEB-5AFDE5F2B2AF}"/>
    <cellStyle name="Moneda 14 4 3" xfId="1835" xr:uid="{0625BE73-132E-440A-B93A-52E51641304E}"/>
    <cellStyle name="Moneda 14 4 4" xfId="3750" xr:uid="{ABED42A4-488E-4A63-A18B-E30789992910}"/>
    <cellStyle name="Moneda 14 5" xfId="2076" xr:uid="{8990ECF2-A19D-44D1-AB11-D0205F20A178}"/>
    <cellStyle name="Moneda 14 5 2" xfId="3991" xr:uid="{878395BD-0E3B-44A8-9264-13D1192C545E}"/>
    <cellStyle name="Moneda 14 6" xfId="1119" xr:uid="{E41FA3BE-D6C1-49CD-85F5-93F719904ACA}"/>
    <cellStyle name="Moneda 14 7" xfId="3034" xr:uid="{8CD38091-9012-430D-9084-1B00FFB5B065}"/>
    <cellStyle name="Moneda 15" xfId="164" xr:uid="{FFF7BE0C-E222-4FB0-965B-4F7D98E23F4C}"/>
    <cellStyle name="Moneda 15 2" xfId="402" xr:uid="{C4F189D4-91D7-44CB-AA41-C126904A760C}"/>
    <cellStyle name="Moneda 15 2 2" xfId="2316" xr:uid="{816E2A19-26AE-4E24-8DCB-159FA1862FD4}"/>
    <cellStyle name="Moneda 15 2 2 2" xfId="4231" xr:uid="{2964DEBF-61BF-4ECB-B728-9947DCCDEB03}"/>
    <cellStyle name="Moneda 15 2 3" xfId="1359" xr:uid="{7DB461DF-25B1-4CCC-AA19-9C852C2318AE}"/>
    <cellStyle name="Moneda 15 2 4" xfId="3274" xr:uid="{8CBF0654-EA8E-4C65-AC2D-2E38E4DA6F41}"/>
    <cellStyle name="Moneda 15 3" xfId="641" xr:uid="{109A3556-E19D-4222-A360-342F861DA465}"/>
    <cellStyle name="Moneda 15 3 2" xfId="2555" xr:uid="{E9536EE2-11C6-48DD-9F87-306829FD13F5}"/>
    <cellStyle name="Moneda 15 3 2 2" xfId="4470" xr:uid="{BC1A7AF8-A464-4CC0-9B5A-64102C3837D7}"/>
    <cellStyle name="Moneda 15 3 3" xfId="1598" xr:uid="{597D46BF-D7D0-4E94-929F-CCEA3CDE9B3C}"/>
    <cellStyle name="Moneda 15 3 4" xfId="3513" xr:uid="{6B039AEF-DD8B-4641-9C0D-09B5F331DF56}"/>
    <cellStyle name="Moneda 15 4" xfId="880" xr:uid="{6C360737-E423-45E2-8F00-264BA789A7DB}"/>
    <cellStyle name="Moneda 15 4 2" xfId="2794" xr:uid="{D25788D1-48E8-4EC7-8E78-6A5F0DC2EDCF}"/>
    <cellStyle name="Moneda 15 4 2 2" xfId="4709" xr:uid="{20C4A613-254E-44A6-85B4-B590F7B1A7F9}"/>
    <cellStyle name="Moneda 15 4 3" xfId="1837" xr:uid="{15970C2B-6FF7-4278-8BEC-F90AAA808ECC}"/>
    <cellStyle name="Moneda 15 4 4" xfId="3752" xr:uid="{2E591ED6-3771-4243-8CA2-BD3C00393B99}"/>
    <cellStyle name="Moneda 15 5" xfId="2078" xr:uid="{A60FE857-5E98-4842-BF15-33ABA903C2EE}"/>
    <cellStyle name="Moneda 15 5 2" xfId="3993" xr:uid="{718A2280-654C-4ECA-B457-C1966C6EA8A9}"/>
    <cellStyle name="Moneda 15 6" xfId="1121" xr:uid="{1132D526-89CA-4984-B015-F796056D23FD}"/>
    <cellStyle name="Moneda 15 7" xfId="3036" xr:uid="{694B9C4F-A68E-43BF-BF5D-43436DFD4281}"/>
    <cellStyle name="Moneda 16" xfId="167" xr:uid="{8567ED9F-4342-43E0-8AD1-696A3539A6C6}"/>
    <cellStyle name="Moneda 16 2" xfId="405" xr:uid="{1E6F0403-FC95-43F1-9DE8-BE642148FE9F}"/>
    <cellStyle name="Moneda 16 2 2" xfId="2319" xr:uid="{B32D4F10-04DE-40AA-B4BE-D144A0283E7C}"/>
    <cellStyle name="Moneda 16 2 2 2" xfId="4234" xr:uid="{16C2AE7D-66AC-4F7A-A1BF-1AE5F212C88A}"/>
    <cellStyle name="Moneda 16 2 3" xfId="1362" xr:uid="{E99EAB2F-97C2-4EBF-BFDF-F3AFD1F153B4}"/>
    <cellStyle name="Moneda 16 2 4" xfId="3277" xr:uid="{3C9B314B-E8C7-4540-BC77-65A7D9412412}"/>
    <cellStyle name="Moneda 16 3" xfId="644" xr:uid="{AE223D9D-6CB7-4EA4-AF7B-E7546EF4BFF7}"/>
    <cellStyle name="Moneda 16 3 2" xfId="2558" xr:uid="{76B3436A-E6DA-4FB4-8FC9-D185BC5E0FB3}"/>
    <cellStyle name="Moneda 16 3 2 2" xfId="4473" xr:uid="{146A67CD-644E-42AB-A7CC-CB988657E95C}"/>
    <cellStyle name="Moneda 16 3 3" xfId="1601" xr:uid="{913D30EC-7B51-4A4B-BD40-0F7728EB87DD}"/>
    <cellStyle name="Moneda 16 3 4" xfId="3516" xr:uid="{AB17968B-0CC8-486C-8A14-7716AF5B40E2}"/>
    <cellStyle name="Moneda 16 4" xfId="883" xr:uid="{5F691990-3524-4482-9ACE-EB5B870FAAFA}"/>
    <cellStyle name="Moneda 16 4 2" xfId="2797" xr:uid="{681F2AD6-D44E-446A-8826-2A7529807FD5}"/>
    <cellStyle name="Moneda 16 4 2 2" xfId="4712" xr:uid="{AE3EBAD8-DADD-4CDF-B2FC-82B4CF4823EB}"/>
    <cellStyle name="Moneda 16 4 3" xfId="1840" xr:uid="{366EEDCB-ED6E-4779-BB46-C4C89F0D762A}"/>
    <cellStyle name="Moneda 16 4 4" xfId="3755" xr:uid="{0BEF1B32-0BC9-4C9B-9C68-89E303F02A8F}"/>
    <cellStyle name="Moneda 16 5" xfId="2081" xr:uid="{4AAB4682-2336-4BAB-8BB7-9BF64EE2F74F}"/>
    <cellStyle name="Moneda 16 5 2" xfId="3996" xr:uid="{E2BB9330-3F4F-4E99-9E86-2387535D3C54}"/>
    <cellStyle name="Moneda 16 6" xfId="1124" xr:uid="{F21418DB-C6DE-427B-A6DF-B2041CF5F89B}"/>
    <cellStyle name="Moneda 16 7" xfId="3039" xr:uid="{ECF7D559-F2FD-449A-B791-B4B52FBBCCFD}"/>
    <cellStyle name="Moneda 17" xfId="215" xr:uid="{51E382D5-4729-401C-8DE6-B68A6CB73FAE}"/>
    <cellStyle name="Moneda 17 2" xfId="453" xr:uid="{A623DA18-DB94-4DA1-9930-3C305D06BA80}"/>
    <cellStyle name="Moneda 17 2 2" xfId="2367" xr:uid="{8FC96410-9326-40AE-A3D0-6EFDB510BC16}"/>
    <cellStyle name="Moneda 17 2 2 2" xfId="4282" xr:uid="{14309FDF-BA18-4D64-A48D-42368904E3E6}"/>
    <cellStyle name="Moneda 17 2 3" xfId="1410" xr:uid="{761CCC82-33C8-45FA-B97A-E4AA4FF5B2B9}"/>
    <cellStyle name="Moneda 17 2 4" xfId="3325" xr:uid="{7E1B7F5A-77D3-48CB-90B0-E43668C25590}"/>
    <cellStyle name="Moneda 17 3" xfId="692" xr:uid="{0CF1F9E6-C75B-4211-9A04-07ABA2B30D85}"/>
    <cellStyle name="Moneda 17 3 2" xfId="2606" xr:uid="{2003CD80-6C8C-4438-8647-064AE84F7D30}"/>
    <cellStyle name="Moneda 17 3 2 2" xfId="4521" xr:uid="{A2067A4D-4235-42DD-9858-A7CB8FDE4B25}"/>
    <cellStyle name="Moneda 17 3 3" xfId="1649" xr:uid="{027EC791-A683-4994-9688-82439AE3FFA3}"/>
    <cellStyle name="Moneda 17 3 4" xfId="3564" xr:uid="{E8B9EB29-B4D4-4740-A185-BE39F1B80F65}"/>
    <cellStyle name="Moneda 17 4" xfId="931" xr:uid="{E5A95271-BA1C-4909-9ED3-E9B253B27842}"/>
    <cellStyle name="Moneda 17 4 2" xfId="2845" xr:uid="{B4FCDD00-338D-459D-914F-D1B6629CF528}"/>
    <cellStyle name="Moneda 17 4 2 2" xfId="4760" xr:uid="{B16E527A-655E-4394-907E-CA599D5C0F96}"/>
    <cellStyle name="Moneda 17 4 3" xfId="1888" xr:uid="{5A75E565-A912-423E-A35E-7D5DA3A4066F}"/>
    <cellStyle name="Moneda 17 4 4" xfId="3803" xr:uid="{750CB4D4-D245-4418-A765-C9695A667E28}"/>
    <cellStyle name="Moneda 17 5" xfId="2129" xr:uid="{1D396BE9-DE7C-4722-BD41-ED95E0A64DA3}"/>
    <cellStyle name="Moneda 17 5 2" xfId="4044" xr:uid="{A6CE8E0B-1429-497F-83C3-ECDB525173FF}"/>
    <cellStyle name="Moneda 17 6" xfId="1172" xr:uid="{501ADFC7-E3F8-4483-BBF1-485B10747AC8}"/>
    <cellStyle name="Moneda 17 7" xfId="3087" xr:uid="{558469BC-8666-4E82-97B2-F17AF3A68AD4}"/>
    <cellStyle name="Moneda 2" xfId="46" xr:uid="{30A1174D-4484-4735-B325-B6A8C1D3E905}"/>
    <cellStyle name="Moneda 2 2" xfId="143" xr:uid="{58C9C511-8F17-41E1-A31B-E20658B228D5}"/>
    <cellStyle name="Moneda 2 2 2" xfId="196" xr:uid="{441F2430-5E08-4EAA-86D0-B7B911890759}"/>
    <cellStyle name="Moneda 2 2 2 2" xfId="434" xr:uid="{97080862-7C5A-47DD-84D4-9120CEFDC9A7}"/>
    <cellStyle name="Moneda 2 2 2 2 2" xfId="2348" xr:uid="{EDEA2A33-5A52-469B-9593-A58FCE36F081}"/>
    <cellStyle name="Moneda 2 2 2 2 2 2" xfId="4263" xr:uid="{4034D459-51C9-4D97-8824-CAFB7F106A7D}"/>
    <cellStyle name="Moneda 2 2 2 2 3" xfId="1391" xr:uid="{B6976C56-7CEA-4F61-B176-420F6E40789C}"/>
    <cellStyle name="Moneda 2 2 2 2 4" xfId="3306" xr:uid="{DDF9B564-8F4E-45F5-9A08-81B99659C737}"/>
    <cellStyle name="Moneda 2 2 2 3" xfId="673" xr:uid="{C4B0E9C4-5064-4B65-A5B5-D580C7AD2556}"/>
    <cellStyle name="Moneda 2 2 2 3 2" xfId="2587" xr:uid="{709BAC9A-3617-4BE5-9D32-DCA87AD12DB9}"/>
    <cellStyle name="Moneda 2 2 2 3 2 2" xfId="4502" xr:uid="{7E7731AE-6F91-40A3-8357-B9A61ED28226}"/>
    <cellStyle name="Moneda 2 2 2 3 3" xfId="1630" xr:uid="{367E5BC1-41E8-4644-A27D-5B7E1533D300}"/>
    <cellStyle name="Moneda 2 2 2 3 4" xfId="3545" xr:uid="{896D502B-C88A-4391-B2E9-E9BDF7405601}"/>
    <cellStyle name="Moneda 2 2 2 4" xfId="912" xr:uid="{8245A853-3EB5-48D9-A505-0350B568164F}"/>
    <cellStyle name="Moneda 2 2 2 4 2" xfId="2826" xr:uid="{790FC944-92F4-43B3-B81F-86699849C51F}"/>
    <cellStyle name="Moneda 2 2 2 4 2 2" xfId="4741" xr:uid="{C009DDCA-4309-4242-AA17-98A8A6AE53E0}"/>
    <cellStyle name="Moneda 2 2 2 4 3" xfId="1869" xr:uid="{1BC50234-FAAB-4A13-AC76-AFDC9BA44651}"/>
    <cellStyle name="Moneda 2 2 2 4 4" xfId="3784" xr:uid="{00D7045F-0B22-4EEF-A5DB-59E9CC45CD86}"/>
    <cellStyle name="Moneda 2 2 2 5" xfId="2110" xr:uid="{BB71728E-63E1-454A-BB95-D76301806656}"/>
    <cellStyle name="Moneda 2 2 2 5 2" xfId="4025" xr:uid="{24239855-4DAB-442C-B282-055F3F800240}"/>
    <cellStyle name="Moneda 2 2 2 6" xfId="1153" xr:uid="{0882B488-2DF3-49AA-AE39-BECFAB7A75A4}"/>
    <cellStyle name="Moneda 2 2 2 7" xfId="3068" xr:uid="{677A2845-12D7-4F00-9DD4-349636FB512F}"/>
    <cellStyle name="Moneda 2 2 3" xfId="382" xr:uid="{8E54266D-5976-4C93-BC94-22078ED8F3AE}"/>
    <cellStyle name="Moneda 2 2 3 2" xfId="2296" xr:uid="{327C1A48-6B3C-4D32-8390-D35012099468}"/>
    <cellStyle name="Moneda 2 2 3 2 2" xfId="4211" xr:uid="{9EA0DFEF-B1C2-4489-A024-A05D5BEA1A6F}"/>
    <cellStyle name="Moneda 2 2 3 3" xfId="1339" xr:uid="{E46EAAB6-ED9E-467B-AC0D-192320B78BDD}"/>
    <cellStyle name="Moneda 2 2 3 4" xfId="3254" xr:uid="{D5398443-53EF-464D-A693-ABFA85844205}"/>
    <cellStyle name="Moneda 2 2 4" xfId="621" xr:uid="{8D0C47E9-825A-4538-9C73-078607D51175}"/>
    <cellStyle name="Moneda 2 2 4 2" xfId="2535" xr:uid="{8A9B660D-0096-4CC8-8211-8EEC46146110}"/>
    <cellStyle name="Moneda 2 2 4 2 2" xfId="4450" xr:uid="{48203A5D-B95A-40B8-928A-018DCABE4079}"/>
    <cellStyle name="Moneda 2 2 4 3" xfId="1578" xr:uid="{D47E42DC-6555-4082-883C-E86F32363C34}"/>
    <cellStyle name="Moneda 2 2 4 4" xfId="3493" xr:uid="{42EA67BC-AD62-465E-8C73-67D614EFEFA1}"/>
    <cellStyle name="Moneda 2 2 5" xfId="860" xr:uid="{9FCA12B8-4E18-46AE-AD9A-79C31AE4166E}"/>
    <cellStyle name="Moneda 2 2 5 2" xfId="2774" xr:uid="{A3D3DAF0-19E5-44CF-8CE7-AC1BE3E06DB5}"/>
    <cellStyle name="Moneda 2 2 5 2 2" xfId="4689" xr:uid="{F05D0D13-AD88-4D69-9E36-AAAB26279410}"/>
    <cellStyle name="Moneda 2 2 5 3" xfId="1817" xr:uid="{F358F16C-77C9-4818-A5D3-ADD4EA54366A}"/>
    <cellStyle name="Moneda 2 2 5 4" xfId="3732" xr:uid="{AF601679-8BCF-41A5-BFC3-3812091CB99E}"/>
    <cellStyle name="Moneda 2 2 6" xfId="2058" xr:uid="{62908F6C-7125-41F8-8A0A-BA3B9D83DACD}"/>
    <cellStyle name="Moneda 2 2 6 2" xfId="3973" xr:uid="{A3F0F127-5528-4A24-903F-6F9AC3091DD2}"/>
    <cellStyle name="Moneda 2 2 7" xfId="1101" xr:uid="{DC7F360C-8E3F-4485-BD40-632A281F61E6}"/>
    <cellStyle name="Moneda 2 2 8" xfId="3016" xr:uid="{C3D31408-B54A-48FE-9AD8-7B0FFFE9AE86}"/>
    <cellStyle name="Moneda 3" xfId="48" xr:uid="{88F50C6A-3F42-4153-895C-C3A1238B8B71}"/>
    <cellStyle name="Moneda 3 10" xfId="1009" xr:uid="{7282EB49-DBC8-42DF-8F24-E4BA3FDFD5DC}"/>
    <cellStyle name="Moneda 3 11" xfId="2924" xr:uid="{4D5F09B9-0AF6-476F-BD1C-04351084F9D7}"/>
    <cellStyle name="Moneda 3 2" xfId="84" xr:uid="{93557417-2A5B-404D-AB70-A4F08A3426F2}"/>
    <cellStyle name="Moneda 3 2 2" xfId="256" xr:uid="{95581FAB-A495-4AE6-BE0B-437D8FB86D85}"/>
    <cellStyle name="Moneda 3 2 2 2" xfId="495" xr:uid="{C048A226-67F3-4AFA-B39C-CCA43BF2D5A8}"/>
    <cellStyle name="Moneda 3 2 2 2 2" xfId="2409" xr:uid="{9DA65E2D-3344-40DC-BBFD-DECB44B281C6}"/>
    <cellStyle name="Moneda 3 2 2 2 2 2" xfId="4324" xr:uid="{FD74EA03-1A12-44E0-AC83-2DC7D3EA0094}"/>
    <cellStyle name="Moneda 3 2 2 2 3" xfId="1452" xr:uid="{79A20138-4E62-49E6-8B44-F8782D4650DA}"/>
    <cellStyle name="Moneda 3 2 2 2 4" xfId="3367" xr:uid="{C7CCD649-F3A1-466E-A5FD-CA18A7BF5F41}"/>
    <cellStyle name="Moneda 3 2 2 3" xfId="734" xr:uid="{A0A502E7-0729-4448-ACBF-52F004E181AD}"/>
    <cellStyle name="Moneda 3 2 2 3 2" xfId="2648" xr:uid="{881034E7-CC1D-4B89-8C09-7C038C1F282D}"/>
    <cellStyle name="Moneda 3 2 2 3 2 2" xfId="4563" xr:uid="{E49BE23C-DC88-4849-BBD4-76604B69C479}"/>
    <cellStyle name="Moneda 3 2 2 3 3" xfId="1691" xr:uid="{52AFEACE-B202-4038-85CB-0C0E9438A90F}"/>
    <cellStyle name="Moneda 3 2 2 3 4" xfId="3606" xr:uid="{4F8C50CC-C9A1-4FE6-844C-AE225E8F0CDF}"/>
    <cellStyle name="Moneda 3 2 2 4" xfId="973" xr:uid="{594E1FAD-EA3D-4762-8687-AD3C0C46212D}"/>
    <cellStyle name="Moneda 3 2 2 4 2" xfId="2887" xr:uid="{4CF75FC3-7F1A-4A49-B93B-56ED817D316C}"/>
    <cellStyle name="Moneda 3 2 2 4 2 2" xfId="4802" xr:uid="{6DA96E2C-31BF-40B4-9C9B-62749A689004}"/>
    <cellStyle name="Moneda 3 2 2 4 3" xfId="1930" xr:uid="{5B069013-7511-4AB5-858F-B24BB7A4C93E}"/>
    <cellStyle name="Moneda 3 2 2 4 4" xfId="3845" xr:uid="{B7CBFBAF-5365-49BC-ACAC-66251BA3F623}"/>
    <cellStyle name="Moneda 3 2 2 5" xfId="2170" xr:uid="{537B51CF-6E0C-454A-93DC-3F5EBFF12B29}"/>
    <cellStyle name="Moneda 3 2 2 5 2" xfId="4085" xr:uid="{B80A772B-7E04-47FD-8D96-5A07F11DC7F8}"/>
    <cellStyle name="Moneda 3 2 2 6" xfId="1213" xr:uid="{0836E502-3899-41A5-9AA4-A115F2FAD36A}"/>
    <cellStyle name="Moneda 3 2 2 7" xfId="3128" xr:uid="{6CA5C0A2-B1CA-4808-92B5-37B8AE033161}"/>
    <cellStyle name="Moneda 3 2 3" xfId="324" xr:uid="{34DC2363-33CF-4277-A420-33CB31D39E0E}"/>
    <cellStyle name="Moneda 3 2 3 2" xfId="2238" xr:uid="{DB158AED-52A3-4A45-92D5-722944BB1982}"/>
    <cellStyle name="Moneda 3 2 3 2 2" xfId="4153" xr:uid="{EDB9331A-6E08-475C-9123-63CC2196277D}"/>
    <cellStyle name="Moneda 3 2 3 3" xfId="1281" xr:uid="{DB433F93-8E1B-477E-BB9B-A7BCA9B91712}"/>
    <cellStyle name="Moneda 3 2 3 4" xfId="3196" xr:uid="{CF6AF939-0845-49EB-B442-B791F206D4AB}"/>
    <cellStyle name="Moneda 3 2 4" xfId="563" xr:uid="{7643AE3D-F8D2-4DB9-93ED-F9A03FBC2F4E}"/>
    <cellStyle name="Moneda 3 2 4 2" xfId="2477" xr:uid="{4E6DDC83-96C1-4AD0-BC55-22A79BE31BE6}"/>
    <cellStyle name="Moneda 3 2 4 2 2" xfId="4392" xr:uid="{45BF658B-6484-418F-83F6-FE366748FB27}"/>
    <cellStyle name="Moneda 3 2 4 3" xfId="1520" xr:uid="{4C248BAB-4154-4EE4-AF25-4A62348260DB}"/>
    <cellStyle name="Moneda 3 2 4 4" xfId="3435" xr:uid="{E32393E4-10BE-4FAF-A89F-1186513D2765}"/>
    <cellStyle name="Moneda 3 2 5" xfId="802" xr:uid="{40BB77A6-09BA-4729-8208-6661EE79BFDC}"/>
    <cellStyle name="Moneda 3 2 5 2" xfId="2716" xr:uid="{B751D69E-1AB6-4E49-9399-68FFDBDE05D6}"/>
    <cellStyle name="Moneda 3 2 5 2 2" xfId="4631" xr:uid="{BD0EEF81-E0DE-42F1-A62C-9BA1FB3900AA}"/>
    <cellStyle name="Moneda 3 2 5 3" xfId="1759" xr:uid="{F1B4812C-3B11-40B2-A110-D6CD63E5FF56}"/>
    <cellStyle name="Moneda 3 2 5 4" xfId="3674" xr:uid="{58D5450A-A074-480E-8872-DDE31C402D73}"/>
    <cellStyle name="Moneda 3 2 6" xfId="2000" xr:uid="{EA67827B-8129-4054-89FE-0585A71CACCA}"/>
    <cellStyle name="Moneda 3 2 6 2" xfId="3915" xr:uid="{2340EA2E-F61B-4FB1-B8FC-DA59634C7AF4}"/>
    <cellStyle name="Moneda 3 2 7" xfId="1043" xr:uid="{D4514841-12C6-4B56-BBFD-FABD4B063F12}"/>
    <cellStyle name="Moneda 3 2 8" xfId="2958" xr:uid="{841671C3-5503-4F44-A34D-00943DB30942}"/>
    <cellStyle name="Moneda 3 3" xfId="118" xr:uid="{8E280E22-9809-4A9F-9BCA-E49B1E156F1C}"/>
    <cellStyle name="Moneda 3 3 2" xfId="357" xr:uid="{699EC9BA-C5CB-4FA8-AECF-F30413D428CB}"/>
    <cellStyle name="Moneda 3 3 2 2" xfId="2271" xr:uid="{0CE7A748-6F23-438C-AEA8-5044B9B53D2B}"/>
    <cellStyle name="Moneda 3 3 2 2 2" xfId="4186" xr:uid="{E17536F5-C40F-450D-A3D5-7425A7E329DD}"/>
    <cellStyle name="Moneda 3 3 2 3" xfId="1314" xr:uid="{04CDA1A7-AC9A-4AFD-B913-E9DCD76DC07A}"/>
    <cellStyle name="Moneda 3 3 2 4" xfId="3229" xr:uid="{9FD030C5-2D0D-449F-8257-C90D9A31DE6B}"/>
    <cellStyle name="Moneda 3 3 3" xfId="596" xr:uid="{33AB3715-C9F6-4F11-84AE-A24BC0EF292E}"/>
    <cellStyle name="Moneda 3 3 3 2" xfId="2510" xr:uid="{A4BF9AF6-26DB-4C5E-9E2D-97EB937F4FC2}"/>
    <cellStyle name="Moneda 3 3 3 2 2" xfId="4425" xr:uid="{C8136044-F887-4CB3-8308-8366C0334966}"/>
    <cellStyle name="Moneda 3 3 3 3" xfId="1553" xr:uid="{2717667E-59DC-4862-92F2-E29D82EBFE0F}"/>
    <cellStyle name="Moneda 3 3 3 4" xfId="3468" xr:uid="{448BCC1C-222E-45BF-813E-AA40781F50ED}"/>
    <cellStyle name="Moneda 3 3 4" xfId="835" xr:uid="{DD939E30-E6A2-4C52-B975-68A37F331AF3}"/>
    <cellStyle name="Moneda 3 3 4 2" xfId="2749" xr:uid="{5BE615B4-EB4B-4AF8-8AA5-B672DAE82B73}"/>
    <cellStyle name="Moneda 3 3 4 2 2" xfId="4664" xr:uid="{5F3232F4-19E2-4AD9-B2ED-7D8B1E64A35F}"/>
    <cellStyle name="Moneda 3 3 4 3" xfId="1792" xr:uid="{72784964-7FFF-4724-B8CA-2A4BD46C55EC}"/>
    <cellStyle name="Moneda 3 3 4 4" xfId="3707" xr:uid="{10D6737D-BEF5-4A05-A5A9-AC9773A5764C}"/>
    <cellStyle name="Moneda 3 3 5" xfId="2033" xr:uid="{6B1EC735-CC9D-4C9E-9151-B7284C5D3AF9}"/>
    <cellStyle name="Moneda 3 3 5 2" xfId="3948" xr:uid="{EDA0AFB7-3413-4E5D-9800-A44B23A34B07}"/>
    <cellStyle name="Moneda 3 3 6" xfId="1076" xr:uid="{564E304A-69BD-423D-9095-1184322EB141}"/>
    <cellStyle name="Moneda 3 3 7" xfId="2991" xr:uid="{AC45FFB3-12CD-4939-97D5-74DD0ECDDF4F}"/>
    <cellStyle name="Moneda 3 4" xfId="171" xr:uid="{B6C20A5B-82EA-4251-A529-777EAAA49E4B}"/>
    <cellStyle name="Moneda 3 4 2" xfId="409" xr:uid="{C48B3F56-0284-4A3C-B0A1-4EFD729FB049}"/>
    <cellStyle name="Moneda 3 4 2 2" xfId="2323" xr:uid="{C740353F-771F-4A66-B9AB-6F11DF3C4FA8}"/>
    <cellStyle name="Moneda 3 4 2 2 2" xfId="4238" xr:uid="{7864DB7E-7DF8-4CEA-92F7-0EE4F8CDB793}"/>
    <cellStyle name="Moneda 3 4 2 3" xfId="1366" xr:uid="{6F5BD547-2FC6-48CF-969B-D232B78C4FAB}"/>
    <cellStyle name="Moneda 3 4 2 4" xfId="3281" xr:uid="{D1CD4803-B9E0-42E7-B2B0-7F49CB3253DA}"/>
    <cellStyle name="Moneda 3 4 3" xfId="648" xr:uid="{6AD2998F-1DE5-4988-B052-3A27E24AA6B2}"/>
    <cellStyle name="Moneda 3 4 3 2" xfId="2562" xr:uid="{47157151-D33C-4C2E-B72D-41E7FBFEAB76}"/>
    <cellStyle name="Moneda 3 4 3 2 2" xfId="4477" xr:uid="{8DA6E0A1-17E9-437B-8EFA-7C50641804BF}"/>
    <cellStyle name="Moneda 3 4 3 3" xfId="1605" xr:uid="{B01402AC-EB99-4DD1-95D8-8EF0924DEB13}"/>
    <cellStyle name="Moneda 3 4 3 4" xfId="3520" xr:uid="{26879CB4-05A5-4D97-BC9A-3E9E9FF9462E}"/>
    <cellStyle name="Moneda 3 4 4" xfId="887" xr:uid="{685757BD-4730-42EB-8F32-7087F1302C34}"/>
    <cellStyle name="Moneda 3 4 4 2" xfId="2801" xr:uid="{C8A96780-AD52-4635-A78B-8EA32730E223}"/>
    <cellStyle name="Moneda 3 4 4 2 2" xfId="4716" xr:uid="{9D10BABC-5163-4827-9138-DE7996C02307}"/>
    <cellStyle name="Moneda 3 4 4 3" xfId="1844" xr:uid="{A0F5EAB0-421C-46B3-91E4-89E27689A65E}"/>
    <cellStyle name="Moneda 3 4 4 4" xfId="3759" xr:uid="{8FF24C47-FFC4-4CC2-AE9A-7D4B1A954BE5}"/>
    <cellStyle name="Moneda 3 4 5" xfId="2085" xr:uid="{9A53DBDE-4993-4D96-B1D7-352054C61BD0}"/>
    <cellStyle name="Moneda 3 4 5 2" xfId="4000" xr:uid="{EA62E289-E501-46B4-B1E8-EC9E28FC4635}"/>
    <cellStyle name="Moneda 3 4 6" xfId="1128" xr:uid="{4DD3BFB6-2BD2-49CA-8A8E-0AF762C1A70F}"/>
    <cellStyle name="Moneda 3 4 7" xfId="3043" xr:uid="{05058EDC-F8A4-4CFD-8EAF-C297FAD20AF5}"/>
    <cellStyle name="Moneda 3 5" xfId="223" xr:uid="{06E59D12-BEF9-48D7-890F-37C726DE7F12}"/>
    <cellStyle name="Moneda 3 5 2" xfId="461" xr:uid="{E7A6A5F6-C03A-45AC-8ECF-17AD1F69334F}"/>
    <cellStyle name="Moneda 3 5 2 2" xfId="2375" xr:uid="{093A373D-C829-4C3D-9231-F91FECA54BCF}"/>
    <cellStyle name="Moneda 3 5 2 2 2" xfId="4290" xr:uid="{14B91590-C1BD-4281-91DE-64042B19A808}"/>
    <cellStyle name="Moneda 3 5 2 3" xfId="1418" xr:uid="{78D5E61D-62A9-494F-9DE4-3EA6D30206B6}"/>
    <cellStyle name="Moneda 3 5 2 4" xfId="3333" xr:uid="{87B20F3D-50FA-41AB-96B1-624EBCE5971D}"/>
    <cellStyle name="Moneda 3 5 3" xfId="700" xr:uid="{0792B2BF-BDEA-4E9B-807C-49A3473B6F29}"/>
    <cellStyle name="Moneda 3 5 3 2" xfId="2614" xr:uid="{C7C16E73-CF23-4136-BBAC-83DF38BA4F8A}"/>
    <cellStyle name="Moneda 3 5 3 2 2" xfId="4529" xr:uid="{867463E8-C621-43D5-9141-1D27F3F3E841}"/>
    <cellStyle name="Moneda 3 5 3 3" xfId="1657" xr:uid="{153A6DF6-2FB5-47E8-A0D1-B4CA2447C1AF}"/>
    <cellStyle name="Moneda 3 5 3 4" xfId="3572" xr:uid="{9A5B6DE2-6C23-406A-9C7C-45BA880B2CFB}"/>
    <cellStyle name="Moneda 3 5 4" xfId="939" xr:uid="{E87432A9-5BB0-4C1B-B6E4-8EB332006B79}"/>
    <cellStyle name="Moneda 3 5 4 2" xfId="2853" xr:uid="{ACB3EFFA-C802-4795-9E52-2D63E1F4B6BE}"/>
    <cellStyle name="Moneda 3 5 4 2 2" xfId="4768" xr:uid="{4276E7EE-C9BD-41C4-AF08-16F2A86F8B25}"/>
    <cellStyle name="Moneda 3 5 4 3" xfId="1896" xr:uid="{E6A010BA-20A7-4EE0-8A19-0254AB0C518E}"/>
    <cellStyle name="Moneda 3 5 4 4" xfId="3811" xr:uid="{89778A2F-2E2D-4DE1-B5A6-4B9D73C9504C}"/>
    <cellStyle name="Moneda 3 5 5" xfId="2137" xr:uid="{CCE8313C-D371-4756-AC5B-1C1BC4A67794}"/>
    <cellStyle name="Moneda 3 5 5 2" xfId="4052" xr:uid="{B6DE7A98-E80D-4B83-9FFC-C7F9827646F9}"/>
    <cellStyle name="Moneda 3 5 6" xfId="1180" xr:uid="{07B06743-3DE6-4060-8328-C60547D13664}"/>
    <cellStyle name="Moneda 3 5 7" xfId="3095" xr:uid="{6B3F8276-C0A5-480C-B0D1-851AF0AC436A}"/>
    <cellStyle name="Moneda 3 6" xfId="290" xr:uid="{F9F3F3BB-D1DA-48DA-8B70-D6A1B6AB5B20}"/>
    <cellStyle name="Moneda 3 6 2" xfId="2204" xr:uid="{E2029EF8-F161-4FFF-80E2-28E7DF6C66A0}"/>
    <cellStyle name="Moneda 3 6 2 2" xfId="4119" xr:uid="{18D90F72-797E-4375-B173-0AB8BF3BA135}"/>
    <cellStyle name="Moneda 3 6 3" xfId="1247" xr:uid="{C6F51E3D-0A1A-41DA-874F-AC7EA1A00041}"/>
    <cellStyle name="Moneda 3 6 4" xfId="3162" xr:uid="{187BB378-B800-470A-AF39-4911594676B7}"/>
    <cellStyle name="Moneda 3 7" xfId="529" xr:uid="{2EDD1D1C-2B54-4183-AF83-6FDA415A9B77}"/>
    <cellStyle name="Moneda 3 7 2" xfId="2443" xr:uid="{BF1721D1-32F2-4F66-A702-DB57776F5124}"/>
    <cellStyle name="Moneda 3 7 2 2" xfId="4358" xr:uid="{8CC278A1-D252-4BBA-B444-E243ACE78306}"/>
    <cellStyle name="Moneda 3 7 3" xfId="1486" xr:uid="{BD38E197-6400-473B-8EC3-A5CA16671EAB}"/>
    <cellStyle name="Moneda 3 7 4" xfId="3401" xr:uid="{3CDA60A1-B518-430A-8956-D189037D4746}"/>
    <cellStyle name="Moneda 3 8" xfId="768" xr:uid="{3130591C-BEE5-455B-B471-2336AF3BFB6A}"/>
    <cellStyle name="Moneda 3 8 2" xfId="2682" xr:uid="{5BA6982A-9E95-4D84-BBD6-7343F122BCB9}"/>
    <cellStyle name="Moneda 3 8 2 2" xfId="4597" xr:uid="{2E088869-90AD-43E1-8CD3-6E82198DC675}"/>
    <cellStyle name="Moneda 3 8 3" xfId="1725" xr:uid="{69C2590D-CA5E-4B18-941C-7BA9429D70A8}"/>
    <cellStyle name="Moneda 3 8 4" xfId="3640" xr:uid="{DA2F7EF2-3555-459C-9F93-BBEE4F29F9DB}"/>
    <cellStyle name="Moneda 3 9" xfId="1966" xr:uid="{6E2A5519-0915-403E-BC5D-1AA2541CF978}"/>
    <cellStyle name="Moneda 3 9 2" xfId="3881" xr:uid="{808863D1-5397-4171-9240-7192D4E84665}"/>
    <cellStyle name="Moneda 4" xfId="51" xr:uid="{B3B00193-0DFA-4DD2-AA11-D566212C8047}"/>
    <cellStyle name="Moneda 4 10" xfId="1012" xr:uid="{B77BFF82-391F-4F5E-BAD4-E90B387D181F}"/>
    <cellStyle name="Moneda 4 11" xfId="2927" xr:uid="{756E37D7-9A1D-48DF-A524-B383F1F6091B}"/>
    <cellStyle name="Moneda 4 2" xfId="87" xr:uid="{10CFCF2A-A52D-470B-8866-4576E49F2C76}"/>
    <cellStyle name="Moneda 4 2 2" xfId="259" xr:uid="{700363E0-864A-4E16-BC0A-46E4DD39D073}"/>
    <cellStyle name="Moneda 4 2 2 2" xfId="498" xr:uid="{8F57593D-8452-4059-9657-35B599D29BDD}"/>
    <cellStyle name="Moneda 4 2 2 2 2" xfId="2412" xr:uid="{83572A7C-6AF3-487E-ACBB-848DB57885E3}"/>
    <cellStyle name="Moneda 4 2 2 2 2 2" xfId="4327" xr:uid="{CD85A660-87E8-452B-B467-C936691657B7}"/>
    <cellStyle name="Moneda 4 2 2 2 3" xfId="1455" xr:uid="{3A9DED55-3E93-42B9-A2E6-A0B78E8B2BB3}"/>
    <cellStyle name="Moneda 4 2 2 2 4" xfId="3370" xr:uid="{9139A73B-BDC4-43AB-A16B-DADC223C7CC6}"/>
    <cellStyle name="Moneda 4 2 2 3" xfId="737" xr:uid="{B716756B-9FB4-4AAF-8366-0AE5EBBCFF0E}"/>
    <cellStyle name="Moneda 4 2 2 3 2" xfId="2651" xr:uid="{E8E60A9D-C96A-46A9-A14F-95A2EF122A56}"/>
    <cellStyle name="Moneda 4 2 2 3 2 2" xfId="4566" xr:uid="{CD65F7EC-2519-4ED3-90CF-700BFBCC3E17}"/>
    <cellStyle name="Moneda 4 2 2 3 3" xfId="1694" xr:uid="{2B197193-9F00-4B88-A26D-232DED09E3CF}"/>
    <cellStyle name="Moneda 4 2 2 3 4" xfId="3609" xr:uid="{476C66E4-A5DE-4C12-A4EA-0EB653BF613C}"/>
    <cellStyle name="Moneda 4 2 2 4" xfId="976" xr:uid="{3425FC5B-442E-4CA7-9D14-6CE622B803D3}"/>
    <cellStyle name="Moneda 4 2 2 4 2" xfId="2890" xr:uid="{94CA20B0-EC3B-4C90-8249-E9C54F239FA4}"/>
    <cellStyle name="Moneda 4 2 2 4 2 2" xfId="4805" xr:uid="{08CF9D93-4F7E-4E5E-BF34-2AA469C4266D}"/>
    <cellStyle name="Moneda 4 2 2 4 3" xfId="1933" xr:uid="{B5CBE815-0E4F-4EAC-A711-894EFDFA3E75}"/>
    <cellStyle name="Moneda 4 2 2 4 4" xfId="3848" xr:uid="{64CAFA43-713B-4CA7-B1FB-C4544387B2AE}"/>
    <cellStyle name="Moneda 4 2 2 5" xfId="2173" xr:uid="{715C6370-5FDF-4000-95DE-982DCE76A2DE}"/>
    <cellStyle name="Moneda 4 2 2 5 2" xfId="4088" xr:uid="{54F4BEB7-9BD0-4458-A7CE-2CBEF61BAE3F}"/>
    <cellStyle name="Moneda 4 2 2 6" xfId="1216" xr:uid="{8C47DF22-1EE3-45B1-98D3-3832378E71CB}"/>
    <cellStyle name="Moneda 4 2 2 7" xfId="3131" xr:uid="{AB276ECB-3506-44E2-BEC2-F1397D7DAF9B}"/>
    <cellStyle name="Moneda 4 2 3" xfId="327" xr:uid="{A011C080-0651-4EF9-8C60-393B4E7A322F}"/>
    <cellStyle name="Moneda 4 2 3 2" xfId="2241" xr:uid="{1EE8BE66-D83E-4F4E-9343-D12D2615B17F}"/>
    <cellStyle name="Moneda 4 2 3 2 2" xfId="4156" xr:uid="{9A07A31F-4E50-474E-95DD-7DA977000FFD}"/>
    <cellStyle name="Moneda 4 2 3 3" xfId="1284" xr:uid="{15262A32-8BF2-494D-AA42-3A916E8E0E0B}"/>
    <cellStyle name="Moneda 4 2 3 4" xfId="3199" xr:uid="{2F28BCCC-A795-4DB4-9977-8A67C48E6122}"/>
    <cellStyle name="Moneda 4 2 4" xfId="566" xr:uid="{4C46A22D-46D1-4E16-9D34-F97D47C9C904}"/>
    <cellStyle name="Moneda 4 2 4 2" xfId="2480" xr:uid="{D39BD368-72D6-4984-9420-13CFC3B3A241}"/>
    <cellStyle name="Moneda 4 2 4 2 2" xfId="4395" xr:uid="{3387BE67-1CCA-46BE-B596-98E9DAACFCCE}"/>
    <cellStyle name="Moneda 4 2 4 3" xfId="1523" xr:uid="{8F2B79BE-21CD-4683-A14B-D632DA949FBC}"/>
    <cellStyle name="Moneda 4 2 4 4" xfId="3438" xr:uid="{344346A6-8B1E-4703-81EB-9E02A7BC4603}"/>
    <cellStyle name="Moneda 4 2 5" xfId="805" xr:uid="{57F75E43-113E-4ADD-B2B6-DE1CCBF331B4}"/>
    <cellStyle name="Moneda 4 2 5 2" xfId="2719" xr:uid="{B0A750FB-3603-4750-A341-24B6D1463D69}"/>
    <cellStyle name="Moneda 4 2 5 2 2" xfId="4634" xr:uid="{B5270AA4-4515-4F15-B019-861C4A95C7D1}"/>
    <cellStyle name="Moneda 4 2 5 3" xfId="1762" xr:uid="{03C27126-3AFF-4C5F-9CEB-06BF7615B196}"/>
    <cellStyle name="Moneda 4 2 5 4" xfId="3677" xr:uid="{EE358235-BAC0-49F7-80F3-36C77A8FB52B}"/>
    <cellStyle name="Moneda 4 2 6" xfId="2003" xr:uid="{34FA216C-0097-4921-AB44-458ED4083504}"/>
    <cellStyle name="Moneda 4 2 6 2" xfId="3918" xr:uid="{109EDD2F-AA86-4799-82CC-00A7C1C02F26}"/>
    <cellStyle name="Moneda 4 2 7" xfId="1046" xr:uid="{2F4DF52E-D028-427F-A75C-CED461523E12}"/>
    <cellStyle name="Moneda 4 2 8" xfId="2961" xr:uid="{608B0B48-8D03-47F9-9505-9FE76BFD7F70}"/>
    <cellStyle name="Moneda 4 3" xfId="121" xr:uid="{8CFF491B-EDF4-4D74-A01E-8C9814373E50}"/>
    <cellStyle name="Moneda 4 3 2" xfId="360" xr:uid="{4C0CD0C8-F069-4D4F-B912-77ECF9A8D918}"/>
    <cellStyle name="Moneda 4 3 2 2" xfId="2274" xr:uid="{2C662A0B-992D-440D-B8F0-41A1E3C93369}"/>
    <cellStyle name="Moneda 4 3 2 2 2" xfId="4189" xr:uid="{FEFB5A78-144F-429D-97CD-B892D8B65E08}"/>
    <cellStyle name="Moneda 4 3 2 3" xfId="1317" xr:uid="{CEA7C172-7D18-4E9C-9C74-E5D5DDC1DCFE}"/>
    <cellStyle name="Moneda 4 3 2 4" xfId="3232" xr:uid="{DB86FB54-B75A-41A4-9C71-39B69AD60DD9}"/>
    <cellStyle name="Moneda 4 3 3" xfId="599" xr:uid="{D5CB805C-9EDF-4AC7-AB51-503FFDCDD793}"/>
    <cellStyle name="Moneda 4 3 3 2" xfId="2513" xr:uid="{F0744424-1707-464E-A11C-CC214193FC84}"/>
    <cellStyle name="Moneda 4 3 3 2 2" xfId="4428" xr:uid="{0D8704ED-1CDD-44AC-BFB5-041F7EA6A962}"/>
    <cellStyle name="Moneda 4 3 3 3" xfId="1556" xr:uid="{15948F7E-96CB-4FBB-B104-851936FF9816}"/>
    <cellStyle name="Moneda 4 3 3 4" xfId="3471" xr:uid="{0461BB89-5985-48EB-9AB1-E1DB2823B824}"/>
    <cellStyle name="Moneda 4 3 4" xfId="838" xr:uid="{55253021-7D53-47B3-B7CC-F1D41A896EAC}"/>
    <cellStyle name="Moneda 4 3 4 2" xfId="2752" xr:uid="{F4037D11-D863-4837-ABDC-754C37E86F1B}"/>
    <cellStyle name="Moneda 4 3 4 2 2" xfId="4667" xr:uid="{16564653-4EDF-4546-A786-9BE209DEADC8}"/>
    <cellStyle name="Moneda 4 3 4 3" xfId="1795" xr:uid="{9E72610A-B7CF-49ED-926F-5571B117A031}"/>
    <cellStyle name="Moneda 4 3 4 4" xfId="3710" xr:uid="{1F88D2FE-4255-4FAA-A5CF-5FAC0F99E70F}"/>
    <cellStyle name="Moneda 4 3 5" xfId="2036" xr:uid="{2190CB9B-978A-4830-BD56-8AF522025359}"/>
    <cellStyle name="Moneda 4 3 5 2" xfId="3951" xr:uid="{032B3F5D-F8AE-4592-ABEB-9D157381D066}"/>
    <cellStyle name="Moneda 4 3 6" xfId="1079" xr:uid="{75FB3F29-1B46-40F6-9A7E-F44D24CBA0B2}"/>
    <cellStyle name="Moneda 4 3 7" xfId="2994" xr:uid="{D25E76EA-DCDA-406D-92CA-D8F163841D82}"/>
    <cellStyle name="Moneda 4 4" xfId="174" xr:uid="{B4A6CBFA-B951-4B43-A21E-F61FC3084908}"/>
    <cellStyle name="Moneda 4 4 2" xfId="412" xr:uid="{9422EDE0-29C4-410D-93A2-A442DDD3939C}"/>
    <cellStyle name="Moneda 4 4 2 2" xfId="2326" xr:uid="{8CDD93E6-0AAC-4DC5-B99C-193DE1FCE9AD}"/>
    <cellStyle name="Moneda 4 4 2 2 2" xfId="4241" xr:uid="{76E29439-295D-409B-9A15-4460051F31A8}"/>
    <cellStyle name="Moneda 4 4 2 3" xfId="1369" xr:uid="{278DE0CB-C9C7-4E01-BBDF-7CA8E49C3F77}"/>
    <cellStyle name="Moneda 4 4 2 4" xfId="3284" xr:uid="{30680672-DC42-424F-B948-1102788373EF}"/>
    <cellStyle name="Moneda 4 4 3" xfId="651" xr:uid="{5F1D17A6-F082-479E-8FE9-C52D670CC819}"/>
    <cellStyle name="Moneda 4 4 3 2" xfId="2565" xr:uid="{02A2FD74-FA6E-4BDC-896B-61F8CEBE741A}"/>
    <cellStyle name="Moneda 4 4 3 2 2" xfId="4480" xr:uid="{B970D3D4-BDAF-498D-9F57-CB40AA3D5977}"/>
    <cellStyle name="Moneda 4 4 3 3" xfId="1608" xr:uid="{B9CD7E6D-333F-47B9-BBA2-1D6CD70F59A6}"/>
    <cellStyle name="Moneda 4 4 3 4" xfId="3523" xr:uid="{4A7DE012-1338-4B04-A654-BD39D773446A}"/>
    <cellStyle name="Moneda 4 4 4" xfId="890" xr:uid="{FF7DE2C3-7206-42E9-8636-824B22E1DF95}"/>
    <cellStyle name="Moneda 4 4 4 2" xfId="2804" xr:uid="{AA731338-1B26-4670-A204-C1E9329F37B5}"/>
    <cellStyle name="Moneda 4 4 4 2 2" xfId="4719" xr:uid="{9B74779E-1CED-46E6-B4B7-1DDCAA417A4D}"/>
    <cellStyle name="Moneda 4 4 4 3" xfId="1847" xr:uid="{9BA6C4ED-DA47-4030-B335-CE43EB998EB4}"/>
    <cellStyle name="Moneda 4 4 4 4" xfId="3762" xr:uid="{062497FB-53ED-4EBF-8245-AFE3FD302F6D}"/>
    <cellStyle name="Moneda 4 4 5" xfId="2088" xr:uid="{A34ACA90-F023-4DBF-81BA-B7DE43E336F5}"/>
    <cellStyle name="Moneda 4 4 5 2" xfId="4003" xr:uid="{CAA2121E-CA52-4E02-A7D4-DF17AE53CCFC}"/>
    <cellStyle name="Moneda 4 4 6" xfId="1131" xr:uid="{01FB84EC-14AE-4A28-B9EC-8A01CD732057}"/>
    <cellStyle name="Moneda 4 4 7" xfId="3046" xr:uid="{91AA2EBF-8495-43B1-9BB2-35AFC561EE73}"/>
    <cellStyle name="Moneda 4 5" xfId="226" xr:uid="{E21542F5-F1D8-4948-AABD-8FEB50C79266}"/>
    <cellStyle name="Moneda 4 5 2" xfId="464" xr:uid="{087CFAEE-E150-4FB4-BBC7-FCDD346DFA44}"/>
    <cellStyle name="Moneda 4 5 2 2" xfId="2378" xr:uid="{4F88A93F-4058-48AA-990D-A11189587401}"/>
    <cellStyle name="Moneda 4 5 2 2 2" xfId="4293" xr:uid="{7474EAB3-884E-4907-A96A-2EC726832C51}"/>
    <cellStyle name="Moneda 4 5 2 3" xfId="1421" xr:uid="{98975CC0-FFB5-4609-A115-1AC0726C3EDD}"/>
    <cellStyle name="Moneda 4 5 2 4" xfId="3336" xr:uid="{620CB923-4903-4C3D-9F97-6452928BB401}"/>
    <cellStyle name="Moneda 4 5 3" xfId="703" xr:uid="{1F8B3CB4-2424-459F-9367-68046217F907}"/>
    <cellStyle name="Moneda 4 5 3 2" xfId="2617" xr:uid="{1CEF561E-C169-4ECE-BC5B-8692D49E161B}"/>
    <cellStyle name="Moneda 4 5 3 2 2" xfId="4532" xr:uid="{0EEA855B-83D2-4D62-892D-13CAD0213056}"/>
    <cellStyle name="Moneda 4 5 3 3" xfId="1660" xr:uid="{3B2B7728-3E67-48ED-8AF6-4A12B852ECB1}"/>
    <cellStyle name="Moneda 4 5 3 4" xfId="3575" xr:uid="{CCB79913-A94D-4709-99C3-7D09589A8C8A}"/>
    <cellStyle name="Moneda 4 5 4" xfId="942" xr:uid="{D4DD4D91-30F3-4ABC-BAD4-BC43FA310CED}"/>
    <cellStyle name="Moneda 4 5 4 2" xfId="2856" xr:uid="{49787DE8-6D67-4544-AE70-CD5104BD9776}"/>
    <cellStyle name="Moneda 4 5 4 2 2" xfId="4771" xr:uid="{89DBF36E-2BDD-4655-863F-DAD27419FB9C}"/>
    <cellStyle name="Moneda 4 5 4 3" xfId="1899" xr:uid="{0E7B11D3-5355-4312-98E8-A775B24AC61F}"/>
    <cellStyle name="Moneda 4 5 4 4" xfId="3814" xr:uid="{CFAC6882-CBB3-4F10-9E6E-66203E3006D0}"/>
    <cellStyle name="Moneda 4 5 5" xfId="2140" xr:uid="{0E91D18C-1126-4399-88A2-27DB42118894}"/>
    <cellStyle name="Moneda 4 5 5 2" xfId="4055" xr:uid="{900F7C86-A192-476F-8917-FA4A554C375B}"/>
    <cellStyle name="Moneda 4 5 6" xfId="1183" xr:uid="{E0C37EA8-BE93-4B41-9E50-2070FADC5B73}"/>
    <cellStyle name="Moneda 4 5 7" xfId="3098" xr:uid="{2DCAC7EE-09D5-416B-B4C0-03972AFD83A1}"/>
    <cellStyle name="Moneda 4 6" xfId="293" xr:uid="{31F2F8B2-5CEB-4BDA-84E0-2A518296AFB7}"/>
    <cellStyle name="Moneda 4 6 2" xfId="2207" xr:uid="{2FC1A591-ADA2-49D7-8887-CC28983E7795}"/>
    <cellStyle name="Moneda 4 6 2 2" xfId="4122" xr:uid="{429F53CC-7D3A-4F2B-BA27-6CE051F3C994}"/>
    <cellStyle name="Moneda 4 6 3" xfId="1250" xr:uid="{A42EED02-0F5B-4481-8530-DEA4214AA8EC}"/>
    <cellStyle name="Moneda 4 6 4" xfId="3165" xr:uid="{B0615B2C-B5D2-4882-83B3-A123BC0C7FB0}"/>
    <cellStyle name="Moneda 4 7" xfId="532" xr:uid="{F3528DBD-D1CF-4F28-952C-EA78487723D0}"/>
    <cellStyle name="Moneda 4 7 2" xfId="2446" xr:uid="{C5F77962-60E3-427C-BE33-030595A959D1}"/>
    <cellStyle name="Moneda 4 7 2 2" xfId="4361" xr:uid="{C915B5DD-0F28-4AB4-9541-90DA3265F82B}"/>
    <cellStyle name="Moneda 4 7 3" xfId="1489" xr:uid="{AE1EEF09-1410-4F84-9E85-C80E1C05E3D6}"/>
    <cellStyle name="Moneda 4 7 4" xfId="3404" xr:uid="{0852C9E0-2E3E-4151-B9EF-D233C665CD81}"/>
    <cellStyle name="Moneda 4 8" xfId="771" xr:uid="{69AA33AA-A6DA-48DD-A25E-8E640A3AFDED}"/>
    <cellStyle name="Moneda 4 8 2" xfId="2685" xr:uid="{A78E2A0D-DBD5-4492-8518-8CF48305DC8D}"/>
    <cellStyle name="Moneda 4 8 2 2" xfId="4600" xr:uid="{B7CE5338-F2D0-4FCA-8BEF-057046BCEF76}"/>
    <cellStyle name="Moneda 4 8 3" xfId="1728" xr:uid="{980EA66D-9659-4BEE-9431-6C6DC05CC593}"/>
    <cellStyle name="Moneda 4 8 4" xfId="3643" xr:uid="{9F91D4CD-B8A2-4ED5-B3D1-24CF68E473B7}"/>
    <cellStyle name="Moneda 4 9" xfId="1969" xr:uid="{CFF7D0C4-F008-41B3-BE66-F3571BAD3F89}"/>
    <cellStyle name="Moneda 4 9 2" xfId="3884" xr:uid="{543612F6-FF85-4974-A3B2-5FA888E6AC7C}"/>
    <cellStyle name="Moneda 5" xfId="41" xr:uid="{E4E89F13-7D16-4968-BFCC-05DE05F1F487}"/>
    <cellStyle name="Moneda 5 2" xfId="80" xr:uid="{AB59109A-292C-48D5-8E4C-D516405318FC}"/>
    <cellStyle name="Moneda 5 2 2" xfId="252" xr:uid="{5C6B7294-64F1-4E99-BB91-A69BD4A9905E}"/>
    <cellStyle name="Moneda 5 2 2 2" xfId="491" xr:uid="{FFFFDBFF-0942-4A74-9AE3-F9844EBDB4E6}"/>
    <cellStyle name="Moneda 5 2 2 2 2" xfId="2405" xr:uid="{2377FC34-78B6-4F2A-955A-2A9B776D7F91}"/>
    <cellStyle name="Moneda 5 2 2 2 2 2" xfId="4320" xr:uid="{02699D2D-A6C7-4341-BB61-BFE38FB8255A}"/>
    <cellStyle name="Moneda 5 2 2 2 3" xfId="1448" xr:uid="{915AC899-A6AB-453B-A3E2-20925000204A}"/>
    <cellStyle name="Moneda 5 2 2 2 4" xfId="3363" xr:uid="{71D913CB-7368-48E3-9165-53D48E0B79A6}"/>
    <cellStyle name="Moneda 5 2 2 3" xfId="730" xr:uid="{2A80C3E3-97C0-4F87-B928-C115E317CC53}"/>
    <cellStyle name="Moneda 5 2 2 3 2" xfId="2644" xr:uid="{03BC0AF1-BBC4-45C0-9F65-C9D428DC7ACA}"/>
    <cellStyle name="Moneda 5 2 2 3 2 2" xfId="4559" xr:uid="{437765D8-8AB7-4906-ADB4-5BF06FF675C6}"/>
    <cellStyle name="Moneda 5 2 2 3 3" xfId="1687" xr:uid="{2E0034CB-0078-4E47-9627-854517EA92E7}"/>
    <cellStyle name="Moneda 5 2 2 3 4" xfId="3602" xr:uid="{F07E830C-8D8C-4117-B8DE-DAB560369358}"/>
    <cellStyle name="Moneda 5 2 2 4" xfId="969" xr:uid="{252F945B-495C-45C6-B8ED-A90B9EBD6028}"/>
    <cellStyle name="Moneda 5 2 2 4 2" xfId="2883" xr:uid="{997F6F50-47A2-49CE-AF59-170999572FE2}"/>
    <cellStyle name="Moneda 5 2 2 4 2 2" xfId="4798" xr:uid="{3C0C5AB7-FDF3-4682-8016-AA0D9D2CAF4C}"/>
    <cellStyle name="Moneda 5 2 2 4 3" xfId="1926" xr:uid="{26A29026-324D-41A9-A4EB-6954248228CF}"/>
    <cellStyle name="Moneda 5 2 2 4 4" xfId="3841" xr:uid="{DF4F79E3-F501-4165-BC82-7DDDB3D23E52}"/>
    <cellStyle name="Moneda 5 2 2 5" xfId="2166" xr:uid="{98A53387-D5FA-4287-B177-A6A6FC819EBD}"/>
    <cellStyle name="Moneda 5 2 2 5 2" xfId="4081" xr:uid="{27CAF9B0-1AC8-4035-B50E-5EE06E413A0B}"/>
    <cellStyle name="Moneda 5 2 2 6" xfId="1209" xr:uid="{50F93BA9-ABDC-4BCC-897E-142230B7D916}"/>
    <cellStyle name="Moneda 5 2 2 7" xfId="3124" xr:uid="{5DBDAB9C-1E35-4169-9954-A18086A39BD9}"/>
    <cellStyle name="Moneda 5 2 3" xfId="320" xr:uid="{CEDEA33C-33CD-44A7-AD11-8B450EE47984}"/>
    <cellStyle name="Moneda 5 2 3 2" xfId="2234" xr:uid="{A5C63CC7-D98A-4DBB-B37B-34BC248C0217}"/>
    <cellStyle name="Moneda 5 2 3 2 2" xfId="4149" xr:uid="{117093D6-8BAE-4F88-B5C9-EA97512FCD8D}"/>
    <cellStyle name="Moneda 5 2 3 3" xfId="1277" xr:uid="{8D405557-19A3-4DA6-A337-0F41F0D19E5C}"/>
    <cellStyle name="Moneda 5 2 3 4" xfId="3192" xr:uid="{4413078D-2AE5-4E67-987B-EB664B65DD0C}"/>
    <cellStyle name="Moneda 5 2 4" xfId="559" xr:uid="{33CE4B85-7EF0-46F9-BCF9-6E8F0BBA674B}"/>
    <cellStyle name="Moneda 5 2 4 2" xfId="2473" xr:uid="{1AE853DD-A391-43AF-8545-2E863368C3B3}"/>
    <cellStyle name="Moneda 5 2 4 2 2" xfId="4388" xr:uid="{0BB15C3D-CAF5-4096-80FE-859BA9F33690}"/>
    <cellStyle name="Moneda 5 2 4 3" xfId="1516" xr:uid="{B2013086-271C-49CE-B87F-CD90FF4F6B74}"/>
    <cellStyle name="Moneda 5 2 4 4" xfId="3431" xr:uid="{FF91E8F1-6EFA-4707-94B0-DB39AFD6F8FE}"/>
    <cellStyle name="Moneda 5 2 5" xfId="798" xr:uid="{8B1C4248-FF6A-4041-84AB-ACD6A5E95747}"/>
    <cellStyle name="Moneda 5 2 5 2" xfId="2712" xr:uid="{33EF3CAB-767F-49BA-83B5-6B6B23D0D517}"/>
    <cellStyle name="Moneda 5 2 5 2 2" xfId="4627" xr:uid="{52D1B86D-7C01-441F-8E4B-42AE55C6E121}"/>
    <cellStyle name="Moneda 5 2 5 3" xfId="1755" xr:uid="{B81E1402-8D0B-4234-992A-11AABF99A3F4}"/>
    <cellStyle name="Moneda 5 2 5 4" xfId="3670" xr:uid="{32B5FB6E-B9C8-4B5D-8E2B-EAB2CD96D35F}"/>
    <cellStyle name="Moneda 5 2 6" xfId="1996" xr:uid="{A97B727A-6B5A-4D4B-B244-B0199FCB0766}"/>
    <cellStyle name="Moneda 5 2 6 2" xfId="3911" xr:uid="{22BDEE16-6B09-4B66-AA5A-CB404102F4EB}"/>
    <cellStyle name="Moneda 5 2 7" xfId="1039" xr:uid="{1FA6E546-F3D8-4209-BDC9-C28DCF5CB963}"/>
    <cellStyle name="Moneda 5 2 8" xfId="2954" xr:uid="{0B5AB31F-AC65-44AC-8357-98EBEAB84D08}"/>
    <cellStyle name="Moneda 5 3" xfId="219" xr:uid="{5450AAE7-0EB1-475B-84F6-F5135879985F}"/>
    <cellStyle name="Moneda 5 3 2" xfId="457" xr:uid="{15456145-F69F-4916-9BEA-419FA948ADD9}"/>
    <cellStyle name="Moneda 5 3 2 2" xfId="2371" xr:uid="{33B7D0BD-2891-4F38-819E-1CAAF82AA735}"/>
    <cellStyle name="Moneda 5 3 2 2 2" xfId="4286" xr:uid="{D0F177E6-EF72-411C-8F38-BFE324DDDF96}"/>
    <cellStyle name="Moneda 5 3 2 3" xfId="1414" xr:uid="{217FDBD0-41BF-4DFC-96D0-C28CFB4CC1B8}"/>
    <cellStyle name="Moneda 5 3 2 4" xfId="3329" xr:uid="{0D06969E-8742-4FF1-A60A-B79C918EB0EC}"/>
    <cellStyle name="Moneda 5 3 3" xfId="696" xr:uid="{3B3A6527-8505-4E42-B9A2-A765AF70910F}"/>
    <cellStyle name="Moneda 5 3 3 2" xfId="2610" xr:uid="{02956CBD-A0F4-479D-9EA4-5D4E4A27FB41}"/>
    <cellStyle name="Moneda 5 3 3 2 2" xfId="4525" xr:uid="{42F3226A-484E-434A-A3A1-03CD84596F22}"/>
    <cellStyle name="Moneda 5 3 3 3" xfId="1653" xr:uid="{A6639218-8EA7-456D-920C-E9EF13483401}"/>
    <cellStyle name="Moneda 5 3 3 4" xfId="3568" xr:uid="{4A1F951B-BA7B-4929-A100-DD83A3B6B156}"/>
    <cellStyle name="Moneda 5 3 4" xfId="935" xr:uid="{310E9A96-0AE3-469B-9D15-8D5809D6ED4A}"/>
    <cellStyle name="Moneda 5 3 4 2" xfId="2849" xr:uid="{165D6BE8-3434-4962-B71F-A2F0848729C9}"/>
    <cellStyle name="Moneda 5 3 4 2 2" xfId="4764" xr:uid="{6D776340-91E9-4352-8179-3DB60F6AB7A4}"/>
    <cellStyle name="Moneda 5 3 4 3" xfId="1892" xr:uid="{26D83969-8A70-4C97-ACA1-4B8487906CAC}"/>
    <cellStyle name="Moneda 5 3 4 4" xfId="3807" xr:uid="{928F399C-519E-4610-9898-839184B7CBEF}"/>
    <cellStyle name="Moneda 5 3 5" xfId="2133" xr:uid="{70DDF379-7642-482E-9B1B-42A67B492833}"/>
    <cellStyle name="Moneda 5 3 5 2" xfId="4048" xr:uid="{4408E25B-5B9D-4CD9-9CB2-858DB9FFF61A}"/>
    <cellStyle name="Moneda 5 3 6" xfId="1176" xr:uid="{DB9FD096-5E0B-4435-AA8B-1E585A5814C0}"/>
    <cellStyle name="Moneda 5 3 7" xfId="3091" xr:uid="{FD18B4BE-9B55-4DC7-B9B4-C3EA46BD99AF}"/>
    <cellStyle name="Moneda 5 4" xfId="286" xr:uid="{5195952A-9886-4C93-9D7B-4E63D9FC26C9}"/>
    <cellStyle name="Moneda 5 4 2" xfId="2200" xr:uid="{287E56EB-40CA-4942-B03D-AE8BB86B5154}"/>
    <cellStyle name="Moneda 5 4 2 2" xfId="4115" xr:uid="{699ADCBA-8033-4762-A2E4-B24B230875D4}"/>
    <cellStyle name="Moneda 5 4 3" xfId="1243" xr:uid="{985EE615-5B90-444A-A8E9-6B07C3B10736}"/>
    <cellStyle name="Moneda 5 4 4" xfId="3158" xr:uid="{F8284AC8-C7E1-4417-8BE9-885E010FA78E}"/>
    <cellStyle name="Moneda 5 5" xfId="525" xr:uid="{20CA495B-46CD-40AE-AB18-6334447283DB}"/>
    <cellStyle name="Moneda 5 5 2" xfId="2439" xr:uid="{8AF45977-0CD2-4E3A-BA6D-9A26335429CA}"/>
    <cellStyle name="Moneda 5 5 2 2" xfId="4354" xr:uid="{856539A0-5F87-4DD6-981A-F0A8F1BCE1C1}"/>
    <cellStyle name="Moneda 5 5 3" xfId="1482" xr:uid="{1DBD4390-EE22-4C78-A642-BD3F63FAFB4F}"/>
    <cellStyle name="Moneda 5 5 4" xfId="3397" xr:uid="{CA193869-7864-4073-9BCA-281D5EE138A7}"/>
    <cellStyle name="Moneda 5 6" xfId="764" xr:uid="{7B499AFD-1487-42E7-8F24-6074CBF34233}"/>
    <cellStyle name="Moneda 5 6 2" xfId="2678" xr:uid="{DFC26BE6-1A9E-4832-A709-FF699BBE0A11}"/>
    <cellStyle name="Moneda 5 6 2 2" xfId="4593" xr:uid="{D4CA9997-05C4-4E50-BA6F-51AA9EA683A3}"/>
    <cellStyle name="Moneda 5 6 3" xfId="1721" xr:uid="{F5D752A0-BB09-49D7-B8B7-D3DF8E04B6F0}"/>
    <cellStyle name="Moneda 5 6 4" xfId="3636" xr:uid="{E1784F4D-A2CC-482B-A6C3-96C508978F0C}"/>
    <cellStyle name="Moneda 5 7" xfId="1962" xr:uid="{13638209-8774-464E-8DAF-0D99A7C3A609}"/>
    <cellStyle name="Moneda 5 7 2" xfId="3877" xr:uid="{67F53C41-1C9B-4F4F-B8D2-E39387617776}"/>
    <cellStyle name="Moneda 5 8" xfId="1005" xr:uid="{0E5BA261-6390-4D4A-8BCF-8CCD16F199AA}"/>
    <cellStyle name="Moneda 5 9" xfId="2920" xr:uid="{A9A5701B-36CB-4FC5-A4A5-66332BDEAB11}"/>
    <cellStyle name="Moneda 6" xfId="65" xr:uid="{8BD82F58-C5B2-47E9-9700-364EB78201D4}"/>
    <cellStyle name="Moneda 6 2" xfId="99" xr:uid="{D75D141F-7701-414A-BA85-6C1A19513BAF}"/>
    <cellStyle name="Moneda 6 2 2" xfId="271" xr:uid="{66BDE78B-AC03-4009-9E27-E02838F7D65F}"/>
    <cellStyle name="Moneda 6 2 2 2" xfId="510" xr:uid="{F1CFE45B-FE85-4D57-88DD-96F82ACD3ECF}"/>
    <cellStyle name="Moneda 6 2 2 2 2" xfId="2424" xr:uid="{4254DC32-AB30-4F21-9F17-BED20C86F644}"/>
    <cellStyle name="Moneda 6 2 2 2 2 2" xfId="4339" xr:uid="{BFEE769B-D17E-4754-BCF4-28EA5BCCF466}"/>
    <cellStyle name="Moneda 6 2 2 2 3" xfId="1467" xr:uid="{36549E37-02A8-4D10-BC7E-13BE616EDB03}"/>
    <cellStyle name="Moneda 6 2 2 2 4" xfId="3382" xr:uid="{9772656C-1866-4502-A519-9C7A92D88ED1}"/>
    <cellStyle name="Moneda 6 2 2 3" xfId="749" xr:uid="{620D4844-3DF3-4545-BD13-1A16BDF332D3}"/>
    <cellStyle name="Moneda 6 2 2 3 2" xfId="2663" xr:uid="{CCEF5F92-072B-485F-AC57-B9C2D50EA938}"/>
    <cellStyle name="Moneda 6 2 2 3 2 2" xfId="4578" xr:uid="{F01C6ADF-3A4C-4E64-84D0-72B46DC991D8}"/>
    <cellStyle name="Moneda 6 2 2 3 3" xfId="1706" xr:uid="{1648ED89-6848-40A1-AD10-715B8801DE60}"/>
    <cellStyle name="Moneda 6 2 2 3 4" xfId="3621" xr:uid="{B154504B-4104-4917-A856-3D9557296EB1}"/>
    <cellStyle name="Moneda 6 2 2 4" xfId="988" xr:uid="{7CE2E994-758D-462A-8C03-81439F7F84D4}"/>
    <cellStyle name="Moneda 6 2 2 4 2" xfId="2902" xr:uid="{C00E2FE4-16E6-449B-8A1F-237DBE6B168C}"/>
    <cellStyle name="Moneda 6 2 2 4 2 2" xfId="4817" xr:uid="{8BF6BEC2-17F7-48BA-BAAF-ECDBC57D6264}"/>
    <cellStyle name="Moneda 6 2 2 4 3" xfId="1945" xr:uid="{1C6BBE01-5420-4CB4-9FAD-61DCD07E0A60}"/>
    <cellStyle name="Moneda 6 2 2 4 4" xfId="3860" xr:uid="{1FD16B10-5E8B-4E60-9862-8ECB96450F5C}"/>
    <cellStyle name="Moneda 6 2 2 5" xfId="2185" xr:uid="{7BF3FFAB-D018-47FA-952F-0D58CD8FA484}"/>
    <cellStyle name="Moneda 6 2 2 5 2" xfId="4100" xr:uid="{3990CA03-C07E-45E8-A3D0-A1DA5A0BA40A}"/>
    <cellStyle name="Moneda 6 2 2 6" xfId="1228" xr:uid="{AA1E7AE7-193D-4BA6-8044-988EDC237013}"/>
    <cellStyle name="Moneda 6 2 2 7" xfId="3143" xr:uid="{72E4E8CA-31AA-4765-9960-476D9B82BC44}"/>
    <cellStyle name="Moneda 6 2 3" xfId="339" xr:uid="{CDB91F76-5ACC-4A86-B29E-4E8CB4680F18}"/>
    <cellStyle name="Moneda 6 2 3 2" xfId="2253" xr:uid="{BAD3BF9A-5ED3-4200-8353-8A76F2C96FE7}"/>
    <cellStyle name="Moneda 6 2 3 2 2" xfId="4168" xr:uid="{494743AB-6FC3-49BE-889A-EA4F29301516}"/>
    <cellStyle name="Moneda 6 2 3 3" xfId="1296" xr:uid="{76A683B3-5531-4504-842A-772BC3AE31E7}"/>
    <cellStyle name="Moneda 6 2 3 4" xfId="3211" xr:uid="{EDED1BAE-66F5-4E5B-9D7C-CFE9369E9951}"/>
    <cellStyle name="Moneda 6 2 4" xfId="578" xr:uid="{026AA10B-4D35-4047-A962-311CB692EDAD}"/>
    <cellStyle name="Moneda 6 2 4 2" xfId="2492" xr:uid="{14ECF8BD-7DD1-4904-A0B2-ACF36BD0DCAD}"/>
    <cellStyle name="Moneda 6 2 4 2 2" xfId="4407" xr:uid="{6EC14E9E-B4BD-461D-8680-5B1989907070}"/>
    <cellStyle name="Moneda 6 2 4 3" xfId="1535" xr:uid="{AA3F2A80-BD8C-4F45-B0EE-63C7E1EA1468}"/>
    <cellStyle name="Moneda 6 2 4 4" xfId="3450" xr:uid="{63A93FAC-408C-47FE-9DA8-3E69ABD410E0}"/>
    <cellStyle name="Moneda 6 2 5" xfId="817" xr:uid="{187BED2F-F9C3-466E-9E68-5D6E32060A3D}"/>
    <cellStyle name="Moneda 6 2 5 2" xfId="2731" xr:uid="{0585120C-4D5F-49A5-BA16-2B5D7E205638}"/>
    <cellStyle name="Moneda 6 2 5 2 2" xfId="4646" xr:uid="{2ABAD566-6ED5-4503-885E-B2A0C221872A}"/>
    <cellStyle name="Moneda 6 2 5 3" xfId="1774" xr:uid="{8C4F1775-8F87-4ED3-8FA2-77487AC4AF7C}"/>
    <cellStyle name="Moneda 6 2 5 4" xfId="3689" xr:uid="{3EF3CFDF-77C6-459C-AE5E-EB934B68B9B7}"/>
    <cellStyle name="Moneda 6 2 6" xfId="2015" xr:uid="{69F22F49-BE6C-4453-811C-C56EA35007BF}"/>
    <cellStyle name="Moneda 6 2 6 2" xfId="3930" xr:uid="{6C785A73-C9F8-4BA7-894C-5F95E03F995A}"/>
    <cellStyle name="Moneda 6 2 7" xfId="1058" xr:uid="{6BAB808B-3F1E-4A7D-8BC7-E9D5215AD168}"/>
    <cellStyle name="Moneda 6 2 8" xfId="2973" xr:uid="{82BAE3AA-5A83-4B18-9AF4-3F63B1085EB0}"/>
    <cellStyle name="Moneda 6 3" xfId="238" xr:uid="{C3A38369-1E28-4CCA-8BB0-52A231CE5288}"/>
    <cellStyle name="Moneda 6 3 2" xfId="476" xr:uid="{BB8E1797-B587-4D83-9ED5-9B16826DA72A}"/>
    <cellStyle name="Moneda 6 3 2 2" xfId="2390" xr:uid="{3B8C47FD-FE3F-4427-BA20-D583ADD9BF74}"/>
    <cellStyle name="Moneda 6 3 2 2 2" xfId="4305" xr:uid="{4E862605-4275-4611-993E-05AB5362D539}"/>
    <cellStyle name="Moneda 6 3 2 3" xfId="1433" xr:uid="{971F625C-C720-459B-9CFA-6ABF6B5B7168}"/>
    <cellStyle name="Moneda 6 3 2 4" xfId="3348" xr:uid="{DF220DF5-9E12-4F92-A40B-5BCF5173563C}"/>
    <cellStyle name="Moneda 6 3 3" xfId="715" xr:uid="{9B6E8800-005D-4676-9FFF-563E0311F907}"/>
    <cellStyle name="Moneda 6 3 3 2" xfId="2629" xr:uid="{F133F46B-72C6-4039-ADF6-257C1C3B428D}"/>
    <cellStyle name="Moneda 6 3 3 2 2" xfId="4544" xr:uid="{7C10DABF-815E-4ACC-8731-3BB7EAE94072}"/>
    <cellStyle name="Moneda 6 3 3 3" xfId="1672" xr:uid="{17EDB770-6155-4DDC-B216-7773E6548AFE}"/>
    <cellStyle name="Moneda 6 3 3 4" xfId="3587" xr:uid="{B1FFD8B9-4E0C-4B6D-87C2-C293B107A7E0}"/>
    <cellStyle name="Moneda 6 3 4" xfId="954" xr:uid="{B96B7EAC-FD49-40F4-BB46-236CAE8C1E0D}"/>
    <cellStyle name="Moneda 6 3 4 2" xfId="2868" xr:uid="{A763FE15-1562-4AED-BF9B-BEEE4C9CC358}"/>
    <cellStyle name="Moneda 6 3 4 2 2" xfId="4783" xr:uid="{5E0AB5B2-7948-43C3-86EC-86F5DC5CF9E6}"/>
    <cellStyle name="Moneda 6 3 4 3" xfId="1911" xr:uid="{1FAA5CD3-1F7C-41CD-AB24-5B20FB67B7E2}"/>
    <cellStyle name="Moneda 6 3 4 4" xfId="3826" xr:uid="{AE615E83-DB2F-44A0-B5D1-5CFA836B00C1}"/>
    <cellStyle name="Moneda 6 3 5" xfId="2152" xr:uid="{A87CD7A1-0327-4A7F-B883-16F14A707E54}"/>
    <cellStyle name="Moneda 6 3 5 2" xfId="4067" xr:uid="{D91D3D7F-FF9C-4B0F-B6AB-F55F7796632E}"/>
    <cellStyle name="Moneda 6 3 6" xfId="1195" xr:uid="{FEE31F3A-AEDF-434D-AD41-A8C417A4042D}"/>
    <cellStyle name="Moneda 6 3 7" xfId="3110" xr:uid="{1FA241F8-A3A9-4B93-B265-6BEF6DFDF3C0}"/>
    <cellStyle name="Moneda 6 4" xfId="305" xr:uid="{0BAE46B6-21CA-42C9-9093-DC979C6402B9}"/>
    <cellStyle name="Moneda 6 4 2" xfId="2219" xr:uid="{DFC9E63E-2302-4FFB-B0D3-4AB305852ED6}"/>
    <cellStyle name="Moneda 6 4 2 2" xfId="4134" xr:uid="{117AF0BB-D86F-4204-A1B1-CD684F23CCB3}"/>
    <cellStyle name="Moneda 6 4 3" xfId="1262" xr:uid="{2DE2AC3D-C639-444A-9BCB-DFC821440206}"/>
    <cellStyle name="Moneda 6 4 4" xfId="3177" xr:uid="{FE1D4D78-FE6E-4EB4-A38A-77548DBE108A}"/>
    <cellStyle name="Moneda 6 5" xfId="544" xr:uid="{038C8AC1-1F7A-40E5-A8E0-466B19526043}"/>
    <cellStyle name="Moneda 6 5 2" xfId="2458" xr:uid="{FFF6CC29-F026-4E62-A16A-D9B1B388567B}"/>
    <cellStyle name="Moneda 6 5 2 2" xfId="4373" xr:uid="{285DD4AC-93E1-4EE0-BF4E-933BE3971A17}"/>
    <cellStyle name="Moneda 6 5 3" xfId="1501" xr:uid="{186DC9A9-6DE2-4980-9BED-F1A36D178E54}"/>
    <cellStyle name="Moneda 6 5 4" xfId="3416" xr:uid="{662B9748-3728-4770-A8AC-18D95BFC8DBF}"/>
    <cellStyle name="Moneda 6 6" xfId="783" xr:uid="{701185C2-69A6-4482-8BEE-ACCFBC1F29C7}"/>
    <cellStyle name="Moneda 6 6 2" xfId="2697" xr:uid="{953BD2B3-70B7-43A1-9B41-1E65CA243596}"/>
    <cellStyle name="Moneda 6 6 2 2" xfId="4612" xr:uid="{1C1B1470-1689-4096-9275-59521B220B96}"/>
    <cellStyle name="Moneda 6 6 3" xfId="1740" xr:uid="{B032D8B0-5B7C-4ED1-A48A-B0EB580A0EAF}"/>
    <cellStyle name="Moneda 6 6 4" xfId="3655" xr:uid="{9EF8774C-4D41-444C-85BB-AF6B86F86BAB}"/>
    <cellStyle name="Moneda 6 7" xfId="1981" xr:uid="{67EC5410-1F02-4D5B-A520-F699B149B125}"/>
    <cellStyle name="Moneda 6 7 2" xfId="3896" xr:uid="{F09F3845-FB2B-45A9-9996-2B60834DD4BD}"/>
    <cellStyle name="Moneda 6 8" xfId="1024" xr:uid="{3C2E1230-028B-418E-88D4-60B242220B52}"/>
    <cellStyle name="Moneda 6 9" xfId="2939" xr:uid="{44066C8E-73C1-4FFE-BFA8-80BD83056344}"/>
    <cellStyle name="Moneda 7" xfId="68" xr:uid="{CC1904D1-5348-4958-BF9A-10536B002590}"/>
    <cellStyle name="Moneda 7 2" xfId="102" xr:uid="{EB02D31F-6C21-42F4-A4AF-7E0EEC6BDF86}"/>
    <cellStyle name="Moneda 7 2 2" xfId="274" xr:uid="{9BD670E7-537E-499E-A087-92934A6B49A2}"/>
    <cellStyle name="Moneda 7 2 2 2" xfId="513" xr:uid="{E280277A-98C3-45EB-B160-2E78EE371290}"/>
    <cellStyle name="Moneda 7 2 2 2 2" xfId="2427" xr:uid="{3980F10E-E502-4671-8D3F-527F907732FB}"/>
    <cellStyle name="Moneda 7 2 2 2 2 2" xfId="4342" xr:uid="{16EFCEC2-15B6-4CF9-A918-014226BB7966}"/>
    <cellStyle name="Moneda 7 2 2 2 3" xfId="1470" xr:uid="{436B8CB1-E5A2-48B9-A12F-6956C4B968A9}"/>
    <cellStyle name="Moneda 7 2 2 2 4" xfId="3385" xr:uid="{25F7D0D1-2FBF-48E5-B1BB-898EE1150EBE}"/>
    <cellStyle name="Moneda 7 2 2 3" xfId="752" xr:uid="{69A70954-1E4B-4529-BA97-F48BF979CD6E}"/>
    <cellStyle name="Moneda 7 2 2 3 2" xfId="2666" xr:uid="{9010551D-EC4B-4269-B814-836A21BF63BD}"/>
    <cellStyle name="Moneda 7 2 2 3 2 2" xfId="4581" xr:uid="{3D93C408-BED1-4682-814A-90D281FA366E}"/>
    <cellStyle name="Moneda 7 2 2 3 3" xfId="1709" xr:uid="{B96000EA-3938-45FD-BA9B-F1EA801CD02C}"/>
    <cellStyle name="Moneda 7 2 2 3 4" xfId="3624" xr:uid="{AB32A317-A3B1-4386-B55B-3AB042A451E2}"/>
    <cellStyle name="Moneda 7 2 2 4" xfId="991" xr:uid="{CC7919FD-8472-47FF-A212-1E20377CDDA2}"/>
    <cellStyle name="Moneda 7 2 2 4 2" xfId="2905" xr:uid="{7DBB3A61-C3A0-48A1-B6AF-9C2A884E67F9}"/>
    <cellStyle name="Moneda 7 2 2 4 2 2" xfId="4820" xr:uid="{9E4DD8C5-E445-4D48-8BE4-98BB880B9AE4}"/>
    <cellStyle name="Moneda 7 2 2 4 3" xfId="1948" xr:uid="{FE979949-20CF-42C7-93ED-9EA05BDAC03D}"/>
    <cellStyle name="Moneda 7 2 2 4 4" xfId="3863" xr:uid="{B29B554B-83E8-484B-B72B-4E3C156C8353}"/>
    <cellStyle name="Moneda 7 2 2 5" xfId="2188" xr:uid="{B7F31570-F264-49C7-8E5F-23F08FD12310}"/>
    <cellStyle name="Moneda 7 2 2 5 2" xfId="4103" xr:uid="{6CD5BF13-D7E7-4739-BCB3-7812F987F4F8}"/>
    <cellStyle name="Moneda 7 2 2 6" xfId="1231" xr:uid="{D6C718B7-607D-4E07-AD6F-DFF3ECE0D242}"/>
    <cellStyle name="Moneda 7 2 2 7" xfId="3146" xr:uid="{311FFDE9-84EC-415D-8C28-8979EAA39DC6}"/>
    <cellStyle name="Moneda 7 2 3" xfId="342" xr:uid="{9408C8AA-3030-454D-94CC-025E61EED25C}"/>
    <cellStyle name="Moneda 7 2 3 2" xfId="2256" xr:uid="{20E00C53-E2C1-4B1A-9C4A-0B1ECE5173BC}"/>
    <cellStyle name="Moneda 7 2 3 2 2" xfId="4171" xr:uid="{1CE5DA98-A607-498A-8D5D-BCA8A63BDF5E}"/>
    <cellStyle name="Moneda 7 2 3 3" xfId="1299" xr:uid="{4A467D89-573E-411A-B83E-AFEFD46EC3FE}"/>
    <cellStyle name="Moneda 7 2 3 4" xfId="3214" xr:uid="{B86BAA47-52C5-4187-B910-80B4F3848371}"/>
    <cellStyle name="Moneda 7 2 4" xfId="581" xr:uid="{6CB08AF4-E0C4-4076-9096-42933DDC3E03}"/>
    <cellStyle name="Moneda 7 2 4 2" xfId="2495" xr:uid="{86570998-4E7D-4BCE-BF46-06DBDBE40324}"/>
    <cellStyle name="Moneda 7 2 4 2 2" xfId="4410" xr:uid="{093DE421-A402-40EF-ABC7-0B727468464A}"/>
    <cellStyle name="Moneda 7 2 4 3" xfId="1538" xr:uid="{76B96324-3B42-4CDC-A186-ED54345DC99B}"/>
    <cellStyle name="Moneda 7 2 4 4" xfId="3453" xr:uid="{60C1E47D-0632-4BF7-9927-51D80A425F34}"/>
    <cellStyle name="Moneda 7 2 5" xfId="820" xr:uid="{D6C5F2A0-A19C-4129-B8CB-59CF4849E4EC}"/>
    <cellStyle name="Moneda 7 2 5 2" xfId="2734" xr:uid="{EADAB842-FCF9-45EB-8D40-DC6248E4F693}"/>
    <cellStyle name="Moneda 7 2 5 2 2" xfId="4649" xr:uid="{622CBD65-916A-4C57-9E61-ED8DB6E8A38F}"/>
    <cellStyle name="Moneda 7 2 5 3" xfId="1777" xr:uid="{DA753525-F382-486A-9C57-DB3A62880C3C}"/>
    <cellStyle name="Moneda 7 2 5 4" xfId="3692" xr:uid="{4D054BCD-0E65-43B4-84ED-B19A00A4E82D}"/>
    <cellStyle name="Moneda 7 2 6" xfId="2018" xr:uid="{2B5E4590-6D5D-4D52-9063-9AE2F17F490B}"/>
    <cellStyle name="Moneda 7 2 6 2" xfId="3933" xr:uid="{51739B71-50B0-4AA8-890C-ED4EDF144BDF}"/>
    <cellStyle name="Moneda 7 2 7" xfId="1061" xr:uid="{5E089888-FEFE-4E82-A895-357DF59EECE3}"/>
    <cellStyle name="Moneda 7 2 8" xfId="2976" xr:uid="{84748293-DB6A-4465-ACDC-3EA84664D390}"/>
    <cellStyle name="Moneda 7 3" xfId="241" xr:uid="{04B591F3-1333-435C-AA99-531BB63B493D}"/>
    <cellStyle name="Moneda 7 3 2" xfId="479" xr:uid="{A1A5CAA9-F9E9-4347-AFDA-370F33E71D21}"/>
    <cellStyle name="Moneda 7 3 2 2" xfId="2393" xr:uid="{550564EA-633D-4717-B95E-026951D85AE0}"/>
    <cellStyle name="Moneda 7 3 2 2 2" xfId="4308" xr:uid="{DCDF0F4A-05FB-4A5C-BC1B-334F7B1A8387}"/>
    <cellStyle name="Moneda 7 3 2 3" xfId="1436" xr:uid="{28D97342-CFD5-4868-9881-FB98C511DC03}"/>
    <cellStyle name="Moneda 7 3 2 4" xfId="3351" xr:uid="{29A0865C-B258-4344-A9C8-829AB5374ECE}"/>
    <cellStyle name="Moneda 7 3 3" xfId="718" xr:uid="{B4C7B127-7877-4A73-8D80-29ED5FDF9BB0}"/>
    <cellStyle name="Moneda 7 3 3 2" xfId="2632" xr:uid="{BB01CDBB-B3B2-42D0-9DD7-6228188AA21B}"/>
    <cellStyle name="Moneda 7 3 3 2 2" xfId="4547" xr:uid="{F8943667-B12A-41F0-B3B2-19D6605AB7BF}"/>
    <cellStyle name="Moneda 7 3 3 3" xfId="1675" xr:uid="{98BFA850-EA36-4755-873D-909E102C0874}"/>
    <cellStyle name="Moneda 7 3 3 4" xfId="3590" xr:uid="{36476443-0305-4F9C-95B6-44AEBA6E412F}"/>
    <cellStyle name="Moneda 7 3 4" xfId="957" xr:uid="{DB5C6DCF-F77B-42CB-A0A6-40362E88EF1F}"/>
    <cellStyle name="Moneda 7 3 4 2" xfId="2871" xr:uid="{4F89CBD1-F570-4FBC-A987-FB65788A6FE3}"/>
    <cellStyle name="Moneda 7 3 4 2 2" xfId="4786" xr:uid="{40BD55A4-979F-496E-84FC-9A9D416BC867}"/>
    <cellStyle name="Moneda 7 3 4 3" xfId="1914" xr:uid="{D03F29F1-9BB1-4707-8446-85C063F2767B}"/>
    <cellStyle name="Moneda 7 3 4 4" xfId="3829" xr:uid="{54FA52FE-AB2B-4FAD-9FE9-54757BAFE91E}"/>
    <cellStyle name="Moneda 7 3 5" xfId="2155" xr:uid="{258F1E63-DC0E-4D4F-92BD-7078C1A01388}"/>
    <cellStyle name="Moneda 7 3 5 2" xfId="4070" xr:uid="{4F53497D-5F19-47DB-9F0B-D16E1566D1E0}"/>
    <cellStyle name="Moneda 7 3 6" xfId="1198" xr:uid="{B8672ED6-715F-4873-8E2C-169B6BF49BE5}"/>
    <cellStyle name="Moneda 7 3 7" xfId="3113" xr:uid="{36C62AF0-802B-415D-BCB3-20F5C1F9AB1C}"/>
    <cellStyle name="Moneda 7 4" xfId="308" xr:uid="{07C5ECB3-9B95-4925-BA8E-B58F521638E2}"/>
    <cellStyle name="Moneda 7 4 2" xfId="2222" xr:uid="{01B05D06-374B-44D0-8E24-292A8B239090}"/>
    <cellStyle name="Moneda 7 4 2 2" xfId="4137" xr:uid="{9DFF6F64-F2D9-48FB-AA0E-98A1CC835BB9}"/>
    <cellStyle name="Moneda 7 4 3" xfId="1265" xr:uid="{9D756718-1C62-44FB-B65F-F1706A5A2E6B}"/>
    <cellStyle name="Moneda 7 4 4" xfId="3180" xr:uid="{AF6FB05B-01D6-4885-A095-CF9950B210E6}"/>
    <cellStyle name="Moneda 7 5" xfId="547" xr:uid="{190FB147-4D8F-4874-9C78-BC8F7779FD20}"/>
    <cellStyle name="Moneda 7 5 2" xfId="2461" xr:uid="{F5197395-2F3F-48B3-8C95-0511AFFCB0EB}"/>
    <cellStyle name="Moneda 7 5 2 2" xfId="4376" xr:uid="{BAEFB7D6-FD6A-4637-B314-70A77FF522B1}"/>
    <cellStyle name="Moneda 7 5 3" xfId="1504" xr:uid="{C48088E8-6688-443F-8D67-CBF8E6075BDB}"/>
    <cellStyle name="Moneda 7 5 4" xfId="3419" xr:uid="{2DC2F838-EA27-463D-AA29-DCD84C48472E}"/>
    <cellStyle name="Moneda 7 6" xfId="786" xr:uid="{435193A8-24A3-48FB-B172-86CA5EA4C796}"/>
    <cellStyle name="Moneda 7 6 2" xfId="2700" xr:uid="{B9EC3568-62FE-460F-9443-34F9EB9766F0}"/>
    <cellStyle name="Moneda 7 6 2 2" xfId="4615" xr:uid="{A9524595-A5E5-4C98-8DC4-67FB609570D0}"/>
    <cellStyle name="Moneda 7 6 3" xfId="1743" xr:uid="{D75AAD17-65B9-4B71-9D1C-299DA5B75226}"/>
    <cellStyle name="Moneda 7 6 4" xfId="3658" xr:uid="{BD07BA1E-4BE6-4A23-82ED-6475BDC0B709}"/>
    <cellStyle name="Moneda 7 7" xfId="1984" xr:uid="{65F89B2E-E420-4E49-8D1A-C2E84790C4E7}"/>
    <cellStyle name="Moneda 7 7 2" xfId="3899" xr:uid="{BC593468-6FE4-46B4-8E1D-12D215E3A299}"/>
    <cellStyle name="Moneda 7 8" xfId="1027" xr:uid="{7F3EAC78-22F3-4897-A042-8FC9EF19B79F}"/>
    <cellStyle name="Moneda 7 9" xfId="2942" xr:uid="{75F8D77B-BCFB-4F8E-B1A7-87A0F0004647}"/>
    <cellStyle name="Moneda 8" xfId="72" xr:uid="{DA9A6937-B1CF-402D-8061-BEAEA1C934A5}"/>
    <cellStyle name="Moneda 8 2" xfId="106" xr:uid="{80306B39-F6F3-4466-A8E1-C8DB2F322AA0}"/>
    <cellStyle name="Moneda 8 2 2" xfId="278" xr:uid="{56E8D38D-719F-4F6B-8808-ED519884BB3A}"/>
    <cellStyle name="Moneda 8 2 2 2" xfId="517" xr:uid="{ABEC8278-4D2E-4BD4-AAB6-A5250C4E9CE7}"/>
    <cellStyle name="Moneda 8 2 2 2 2" xfId="2431" xr:uid="{B281774A-C427-4C42-BF0E-3A0078CF9712}"/>
    <cellStyle name="Moneda 8 2 2 2 2 2" xfId="4346" xr:uid="{ABAF5967-45EE-459D-82A0-46E8ADC7B7BE}"/>
    <cellStyle name="Moneda 8 2 2 2 3" xfId="1474" xr:uid="{DECEDD36-67DD-40C3-B8BE-04E652BCFD7D}"/>
    <cellStyle name="Moneda 8 2 2 2 4" xfId="3389" xr:uid="{DACA8533-AEAB-4F6B-9A42-94E318E25528}"/>
    <cellStyle name="Moneda 8 2 2 3" xfId="756" xr:uid="{FD4D41EC-5BF2-47B4-BD0D-B24CB808DCF0}"/>
    <cellStyle name="Moneda 8 2 2 3 2" xfId="2670" xr:uid="{CA5C98DE-F6CA-458B-B144-B1F9C573B9C3}"/>
    <cellStyle name="Moneda 8 2 2 3 2 2" xfId="4585" xr:uid="{6EB35134-7D51-4482-9594-CD49B5FF3FD5}"/>
    <cellStyle name="Moneda 8 2 2 3 3" xfId="1713" xr:uid="{1F135559-107A-47FD-909E-DC2515D5F24D}"/>
    <cellStyle name="Moneda 8 2 2 3 4" xfId="3628" xr:uid="{A3D398CC-DD19-4C6F-9FAA-279BFC6E183B}"/>
    <cellStyle name="Moneda 8 2 2 4" xfId="995" xr:uid="{CD7F1EAD-DC72-4B56-8186-F90D7BA2A8A2}"/>
    <cellStyle name="Moneda 8 2 2 4 2" xfId="2909" xr:uid="{B5E16229-D13B-4F25-86A2-B78921C8A5C9}"/>
    <cellStyle name="Moneda 8 2 2 4 2 2" xfId="4824" xr:uid="{DF28E5BD-F283-4C53-A1DF-475BF3246C58}"/>
    <cellStyle name="Moneda 8 2 2 4 3" xfId="1952" xr:uid="{FEFDD6C6-D653-4C1F-869A-9A97774FBD2C}"/>
    <cellStyle name="Moneda 8 2 2 4 4" xfId="3867" xr:uid="{45FC058B-47AE-4551-BA05-05C9F8312DE9}"/>
    <cellStyle name="Moneda 8 2 2 5" xfId="2192" xr:uid="{E53912B3-C74E-496F-ABAC-5DE5496EA91C}"/>
    <cellStyle name="Moneda 8 2 2 5 2" xfId="4107" xr:uid="{CC972995-E69C-4D11-82C8-EC2AEA86C838}"/>
    <cellStyle name="Moneda 8 2 2 6" xfId="1235" xr:uid="{7AB8B19E-9ED9-4F4B-85F9-E899AB347E5E}"/>
    <cellStyle name="Moneda 8 2 2 7" xfId="3150" xr:uid="{A7EEE4F4-5351-484A-A9F5-6E62DB7D9EC4}"/>
    <cellStyle name="Moneda 8 2 3" xfId="346" xr:uid="{B0EB7B14-4D80-44E1-862B-CD4ED0050DD2}"/>
    <cellStyle name="Moneda 8 2 3 2" xfId="2260" xr:uid="{AE7E99F3-59DD-4F59-8AD5-BD0D66DA77F4}"/>
    <cellStyle name="Moneda 8 2 3 2 2" xfId="4175" xr:uid="{A88ED27E-AB30-49B1-B891-30FDC03E4F04}"/>
    <cellStyle name="Moneda 8 2 3 3" xfId="1303" xr:uid="{F8A21C71-9ADF-469D-9480-0520D71BFB93}"/>
    <cellStyle name="Moneda 8 2 3 4" xfId="3218" xr:uid="{80DBA9D0-56FC-449F-89B1-4692B582A329}"/>
    <cellStyle name="Moneda 8 2 4" xfId="585" xr:uid="{2526C33B-8DD3-4625-A188-BAF1B569B5B9}"/>
    <cellStyle name="Moneda 8 2 4 2" xfId="2499" xr:uid="{BA06394B-5752-4343-9416-CDA4C1059BC5}"/>
    <cellStyle name="Moneda 8 2 4 2 2" xfId="4414" xr:uid="{748663C4-B1A5-4F35-8550-991D77147D76}"/>
    <cellStyle name="Moneda 8 2 4 3" xfId="1542" xr:uid="{28CDA46B-0CB9-4A41-90C2-03A6BA888DBB}"/>
    <cellStyle name="Moneda 8 2 4 4" xfId="3457" xr:uid="{4F78167F-6F43-43C1-9046-1969C55A15A1}"/>
    <cellStyle name="Moneda 8 2 5" xfId="824" xr:uid="{4E4BF73D-516C-4D60-B567-AF84749B7F52}"/>
    <cellStyle name="Moneda 8 2 5 2" xfId="2738" xr:uid="{EF7C84F4-46DC-4BE8-8E32-6712010561B8}"/>
    <cellStyle name="Moneda 8 2 5 2 2" xfId="4653" xr:uid="{C13E1779-85A0-4950-9CBA-537A26DC552D}"/>
    <cellStyle name="Moneda 8 2 5 3" xfId="1781" xr:uid="{4146E08B-381A-4F0A-A655-F0C00E99A7AC}"/>
    <cellStyle name="Moneda 8 2 5 4" xfId="3696" xr:uid="{5CC34ADB-8A93-4346-A8BD-29378D555E5A}"/>
    <cellStyle name="Moneda 8 2 6" xfId="2022" xr:uid="{2998A894-954A-4E77-ADC6-353642084F5E}"/>
    <cellStyle name="Moneda 8 2 6 2" xfId="3937" xr:uid="{1FA8C3CD-39F1-4E7D-9E28-E2AB9ECA54EC}"/>
    <cellStyle name="Moneda 8 2 7" xfId="1065" xr:uid="{674D7A3E-31D5-47FF-BC98-12B90EF2A53D}"/>
    <cellStyle name="Moneda 8 2 8" xfId="2980" xr:uid="{78716602-C474-4805-9396-DED2448B6AD7}"/>
    <cellStyle name="Moneda 8 3" xfId="245" xr:uid="{9429FBA6-EFF1-465C-9230-02C812017D38}"/>
    <cellStyle name="Moneda 8 3 2" xfId="483" xr:uid="{596BF9ED-EB04-471A-87F8-B397A8A89102}"/>
    <cellStyle name="Moneda 8 3 2 2" xfId="2397" xr:uid="{5B9F3DD1-F303-4DF5-B29F-741241801A12}"/>
    <cellStyle name="Moneda 8 3 2 2 2" xfId="4312" xr:uid="{91083912-69CD-492B-9A48-7A5F41039F4E}"/>
    <cellStyle name="Moneda 8 3 2 3" xfId="1440" xr:uid="{56F2C443-71DF-4203-B269-C9BFC6024EF6}"/>
    <cellStyle name="Moneda 8 3 2 4" xfId="3355" xr:uid="{5C4DD1C0-288D-4864-A512-7B38436EB7BF}"/>
    <cellStyle name="Moneda 8 3 3" xfId="722" xr:uid="{75884EE7-B21F-45DD-B83F-F3E3E6E7A612}"/>
    <cellStyle name="Moneda 8 3 3 2" xfId="2636" xr:uid="{4064A4ED-FA0E-430D-B4B1-CA336B857DC2}"/>
    <cellStyle name="Moneda 8 3 3 2 2" xfId="4551" xr:uid="{6407A715-4D65-4779-989C-C509EA5709E7}"/>
    <cellStyle name="Moneda 8 3 3 3" xfId="1679" xr:uid="{893D115E-D461-42D9-AF9F-2DAFFF252107}"/>
    <cellStyle name="Moneda 8 3 3 4" xfId="3594" xr:uid="{8842BB23-8521-4D46-8EF5-A1DB27707ACE}"/>
    <cellStyle name="Moneda 8 3 4" xfId="961" xr:uid="{FFED2D05-40B6-4B7D-AA95-38468B1240B5}"/>
    <cellStyle name="Moneda 8 3 4 2" xfId="2875" xr:uid="{6F593AF9-BEC7-4780-9C85-03CABBA7B738}"/>
    <cellStyle name="Moneda 8 3 4 2 2" xfId="4790" xr:uid="{A983093E-B597-47EA-8B84-81936ACF0304}"/>
    <cellStyle name="Moneda 8 3 4 3" xfId="1918" xr:uid="{8D9D5730-0AC6-4365-8704-F8E29921F5FE}"/>
    <cellStyle name="Moneda 8 3 4 4" xfId="3833" xr:uid="{A7D84120-4D13-49F6-90AF-8625BF8215AD}"/>
    <cellStyle name="Moneda 8 3 5" xfId="2159" xr:uid="{07C8B9D6-8A12-4751-854F-BF67410EC59B}"/>
    <cellStyle name="Moneda 8 3 5 2" xfId="4074" xr:uid="{C5628B6A-70E2-466D-A2AE-D44BBE6F4F98}"/>
    <cellStyle name="Moneda 8 3 6" xfId="1202" xr:uid="{2DA39B0E-7D12-45C5-831E-15DCB0AEA1C4}"/>
    <cellStyle name="Moneda 8 3 7" xfId="3117" xr:uid="{2852FE4F-8073-490D-823E-0A7854333530}"/>
    <cellStyle name="Moneda 8 4" xfId="312" xr:uid="{A4AEEB1F-5A76-46FD-8389-80712F648A90}"/>
    <cellStyle name="Moneda 8 4 2" xfId="2226" xr:uid="{653823EA-A0ED-4211-B216-125B929066AE}"/>
    <cellStyle name="Moneda 8 4 2 2" xfId="4141" xr:uid="{99C7358B-6ED4-4CC6-99DA-7B7008AAEF05}"/>
    <cellStyle name="Moneda 8 4 3" xfId="1269" xr:uid="{21216F2D-11BC-440E-AF62-C38E7A359195}"/>
    <cellStyle name="Moneda 8 4 4" xfId="3184" xr:uid="{06562923-1F1C-4FF6-9718-77D7ACABB160}"/>
    <cellStyle name="Moneda 8 5" xfId="551" xr:uid="{7B91164D-60AF-4E41-8A77-8A3CC12E8A84}"/>
    <cellStyle name="Moneda 8 5 2" xfId="2465" xr:uid="{73091103-D360-4148-A7B0-665CB854D98B}"/>
    <cellStyle name="Moneda 8 5 2 2" xfId="4380" xr:uid="{B5020CFC-3366-4EAE-BF39-D8F693E2CE1A}"/>
    <cellStyle name="Moneda 8 5 3" xfId="1508" xr:uid="{4E4BFF2F-259A-42F8-BC1F-57B6BF729B07}"/>
    <cellStyle name="Moneda 8 5 4" xfId="3423" xr:uid="{3C4F001A-E9F0-4ADA-A90B-57A3EEE88306}"/>
    <cellStyle name="Moneda 8 6" xfId="790" xr:uid="{B189F701-6F56-423A-B81F-92A082FC1AB5}"/>
    <cellStyle name="Moneda 8 6 2" xfId="2704" xr:uid="{6A530B28-7696-470A-BAD3-4999C4A45DE1}"/>
    <cellStyle name="Moneda 8 6 2 2" xfId="4619" xr:uid="{8BE81CC9-075B-447B-B5AB-0893DC5D75B1}"/>
    <cellStyle name="Moneda 8 6 3" xfId="1747" xr:uid="{FCD032C7-0B2A-4CD3-847F-4781485F6295}"/>
    <cellStyle name="Moneda 8 6 4" xfId="3662" xr:uid="{470F8835-BE12-44EC-B821-727AE45AF104}"/>
    <cellStyle name="Moneda 8 7" xfId="1988" xr:uid="{33E96FFC-B119-4958-B0E9-C9FCD5F92B0E}"/>
    <cellStyle name="Moneda 8 7 2" xfId="3903" xr:uid="{10049552-558A-4E2C-B34F-FEEC97F28260}"/>
    <cellStyle name="Moneda 8 8" xfId="1031" xr:uid="{305CF33F-50B2-46F1-88B8-FADA8E990DFA}"/>
    <cellStyle name="Moneda 8 9" xfId="2946" xr:uid="{C1AE4BA1-A200-47CC-8151-52B31500F69A}"/>
    <cellStyle name="Moneda 9" xfId="70" xr:uid="{2967A97A-BB1E-458E-B339-D8B0B0928659}"/>
    <cellStyle name="Moneda 9 2" xfId="104" xr:uid="{6C5F5261-F13E-408C-8437-E0F833B8AA6D}"/>
    <cellStyle name="Moneda 9 2 2" xfId="276" xr:uid="{BD71641F-E8DA-49A6-9022-CAAAA07948CE}"/>
    <cellStyle name="Moneda 9 2 2 2" xfId="515" xr:uid="{3EF556E3-71CD-4E95-9628-CD56B6170F0E}"/>
    <cellStyle name="Moneda 9 2 2 2 2" xfId="2429" xr:uid="{87B0BEBD-7535-4A2C-8BDF-BAF2B88947DD}"/>
    <cellStyle name="Moneda 9 2 2 2 2 2" xfId="4344" xr:uid="{D50B8F4D-3A21-4F0C-B7D5-9D31FC192082}"/>
    <cellStyle name="Moneda 9 2 2 2 3" xfId="1472" xr:uid="{0F425E89-B082-4235-A902-C06FE70A87BF}"/>
    <cellStyle name="Moneda 9 2 2 2 4" xfId="3387" xr:uid="{808A23B7-64B1-4602-9667-50B0FDB8CCF6}"/>
    <cellStyle name="Moneda 9 2 2 3" xfId="754" xr:uid="{329739A4-6AD5-46EF-9E78-6757EA681651}"/>
    <cellStyle name="Moneda 9 2 2 3 2" xfId="2668" xr:uid="{826384BD-D9F5-46E6-B88C-9D18CF2CAC3F}"/>
    <cellStyle name="Moneda 9 2 2 3 2 2" xfId="4583" xr:uid="{1C309281-A99E-4FA7-B987-A664D3D540E1}"/>
    <cellStyle name="Moneda 9 2 2 3 3" xfId="1711" xr:uid="{19692592-2B9C-46EB-B617-F1D40A44693C}"/>
    <cellStyle name="Moneda 9 2 2 3 4" xfId="3626" xr:uid="{36B11F03-D3EA-43CC-869C-2D99C5CD516A}"/>
    <cellStyle name="Moneda 9 2 2 4" xfId="993" xr:uid="{CD62820E-D35A-405D-81D4-C35AC15971A7}"/>
    <cellStyle name="Moneda 9 2 2 4 2" xfId="2907" xr:uid="{8659816D-3686-44DA-B3AB-3EE1125B81D7}"/>
    <cellStyle name="Moneda 9 2 2 4 2 2" xfId="4822" xr:uid="{351152C0-7C53-4FF9-A9F7-FDD2E41868E5}"/>
    <cellStyle name="Moneda 9 2 2 4 3" xfId="1950" xr:uid="{317D0389-617F-4C10-828B-B866F197F3CA}"/>
    <cellStyle name="Moneda 9 2 2 4 4" xfId="3865" xr:uid="{B1A51765-D30A-4539-97BB-BAA1642D7C4D}"/>
    <cellStyle name="Moneda 9 2 2 5" xfId="2190" xr:uid="{7A3152D5-32E1-4019-81A5-6DB1CF49536F}"/>
    <cellStyle name="Moneda 9 2 2 5 2" xfId="4105" xr:uid="{5D4E85CD-D6D8-4944-9CD4-EB54BBAF4165}"/>
    <cellStyle name="Moneda 9 2 2 6" xfId="1233" xr:uid="{E1FA539C-F7F5-4D44-8B30-A9CCEBBFE80F}"/>
    <cellStyle name="Moneda 9 2 2 7" xfId="3148" xr:uid="{214607C3-502C-49D7-B712-6753E678AE66}"/>
    <cellStyle name="Moneda 9 2 3" xfId="344" xr:uid="{C9C0A0A8-4D77-4F5B-B02F-1451FB99ED88}"/>
    <cellStyle name="Moneda 9 2 3 2" xfId="2258" xr:uid="{22D1D576-9102-4888-AF60-21E66FE6F421}"/>
    <cellStyle name="Moneda 9 2 3 2 2" xfId="4173" xr:uid="{7491562A-622A-4ABB-8829-66CDDE6D4073}"/>
    <cellStyle name="Moneda 9 2 3 3" xfId="1301" xr:uid="{52781D72-C0CA-4E95-A05F-5827C8703D0D}"/>
    <cellStyle name="Moneda 9 2 3 4" xfId="3216" xr:uid="{36EAEC52-17D6-4975-9497-12BBAC8EA2B3}"/>
    <cellStyle name="Moneda 9 2 4" xfId="583" xr:uid="{6561344E-AEF4-4F6F-B45A-2A5026EBD7F5}"/>
    <cellStyle name="Moneda 9 2 4 2" xfId="2497" xr:uid="{661EE246-0A60-416B-8623-41691325DE11}"/>
    <cellStyle name="Moneda 9 2 4 2 2" xfId="4412" xr:uid="{74CEBCE5-7977-482E-BDFF-078CFD02E4CD}"/>
    <cellStyle name="Moneda 9 2 4 3" xfId="1540" xr:uid="{B452370D-FC2C-4B5F-9DD7-379397C02964}"/>
    <cellStyle name="Moneda 9 2 4 4" xfId="3455" xr:uid="{E83C50AC-4BBD-4EB2-8D07-AF7BC6C74EEB}"/>
    <cellStyle name="Moneda 9 2 5" xfId="822" xr:uid="{49A04BD1-0D05-4272-AED8-BA27583F57DD}"/>
    <cellStyle name="Moneda 9 2 5 2" xfId="2736" xr:uid="{7CCDD007-0D68-4936-A90A-D55048E1E87D}"/>
    <cellStyle name="Moneda 9 2 5 2 2" xfId="4651" xr:uid="{EC724B69-50F8-4ED7-A322-0A9348FE1D00}"/>
    <cellStyle name="Moneda 9 2 5 3" xfId="1779" xr:uid="{7E5B13C4-1F1A-4355-B4F8-A9BA32939576}"/>
    <cellStyle name="Moneda 9 2 5 4" xfId="3694" xr:uid="{97CFA276-7964-4205-9DC4-1C662A43A372}"/>
    <cellStyle name="Moneda 9 2 6" xfId="2020" xr:uid="{1390E5F0-AFBC-47ED-9FA6-4680B5D2A976}"/>
    <cellStyle name="Moneda 9 2 6 2" xfId="3935" xr:uid="{7BFFCA08-D117-4851-9B22-E5736724D6B3}"/>
    <cellStyle name="Moneda 9 2 7" xfId="1063" xr:uid="{A1A1EE1C-A929-4A37-B2B2-197793F24532}"/>
    <cellStyle name="Moneda 9 2 8" xfId="2978" xr:uid="{8B55E6F5-CFDE-443D-A7DB-86B03A3BF089}"/>
    <cellStyle name="Moneda 9 3" xfId="243" xr:uid="{C3CFA868-2BC5-4E7A-AB17-C8D75F795D2B}"/>
    <cellStyle name="Moneda 9 3 2" xfId="481" xr:uid="{E66A3BAA-5895-4B12-B4FD-F09FD1F970B9}"/>
    <cellStyle name="Moneda 9 3 2 2" xfId="2395" xr:uid="{E52B0AFA-5E38-4763-81C0-E030116BD826}"/>
    <cellStyle name="Moneda 9 3 2 2 2" xfId="4310" xr:uid="{BF6802D2-17F2-4E43-891C-A189C8F0EC56}"/>
    <cellStyle name="Moneda 9 3 2 3" xfId="1438" xr:uid="{BCFD6D89-ED2E-40D2-B238-D5E42BCBDFFD}"/>
    <cellStyle name="Moneda 9 3 2 4" xfId="3353" xr:uid="{06D0F417-78AF-4E7D-A6EE-54D4767AB525}"/>
    <cellStyle name="Moneda 9 3 3" xfId="720" xr:uid="{D1CD4245-5AE3-401B-B46C-393B089523FE}"/>
    <cellStyle name="Moneda 9 3 3 2" xfId="2634" xr:uid="{6EFF5724-B25A-460D-8A5F-E6277623AB5E}"/>
    <cellStyle name="Moneda 9 3 3 2 2" xfId="4549" xr:uid="{E0FBE787-6D3D-4B31-B4A0-F24B315D005B}"/>
    <cellStyle name="Moneda 9 3 3 3" xfId="1677" xr:uid="{929D9F47-CE3F-4931-A0CA-997955B985BA}"/>
    <cellStyle name="Moneda 9 3 3 4" xfId="3592" xr:uid="{CED11C77-5A4E-4E45-BFC5-0A6DEBFD2823}"/>
    <cellStyle name="Moneda 9 3 4" xfId="959" xr:uid="{B6B2C1D4-1CFA-4834-BE4D-6C170153D09F}"/>
    <cellStyle name="Moneda 9 3 4 2" xfId="2873" xr:uid="{B5E1B950-8DB2-4B78-B23B-810A5C0C44A5}"/>
    <cellStyle name="Moneda 9 3 4 2 2" xfId="4788" xr:uid="{E5E6FB05-604C-4AEE-8E5B-316A9BEB4E7C}"/>
    <cellStyle name="Moneda 9 3 4 3" xfId="1916" xr:uid="{FFAE67E0-7A0A-42E7-92F9-F6AF405FC19B}"/>
    <cellStyle name="Moneda 9 3 4 4" xfId="3831" xr:uid="{52C7AE6D-C020-4050-94F7-955DCDB041D7}"/>
    <cellStyle name="Moneda 9 3 5" xfId="2157" xr:uid="{4B56FAE7-6D0D-47C0-A070-FFBF87243280}"/>
    <cellStyle name="Moneda 9 3 5 2" xfId="4072" xr:uid="{E11BA563-4C74-45D7-9D13-C31244EAE5E5}"/>
    <cellStyle name="Moneda 9 3 6" xfId="1200" xr:uid="{E9D29F88-01D4-461A-ADDC-14719969245C}"/>
    <cellStyle name="Moneda 9 3 7" xfId="3115" xr:uid="{920B5610-09BD-474B-8CB6-304F0186F522}"/>
    <cellStyle name="Moneda 9 4" xfId="310" xr:uid="{F2412C8F-C02E-4E97-8473-F7E190EA08D1}"/>
    <cellStyle name="Moneda 9 4 2" xfId="2224" xr:uid="{1B489625-55D0-4806-BF44-F4E3F78FC8C9}"/>
    <cellStyle name="Moneda 9 4 2 2" xfId="4139" xr:uid="{D83C9C86-2108-4E07-AEDE-AA0A1E316788}"/>
    <cellStyle name="Moneda 9 4 3" xfId="1267" xr:uid="{85AA456E-315B-4723-9B68-3F435321B261}"/>
    <cellStyle name="Moneda 9 4 4" xfId="3182" xr:uid="{8A7918A6-AED6-44C9-9023-65FAFDDAE378}"/>
    <cellStyle name="Moneda 9 5" xfId="549" xr:uid="{5F5C30BE-5572-435A-A11B-2DAB23924C38}"/>
    <cellStyle name="Moneda 9 5 2" xfId="2463" xr:uid="{D1D620BC-83E1-497C-B6DB-49A1FFF97568}"/>
    <cellStyle name="Moneda 9 5 2 2" xfId="4378" xr:uid="{66922DCF-9175-4581-BE38-68FFC85514F3}"/>
    <cellStyle name="Moneda 9 5 3" xfId="1506" xr:uid="{E74EDF0C-81D2-458B-936D-D8C14FBEB232}"/>
    <cellStyle name="Moneda 9 5 4" xfId="3421" xr:uid="{7BC6F6A2-3FB6-4C54-81D1-C5A7359D8362}"/>
    <cellStyle name="Moneda 9 6" xfId="788" xr:uid="{8DA24393-57E5-4D2C-8594-E118DDDCFC0E}"/>
    <cellStyle name="Moneda 9 6 2" xfId="2702" xr:uid="{E71F4BC2-6C0D-45E2-8A52-3FCFD439F5D6}"/>
    <cellStyle name="Moneda 9 6 2 2" xfId="4617" xr:uid="{C34FD6B8-9350-40F0-BB9C-4447B086B2CE}"/>
    <cellStyle name="Moneda 9 6 3" xfId="1745" xr:uid="{8988677E-EAC8-4016-8439-E40E48D144A9}"/>
    <cellStyle name="Moneda 9 6 4" xfId="3660" xr:uid="{42DD06F2-C20B-4B43-AC85-C09CBBD296AD}"/>
    <cellStyle name="Moneda 9 7" xfId="1986" xr:uid="{2B1378BC-60FE-4031-B40D-4F1D05E43F10}"/>
    <cellStyle name="Moneda 9 7 2" xfId="3901" xr:uid="{47AC3D91-2BBC-4E5F-8BBE-B78C33DA1EE7}"/>
    <cellStyle name="Moneda 9 8" xfId="1029" xr:uid="{4DE0D62C-B306-4F04-BDB8-89F1C5B8F82D}"/>
    <cellStyle name="Moneda 9 9" xfId="2944" xr:uid="{6F2B591E-2888-40DA-B94B-CD4FB6EC7ECD}"/>
    <cellStyle name="Normal" xfId="0" builtinId="0"/>
    <cellStyle name="Normal 2" xfId="20" xr:uid="{00000000-0005-0000-0000-000022000000}"/>
    <cellStyle name="Normal 3" xfId="53" xr:uid="{6333E93C-232D-4F0A-9DC7-5B4C371E7D90}"/>
    <cellStyle name="Normal 4" xfId="39" xr:uid="{815B1A2E-F1ED-4FE1-94F8-ADFA768C1228}"/>
    <cellStyle name="Normal 4 2" xfId="78" xr:uid="{C546667E-0046-4751-8537-06A6B9BF9B1C}"/>
    <cellStyle name="Normal 4 2 2" xfId="251" xr:uid="{98499326-EF8E-4279-A425-B3D451F93EE2}"/>
    <cellStyle name="Normal 4 2 2 2" xfId="489" xr:uid="{09324B0C-C179-40E7-96C1-838E9CEE1CA7}"/>
    <cellStyle name="Normal 4 2 2 2 2" xfId="2403" xr:uid="{E3BE35B0-A9D3-4954-B20C-5E100309F3AD}"/>
    <cellStyle name="Normal 4 2 2 2 2 2" xfId="4318" xr:uid="{BAA67557-2A9D-42A8-8092-1DFA35AA8CFB}"/>
    <cellStyle name="Normal 4 2 2 2 3" xfId="1446" xr:uid="{4BCA5421-E45D-400D-A8CA-67DC34223E37}"/>
    <cellStyle name="Normal 4 2 2 2 4" xfId="3361" xr:uid="{6E94B2B2-18AE-471D-B5C5-FBAE3D18EADC}"/>
    <cellStyle name="Normal 4 2 2 3" xfId="728" xr:uid="{1C39370D-7CD0-4270-81F7-670B42703B54}"/>
    <cellStyle name="Normal 4 2 2 3 2" xfId="2642" xr:uid="{ADD8A696-81AF-40D7-BF63-10806786B654}"/>
    <cellStyle name="Normal 4 2 2 3 2 2" xfId="4557" xr:uid="{E77DDAE3-7982-47CC-8BE2-432D3D99D8D7}"/>
    <cellStyle name="Normal 4 2 2 3 3" xfId="1685" xr:uid="{DCEFD96D-62C0-4F68-A7D4-0126D6BF7C7C}"/>
    <cellStyle name="Normal 4 2 2 3 4" xfId="3600" xr:uid="{EC7879AF-9FCB-4F32-A0C5-ACE7E457FF79}"/>
    <cellStyle name="Normal 4 2 2 4" xfId="967" xr:uid="{46B1F715-B316-4DDA-A0BC-7987CB76F291}"/>
    <cellStyle name="Normal 4 2 2 4 2" xfId="2881" xr:uid="{976EE63C-48F0-4BCC-BA4A-BAE98541B9E7}"/>
    <cellStyle name="Normal 4 2 2 4 2 2" xfId="4796" xr:uid="{35EC4153-D128-41ED-9502-B1EB11155B3E}"/>
    <cellStyle name="Normal 4 2 2 4 3" xfId="1924" xr:uid="{64E81AAE-78F2-4239-B8F5-8861C08500C0}"/>
    <cellStyle name="Normal 4 2 2 4 4" xfId="3839" xr:uid="{E961CEE8-6FEC-4491-B305-0105720495A4}"/>
    <cellStyle name="Normal 4 2 2 5" xfId="2165" xr:uid="{951F2B9F-FEFB-482C-8501-E7EF15AA905A}"/>
    <cellStyle name="Normal 4 2 2 5 2" xfId="4080" xr:uid="{F86A8138-A2B1-4EEB-8EFC-852CFE5281C8}"/>
    <cellStyle name="Normal 4 2 2 6" xfId="1208" xr:uid="{F19536A0-E6E1-4E6F-8890-DF40A77BDA58}"/>
    <cellStyle name="Normal 4 2 2 7" xfId="3123" xr:uid="{C3326DD3-46C5-4134-9927-7CC4A5B9DF6F}"/>
    <cellStyle name="Normal 4 2 3" xfId="318" xr:uid="{FEF6C286-37F3-4429-8F3B-950B647294C2}"/>
    <cellStyle name="Normal 4 2 3 2" xfId="2232" xr:uid="{73B446BB-59FA-4A3C-B59F-E41FBADE99EF}"/>
    <cellStyle name="Normal 4 2 3 2 2" xfId="4147" xr:uid="{5CA33706-063B-458A-B0B3-03EFBCE69624}"/>
    <cellStyle name="Normal 4 2 3 3" xfId="1275" xr:uid="{C2881747-5C3E-4B1E-9EFF-1D2323F21B8C}"/>
    <cellStyle name="Normal 4 2 3 4" xfId="3190" xr:uid="{ADDE81FA-8F02-4097-8AC1-E50D1CE3A7B5}"/>
    <cellStyle name="Normal 4 2 4" xfId="557" xr:uid="{A8CBB432-B3B5-4B58-9C0A-5A487EDB8925}"/>
    <cellStyle name="Normal 4 2 4 2" xfId="2471" xr:uid="{0BDF74CD-1DF9-4E10-AC4C-9314867449B1}"/>
    <cellStyle name="Normal 4 2 4 2 2" xfId="4386" xr:uid="{2564FA67-26FD-4286-A21E-22467C106309}"/>
    <cellStyle name="Normal 4 2 4 3" xfId="1514" xr:uid="{9BFCD5A8-1246-4AA7-BBE4-A363970AEBA5}"/>
    <cellStyle name="Normal 4 2 4 4" xfId="3429" xr:uid="{46E6A809-CEA9-4D2D-9B99-C55C8E75FC2A}"/>
    <cellStyle name="Normal 4 2 5" xfId="796" xr:uid="{09CEB760-D6BB-4841-8C02-A57568F2F9BB}"/>
    <cellStyle name="Normal 4 2 5 2" xfId="2710" xr:uid="{28CF3764-3F7D-4843-B352-C84A5D84A6B2}"/>
    <cellStyle name="Normal 4 2 5 2 2" xfId="4625" xr:uid="{3E0FB774-3534-4CE5-8678-8CFC2BB05F4A}"/>
    <cellStyle name="Normal 4 2 5 3" xfId="1753" xr:uid="{3B92CC28-7283-4B4B-A583-4AD1BB6A75C8}"/>
    <cellStyle name="Normal 4 2 5 4" xfId="3668" xr:uid="{0292B4CF-2B71-47A0-93CC-A799CD01F3EE}"/>
    <cellStyle name="Normal 4 2 6" xfId="1994" xr:uid="{D20B9643-2C87-4A19-8B36-93DFE4FD4CBA}"/>
    <cellStyle name="Normal 4 2 6 2" xfId="3909" xr:uid="{4C7A464E-9DD2-4451-BDDE-1548DC7FF4D7}"/>
    <cellStyle name="Normal 4 2 7" xfId="1037" xr:uid="{2B1B6252-A2C6-4172-A319-0A3ED7832F87}"/>
    <cellStyle name="Normal 4 2 8" xfId="2952" xr:uid="{BA95802A-E5F4-456B-AA0C-671210408480}"/>
    <cellStyle name="Normal 4 3" xfId="217" xr:uid="{5710E686-D205-46CF-AD62-13A475A00DDC}"/>
    <cellStyle name="Normal 4 3 2" xfId="455" xr:uid="{0CBD1114-835B-4CB8-9327-14B8A696DA09}"/>
    <cellStyle name="Normal 4 3 2 2" xfId="2369" xr:uid="{48F15B8D-1319-4333-B60E-F6E604BACFB4}"/>
    <cellStyle name="Normal 4 3 2 2 2" xfId="4284" xr:uid="{1E2E64DB-D208-4DC4-BEDA-28A9B321EF41}"/>
    <cellStyle name="Normal 4 3 2 3" xfId="1412" xr:uid="{B07F0644-8197-4E06-BC1B-7D3245E88BE8}"/>
    <cellStyle name="Normal 4 3 2 4" xfId="3327" xr:uid="{E1F93B1D-0329-4423-B7BB-B1A2AF3848AC}"/>
    <cellStyle name="Normal 4 3 3" xfId="694" xr:uid="{D04DEC48-2A6E-42EA-951C-FAC6580D2425}"/>
    <cellStyle name="Normal 4 3 3 2" xfId="2608" xr:uid="{65A4256B-7C62-4961-82A1-363041873BEF}"/>
    <cellStyle name="Normal 4 3 3 2 2" xfId="4523" xr:uid="{1B636E6F-B48B-4B00-AF9B-276B8A4A9294}"/>
    <cellStyle name="Normal 4 3 3 3" xfId="1651" xr:uid="{1B7BF9D9-1DFA-4C0B-8E51-3C2D1CA75921}"/>
    <cellStyle name="Normal 4 3 3 4" xfId="3566" xr:uid="{6D5439E7-DEBF-4E18-96CB-7C91653CD2ED}"/>
    <cellStyle name="Normal 4 3 4" xfId="933" xr:uid="{0FF6D796-61F8-4068-99A8-ADC7E5828BD0}"/>
    <cellStyle name="Normal 4 3 4 2" xfId="2847" xr:uid="{ADB5BE35-A5C3-4E74-903F-0D2C5A7E2778}"/>
    <cellStyle name="Normal 4 3 4 2 2" xfId="4762" xr:uid="{3E5BE858-76AA-4DD3-A8E2-DF1F034EF905}"/>
    <cellStyle name="Normal 4 3 4 3" xfId="1890" xr:uid="{07D8C1FD-DFA3-4072-A775-2C0A24054266}"/>
    <cellStyle name="Normal 4 3 4 4" xfId="3805" xr:uid="{FD92CE52-E56F-4688-B545-7CFDE2ACA6E1}"/>
    <cellStyle name="Normal 4 3 5" xfId="2131" xr:uid="{05C8645F-999C-4EC4-A0D1-1DB225E085E2}"/>
    <cellStyle name="Normal 4 3 5 2" xfId="4046" xr:uid="{0C7DEC44-1EAF-40A7-86E9-283759FDFAA1}"/>
    <cellStyle name="Normal 4 3 6" xfId="1174" xr:uid="{9CFD223B-A1EB-4E37-B09F-34A66F10C7E1}"/>
    <cellStyle name="Normal 4 3 7" xfId="3089" xr:uid="{F9A6584B-6965-4381-90FC-27EB5B3E1721}"/>
    <cellStyle name="Normal 4 4" xfId="284" xr:uid="{6D5716E3-1A1D-4EB2-9C84-F277A48ACBA6}"/>
    <cellStyle name="Normal 4 4 2" xfId="2198" xr:uid="{97482FEC-E34E-4920-A729-290D2F3B28EC}"/>
    <cellStyle name="Normal 4 4 2 2" xfId="4113" xr:uid="{9BC298F7-2247-498A-A6BF-3D93AABEC66A}"/>
    <cellStyle name="Normal 4 4 3" xfId="1241" xr:uid="{FDFD8715-6209-4275-AF4D-DA5F2C1B57F7}"/>
    <cellStyle name="Normal 4 4 4" xfId="3156" xr:uid="{A2E9643F-E040-4C6B-8F56-0008E88B8132}"/>
    <cellStyle name="Normal 4 5" xfId="523" xr:uid="{C98C2049-4438-4E2A-8FEC-92C9243D842C}"/>
    <cellStyle name="Normal 4 5 2" xfId="2437" xr:uid="{888F40C8-29EA-467A-A50B-E385289485A1}"/>
    <cellStyle name="Normal 4 5 2 2" xfId="4352" xr:uid="{DB327305-D9CD-43E7-B4CC-63B4145343F2}"/>
    <cellStyle name="Normal 4 5 3" xfId="1480" xr:uid="{AAD97687-44DD-4863-AE9C-85562F3A3596}"/>
    <cellStyle name="Normal 4 5 4" xfId="3395" xr:uid="{60641F49-B7E8-47DE-B6DF-66EB7CAE0F6A}"/>
    <cellStyle name="Normal 4 6" xfId="762" xr:uid="{CBC366ED-7F0D-40AB-82B0-93C40EF29AEC}"/>
    <cellStyle name="Normal 4 6 2" xfId="2676" xr:uid="{044ADE73-5F15-4767-ABA2-326D6BF20B38}"/>
    <cellStyle name="Normal 4 6 2 2" xfId="4591" xr:uid="{8FFE10CB-3FC4-421A-8C3E-F23BE25D29F9}"/>
    <cellStyle name="Normal 4 6 3" xfId="1719" xr:uid="{62809C9D-CBB4-4547-AAA1-E13BFF686C71}"/>
    <cellStyle name="Normal 4 6 4" xfId="3634" xr:uid="{838979CF-8377-43D2-9E9C-5CE536856630}"/>
    <cellStyle name="Normal 4 7" xfId="1960" xr:uid="{CF23A35F-1704-4DF5-9944-02BF10D4E038}"/>
    <cellStyle name="Normal 4 7 2" xfId="3875" xr:uid="{546FA1AC-D8FF-4A88-A65A-07D36D2F4510}"/>
    <cellStyle name="Normal 4 8" xfId="1003" xr:uid="{6F488B5D-4DA3-4BB6-802F-CE121E1BC9CE}"/>
    <cellStyle name="Normal 4 9" xfId="2918" xr:uid="{E54A51D7-F737-4A45-AFB1-237E8C14979B}"/>
    <cellStyle name="Normal 5" xfId="112" xr:uid="{895E3C38-7C83-4E04-91A1-8D107A72A238}"/>
    <cellStyle name="Normal 5 2" xfId="352" xr:uid="{B4114C60-9BC3-4CEB-91EC-8098F76423A0}"/>
    <cellStyle name="Normal 5 2 2" xfId="2266" xr:uid="{CE964096-743C-4847-B390-67657A61652D}"/>
    <cellStyle name="Normal 5 2 2 2" xfId="4181" xr:uid="{89C04A61-381D-42AC-BA8A-12D9574B076C}"/>
    <cellStyle name="Normal 5 2 3" xfId="1309" xr:uid="{0CEE3BB6-0C18-405C-ADCB-23D172C60847}"/>
    <cellStyle name="Normal 5 2 4" xfId="3224" xr:uid="{C62BD636-94F2-426A-BA9A-F9A4D643E0BD}"/>
    <cellStyle name="Normal 5 3" xfId="591" xr:uid="{5E717E06-9BA3-4869-920B-795B352D54DB}"/>
    <cellStyle name="Normal 5 3 2" xfId="2505" xr:uid="{1E13796F-35C0-4742-9568-6BE854EA80F6}"/>
    <cellStyle name="Normal 5 3 2 2" xfId="4420" xr:uid="{47C8A02D-7896-48F8-9EE2-9CBFF30D5F1B}"/>
    <cellStyle name="Normal 5 3 3" xfId="1548" xr:uid="{C37D7D1B-5CA9-4C47-A109-48A39C639CB7}"/>
    <cellStyle name="Normal 5 3 4" xfId="3463" xr:uid="{CB2DDECB-8664-4EDE-A6B9-4174FAAD9EF2}"/>
    <cellStyle name="Normal 5 4" xfId="830" xr:uid="{ADFAA24D-CD71-412B-BEFE-7514C3743C78}"/>
    <cellStyle name="Normal 5 4 2" xfId="2744" xr:uid="{2AFC05A6-E62A-4576-9294-59FCFF060699}"/>
    <cellStyle name="Normal 5 4 2 2" xfId="4659" xr:uid="{218F58FD-82A8-4206-B59A-CCDB50B236D9}"/>
    <cellStyle name="Normal 5 4 3" xfId="1787" xr:uid="{20F62EFB-4E13-43BA-BBFB-36073B48CEC9}"/>
    <cellStyle name="Normal 5 4 4" xfId="3702" xr:uid="{71AAD215-612E-430F-952D-474CC53D6916}"/>
    <cellStyle name="Normal 5 5" xfId="2028" xr:uid="{C2CBC17E-0C2D-49EC-86AA-141D0BB7D74B}"/>
    <cellStyle name="Normal 5 5 2" xfId="3943" xr:uid="{3F6EC65B-078D-48DE-8C3A-442AA6E9F039}"/>
    <cellStyle name="Normal 5 6" xfId="1071" xr:uid="{F17CD43A-676F-4868-AA7E-61F56EC43C6A}"/>
    <cellStyle name="Normal 5 7" xfId="2986" xr:uid="{C01CE42F-F98E-437A-8F03-31BB97B8D5C2}"/>
    <cellStyle name="Normal 6" xfId="166" xr:uid="{978A159A-9282-4AF2-840F-BFA39C91B28B}"/>
    <cellStyle name="Normal 6 2" xfId="404" xr:uid="{CACF79C0-04D6-46EA-BC13-BA2548D7E3C5}"/>
    <cellStyle name="Normal 6 2 2" xfId="2318" xr:uid="{E4CB26F9-D349-468C-9122-160266B72F05}"/>
    <cellStyle name="Normal 6 2 2 2" xfId="4233" xr:uid="{ED37B031-3BE7-4201-9A22-D6F16125F418}"/>
    <cellStyle name="Normal 6 2 3" xfId="1361" xr:uid="{7753B9F0-B9A5-43E6-BB18-1CB5197D0436}"/>
    <cellStyle name="Normal 6 2 4" xfId="3276" xr:uid="{BF256D08-2D24-4B0F-8170-C814D3A5C809}"/>
    <cellStyle name="Normal 6 3" xfId="643" xr:uid="{EF01A507-0C34-4C82-B9DB-24059C8F6436}"/>
    <cellStyle name="Normal 6 3 2" xfId="2557" xr:uid="{62104D04-FAA8-4FF1-8DF8-560E96F732AF}"/>
    <cellStyle name="Normal 6 3 2 2" xfId="4472" xr:uid="{2E0A7FA5-83EF-419E-82C5-BF3BCF3A17F2}"/>
    <cellStyle name="Normal 6 3 3" xfId="1600" xr:uid="{DBB1ED3A-1C87-4739-B278-57C4B136CB61}"/>
    <cellStyle name="Normal 6 3 4" xfId="3515" xr:uid="{3B282E26-601A-4AF0-A0B0-9A79DF58C0BB}"/>
    <cellStyle name="Normal 6 4" xfId="882" xr:uid="{43782591-AEE8-4B8E-983F-1F8B014F58B6}"/>
    <cellStyle name="Normal 6 4 2" xfId="2796" xr:uid="{761B854B-1F3D-42D1-9F64-35018B0E70BE}"/>
    <cellStyle name="Normal 6 4 2 2" xfId="4711" xr:uid="{A9F7F150-546B-4A6A-A024-75C111DF9709}"/>
    <cellStyle name="Normal 6 4 3" xfId="1839" xr:uid="{7C34E62E-CAE0-419B-A207-601628FDF209}"/>
    <cellStyle name="Normal 6 4 4" xfId="3754" xr:uid="{025F794D-90B2-4517-A207-B8C35C873374}"/>
    <cellStyle name="Normal 6 5" xfId="2080" xr:uid="{32B5B2A1-1D6D-4A11-BA20-95E193C7E040}"/>
    <cellStyle name="Normal 6 5 2" xfId="3995" xr:uid="{1C2CB2F2-2E98-480B-BB6E-77F7CAE3F871}"/>
    <cellStyle name="Normal 6 6" xfId="1123" xr:uid="{4CA55667-4D75-4A9C-9BDF-4A4EF4B4B059}"/>
    <cellStyle name="Normal 6 7" xfId="3038" xr:uid="{8BC87130-8CF3-4365-99A3-7AC3BA57B9B2}"/>
    <cellStyle name="Percent 2" xfId="22" xr:uid="{00000000-0005-0000-0000-000023000000}"/>
    <cellStyle name="Porcentaje" xfId="1" builtinId="5"/>
    <cellStyle name="Porcentaje 2" xfId="45" xr:uid="{0FC78DAD-39FA-4923-AA74-D0830EBBA1A1}"/>
    <cellStyle name="Porcentaje 2 2" xfId="62" xr:uid="{99A9523A-5828-469C-8800-777B7D1F4384}"/>
    <cellStyle name="Porcentaje 3" xfId="40" xr:uid="{AB35A888-901C-4A9F-AE89-00CD5D285E72}"/>
    <cellStyle name="Porcentaje 3 2" xfId="79" xr:uid="{75CEE3F6-6CFF-4955-8173-C17B1E3177E5}"/>
    <cellStyle name="Porcentaje 3 2 2" xfId="37" xr:uid="{4108E8D0-C8FA-4BF6-899C-BB790717D8CC}"/>
    <cellStyle name="Porcentaje 3 2 2 2" xfId="38" xr:uid="{1D5F7F79-D531-481D-ABA5-8829CE263499}"/>
    <cellStyle name="Porcentaje 3 2 2 2 2" xfId="1959" xr:uid="{5197226A-D5C2-4571-92B1-809DF99143A1}"/>
    <cellStyle name="Porcentaje 3 2 2 2 2 2" xfId="3874" xr:uid="{321CAB29-ED0B-4AE5-B169-C206D25395FB}"/>
    <cellStyle name="Porcentaje 3 2 2 2 3" xfId="1002" xr:uid="{988381C6-3D30-4076-B259-908DBB2D7F7F}"/>
    <cellStyle name="Porcentaje 3 2 2 2 4" xfId="2917" xr:uid="{3688BB55-9F48-4463-A78D-6A5E212181F0}"/>
    <cellStyle name="Porcentaje 3 2 2 3" xfId="490" xr:uid="{FC1553E5-5BFA-44E3-873E-8DFA27A1224C}"/>
    <cellStyle name="Porcentaje 3 2 2 3 2" xfId="2404" xr:uid="{31F9E2CB-4B46-4ECE-8D95-27C3639C3CBD}"/>
    <cellStyle name="Porcentaje 3 2 2 3 2 2" xfId="4319" xr:uid="{170B97A6-307C-466D-B498-3D6708BC845E}"/>
    <cellStyle name="Porcentaje 3 2 2 3 3" xfId="1447" xr:uid="{F9D6BE9D-3497-4AEC-A2C3-7CA73C2BDC83}"/>
    <cellStyle name="Porcentaje 3 2 2 3 4" xfId="3362" xr:uid="{9390DAC0-D192-46BF-970D-CD095F7A7D36}"/>
    <cellStyle name="Porcentaje 3 2 2 4" xfId="729" xr:uid="{580DD6E1-1C79-4C0E-8862-6555E2AA0CAD}"/>
    <cellStyle name="Porcentaje 3 2 2 4 2" xfId="2643" xr:uid="{75F27A99-0F97-4C82-A279-1FCDB89C04E2}"/>
    <cellStyle name="Porcentaje 3 2 2 4 2 2" xfId="4558" xr:uid="{842E3854-9CC0-4C31-851E-A49087BF81DE}"/>
    <cellStyle name="Porcentaje 3 2 2 4 3" xfId="1686" xr:uid="{EDB8D9C4-9BDF-4A0C-84A2-D3093603C6F7}"/>
    <cellStyle name="Porcentaje 3 2 2 4 4" xfId="3601" xr:uid="{D906A56A-55E9-4F75-BAC6-841D4B96E260}"/>
    <cellStyle name="Porcentaje 3 2 2 5" xfId="968" xr:uid="{C391C79E-64DB-43DC-A71E-1F35AB2863A9}"/>
    <cellStyle name="Porcentaje 3 2 2 5 2" xfId="2882" xr:uid="{CBB0F4B2-76EF-4117-9753-1BCA5498E446}"/>
    <cellStyle name="Porcentaje 3 2 2 5 2 2" xfId="4797" xr:uid="{A52558C6-A2DE-4260-A270-2C79391153E2}"/>
    <cellStyle name="Porcentaje 3 2 2 5 3" xfId="1925" xr:uid="{FA9E05FF-0560-40D2-BAE2-12D0D23CB861}"/>
    <cellStyle name="Porcentaje 3 2 2 5 4" xfId="3840" xr:uid="{72B4BE87-D4F2-4A63-9E9D-11954DF21B81}"/>
    <cellStyle name="Porcentaje 3 2 2 6" xfId="1958" xr:uid="{8A92176D-2422-4060-A42D-E5D800ECABEF}"/>
    <cellStyle name="Porcentaje 3 2 2 6 2" xfId="3873" xr:uid="{E51536E8-00B8-4359-8732-1C02B292A56B}"/>
    <cellStyle name="Porcentaje 3 2 2 7" xfId="1001" xr:uid="{96CEF90C-C531-4687-9C4F-2C6F75CA927F}"/>
    <cellStyle name="Porcentaje 3 2 2 8" xfId="2916" xr:uid="{80BB59BC-5561-44BE-9BCF-3A6C54E1E84F}"/>
    <cellStyle name="Porcentaje 3 2 3" xfId="319" xr:uid="{7897A4A8-0E8E-4EAD-AA84-9A5480851E0E}"/>
    <cellStyle name="Porcentaje 3 2 3 2" xfId="2233" xr:uid="{CD40EBC8-CDFF-4B1B-AE19-1C579CF15CBA}"/>
    <cellStyle name="Porcentaje 3 2 3 2 2" xfId="4148" xr:uid="{2D6E09D2-AE33-4B78-A66F-904FA7EFEA79}"/>
    <cellStyle name="Porcentaje 3 2 3 3" xfId="1276" xr:uid="{B2B77284-D4A0-477F-878E-407E216D555F}"/>
    <cellStyle name="Porcentaje 3 2 3 4" xfId="3191" xr:uid="{2715F8F8-9B75-48DB-ADAF-F557E11DAE35}"/>
    <cellStyle name="Porcentaje 3 2 4" xfId="558" xr:uid="{C8FF1E48-CFD3-4678-A5B9-0C2C2417F9C5}"/>
    <cellStyle name="Porcentaje 3 2 4 2" xfId="2472" xr:uid="{6E6C172F-3062-4983-A92F-388BD18397FE}"/>
    <cellStyle name="Porcentaje 3 2 4 2 2" xfId="4387" xr:uid="{289986C8-3BAD-41C8-925A-709073BC9995}"/>
    <cellStyle name="Porcentaje 3 2 4 3" xfId="1515" xr:uid="{5C057311-22CA-47F4-B8A4-BF7461326081}"/>
    <cellStyle name="Porcentaje 3 2 4 4" xfId="3430" xr:uid="{EE441246-4DA1-4DBE-95CF-5C2244583F7B}"/>
    <cellStyle name="Porcentaje 3 2 5" xfId="797" xr:uid="{067D6D00-D79E-4FC1-BC9F-95EC6F0C6C7F}"/>
    <cellStyle name="Porcentaje 3 2 5 2" xfId="2711" xr:uid="{78281D32-4FA3-4287-9F02-64F347BC37F3}"/>
    <cellStyle name="Porcentaje 3 2 5 2 2" xfId="4626" xr:uid="{38ACC3F7-8A1C-4BF4-8A3F-55C6D84D14AB}"/>
    <cellStyle name="Porcentaje 3 2 5 3" xfId="1754" xr:uid="{EE2824D5-3B11-45E7-A2D3-D8A53BDB2E69}"/>
    <cellStyle name="Porcentaje 3 2 5 4" xfId="3669" xr:uid="{3936CC5D-3E9D-48FD-A30E-D2F519433829}"/>
    <cellStyle name="Porcentaje 3 2 6" xfId="1995" xr:uid="{4DD1AFE7-B18D-4FFA-8860-2E43B64191F7}"/>
    <cellStyle name="Porcentaje 3 2 6 2" xfId="3910" xr:uid="{F3024CC1-E1B2-4EC8-A1AD-95A522F24BB4}"/>
    <cellStyle name="Porcentaje 3 2 7" xfId="1038" xr:uid="{8F2DF9A9-2D04-4C79-8C37-95BF8116CE47}"/>
    <cellStyle name="Porcentaje 3 2 8" xfId="2953" xr:uid="{B4034B12-F302-4DAC-8C2C-3892C668B9F9}"/>
    <cellStyle name="Porcentaje 3 3" xfId="218" xr:uid="{9F12F61F-C51C-4FE1-B1E4-9F169C2AD0EC}"/>
    <cellStyle name="Porcentaje 3 3 2" xfId="456" xr:uid="{561C74E8-98A4-4874-B234-414AEDAEF143}"/>
    <cellStyle name="Porcentaje 3 3 2 2" xfId="2370" xr:uid="{EC444475-8C52-4DD8-81C3-4FFD094E1483}"/>
    <cellStyle name="Porcentaje 3 3 2 2 2" xfId="4285" xr:uid="{C263DEE6-C201-4912-B1BD-CBD7105B9F61}"/>
    <cellStyle name="Porcentaje 3 3 2 3" xfId="1413" xr:uid="{910E5CD6-4B69-4B9F-8E8F-FABF1487AEE8}"/>
    <cellStyle name="Porcentaje 3 3 2 4" xfId="3328" xr:uid="{30D775D1-13F5-443B-8FE4-18CB725E25B4}"/>
    <cellStyle name="Porcentaje 3 3 3" xfId="695" xr:uid="{19D119FF-0C1F-4C09-9C5D-3E1636A2261D}"/>
    <cellStyle name="Porcentaje 3 3 3 2" xfId="2609" xr:uid="{D0F37973-CE8B-4D52-B92F-DB54926B062C}"/>
    <cellStyle name="Porcentaje 3 3 3 2 2" xfId="4524" xr:uid="{5B3443F3-CEEC-4A5C-95C9-5697CA99C178}"/>
    <cellStyle name="Porcentaje 3 3 3 3" xfId="1652" xr:uid="{80DF9CFB-BCC1-4414-8915-A3B3DF42E8BC}"/>
    <cellStyle name="Porcentaje 3 3 3 4" xfId="3567" xr:uid="{E64D0FA9-C8CB-4114-A7A9-2E23B07A402F}"/>
    <cellStyle name="Porcentaje 3 3 4" xfId="934" xr:uid="{698693A5-7517-41E6-80CF-A20F7EF3E5C6}"/>
    <cellStyle name="Porcentaje 3 3 4 2" xfId="2848" xr:uid="{A83F8528-971D-48B0-8615-208E39F39DFD}"/>
    <cellStyle name="Porcentaje 3 3 4 2 2" xfId="4763" xr:uid="{4BDBEA10-DFD7-4C0A-89BB-5C021D84E351}"/>
    <cellStyle name="Porcentaje 3 3 4 3" xfId="1891" xr:uid="{C4B71299-48FF-4035-8AC4-750A661A7D07}"/>
    <cellStyle name="Porcentaje 3 3 4 4" xfId="3806" xr:uid="{7E25B9EB-ED4E-494E-95CC-C89A67ABAA7C}"/>
    <cellStyle name="Porcentaje 3 3 5" xfId="2132" xr:uid="{C712BF4D-AF9D-48D3-86A5-951799399834}"/>
    <cellStyle name="Porcentaje 3 3 5 2" xfId="4047" xr:uid="{2FBE9B65-1068-499F-93F0-04ED94B1D6A6}"/>
    <cellStyle name="Porcentaje 3 3 6" xfId="1175" xr:uid="{40527C40-BE10-4462-A249-B2ED052B600C}"/>
    <cellStyle name="Porcentaje 3 3 7" xfId="3090" xr:uid="{15DE88D7-1C16-404C-947A-DE950E84CCAB}"/>
    <cellStyle name="Porcentaje 3 4" xfId="285" xr:uid="{544DC1AE-6FC1-4E9F-804E-B1699FFB12A4}"/>
    <cellStyle name="Porcentaje 3 4 2" xfId="2199" xr:uid="{4A967946-E8EF-408C-B407-698CD9806482}"/>
    <cellStyle name="Porcentaje 3 4 2 2" xfId="4114" xr:uid="{2E2812F3-543A-4861-9DB6-CD82CC46AA60}"/>
    <cellStyle name="Porcentaje 3 4 3" xfId="1242" xr:uid="{267D7153-4ABD-4263-B7F3-7BC646229178}"/>
    <cellStyle name="Porcentaje 3 4 4" xfId="3157" xr:uid="{9DF6894B-A62C-40D1-8997-7567F4B71DA0}"/>
    <cellStyle name="Porcentaje 3 5" xfId="524" xr:uid="{62CCA32E-4217-459A-8813-38095DB9C17C}"/>
    <cellStyle name="Porcentaje 3 5 2" xfId="2438" xr:uid="{7F0CAE15-981C-41DA-834A-A9839E1B753A}"/>
    <cellStyle name="Porcentaje 3 5 2 2" xfId="4353" xr:uid="{88FDBE3E-2434-4005-92F2-DC3282507CBE}"/>
    <cellStyle name="Porcentaje 3 5 3" xfId="1481" xr:uid="{6F50C720-274C-4AA8-BD11-1C60696B2239}"/>
    <cellStyle name="Porcentaje 3 5 4" xfId="3396" xr:uid="{D76D7E4C-FC31-47F9-B37A-BB2F31505B4C}"/>
    <cellStyle name="Porcentaje 3 6" xfId="763" xr:uid="{D317F17A-D8BB-4FC4-B7EB-CE70120758A9}"/>
    <cellStyle name="Porcentaje 3 6 2" xfId="2677" xr:uid="{01E4D583-2D32-4D10-93FA-565C4B6FDDF8}"/>
    <cellStyle name="Porcentaje 3 6 2 2" xfId="4592" xr:uid="{4622D811-3B34-41CF-8771-EADE04C42263}"/>
    <cellStyle name="Porcentaje 3 6 3" xfId="1720" xr:uid="{4E91D0E7-DB91-4BEF-9402-A0662165C437}"/>
    <cellStyle name="Porcentaje 3 6 4" xfId="3635" xr:uid="{584D19EE-CC90-43B7-A17C-6BA3B9CC3B86}"/>
    <cellStyle name="Porcentaje 3 7" xfId="1961" xr:uid="{45AA28FC-C57A-414F-B6EF-68535D5BE887}"/>
    <cellStyle name="Porcentaje 3 7 2" xfId="3876" xr:uid="{FB21E101-1F1B-4D06-BD20-5B590D2E3C39}"/>
    <cellStyle name="Porcentaje 3 8" xfId="1004" xr:uid="{A52C8676-36F4-4ADA-A340-53C8C6AEAF6F}"/>
    <cellStyle name="Porcentaje 3 9" xfId="2919" xr:uid="{FAFCC838-3A09-4878-AF12-49B74A3D022C}"/>
    <cellStyle name="Porcentaje 4" xfId="44" xr:uid="{3744D4F6-9C09-4148-84AC-6D07461F73B7}"/>
    <cellStyle name="Porcentaje 5" xfId="114" xr:uid="{B8DC82B4-A322-44B9-A3AF-0D491B73EFCC}"/>
    <cellStyle name="Porcentaje 5 2" xfId="354" xr:uid="{86FED7B7-53E7-4FBB-8BBD-203FC8CCABA0}"/>
    <cellStyle name="Porcentaje 5 2 2" xfId="2268" xr:uid="{7C6FC272-EFE9-4C26-8914-EC5333E8D996}"/>
    <cellStyle name="Porcentaje 5 2 2 2" xfId="4183" xr:uid="{28F70527-AD7D-4A60-A8CD-C8BB439A56E0}"/>
    <cellStyle name="Porcentaje 5 2 3" xfId="1311" xr:uid="{17AA64C2-7571-4C07-A300-572AA50596BF}"/>
    <cellStyle name="Porcentaje 5 2 4" xfId="3226" xr:uid="{5CCCCD0D-6122-4131-93C5-6C2EA28BB54B}"/>
    <cellStyle name="Porcentaje 5 3" xfId="593" xr:uid="{E873275B-B7E6-4A4A-ADF5-DD0E2495478D}"/>
    <cellStyle name="Porcentaje 5 3 2" xfId="2507" xr:uid="{73408598-1BB5-4CDA-987C-513D14EE525E}"/>
    <cellStyle name="Porcentaje 5 3 2 2" xfId="4422" xr:uid="{F5E579B1-86F7-4C91-A867-951CA338844B}"/>
    <cellStyle name="Porcentaje 5 3 3" xfId="1550" xr:uid="{D2261C6B-F2B1-49BA-96AE-09D3BBF57FC8}"/>
    <cellStyle name="Porcentaje 5 3 4" xfId="3465" xr:uid="{410E3379-371D-455D-80AA-95FCD91DFBC3}"/>
    <cellStyle name="Porcentaje 5 4" xfId="832" xr:uid="{8382CED2-04EA-401D-862E-27D335A38F5C}"/>
    <cellStyle name="Porcentaje 5 4 2" xfId="2746" xr:uid="{EE3D612B-98B0-4F46-8BF9-53091A67E5FC}"/>
    <cellStyle name="Porcentaje 5 4 2 2" xfId="4661" xr:uid="{06A8569A-994D-40BA-8F65-3BCE37E3C956}"/>
    <cellStyle name="Porcentaje 5 4 3" xfId="1789" xr:uid="{137C12D0-F37D-4A34-9DB8-DBDFB7AECD5A}"/>
    <cellStyle name="Porcentaje 5 4 4" xfId="3704" xr:uid="{EAFEDD71-8114-426D-9786-5BEC545C8795}"/>
    <cellStyle name="Porcentaje 5 5" xfId="2030" xr:uid="{100239D6-BA5C-48F0-86EC-77B78F0F9A33}"/>
    <cellStyle name="Porcentaje 5 5 2" xfId="3945" xr:uid="{4221991D-91AE-4818-946B-E7D33712DC6A}"/>
    <cellStyle name="Porcentaje 5 6" xfId="1073" xr:uid="{ECC1FBA2-68B1-4549-BC7E-42DC61E7094B}"/>
    <cellStyle name="Porcentaje 5 7" xfId="2988" xr:uid="{75D7A2EA-D169-4056-B1B6-640F93ABC03C}"/>
    <cellStyle name="Porcentaje 6" xfId="168" xr:uid="{10CAD5DC-4B07-4C98-9429-41B60F3D7300}"/>
    <cellStyle name="Porcentaje 6 2" xfId="406" xr:uid="{AB453F2D-5BD0-4E6B-BE24-4A667670B00B}"/>
    <cellStyle name="Porcentaje 6 2 2" xfId="2320" xr:uid="{D0BF9DB4-FECE-4540-8367-B07ECF621CD6}"/>
    <cellStyle name="Porcentaje 6 2 2 2" xfId="4235" xr:uid="{1FD4F0B7-E175-4D7D-BE85-8B7AE1B4CD32}"/>
    <cellStyle name="Porcentaje 6 2 3" xfId="1363" xr:uid="{981DCF41-A0C8-47EC-B1C3-24C8A57781AD}"/>
    <cellStyle name="Porcentaje 6 2 4" xfId="3278" xr:uid="{A39D4F1D-7BED-40C8-A82E-6FFA54001D34}"/>
    <cellStyle name="Porcentaje 6 3" xfId="645" xr:uid="{A6490A70-13C4-44BF-9487-6890B5EF6194}"/>
    <cellStyle name="Porcentaje 6 3 2" xfId="2559" xr:uid="{ACE3FE67-9D48-4CC5-A178-7AF6EDDD2A4C}"/>
    <cellStyle name="Porcentaje 6 3 2 2" xfId="4474" xr:uid="{6C9BB3F7-EA77-47E2-82E0-F06CEEDC8E11}"/>
    <cellStyle name="Porcentaje 6 3 3" xfId="1602" xr:uid="{5CAF9AAD-1E47-4F81-BF33-6B5ECFACC028}"/>
    <cellStyle name="Porcentaje 6 3 4" xfId="3517" xr:uid="{6EAF03EB-33FD-4DC7-89DE-EBFC833EB191}"/>
    <cellStyle name="Porcentaje 6 4" xfId="884" xr:uid="{D8AF7673-EE32-4B6F-BDE4-8A40B80F733E}"/>
    <cellStyle name="Porcentaje 6 4 2" xfId="2798" xr:uid="{02E87F20-9B64-40BD-8199-A7509A40165D}"/>
    <cellStyle name="Porcentaje 6 4 2 2" xfId="4713" xr:uid="{126F015C-111B-468D-AE3F-C923D3628B9F}"/>
    <cellStyle name="Porcentaje 6 4 3" xfId="1841" xr:uid="{3BB6B051-2B04-4A7B-B0B3-B6947247AF77}"/>
    <cellStyle name="Porcentaje 6 4 4" xfId="3756" xr:uid="{78840CED-D0EC-4D50-B56B-11D79F737F86}"/>
    <cellStyle name="Porcentaje 6 5" xfId="2082" xr:uid="{8F66E7AF-170D-461C-B64B-4DB07618C239}"/>
    <cellStyle name="Porcentaje 6 5 2" xfId="3997" xr:uid="{EE7D6AD4-ED9D-4EFC-B8B7-EEDEE24B8813}"/>
    <cellStyle name="Porcentaje 6 6" xfId="1125" xr:uid="{86091035-9CF1-4195-8F6A-8E7BFE073AD0}"/>
    <cellStyle name="Porcentaje 6 7" xfId="3040" xr:uid="{74DAB854-EDCD-4B2F-9FAE-61EFEC11A6EF}"/>
    <cellStyle name="Porcentual 4" xfId="47" xr:uid="{1BE264E8-21F9-42B2-9112-DB505149673F}"/>
    <cellStyle name="Porcentual 4 10" xfId="1008" xr:uid="{5E7613EF-5E6B-4621-A88F-5904D3D35EF5}"/>
    <cellStyle name="Porcentual 4 11" xfId="2923" xr:uid="{A55965EC-DEE8-43A5-BB9A-A0F8A20EDE06}"/>
    <cellStyle name="Porcentual 4 2" xfId="83" xr:uid="{AD356E97-7A55-45CD-96F3-E6884FDC81D4}"/>
    <cellStyle name="Porcentual 4 2 2" xfId="255" xr:uid="{F3F9F713-AE6D-482F-9D70-92E13984F491}"/>
    <cellStyle name="Porcentual 4 2 2 2" xfId="494" xr:uid="{A47BB794-1E29-4526-8A61-EDDBB0723E86}"/>
    <cellStyle name="Porcentual 4 2 2 2 2" xfId="2408" xr:uid="{DA4FE25F-E5BB-4ECB-B504-A5F632E05719}"/>
    <cellStyle name="Porcentual 4 2 2 2 2 2" xfId="4323" xr:uid="{F56C7E38-E938-4202-B0AA-5DBBFA9A7CD1}"/>
    <cellStyle name="Porcentual 4 2 2 2 3" xfId="1451" xr:uid="{CB3DBE0B-099D-460A-A544-5E8D438041C0}"/>
    <cellStyle name="Porcentual 4 2 2 2 4" xfId="3366" xr:uid="{EE0A6826-67D9-4552-A49B-A935EAB95845}"/>
    <cellStyle name="Porcentual 4 2 2 3" xfId="733" xr:uid="{80C13A39-56E3-473E-A2CB-B498ADC9D7A1}"/>
    <cellStyle name="Porcentual 4 2 2 3 2" xfId="2647" xr:uid="{83FBA987-2D01-4614-8759-78455B3489B1}"/>
    <cellStyle name="Porcentual 4 2 2 3 2 2" xfId="4562" xr:uid="{DFF56AC4-7815-4D4E-A70A-E39BA0DB7183}"/>
    <cellStyle name="Porcentual 4 2 2 3 3" xfId="1690" xr:uid="{68DDF239-5770-4CAC-9344-FA0EE0B8A672}"/>
    <cellStyle name="Porcentual 4 2 2 3 4" xfId="3605" xr:uid="{4AB4D233-F7A5-4538-AD79-1A0E165B83ED}"/>
    <cellStyle name="Porcentual 4 2 2 4" xfId="972" xr:uid="{844B305C-78AE-4400-A0D1-D92D7D6EC1C3}"/>
    <cellStyle name="Porcentual 4 2 2 4 2" xfId="2886" xr:uid="{DA80EF3C-CCD7-4D08-B6C1-DE37980C48AC}"/>
    <cellStyle name="Porcentual 4 2 2 4 2 2" xfId="4801" xr:uid="{44A02686-C6CA-4601-B388-8B908C202D8E}"/>
    <cellStyle name="Porcentual 4 2 2 4 3" xfId="1929" xr:uid="{9CCB4BFC-5DD4-4287-BB7C-A73B0E8BECDF}"/>
    <cellStyle name="Porcentual 4 2 2 4 4" xfId="3844" xr:uid="{A5A0A95F-EEA1-4EED-8652-4C3FEB0828CF}"/>
    <cellStyle name="Porcentual 4 2 2 5" xfId="2169" xr:uid="{A7900EEE-9480-4574-98AE-A5C0603D3492}"/>
    <cellStyle name="Porcentual 4 2 2 5 2" xfId="4084" xr:uid="{27D95D9A-7B8B-4E1A-B1F2-CBEECEAAB87C}"/>
    <cellStyle name="Porcentual 4 2 2 6" xfId="1212" xr:uid="{DB7975C8-ECDA-4AA4-919D-B404E68074D2}"/>
    <cellStyle name="Porcentual 4 2 2 7" xfId="3127" xr:uid="{C8D90B63-6682-4A6E-A874-BD4B4151B6A6}"/>
    <cellStyle name="Porcentual 4 2 3" xfId="323" xr:uid="{47629F62-2F82-4496-B8E0-5E9C1050C4D2}"/>
    <cellStyle name="Porcentual 4 2 3 2" xfId="2237" xr:uid="{C842585A-E766-40F7-8413-41C4EBCF316F}"/>
    <cellStyle name="Porcentual 4 2 3 2 2" xfId="4152" xr:uid="{D8D10683-1618-455F-B94B-BE70DF6E9AB1}"/>
    <cellStyle name="Porcentual 4 2 3 3" xfId="1280" xr:uid="{5DB8F6A0-D7D2-4DB6-97E3-EE8D10D53884}"/>
    <cellStyle name="Porcentual 4 2 3 4" xfId="3195" xr:uid="{37D4A246-4324-4E3B-AC73-942BFEEEE003}"/>
    <cellStyle name="Porcentual 4 2 4" xfId="562" xr:uid="{9820AE13-523C-418B-AB80-AA15DAB24EB3}"/>
    <cellStyle name="Porcentual 4 2 4 2" xfId="2476" xr:uid="{B0A37C85-5E96-44D5-8C2E-076932764DE8}"/>
    <cellStyle name="Porcentual 4 2 4 2 2" xfId="4391" xr:uid="{94DA34F8-006F-4D4A-A6B1-39089D127DB2}"/>
    <cellStyle name="Porcentual 4 2 4 3" xfId="1519" xr:uid="{5723BF92-3E56-4E6C-BD96-70EE4AB48B8E}"/>
    <cellStyle name="Porcentual 4 2 4 4" xfId="3434" xr:uid="{B8FBEFBC-DB1D-467B-ADDF-7B6DD11A1394}"/>
    <cellStyle name="Porcentual 4 2 5" xfId="801" xr:uid="{373107FA-9627-40A1-A6F0-1CD52218E62B}"/>
    <cellStyle name="Porcentual 4 2 5 2" xfId="2715" xr:uid="{A04B4144-5D8A-4974-8840-47894E01F147}"/>
    <cellStyle name="Porcentual 4 2 5 2 2" xfId="4630" xr:uid="{EC3F6152-9BD5-4373-9B7B-7846E724B5E6}"/>
    <cellStyle name="Porcentual 4 2 5 3" xfId="1758" xr:uid="{3BCBA7CF-6A35-4E11-8ACE-AE8FCB256E9B}"/>
    <cellStyle name="Porcentual 4 2 5 4" xfId="3673" xr:uid="{C19DBF8A-3F39-42AB-9225-50FED0CBEEBC}"/>
    <cellStyle name="Porcentual 4 2 6" xfId="1999" xr:uid="{AE529B0F-B1B3-442B-8662-4C60B39BC67E}"/>
    <cellStyle name="Porcentual 4 2 6 2" xfId="3914" xr:uid="{BC925150-6DE8-4429-BD6B-9148797CDA95}"/>
    <cellStyle name="Porcentual 4 2 7" xfId="1042" xr:uid="{15EF022C-6295-423B-BFA1-07476E94D05C}"/>
    <cellStyle name="Porcentual 4 2 8" xfId="2957" xr:uid="{A53F319B-C1E9-4AE9-B2FB-11B73C42AA28}"/>
    <cellStyle name="Porcentual 4 3" xfId="117" xr:uid="{59D6B71A-DE3A-4624-8C28-7E60DF5FFA08}"/>
    <cellStyle name="Porcentual 4 3 2" xfId="356" xr:uid="{1693F0AA-DDD4-46BD-AD98-13762AA37281}"/>
    <cellStyle name="Porcentual 4 3 2 2" xfId="2270" xr:uid="{71C27BF1-C8C0-4E44-8012-EEBF45F26F92}"/>
    <cellStyle name="Porcentual 4 3 2 2 2" xfId="4185" xr:uid="{18F592B7-F3A5-4516-AF64-8184311A14FF}"/>
    <cellStyle name="Porcentual 4 3 2 3" xfId="1313" xr:uid="{26CE5969-B9F7-4DA4-87A4-1DAB5FDE7AB4}"/>
    <cellStyle name="Porcentual 4 3 2 4" xfId="3228" xr:uid="{C91269C7-F13D-4C69-BCFD-C424B27E67E0}"/>
    <cellStyle name="Porcentual 4 3 3" xfId="595" xr:uid="{E5D556F7-2639-48ED-ABC9-7513D960C9BA}"/>
    <cellStyle name="Porcentual 4 3 3 2" xfId="2509" xr:uid="{3E6735B9-369A-42BE-B1A4-2D1C4B751195}"/>
    <cellStyle name="Porcentual 4 3 3 2 2" xfId="4424" xr:uid="{A162BDDE-26F1-4CC0-9656-0DD9814DEBFE}"/>
    <cellStyle name="Porcentual 4 3 3 3" xfId="1552" xr:uid="{5EAB52B3-9E55-42C5-BC84-FAA27042D6F9}"/>
    <cellStyle name="Porcentual 4 3 3 4" xfId="3467" xr:uid="{39FC7335-3932-4CD3-A106-646836C26372}"/>
    <cellStyle name="Porcentual 4 3 4" xfId="834" xr:uid="{1CEF86DD-E2B7-4EEF-9EA3-EBB97669F604}"/>
    <cellStyle name="Porcentual 4 3 4 2" xfId="2748" xr:uid="{9427C51E-00BE-4F85-AE9D-9A09BA0635A7}"/>
    <cellStyle name="Porcentual 4 3 4 2 2" xfId="4663" xr:uid="{C5CE78F2-6D45-44E6-BD08-05A3D35D1A13}"/>
    <cellStyle name="Porcentual 4 3 4 3" xfId="1791" xr:uid="{C76DE053-7414-4091-AA2C-BDC7C0E2C73D}"/>
    <cellStyle name="Porcentual 4 3 4 4" xfId="3706" xr:uid="{F51FDBB8-114C-4E07-AAFA-D2A5E262E669}"/>
    <cellStyle name="Porcentual 4 3 5" xfId="2032" xr:uid="{F93C4D8E-7746-4370-B6D2-76C791BE850B}"/>
    <cellStyle name="Porcentual 4 3 5 2" xfId="3947" xr:uid="{7EB96F4A-7683-4B14-BE43-07E0E7AD7022}"/>
    <cellStyle name="Porcentual 4 3 6" xfId="1075" xr:uid="{C1A0B9AF-F975-469A-8F08-BAACF1588195}"/>
    <cellStyle name="Porcentual 4 3 7" xfId="2990" xr:uid="{BF44A45F-29C9-438D-9CF6-64BC18F840D1}"/>
    <cellStyle name="Porcentual 4 4" xfId="170" xr:uid="{3F507856-ECAA-440A-93A2-9D50E34C9794}"/>
    <cellStyle name="Porcentual 4 4 2" xfId="408" xr:uid="{E20BAA23-DF5E-4C01-8F8C-6E2A552E3388}"/>
    <cellStyle name="Porcentual 4 4 2 2" xfId="2322" xr:uid="{48C1D0D8-4E6C-486A-8A50-643147D0CC77}"/>
    <cellStyle name="Porcentual 4 4 2 2 2" xfId="4237" xr:uid="{B1CDD0DE-7B7C-43C6-B76E-E232FD9F2C67}"/>
    <cellStyle name="Porcentual 4 4 2 3" xfId="1365" xr:uid="{7168ADF8-7CB8-4850-971E-CFBD234D619D}"/>
    <cellStyle name="Porcentual 4 4 2 4" xfId="3280" xr:uid="{F62BA8D7-BB08-4229-A51A-3EF0DC81310A}"/>
    <cellStyle name="Porcentual 4 4 3" xfId="647" xr:uid="{290F1C21-A7F7-4994-B078-15EDAEE19B40}"/>
    <cellStyle name="Porcentual 4 4 3 2" xfId="2561" xr:uid="{D5B5AB68-E5A1-48FF-B9A6-513E1E5717B0}"/>
    <cellStyle name="Porcentual 4 4 3 2 2" xfId="4476" xr:uid="{82D01FA0-7E5D-47EB-8C85-F85C87158126}"/>
    <cellStyle name="Porcentual 4 4 3 3" xfId="1604" xr:uid="{0474CE7D-46E1-43BE-BC14-2C781CCBC4C7}"/>
    <cellStyle name="Porcentual 4 4 3 4" xfId="3519" xr:uid="{D150916F-AD96-4329-866A-26B0440465D5}"/>
    <cellStyle name="Porcentual 4 4 4" xfId="886" xr:uid="{F9248DED-0BB1-40FB-82FB-CBD909EC23DB}"/>
    <cellStyle name="Porcentual 4 4 4 2" xfId="2800" xr:uid="{F4D40AAA-7C6E-4F49-9D46-22E029EF5AE7}"/>
    <cellStyle name="Porcentual 4 4 4 2 2" xfId="4715" xr:uid="{204841D8-3840-4EB3-B074-AC5C0277B931}"/>
    <cellStyle name="Porcentual 4 4 4 3" xfId="1843" xr:uid="{28229C93-4D7D-404C-9068-4DEB6F1E75BF}"/>
    <cellStyle name="Porcentual 4 4 4 4" xfId="3758" xr:uid="{E434A85A-2723-4863-A58A-E87CAB9C04F9}"/>
    <cellStyle name="Porcentual 4 4 5" xfId="2084" xr:uid="{C3B88CC5-37F4-4326-8C59-B9559DA6B49D}"/>
    <cellStyle name="Porcentual 4 4 5 2" xfId="3999" xr:uid="{834E69B0-19D0-4E11-8ABE-983447FEFB24}"/>
    <cellStyle name="Porcentual 4 4 6" xfId="1127" xr:uid="{C4F89858-FE03-493C-82A7-857957338418}"/>
    <cellStyle name="Porcentual 4 4 7" xfId="3042" xr:uid="{83C7779E-2E1E-4300-9287-B3600AF53C60}"/>
    <cellStyle name="Porcentual 4 5" xfId="222" xr:uid="{11C604EE-1865-4CB4-B032-1E2ED5AD9603}"/>
    <cellStyle name="Porcentual 4 5 2" xfId="460" xr:uid="{EFDEC7FD-9DEE-443A-B7FC-12E5F5B10D01}"/>
    <cellStyle name="Porcentual 4 5 2 2" xfId="2374" xr:uid="{91969939-465F-42AB-8137-7E8CD57FFE2D}"/>
    <cellStyle name="Porcentual 4 5 2 2 2" xfId="4289" xr:uid="{B4AE29C1-DBAA-47EB-AD37-C7386B6690EF}"/>
    <cellStyle name="Porcentual 4 5 2 3" xfId="1417" xr:uid="{7960EA71-C548-40AC-85B3-D6BB122A3ED7}"/>
    <cellStyle name="Porcentual 4 5 2 4" xfId="3332" xr:uid="{D5FC3B7B-78DD-44A2-BAD0-C1A177E35A07}"/>
    <cellStyle name="Porcentual 4 5 3" xfId="699" xr:uid="{3E142E94-BE55-4B26-AA08-40FCC4CBA42E}"/>
    <cellStyle name="Porcentual 4 5 3 2" xfId="2613" xr:uid="{2CDE6088-B2B2-472B-8693-9B0DAB4CAA78}"/>
    <cellStyle name="Porcentual 4 5 3 2 2" xfId="4528" xr:uid="{D240BEAF-70E4-4708-B9EA-9FB220CA2467}"/>
    <cellStyle name="Porcentual 4 5 3 3" xfId="1656" xr:uid="{4C413369-142A-40AD-9D47-DD1ECF0AFA89}"/>
    <cellStyle name="Porcentual 4 5 3 4" xfId="3571" xr:uid="{FA09723A-5AC3-4CC5-A6EB-3848A9BDB50F}"/>
    <cellStyle name="Porcentual 4 5 4" xfId="938" xr:uid="{36E5A76A-644C-439A-9B78-1A83BD1982C4}"/>
    <cellStyle name="Porcentual 4 5 4 2" xfId="2852" xr:uid="{8C9B512F-1F81-4F0E-A5A0-FC06FD94B47B}"/>
    <cellStyle name="Porcentual 4 5 4 2 2" xfId="4767" xr:uid="{DD8C2D55-A622-43D9-93FA-611D5E534606}"/>
    <cellStyle name="Porcentual 4 5 4 3" xfId="1895" xr:uid="{D05061ED-D607-4BEF-959F-DA0657DF0399}"/>
    <cellStyle name="Porcentual 4 5 4 4" xfId="3810" xr:uid="{4FE372D1-F2AA-4439-B0E7-BD656B4FC4B6}"/>
    <cellStyle name="Porcentual 4 5 5" xfId="2136" xr:uid="{2A07A4A2-DBD3-48BA-B407-64234D04F4A9}"/>
    <cellStyle name="Porcentual 4 5 5 2" xfId="4051" xr:uid="{440C96CF-266E-4F69-BA9E-F80ECC6975D0}"/>
    <cellStyle name="Porcentual 4 5 6" xfId="1179" xr:uid="{EE98BB48-6B66-4703-966C-FB4633CEE48F}"/>
    <cellStyle name="Porcentual 4 5 7" xfId="3094" xr:uid="{3DD5CDE0-3196-4922-826C-8D2BA442C259}"/>
    <cellStyle name="Porcentual 4 6" xfId="289" xr:uid="{6CA5BE06-3BE8-4285-904E-AB9D0AAAC05C}"/>
    <cellStyle name="Porcentual 4 6 2" xfId="2203" xr:uid="{8AE4A947-0D6F-4723-9934-6CEFAAA99F83}"/>
    <cellStyle name="Porcentual 4 6 2 2" xfId="4118" xr:uid="{0B1F0DC2-8B38-444B-AED2-5F3571F05014}"/>
    <cellStyle name="Porcentual 4 6 3" xfId="1246" xr:uid="{4911B88C-752C-4188-97D4-3B03832A5BE1}"/>
    <cellStyle name="Porcentual 4 6 4" xfId="3161" xr:uid="{093D2029-BAEC-4595-AE72-1162D27BC55E}"/>
    <cellStyle name="Porcentual 4 7" xfId="528" xr:uid="{EF033203-6A41-4623-A84E-7BCFD3FF579E}"/>
    <cellStyle name="Porcentual 4 7 2" xfId="2442" xr:uid="{D0A40D59-6F8A-47FC-A613-50E018D96059}"/>
    <cellStyle name="Porcentual 4 7 2 2" xfId="4357" xr:uid="{9C7ACAFE-7F4D-450C-9B46-9AE1EC088CAA}"/>
    <cellStyle name="Porcentual 4 7 3" xfId="1485" xr:uid="{59B66DDF-1E1F-4A0D-8E11-EE7698DA088B}"/>
    <cellStyle name="Porcentual 4 7 4" xfId="3400" xr:uid="{72C1B390-2006-4729-82F5-D481FA20D1EE}"/>
    <cellStyle name="Porcentual 4 8" xfId="767" xr:uid="{EDC1E00A-72BE-4FDC-B635-A45771FEAFB3}"/>
    <cellStyle name="Porcentual 4 8 2" xfId="2681" xr:uid="{82AD940C-1FD4-4F33-8FAE-45EDE2ADB548}"/>
    <cellStyle name="Porcentual 4 8 2 2" xfId="4596" xr:uid="{B6938E91-0DC7-475A-8EF1-CE069971721E}"/>
    <cellStyle name="Porcentual 4 8 3" xfId="1724" xr:uid="{C4DB35F3-77F4-4063-9E7E-C590E73E5241}"/>
    <cellStyle name="Porcentual 4 8 4" xfId="3639" xr:uid="{BF76FF5A-7F67-4C61-BA89-0005309B1271}"/>
    <cellStyle name="Porcentual 4 9" xfId="1965" xr:uid="{8E577749-E211-4654-9705-7C564823324F}"/>
    <cellStyle name="Porcentual 4 9 2" xfId="3880" xr:uid="{CDAEF34B-A2B6-4C19-833D-24828471BC88}"/>
  </cellStyles>
  <dxfs count="2425">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304800</xdr:colOff>
      <xdr:row>0</xdr:row>
      <xdr:rowOff>0</xdr:rowOff>
    </xdr:from>
    <xdr:to>
      <xdr:col>0</xdr:col>
      <xdr:colOff>1397000</xdr:colOff>
      <xdr:row>2</xdr:row>
      <xdr:rowOff>317500</xdr:rowOff>
    </xdr:to>
    <xdr:pic>
      <xdr:nvPicPr>
        <xdr:cNvPr id="2" name="1 Imagen" descr="escudo_negro">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a:srcRect/>
        <a:stretch>
          <a:fillRect/>
        </a:stretch>
      </xdr:blipFill>
      <xdr:spPr bwMode="auto">
        <a:xfrm>
          <a:off x="304800" y="0"/>
          <a:ext cx="1092200" cy="1206500"/>
        </a:xfrm>
        <a:prstGeom prst="rect">
          <a:avLst/>
        </a:prstGeom>
        <a:noFill/>
        <a:ln w="9525">
          <a:noFill/>
          <a:miter lim="800000"/>
          <a:headEnd/>
          <a:tailEnd/>
        </a:ln>
      </xdr:spPr>
    </xdr:pic>
    <xdr:clientData/>
  </xdr:twoCellAnchor>
  <xdr:oneCellAnchor>
    <xdr:from>
      <xdr:col>47</xdr:col>
      <xdr:colOff>523875</xdr:colOff>
      <xdr:row>1</xdr:row>
      <xdr:rowOff>0</xdr:rowOff>
    </xdr:from>
    <xdr:ext cx="1771650" cy="452437"/>
    <xdr:pic>
      <xdr:nvPicPr>
        <xdr:cNvPr id="5" name="Imagen 4">
          <a:extLst>
            <a:ext uri="{FF2B5EF4-FFF2-40B4-BE49-F238E27FC236}">
              <a16:creationId xmlns:a16="http://schemas.microsoft.com/office/drawing/2014/main" id="{B043019A-60E2-41F8-A988-D5A92056C1D8}"/>
            </a:ext>
            <a:ext uri="{147F2762-F138-4A5C-976F-8EAC2B608ADB}">
              <a16:predDERef xmlns:a16="http://schemas.microsoft.com/office/drawing/2014/main" pred="{00000000-0008-0000-0600-000004000000}"/>
            </a:ext>
          </a:extLst>
        </xdr:cNvPr>
        <xdr:cNvPicPr>
          <a:picLocks noChangeAspect="1"/>
        </xdr:cNvPicPr>
      </xdr:nvPicPr>
      <xdr:blipFill>
        <a:blip xmlns:r="http://schemas.openxmlformats.org/officeDocument/2006/relationships" r:embed="rId2"/>
        <a:stretch>
          <a:fillRect/>
        </a:stretch>
      </xdr:blipFill>
      <xdr:spPr>
        <a:xfrm>
          <a:off x="41132125" y="444500"/>
          <a:ext cx="1771650" cy="452437"/>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atadominguez/Downloads/MES_DE_JUNIO__2011(1)%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 PLAN DESARROLLO"/>
      <sheetName val="METAS PROYECTO"/>
      <sheetName val="ACTIVIDADES"/>
      <sheetName val="METAS-ACT "/>
      <sheetName val="RESERVAS- PASIVOS 2011"/>
      <sheetName val="PROCESOS CONTRATACION"/>
      <sheetName val="METAS PDD 2011"/>
    </sheetNames>
    <sheetDataSet>
      <sheetData sheetId="0"/>
      <sheetData sheetId="1">
        <row r="17">
          <cell r="F17">
            <v>0</v>
          </cell>
          <cell r="G17">
            <v>0</v>
          </cell>
        </row>
      </sheetData>
      <sheetData sheetId="2" refreshError="1"/>
      <sheetData sheetId="3">
        <row r="24">
          <cell r="S24">
            <v>271150006</v>
          </cell>
        </row>
        <row r="26">
          <cell r="S26">
            <v>818849994</v>
          </cell>
        </row>
      </sheetData>
      <sheetData sheetId="4" refreshError="1"/>
      <sheetData sheetId="5">
        <row r="11">
          <cell r="D11" t="str">
            <v>Adelantar un (1)  programa para cubrir los Gastos Operativos de Inversión correspondientes a la Coordinación, control y supervisión del NUSE 123</v>
          </cell>
          <cell r="F11">
            <v>271150006</v>
          </cell>
        </row>
        <row r="12">
          <cell r="F12">
            <v>143227011</v>
          </cell>
        </row>
        <row r="44">
          <cell r="D44" t="str">
            <v>Adelantar la ejecución del plan para la coordinación, dirección, control y supervisión del Sistema Integrado de Seguridad y Emergencias NUSE 123 del Distrito Capital, incluida la adhesión de sistemas de seguridad y emergencias en la región capital.</v>
          </cell>
          <cell r="F44">
            <v>818849994</v>
          </cell>
        </row>
        <row r="45">
          <cell r="F45">
            <v>813989702.33333337</v>
          </cell>
        </row>
        <row r="75">
          <cell r="D75" t="str">
            <v>Adelantar un (1)  programa de dotación de la Infraestructura Tecnológica de la Sala de Crisis de Bogota.</v>
          </cell>
          <cell r="F75">
            <v>0</v>
          </cell>
        </row>
        <row r="87">
          <cell r="F87">
            <v>106200000</v>
          </cell>
        </row>
      </sheetData>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BM28"/>
  <sheetViews>
    <sheetView topLeftCell="A4" workbookViewId="0">
      <selection activeCell="A24" sqref="A24"/>
    </sheetView>
  </sheetViews>
  <sheetFormatPr baseColWidth="10" defaultColWidth="10.875" defaultRowHeight="12.75" x14ac:dyDescent="0.2"/>
  <cols>
    <col min="1" max="1" width="29.5" style="11" customWidth="1"/>
    <col min="2" max="2" width="25" style="11" customWidth="1"/>
    <col min="3" max="3" width="15.625" style="11" customWidth="1"/>
    <col min="4" max="4" width="13" style="11" customWidth="1"/>
    <col min="5" max="6" width="13.625" style="11" customWidth="1"/>
    <col min="7" max="7" width="15.875" style="11" customWidth="1"/>
    <col min="8" max="8" width="9.375" style="11" customWidth="1"/>
    <col min="9" max="9" width="10.375" style="11" customWidth="1"/>
    <col min="10" max="10" width="11.5" style="11" customWidth="1"/>
    <col min="11" max="11" width="10.125" style="11" customWidth="1"/>
    <col min="12" max="12" width="8.125" style="11" customWidth="1"/>
    <col min="13" max="14" width="7.5" style="11" customWidth="1"/>
    <col min="15" max="15" width="7.875" style="11" customWidth="1"/>
    <col min="16" max="16" width="6.625" style="11" customWidth="1"/>
    <col min="17" max="18" width="10.875" style="11"/>
    <col min="19" max="19" width="11.375" style="11" customWidth="1"/>
    <col min="20" max="20" width="11.5" style="11" hidden="1" customWidth="1"/>
    <col min="21" max="21" width="28.5" style="11" customWidth="1"/>
    <col min="22" max="22" width="15.375" style="11" customWidth="1"/>
    <col min="23" max="24" width="14.125" style="11" customWidth="1"/>
    <col min="25" max="26" width="8" style="11" customWidth="1"/>
    <col min="27" max="27" width="7.5" style="11" customWidth="1"/>
    <col min="28" max="28" width="7.625" style="11" customWidth="1"/>
    <col min="29" max="29" width="10.5" style="11" customWidth="1"/>
    <col min="30" max="30" width="10.875" style="11"/>
    <col min="31" max="31" width="22.125" style="11" customWidth="1"/>
    <col min="32" max="32" width="19.625" style="11" customWidth="1"/>
    <col min="33" max="33" width="10.875" style="11"/>
    <col min="34" max="34" width="13.125" style="11" customWidth="1"/>
    <col min="35" max="36" width="10.875" style="11"/>
    <col min="37" max="37" width="19.125" style="11" customWidth="1"/>
    <col min="38" max="38" width="23.125" style="11" customWidth="1"/>
    <col min="39" max="41" width="10.875" style="11"/>
    <col min="42" max="43" width="0" style="11" hidden="1" customWidth="1"/>
    <col min="44" max="45" width="10.875" style="11"/>
    <col min="46" max="46" width="0" style="11" hidden="1" customWidth="1"/>
    <col min="47" max="47" width="6" style="11" customWidth="1"/>
    <col min="48" max="48" width="6.125" style="11" customWidth="1"/>
    <col min="49" max="49" width="6.625" style="11" customWidth="1"/>
    <col min="50" max="50" width="4.625" style="11" customWidth="1"/>
    <col min="51" max="51" width="6.125" style="11" customWidth="1"/>
    <col min="52" max="53" width="10.875" style="11"/>
    <col min="54" max="54" width="21.5" style="11" customWidth="1"/>
    <col min="55" max="55" width="20" style="11" customWidth="1"/>
    <col min="56" max="60" width="10.875" style="11"/>
    <col min="61" max="65" width="5" style="11" bestFit="1" customWidth="1"/>
    <col min="66" max="16384" width="10.875" style="11"/>
  </cols>
  <sheetData>
    <row r="1" spans="1:65" ht="12.75" customHeight="1" x14ac:dyDescent="0.2">
      <c r="A1" s="255" t="s">
        <v>0</v>
      </c>
      <c r="B1" s="256"/>
      <c r="C1" s="256"/>
      <c r="D1" s="256"/>
      <c r="E1" s="256"/>
      <c r="F1" s="256"/>
      <c r="G1" s="256"/>
      <c r="H1" s="256"/>
      <c r="I1" s="256"/>
      <c r="J1" s="256"/>
      <c r="K1" s="256"/>
      <c r="L1" s="256"/>
      <c r="M1" s="256"/>
      <c r="N1" s="256"/>
      <c r="O1" s="256"/>
      <c r="P1" s="257"/>
      <c r="U1" s="261" t="s">
        <v>0</v>
      </c>
      <c r="V1" s="261"/>
      <c r="W1" s="261"/>
      <c r="X1" s="261"/>
      <c r="Y1" s="261"/>
      <c r="Z1" s="261"/>
      <c r="AA1" s="261"/>
      <c r="AB1" s="261"/>
      <c r="AC1" s="261"/>
      <c r="AD1" s="261"/>
      <c r="AE1" s="261" t="s">
        <v>1</v>
      </c>
      <c r="AF1" s="261"/>
      <c r="AG1" s="261"/>
      <c r="AK1" s="255" t="s">
        <v>0</v>
      </c>
      <c r="AL1" s="256"/>
      <c r="AM1" s="256"/>
      <c r="AN1" s="256"/>
      <c r="AO1" s="256"/>
      <c r="AP1" s="256"/>
      <c r="AQ1" s="256"/>
      <c r="AR1" s="256"/>
      <c r="AS1" s="256"/>
      <c r="AT1" s="256"/>
      <c r="AU1" s="256"/>
      <c r="AV1" s="256"/>
      <c r="AW1" s="256"/>
      <c r="AX1" s="256"/>
      <c r="AY1" s="257"/>
      <c r="BB1" s="255" t="s">
        <v>0</v>
      </c>
      <c r="BC1" s="256"/>
      <c r="BD1" s="256"/>
      <c r="BE1" s="256"/>
      <c r="BF1" s="256"/>
      <c r="BG1" s="256"/>
      <c r="BH1" s="256"/>
      <c r="BI1" s="256"/>
      <c r="BJ1" s="256"/>
      <c r="BK1" s="256"/>
      <c r="BL1" s="256"/>
      <c r="BM1" s="257"/>
    </row>
    <row r="2" spans="1:65" ht="33" customHeight="1" x14ac:dyDescent="0.2">
      <c r="A2" s="258" t="s">
        <v>2</v>
      </c>
      <c r="B2" s="259" t="s">
        <v>3</v>
      </c>
      <c r="C2" s="259" t="s">
        <v>4</v>
      </c>
      <c r="D2" s="259" t="s">
        <v>5</v>
      </c>
      <c r="E2" s="258" t="s">
        <v>6</v>
      </c>
      <c r="F2" s="262" t="s">
        <v>7</v>
      </c>
      <c r="G2" s="258" t="s">
        <v>8</v>
      </c>
      <c r="H2" s="259" t="s">
        <v>9</v>
      </c>
      <c r="I2" s="259" t="s">
        <v>10</v>
      </c>
      <c r="J2" s="259" t="s">
        <v>11</v>
      </c>
      <c r="K2" s="259" t="s">
        <v>12</v>
      </c>
      <c r="L2" s="264" t="s">
        <v>13</v>
      </c>
      <c r="M2" s="265"/>
      <c r="N2" s="265"/>
      <c r="O2" s="265"/>
      <c r="P2" s="266"/>
      <c r="U2" s="258" t="s">
        <v>2</v>
      </c>
      <c r="V2" s="258" t="s">
        <v>8</v>
      </c>
      <c r="W2" s="262" t="s">
        <v>14</v>
      </c>
      <c r="X2" s="262" t="s">
        <v>15</v>
      </c>
      <c r="Y2" s="264" t="s">
        <v>13</v>
      </c>
      <c r="Z2" s="265"/>
      <c r="AA2" s="265"/>
      <c r="AB2" s="265"/>
      <c r="AC2" s="266"/>
      <c r="AD2" s="258" t="s">
        <v>16</v>
      </c>
      <c r="AE2" s="258" t="s">
        <v>17</v>
      </c>
      <c r="AF2" s="258" t="s">
        <v>18</v>
      </c>
      <c r="AG2" s="258" t="s">
        <v>19</v>
      </c>
      <c r="AK2" s="258" t="s">
        <v>2</v>
      </c>
      <c r="AL2" s="259" t="s">
        <v>3</v>
      </c>
      <c r="AM2" s="259" t="s">
        <v>4</v>
      </c>
      <c r="AN2" s="259" t="s">
        <v>5</v>
      </c>
      <c r="AO2" s="258" t="s">
        <v>6</v>
      </c>
      <c r="AP2" s="262" t="s">
        <v>20</v>
      </c>
      <c r="AQ2" s="258" t="s">
        <v>8</v>
      </c>
      <c r="AR2" s="259" t="s">
        <v>9</v>
      </c>
      <c r="AS2" s="259" t="s">
        <v>10</v>
      </c>
      <c r="AT2" s="259" t="s">
        <v>21</v>
      </c>
      <c r="AU2" s="264" t="s">
        <v>13</v>
      </c>
      <c r="AV2" s="265"/>
      <c r="AW2" s="265"/>
      <c r="AX2" s="265"/>
      <c r="AY2" s="266"/>
      <c r="BB2" s="258" t="s">
        <v>2</v>
      </c>
      <c r="BC2" s="262" t="s">
        <v>3</v>
      </c>
      <c r="BD2" s="262" t="s">
        <v>4</v>
      </c>
      <c r="BE2" s="262" t="s">
        <v>5</v>
      </c>
      <c r="BF2" s="258" t="s">
        <v>6</v>
      </c>
      <c r="BG2" s="262" t="s">
        <v>22</v>
      </c>
      <c r="BH2" s="262" t="s">
        <v>23</v>
      </c>
      <c r="BI2" s="264" t="s">
        <v>13</v>
      </c>
      <c r="BJ2" s="265"/>
      <c r="BK2" s="265"/>
      <c r="BL2" s="265"/>
      <c r="BM2" s="266"/>
    </row>
    <row r="3" spans="1:65" ht="50.25" customHeight="1" x14ac:dyDescent="0.2">
      <c r="A3" s="258"/>
      <c r="B3" s="260"/>
      <c r="C3" s="260"/>
      <c r="D3" s="260"/>
      <c r="E3" s="258"/>
      <c r="F3" s="263"/>
      <c r="G3" s="258"/>
      <c r="H3" s="260"/>
      <c r="I3" s="260"/>
      <c r="J3" s="260"/>
      <c r="K3" s="260"/>
      <c r="L3" s="60">
        <v>2008</v>
      </c>
      <c r="M3" s="60">
        <v>2009</v>
      </c>
      <c r="N3" s="60">
        <v>2010</v>
      </c>
      <c r="O3" s="60">
        <v>2011</v>
      </c>
      <c r="P3" s="60">
        <v>2012</v>
      </c>
      <c r="U3" s="258"/>
      <c r="V3" s="258"/>
      <c r="W3" s="263"/>
      <c r="X3" s="263"/>
      <c r="Y3" s="60">
        <v>2008</v>
      </c>
      <c r="Z3" s="60">
        <v>2009</v>
      </c>
      <c r="AA3" s="60">
        <v>2010</v>
      </c>
      <c r="AB3" s="60">
        <v>2011</v>
      </c>
      <c r="AC3" s="60">
        <v>2012</v>
      </c>
      <c r="AD3" s="258"/>
      <c r="AE3" s="258"/>
      <c r="AF3" s="258"/>
      <c r="AG3" s="258"/>
      <c r="AK3" s="258"/>
      <c r="AL3" s="260"/>
      <c r="AM3" s="260"/>
      <c r="AN3" s="260"/>
      <c r="AO3" s="258"/>
      <c r="AP3" s="263"/>
      <c r="AQ3" s="258"/>
      <c r="AR3" s="260"/>
      <c r="AS3" s="260"/>
      <c r="AT3" s="260"/>
      <c r="AU3" s="60">
        <v>2008</v>
      </c>
      <c r="AV3" s="60">
        <v>2009</v>
      </c>
      <c r="AW3" s="60">
        <v>2010</v>
      </c>
      <c r="AX3" s="60">
        <v>2011</v>
      </c>
      <c r="AY3" s="60">
        <v>2012</v>
      </c>
      <c r="BB3" s="258"/>
      <c r="BC3" s="263"/>
      <c r="BD3" s="263"/>
      <c r="BE3" s="263"/>
      <c r="BF3" s="258"/>
      <c r="BG3" s="263"/>
      <c r="BH3" s="263"/>
      <c r="BI3" s="60">
        <v>2008</v>
      </c>
      <c r="BJ3" s="60">
        <v>2009</v>
      </c>
      <c r="BK3" s="60">
        <v>2010</v>
      </c>
      <c r="BL3" s="60">
        <v>2011</v>
      </c>
      <c r="BM3" s="60">
        <v>2012</v>
      </c>
    </row>
    <row r="4" spans="1:65" ht="48" customHeight="1" x14ac:dyDescent="0.2">
      <c r="A4" s="38" t="s">
        <v>24</v>
      </c>
      <c r="B4" s="38" t="s">
        <v>25</v>
      </c>
      <c r="C4" s="9" t="s">
        <v>26</v>
      </c>
      <c r="D4" s="9" t="s">
        <v>27</v>
      </c>
      <c r="E4" s="10">
        <f>+L4+M4+N4+O4+P4</f>
        <v>1</v>
      </c>
      <c r="F4" s="10">
        <f>+J4*E4/I4</f>
        <v>0.84444444444444444</v>
      </c>
      <c r="G4" s="10">
        <f>L4+M4+N4+J4</f>
        <v>0.88</v>
      </c>
      <c r="H4" s="10">
        <f>+L4+M4+N4+O4</f>
        <v>0.95</v>
      </c>
      <c r="I4" s="39">
        <f>+O4</f>
        <v>0.45</v>
      </c>
      <c r="J4" s="10">
        <v>0.38</v>
      </c>
      <c r="K4" s="10">
        <v>0.23</v>
      </c>
      <c r="L4" s="10">
        <v>0.1</v>
      </c>
      <c r="M4" s="10">
        <v>0.15</v>
      </c>
      <c r="N4" s="40">
        <v>0.25</v>
      </c>
      <c r="O4" s="39">
        <v>0.45</v>
      </c>
      <c r="P4" s="10">
        <v>0.05</v>
      </c>
      <c r="U4" s="38" t="s">
        <v>25</v>
      </c>
      <c r="V4" s="10">
        <f>+Y4+Z4+AA4+AD4</f>
        <v>0.88</v>
      </c>
      <c r="W4" s="10">
        <f>+G8</f>
        <v>0.38</v>
      </c>
      <c r="X4" s="10">
        <f>+SUM(Y4:AB4)</f>
        <v>0.95</v>
      </c>
      <c r="Y4" s="10">
        <v>0.1</v>
      </c>
      <c r="Z4" s="10">
        <v>0.15</v>
      </c>
      <c r="AA4" s="40">
        <v>0.25</v>
      </c>
      <c r="AB4" s="39">
        <v>0.45</v>
      </c>
      <c r="AC4" s="10">
        <v>0.05</v>
      </c>
      <c r="AD4" s="10">
        <v>0.38</v>
      </c>
      <c r="AE4" s="41">
        <f>+'[1]METAS-ACT '!S24+'[1]METAS-ACT '!S26</f>
        <v>1090000000</v>
      </c>
      <c r="AF4" s="41">
        <v>882716713</v>
      </c>
      <c r="AG4" s="42">
        <f>+AF4/AE4</f>
        <v>0.80983184678899078</v>
      </c>
      <c r="AK4" s="38" t="s">
        <v>24</v>
      </c>
      <c r="AL4" s="38" t="s">
        <v>25</v>
      </c>
      <c r="AM4" s="9" t="s">
        <v>26</v>
      </c>
      <c r="AN4" s="9" t="s">
        <v>27</v>
      </c>
      <c r="AO4" s="10">
        <f>+AU4+AV4+AW4+AX4+AY4</f>
        <v>1</v>
      </c>
      <c r="AP4" s="10">
        <f>+AT4*AO4/AS4</f>
        <v>0.15555555555555556</v>
      </c>
      <c r="AQ4" s="10">
        <f>AU4+AV4+AW4+AT4</f>
        <v>0.57000000000000006</v>
      </c>
      <c r="AR4" s="10">
        <f>+AU4+AV4+AW4+AX4</f>
        <v>0.95</v>
      </c>
      <c r="AS4" s="39">
        <f>+AX4</f>
        <v>0.45</v>
      </c>
      <c r="AT4" s="10">
        <v>7.0000000000000007E-2</v>
      </c>
      <c r="AU4" s="10">
        <v>0.1</v>
      </c>
      <c r="AV4" s="10">
        <v>0.15</v>
      </c>
      <c r="AW4" s="40">
        <v>0.25</v>
      </c>
      <c r="AX4" s="39">
        <v>0.45</v>
      </c>
      <c r="AY4" s="10">
        <v>0.05</v>
      </c>
      <c r="BB4" s="38" t="s">
        <v>28</v>
      </c>
      <c r="BC4" s="38" t="s">
        <v>29</v>
      </c>
      <c r="BD4" s="9" t="s">
        <v>30</v>
      </c>
      <c r="BE4" s="9" t="s">
        <v>31</v>
      </c>
      <c r="BF4" s="10">
        <f>+BI4+BJ4+BK4+BL4+BM4</f>
        <v>1</v>
      </c>
      <c r="BG4" s="10">
        <f>+SUM(BI4+BJ4+BK4+BL4)</f>
        <v>1</v>
      </c>
      <c r="BH4" s="39">
        <f>+BL4</f>
        <v>0.56999999999999995</v>
      </c>
      <c r="BI4" s="10">
        <v>0</v>
      </c>
      <c r="BJ4" s="10">
        <v>0.25</v>
      </c>
      <c r="BK4" s="40">
        <v>0.18</v>
      </c>
      <c r="BL4" s="39">
        <v>0.56999999999999995</v>
      </c>
      <c r="BM4" s="10">
        <v>0</v>
      </c>
    </row>
    <row r="5" spans="1:65" ht="22.5" x14ac:dyDescent="0.2">
      <c r="A5" s="43"/>
      <c r="B5" s="43"/>
      <c r="C5" s="44"/>
      <c r="D5" s="44"/>
      <c r="E5" s="45"/>
      <c r="F5" s="45"/>
      <c r="G5" s="45"/>
      <c r="H5" s="45"/>
      <c r="I5" s="46"/>
      <c r="J5" s="45"/>
      <c r="K5" s="45"/>
      <c r="L5" s="45"/>
      <c r="M5" s="45"/>
      <c r="N5" s="47"/>
      <c r="O5" s="45"/>
      <c r="P5" s="45"/>
      <c r="U5" s="38" t="s">
        <v>28</v>
      </c>
      <c r="V5" s="10">
        <f>+Y5+Z5+AA5+AD5</f>
        <v>0.78</v>
      </c>
      <c r="W5" s="10">
        <f>+J14</f>
        <v>0.35</v>
      </c>
      <c r="X5" s="10">
        <f>+SUM(Y5:AB5)</f>
        <v>1</v>
      </c>
      <c r="Y5" s="10">
        <v>0</v>
      </c>
      <c r="Z5" s="10">
        <v>0.25</v>
      </c>
      <c r="AA5" s="40">
        <v>0.18</v>
      </c>
      <c r="AB5" s="39">
        <v>0.56999999999999995</v>
      </c>
      <c r="AC5" s="10">
        <v>0</v>
      </c>
      <c r="AD5" s="10">
        <v>0.35</v>
      </c>
      <c r="AE5" s="41">
        <f>+'[1]METAS PROYECTO'!F17</f>
        <v>0</v>
      </c>
      <c r="AF5" s="41">
        <f>+'[1]METAS PROYECTO'!G17</f>
        <v>0</v>
      </c>
      <c r="AG5" s="10">
        <v>0</v>
      </c>
    </row>
    <row r="6" spans="1:65" ht="22.5" customHeight="1" x14ac:dyDescent="0.2">
      <c r="A6" s="258" t="s">
        <v>2</v>
      </c>
      <c r="B6" s="258" t="s">
        <v>6</v>
      </c>
      <c r="C6" s="258" t="s">
        <v>8</v>
      </c>
      <c r="D6" s="262" t="s">
        <v>32</v>
      </c>
      <c r="E6" s="262" t="s">
        <v>33</v>
      </c>
      <c r="F6" s="262" t="s">
        <v>34</v>
      </c>
      <c r="G6" s="262" t="s">
        <v>35</v>
      </c>
      <c r="H6" s="258" t="s">
        <v>13</v>
      </c>
      <c r="I6" s="258"/>
      <c r="J6" s="258"/>
      <c r="K6" s="258"/>
      <c r="L6" s="258"/>
      <c r="M6" s="48"/>
      <c r="N6" s="34"/>
      <c r="O6" s="34"/>
      <c r="U6" s="49" t="s">
        <v>36</v>
      </c>
      <c r="AE6" s="50">
        <f>+AE4+AE5</f>
        <v>1090000000</v>
      </c>
      <c r="AF6" s="50">
        <f>+AF4</f>
        <v>882716713</v>
      </c>
      <c r="AG6" s="51">
        <f>+AF6/AE6</f>
        <v>0.80983184678899078</v>
      </c>
    </row>
    <row r="7" spans="1:65" ht="39" customHeight="1" x14ac:dyDescent="0.2">
      <c r="A7" s="258"/>
      <c r="B7" s="258"/>
      <c r="C7" s="258"/>
      <c r="D7" s="263"/>
      <c r="E7" s="263"/>
      <c r="F7" s="263"/>
      <c r="G7" s="263"/>
      <c r="H7" s="60">
        <v>2008</v>
      </c>
      <c r="I7" s="60">
        <v>2009</v>
      </c>
      <c r="J7" s="60">
        <v>2010</v>
      </c>
      <c r="K7" s="60">
        <v>2011</v>
      </c>
      <c r="L7" s="60">
        <v>2012</v>
      </c>
      <c r="N7" s="34"/>
      <c r="O7" s="34"/>
      <c r="U7" s="43"/>
      <c r="V7" s="45"/>
      <c r="W7" s="45"/>
      <c r="X7" s="45"/>
      <c r="Y7" s="45"/>
      <c r="Z7" s="45"/>
      <c r="AA7" s="46"/>
      <c r="AB7" s="45"/>
      <c r="AC7" s="45"/>
      <c r="AD7" s="45"/>
      <c r="AE7" s="52"/>
      <c r="AF7" s="52"/>
      <c r="AG7" s="45"/>
    </row>
    <row r="8" spans="1:65" ht="22.5" x14ac:dyDescent="0.2">
      <c r="A8" s="38" t="s">
        <v>24</v>
      </c>
      <c r="B8" s="10">
        <v>1</v>
      </c>
      <c r="C8" s="10">
        <f>+H8+I8+J8+G8</f>
        <v>0.88</v>
      </c>
      <c r="D8" s="10">
        <f>+SUM(H8:K8)</f>
        <v>0.95</v>
      </c>
      <c r="E8" s="39">
        <f>+K8</f>
        <v>0.45</v>
      </c>
      <c r="F8" s="39">
        <f>(B8*G8)/E8</f>
        <v>0.84444444444444444</v>
      </c>
      <c r="G8" s="10">
        <f>+J4</f>
        <v>0.38</v>
      </c>
      <c r="H8" s="10">
        <v>0.1</v>
      </c>
      <c r="I8" s="10">
        <v>0.15</v>
      </c>
      <c r="J8" s="40">
        <v>0.25</v>
      </c>
      <c r="K8" s="39">
        <v>0.45</v>
      </c>
      <c r="L8" s="10">
        <v>0.05</v>
      </c>
      <c r="N8" s="34"/>
      <c r="O8" s="53"/>
      <c r="U8" s="43"/>
      <c r="V8" s="45"/>
      <c r="W8" s="45"/>
      <c r="X8" s="45"/>
      <c r="Y8" s="45"/>
      <c r="Z8" s="45"/>
      <c r="AA8" s="46"/>
      <c r="AB8" s="45"/>
      <c r="AC8" s="45"/>
      <c r="AD8" s="45"/>
      <c r="AE8" s="52"/>
      <c r="AF8" s="52"/>
      <c r="AG8" s="45"/>
    </row>
    <row r="9" spans="1:65" x14ac:dyDescent="0.2">
      <c r="J9" s="54"/>
      <c r="K9" s="54"/>
    </row>
    <row r="10" spans="1:65" x14ac:dyDescent="0.2">
      <c r="H10" s="54"/>
    </row>
    <row r="11" spans="1:65" x14ac:dyDescent="0.2">
      <c r="A11" s="255" t="s">
        <v>0</v>
      </c>
      <c r="B11" s="256"/>
      <c r="C11" s="256"/>
      <c r="D11" s="256"/>
      <c r="E11" s="256"/>
      <c r="F11" s="256"/>
      <c r="G11" s="256"/>
      <c r="H11" s="256"/>
      <c r="I11" s="256"/>
      <c r="J11" s="256"/>
      <c r="K11" s="256"/>
      <c r="L11" s="256"/>
      <c r="M11" s="256"/>
      <c r="N11" s="256"/>
      <c r="O11" s="256"/>
      <c r="P11" s="257"/>
    </row>
    <row r="12" spans="1:65" ht="27.75" customHeight="1" x14ac:dyDescent="0.2">
      <c r="A12" s="258" t="s">
        <v>2</v>
      </c>
      <c r="B12" s="262" t="s">
        <v>3</v>
      </c>
      <c r="C12" s="262" t="s">
        <v>4</v>
      </c>
      <c r="D12" s="262" t="s">
        <v>5</v>
      </c>
      <c r="E12" s="258" t="s">
        <v>6</v>
      </c>
      <c r="F12" s="262" t="s">
        <v>34</v>
      </c>
      <c r="G12" s="258" t="s">
        <v>37</v>
      </c>
      <c r="H12" s="262" t="s">
        <v>38</v>
      </c>
      <c r="I12" s="262" t="s">
        <v>23</v>
      </c>
      <c r="J12" s="259" t="s">
        <v>11</v>
      </c>
      <c r="K12" s="259" t="s">
        <v>12</v>
      </c>
      <c r="L12" s="264" t="s">
        <v>13</v>
      </c>
      <c r="M12" s="265"/>
      <c r="N12" s="265"/>
      <c r="O12" s="265"/>
      <c r="P12" s="266"/>
    </row>
    <row r="13" spans="1:65" ht="69.75" customHeight="1" x14ac:dyDescent="0.2">
      <c r="A13" s="258"/>
      <c r="B13" s="263"/>
      <c r="C13" s="263"/>
      <c r="D13" s="263"/>
      <c r="E13" s="258"/>
      <c r="F13" s="263"/>
      <c r="G13" s="258"/>
      <c r="H13" s="263"/>
      <c r="I13" s="263"/>
      <c r="J13" s="260"/>
      <c r="K13" s="260"/>
      <c r="L13" s="60">
        <v>2008</v>
      </c>
      <c r="M13" s="60">
        <v>2009</v>
      </c>
      <c r="N13" s="60">
        <v>2010</v>
      </c>
      <c r="O13" s="60">
        <v>2011</v>
      </c>
      <c r="P13" s="60">
        <v>2012</v>
      </c>
    </row>
    <row r="14" spans="1:65" ht="43.5" customHeight="1" x14ac:dyDescent="0.2">
      <c r="A14" s="38" t="s">
        <v>28</v>
      </c>
      <c r="B14" s="38" t="s">
        <v>29</v>
      </c>
      <c r="C14" s="9" t="s">
        <v>30</v>
      </c>
      <c r="D14" s="9" t="s">
        <v>31</v>
      </c>
      <c r="E14" s="10">
        <f>+L14+M14+N14+O14+P14</f>
        <v>1</v>
      </c>
      <c r="F14" s="10">
        <f>+J14*E14/I14</f>
        <v>0.61403508771929827</v>
      </c>
      <c r="G14" s="10">
        <f>+SUM(L14:N14)+J14</f>
        <v>0.78</v>
      </c>
      <c r="H14" s="10">
        <f>+SUM(L14+M14+N14+O14)</f>
        <v>1</v>
      </c>
      <c r="I14" s="39">
        <f>+O14</f>
        <v>0.56999999999999995</v>
      </c>
      <c r="J14" s="55">
        <f>15%+K14</f>
        <v>0.35</v>
      </c>
      <c r="K14" s="55">
        <v>0.2</v>
      </c>
      <c r="L14" s="10">
        <v>0</v>
      </c>
      <c r="M14" s="10">
        <v>0.25</v>
      </c>
      <c r="N14" s="40">
        <v>0.18</v>
      </c>
      <c r="O14" s="39">
        <v>0.56999999999999995</v>
      </c>
      <c r="P14" s="10">
        <v>0</v>
      </c>
    </row>
    <row r="17" spans="1:13" x14ac:dyDescent="0.2">
      <c r="H17" s="11" t="s">
        <v>39</v>
      </c>
    </row>
    <row r="18" spans="1:13" ht="23.25" customHeight="1" x14ac:dyDescent="0.2">
      <c r="A18" s="258" t="s">
        <v>2</v>
      </c>
      <c r="B18" s="262" t="s">
        <v>6</v>
      </c>
      <c r="C18" s="262" t="s">
        <v>37</v>
      </c>
      <c r="D18" s="262" t="s">
        <v>40</v>
      </c>
      <c r="E18" s="262" t="s">
        <v>41</v>
      </c>
      <c r="F18" s="259" t="s">
        <v>42</v>
      </c>
      <c r="G18" s="259" t="s">
        <v>11</v>
      </c>
      <c r="H18" s="258" t="s">
        <v>13</v>
      </c>
      <c r="I18" s="258"/>
      <c r="J18" s="258"/>
      <c r="K18" s="258"/>
      <c r="L18" s="258"/>
      <c r="M18" s="48"/>
    </row>
    <row r="19" spans="1:13" ht="50.25" customHeight="1" x14ac:dyDescent="0.2">
      <c r="A19" s="258"/>
      <c r="B19" s="263"/>
      <c r="C19" s="263"/>
      <c r="D19" s="263"/>
      <c r="E19" s="263"/>
      <c r="F19" s="260"/>
      <c r="G19" s="260"/>
      <c r="H19" s="60">
        <v>2008</v>
      </c>
      <c r="I19" s="60">
        <v>2009</v>
      </c>
      <c r="J19" s="60">
        <v>2010</v>
      </c>
      <c r="K19" s="60">
        <v>2011</v>
      </c>
      <c r="L19" s="60">
        <v>2012</v>
      </c>
      <c r="M19" s="56"/>
    </row>
    <row r="20" spans="1:13" ht="30" customHeight="1" x14ac:dyDescent="0.2">
      <c r="A20" s="38" t="s">
        <v>28</v>
      </c>
      <c r="B20" s="10">
        <v>1</v>
      </c>
      <c r="C20" s="10">
        <f>+H20+I20+J20+G20</f>
        <v>0.78</v>
      </c>
      <c r="D20" s="10">
        <f>+H20+I20+J20+L20+K20</f>
        <v>1</v>
      </c>
      <c r="E20" s="39">
        <f>+K20</f>
        <v>0.56999999999999995</v>
      </c>
      <c r="F20" s="39">
        <f>(B20*G20)/E20</f>
        <v>0.61403508771929827</v>
      </c>
      <c r="G20" s="10">
        <f>+J14</f>
        <v>0.35</v>
      </c>
      <c r="H20" s="10">
        <v>0</v>
      </c>
      <c r="I20" s="10">
        <v>0.25</v>
      </c>
      <c r="J20" s="55">
        <v>0.18</v>
      </c>
      <c r="K20" s="10">
        <v>0.56999999999999995</v>
      </c>
      <c r="L20" s="10">
        <v>0</v>
      </c>
      <c r="M20" s="53"/>
    </row>
    <row r="24" spans="1:13" x14ac:dyDescent="0.2">
      <c r="C24" s="54"/>
    </row>
    <row r="28" spans="1:13" ht="12.75" customHeight="1" x14ac:dyDescent="0.2"/>
  </sheetData>
  <mergeCells count="74">
    <mergeCell ref="G18:G19"/>
    <mergeCell ref="H18:L18"/>
    <mergeCell ref="A18:A19"/>
    <mergeCell ref="B18:B19"/>
    <mergeCell ref="C18:C19"/>
    <mergeCell ref="D18:D19"/>
    <mergeCell ref="E18:E19"/>
    <mergeCell ref="F18:F19"/>
    <mergeCell ref="G12:G13"/>
    <mergeCell ref="H12:H13"/>
    <mergeCell ref="I12:I13"/>
    <mergeCell ref="J12:J13"/>
    <mergeCell ref="K12:K13"/>
    <mergeCell ref="L12:P12"/>
    <mergeCell ref="F6:F7"/>
    <mergeCell ref="G6:G7"/>
    <mergeCell ref="H6:L6"/>
    <mergeCell ref="A11:P11"/>
    <mergeCell ref="A12:A13"/>
    <mergeCell ref="B12:B13"/>
    <mergeCell ref="C12:C13"/>
    <mergeCell ref="D12:D13"/>
    <mergeCell ref="E12:E13"/>
    <mergeCell ref="F12:F13"/>
    <mergeCell ref="A6:A7"/>
    <mergeCell ref="B6:B7"/>
    <mergeCell ref="C6:C7"/>
    <mergeCell ref="D6:D7"/>
    <mergeCell ref="E6:E7"/>
    <mergeCell ref="BE2:BE3"/>
    <mergeCell ref="BF2:BF3"/>
    <mergeCell ref="BG2:BG3"/>
    <mergeCell ref="BH2:BH3"/>
    <mergeCell ref="BI2:BM2"/>
    <mergeCell ref="BD2:BD3"/>
    <mergeCell ref="AM2:AM3"/>
    <mergeCell ref="AN2:AN3"/>
    <mergeCell ref="AO2:AO3"/>
    <mergeCell ref="AP2:AP3"/>
    <mergeCell ref="AQ2:AQ3"/>
    <mergeCell ref="AR2:AR3"/>
    <mergeCell ref="AS2:AS3"/>
    <mergeCell ref="AT2:AT3"/>
    <mergeCell ref="AU2:AY2"/>
    <mergeCell ref="BB2:BB3"/>
    <mergeCell ref="BC2:BC3"/>
    <mergeCell ref="AL2:AL3"/>
    <mergeCell ref="L2:P2"/>
    <mergeCell ref="U2:U3"/>
    <mergeCell ref="V2:V3"/>
    <mergeCell ref="W2:W3"/>
    <mergeCell ref="X2:X3"/>
    <mergeCell ref="Y2:AC2"/>
    <mergeCell ref="AD2:AD3"/>
    <mergeCell ref="AE2:AE3"/>
    <mergeCell ref="AF2:AF3"/>
    <mergeCell ref="AG2:AG3"/>
    <mergeCell ref="AK2:AK3"/>
    <mergeCell ref="BB1:BM1"/>
    <mergeCell ref="A2:A3"/>
    <mergeCell ref="B2:B3"/>
    <mergeCell ref="C2:C3"/>
    <mergeCell ref="D2:D3"/>
    <mergeCell ref="E2:E3"/>
    <mergeCell ref="K2:K3"/>
    <mergeCell ref="A1:P1"/>
    <mergeCell ref="U1:AD1"/>
    <mergeCell ref="AE1:AG1"/>
    <mergeCell ref="AK1:AY1"/>
    <mergeCell ref="F2:F3"/>
    <mergeCell ref="G2:G3"/>
    <mergeCell ref="H2:H3"/>
    <mergeCell ref="I2:I3"/>
    <mergeCell ref="J2:J3"/>
  </mergeCells>
  <phoneticPr fontId="17" type="noConversion"/>
  <pageMargins left="0.75" right="0.75" top="1" bottom="1" header="0" footer="0"/>
  <pageSetup paperSize="120" scale="69" orientation="landscape" r:id="rId1"/>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J30"/>
  <sheetViews>
    <sheetView topLeftCell="A13" workbookViewId="0">
      <selection activeCell="I17" sqref="I17"/>
    </sheetView>
  </sheetViews>
  <sheetFormatPr baseColWidth="10" defaultColWidth="10.875" defaultRowHeight="12.75" x14ac:dyDescent="0.2"/>
  <cols>
    <col min="1" max="1" width="12" style="11" bestFit="1" customWidth="1"/>
    <col min="2" max="2" width="41.875" style="11" customWidth="1"/>
    <col min="3" max="3" width="8.5" style="11" hidden="1" customWidth="1"/>
    <col min="4" max="4" width="11.125" style="11" hidden="1" customWidth="1"/>
    <col min="5" max="5" width="8.5" style="11" hidden="1" customWidth="1"/>
    <col min="6" max="6" width="21.5" style="11" customWidth="1"/>
    <col min="7" max="7" width="20.125" style="11" bestFit="1" customWidth="1"/>
    <col min="8" max="8" width="12.625" style="11" bestFit="1" customWidth="1"/>
    <col min="9" max="9" width="13.5" style="11" bestFit="1" customWidth="1"/>
    <col min="10" max="10" width="92.625" style="11" customWidth="1"/>
    <col min="11" max="16384" width="10.875" style="11"/>
  </cols>
  <sheetData>
    <row r="1" spans="1:10" ht="13.5" thickBot="1" x14ac:dyDescent="0.25">
      <c r="A1" s="272" t="s">
        <v>43</v>
      </c>
      <c r="B1" s="272"/>
      <c r="C1" s="272"/>
      <c r="D1" s="272"/>
      <c r="E1" s="272"/>
      <c r="F1" s="272"/>
      <c r="G1" s="272"/>
      <c r="H1" s="272"/>
      <c r="I1" s="272"/>
      <c r="J1" s="272"/>
    </row>
    <row r="2" spans="1:10" x14ac:dyDescent="0.2">
      <c r="A2" s="272"/>
      <c r="B2" s="272"/>
      <c r="C2" s="272"/>
      <c r="D2" s="272"/>
      <c r="E2" s="272"/>
      <c r="F2" s="272"/>
      <c r="G2" s="272"/>
      <c r="H2" s="272"/>
      <c r="I2" s="272"/>
      <c r="J2" s="272"/>
    </row>
    <row r="3" spans="1:10" ht="15" x14ac:dyDescent="0.2">
      <c r="A3" s="273" t="s">
        <v>44</v>
      </c>
      <c r="B3" s="273"/>
      <c r="C3" s="273"/>
      <c r="D3" s="273"/>
      <c r="E3" s="273"/>
      <c r="F3" s="273"/>
      <c r="G3" s="273"/>
      <c r="H3" s="273"/>
      <c r="I3" s="273"/>
      <c r="J3" s="273"/>
    </row>
    <row r="4" spans="1:10" s="14" customFormat="1" x14ac:dyDescent="0.2">
      <c r="A4" s="12"/>
      <c r="B4" s="13"/>
      <c r="C4" s="13"/>
      <c r="D4" s="13"/>
      <c r="E4" s="13"/>
      <c r="F4" s="13"/>
      <c r="G4" s="13"/>
      <c r="H4" s="13"/>
      <c r="I4" s="13"/>
      <c r="J4" s="13"/>
    </row>
    <row r="5" spans="1:10" x14ac:dyDescent="0.2">
      <c r="A5" s="15" t="s">
        <v>45</v>
      </c>
      <c r="B5" s="267" t="s">
        <v>46</v>
      </c>
      <c r="C5" s="267"/>
      <c r="D5" s="267"/>
      <c r="E5" s="267"/>
      <c r="F5" s="267"/>
      <c r="G5" s="267"/>
      <c r="H5" s="267"/>
      <c r="I5" s="267"/>
      <c r="J5" s="267"/>
    </row>
    <row r="6" spans="1:10" x14ac:dyDescent="0.2">
      <c r="A6" s="15" t="s">
        <v>47</v>
      </c>
      <c r="B6" s="267" t="s">
        <v>48</v>
      </c>
      <c r="C6" s="267"/>
      <c r="D6" s="267"/>
      <c r="E6" s="267"/>
      <c r="F6" s="267"/>
      <c r="G6" s="267"/>
      <c r="H6" s="267"/>
      <c r="I6" s="267"/>
      <c r="J6" s="267"/>
    </row>
    <row r="7" spans="1:10" x14ac:dyDescent="0.2">
      <c r="A7" s="15" t="s">
        <v>49</v>
      </c>
      <c r="B7" s="267" t="s">
        <v>50</v>
      </c>
      <c r="C7" s="267"/>
      <c r="D7" s="267"/>
      <c r="E7" s="267"/>
      <c r="F7" s="267"/>
      <c r="G7" s="267"/>
      <c r="H7" s="267"/>
      <c r="I7" s="267"/>
      <c r="J7" s="267"/>
    </row>
    <row r="8" spans="1:10" x14ac:dyDescent="0.2">
      <c r="A8" s="15" t="s">
        <v>51</v>
      </c>
      <c r="B8" s="267" t="s">
        <v>52</v>
      </c>
      <c r="C8" s="267"/>
      <c r="D8" s="267"/>
      <c r="E8" s="267"/>
      <c r="F8" s="267"/>
      <c r="G8" s="267"/>
      <c r="H8" s="267"/>
      <c r="I8" s="267"/>
      <c r="J8" s="267"/>
    </row>
    <row r="9" spans="1:10" x14ac:dyDescent="0.2">
      <c r="A9" s="15" t="s">
        <v>53</v>
      </c>
      <c r="B9" s="267" t="s">
        <v>54</v>
      </c>
      <c r="C9" s="267"/>
      <c r="D9" s="267"/>
      <c r="E9" s="267"/>
      <c r="F9" s="267"/>
      <c r="G9" s="267"/>
      <c r="H9" s="267"/>
      <c r="I9" s="267"/>
      <c r="J9" s="267"/>
    </row>
    <row r="10" spans="1:10" ht="15" x14ac:dyDescent="0.2">
      <c r="A10" s="268" t="s">
        <v>55</v>
      </c>
      <c r="B10" s="269"/>
      <c r="C10" s="269"/>
      <c r="D10" s="269"/>
      <c r="E10" s="269"/>
      <c r="F10" s="269"/>
      <c r="G10" s="269"/>
      <c r="H10" s="269"/>
      <c r="I10" s="269"/>
      <c r="J10" s="269"/>
    </row>
    <row r="12" spans="1:10" x14ac:dyDescent="0.2">
      <c r="A12" s="270" t="s">
        <v>56</v>
      </c>
      <c r="B12" s="270"/>
      <c r="C12" s="270"/>
      <c r="D12" s="270"/>
      <c r="E12" s="270"/>
      <c r="F12" s="270"/>
      <c r="G12" s="270"/>
      <c r="H12" s="270"/>
      <c r="I12" s="270"/>
      <c r="J12" s="270"/>
    </row>
    <row r="13" spans="1:10" x14ac:dyDescent="0.2">
      <c r="A13" s="270"/>
      <c r="B13" s="270"/>
      <c r="C13" s="270"/>
      <c r="D13" s="270"/>
      <c r="E13" s="270"/>
      <c r="F13" s="270"/>
      <c r="G13" s="270"/>
      <c r="H13" s="270"/>
      <c r="I13" s="270"/>
      <c r="J13" s="270"/>
    </row>
    <row r="14" spans="1:10" ht="42.75" customHeight="1" x14ac:dyDescent="0.2">
      <c r="A14" s="271" t="s">
        <v>57</v>
      </c>
      <c r="B14" s="271"/>
      <c r="C14" s="16" t="s">
        <v>58</v>
      </c>
      <c r="D14" s="16" t="s">
        <v>59</v>
      </c>
      <c r="E14" s="16" t="s">
        <v>60</v>
      </c>
      <c r="F14" s="16" t="s">
        <v>61</v>
      </c>
      <c r="G14" s="16" t="s">
        <v>62</v>
      </c>
      <c r="H14" s="16" t="s">
        <v>63</v>
      </c>
      <c r="I14" s="16" t="s">
        <v>64</v>
      </c>
      <c r="J14" s="16" t="s">
        <v>65</v>
      </c>
    </row>
    <row r="15" spans="1:10" ht="89.25" customHeight="1" x14ac:dyDescent="0.2">
      <c r="A15" s="17">
        <v>1</v>
      </c>
      <c r="B15" s="18" t="str">
        <f>+'[1]PROCESOS CONTRATACION'!D11</f>
        <v>Adelantar un (1)  programa para cubrir los Gastos Operativos de Inversión correspondientes a la Coordinación, control y supervisión del NUSE 123</v>
      </c>
      <c r="C15" s="19">
        <v>1</v>
      </c>
      <c r="D15" s="19">
        <v>1</v>
      </c>
      <c r="E15" s="20">
        <f>F15/G18</f>
        <v>0.31861889637623803</v>
      </c>
      <c r="F15" s="21">
        <f>+'[1]PROCESOS CONTRATACION'!F11</f>
        <v>271150006</v>
      </c>
      <c r="G15" s="21">
        <f>+'[1]PROCESOS CONTRATACION'!F12-'[1]PROCESOS CONTRATACION'!F87</f>
        <v>37027011</v>
      </c>
      <c r="H15" s="22">
        <f>+G15/F15</f>
        <v>0.13655544967976138</v>
      </c>
      <c r="I15" s="23">
        <v>0.7</v>
      </c>
      <c r="J15" s="18" t="s">
        <v>66</v>
      </c>
    </row>
    <row r="16" spans="1:10" ht="288" customHeight="1" x14ac:dyDescent="0.2">
      <c r="A16" s="17">
        <v>2</v>
      </c>
      <c r="B16" s="18" t="str">
        <f>+'[1]PROCESOS CONTRATACION'!D44</f>
        <v>Adelantar la ejecución del plan para la coordinación, dirección, control y supervisión del Sistema Integrado de Seguridad y Emergencias NUSE 123 del Distrito Capital, incluida la adhesión de sistemas de seguridad y emergencias en la región capital.</v>
      </c>
      <c r="C16" s="19">
        <v>1</v>
      </c>
      <c r="D16" s="19">
        <v>1</v>
      </c>
      <c r="E16" s="20">
        <f>F16/G18</f>
        <v>0.96220201221743329</v>
      </c>
      <c r="F16" s="21">
        <f>+'[1]PROCESOS CONTRATACION'!F44</f>
        <v>818849994</v>
      </c>
      <c r="G16" s="21">
        <f>+'[1]PROCESOS CONTRATACION'!F45</f>
        <v>813989702.33333337</v>
      </c>
      <c r="H16" s="24">
        <f>+G16/F16</f>
        <v>0.9940644908074987</v>
      </c>
      <c r="I16" s="23">
        <v>0.75</v>
      </c>
      <c r="J16" s="18" t="s">
        <v>67</v>
      </c>
    </row>
    <row r="17" spans="1:10" ht="64.5" customHeight="1" x14ac:dyDescent="0.2">
      <c r="A17" s="17">
        <v>3</v>
      </c>
      <c r="B17" s="18" t="str">
        <f>+'[1]PROCESOS CONTRATACION'!D75</f>
        <v>Adelantar un (1)  programa de dotación de la Infraestructura Tecnológica de la Sala de Crisis de Bogota.</v>
      </c>
      <c r="C17" s="19">
        <v>1</v>
      </c>
      <c r="D17" s="19">
        <v>1</v>
      </c>
      <c r="E17" s="25">
        <f>F17/G18</f>
        <v>0</v>
      </c>
      <c r="F17" s="21">
        <f>+'[1]PROCESOS CONTRATACION'!F75</f>
        <v>0</v>
      </c>
      <c r="G17" s="21">
        <v>0</v>
      </c>
      <c r="H17" s="24"/>
      <c r="I17" s="23">
        <v>0.73</v>
      </c>
      <c r="J17" s="18" t="s">
        <v>68</v>
      </c>
    </row>
    <row r="18" spans="1:10" ht="22.5" customHeight="1" x14ac:dyDescent="0.2">
      <c r="A18" s="26"/>
      <c r="B18" s="27"/>
      <c r="C18" s="28"/>
      <c r="D18" s="28"/>
      <c r="E18" s="29">
        <f>SUM(E15:E17)</f>
        <v>1.2808209085936713</v>
      </c>
      <c r="F18" s="30">
        <f>SUM(F15:F17)</f>
        <v>1090000000</v>
      </c>
      <c r="G18" s="31">
        <f>SUM(G15:G17)</f>
        <v>851016713.33333337</v>
      </c>
      <c r="H18" s="32">
        <f>+G18/F18</f>
        <v>0.78074927828746177</v>
      </c>
      <c r="I18" s="28"/>
      <c r="J18" s="33"/>
    </row>
    <row r="19" spans="1:10" x14ac:dyDescent="0.2">
      <c r="B19" s="34"/>
      <c r="C19" s="34"/>
      <c r="D19" s="34"/>
      <c r="E19" s="34"/>
      <c r="F19" s="34"/>
      <c r="G19" s="35"/>
      <c r="H19" s="34"/>
    </row>
    <row r="20" spans="1:10" x14ac:dyDescent="0.2">
      <c r="C20" s="34"/>
      <c r="D20" s="34"/>
      <c r="E20" s="34"/>
      <c r="F20" s="34"/>
      <c r="G20" s="35"/>
      <c r="H20" s="34"/>
    </row>
    <row r="21" spans="1:10" x14ac:dyDescent="0.2">
      <c r="F21" s="36"/>
      <c r="G21" s="36"/>
      <c r="H21" s="37"/>
    </row>
    <row r="29" spans="1:10" x14ac:dyDescent="0.2">
      <c r="F29" s="36"/>
      <c r="G29" s="37"/>
      <c r="H29" s="37"/>
    </row>
    <row r="30" spans="1:10" x14ac:dyDescent="0.2">
      <c r="F30" s="36"/>
    </row>
  </sheetData>
  <mergeCells count="10">
    <mergeCell ref="B9:J9"/>
    <mergeCell ref="A10:J10"/>
    <mergeCell ref="A12:J13"/>
    <mergeCell ref="A14:B14"/>
    <mergeCell ref="A1:J2"/>
    <mergeCell ref="A3:J3"/>
    <mergeCell ref="B5:J5"/>
    <mergeCell ref="B6:J6"/>
    <mergeCell ref="B7:J7"/>
    <mergeCell ref="B8:J8"/>
  </mergeCells>
  <phoneticPr fontId="17" type="noConversion"/>
  <printOptions horizontalCentered="1" verticalCentered="1"/>
  <pageMargins left="0.78740157480314965" right="0.78740157480314965" top="0.35" bottom="0.98425196850393704" header="0" footer="0"/>
  <pageSetup paperSize="120" scale="65" orientation="landscape" r:id="rId1"/>
  <extLst>
    <ext xmlns:mx="http://schemas.microsoft.com/office/mac/excel/2008/main" uri="{64002731-A6B0-56B0-2670-7721B7C09600}">
      <mx:PLV Mode="1"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X222"/>
  <sheetViews>
    <sheetView tabSelected="1" topLeftCell="M5" zoomScale="70" zoomScaleNormal="70" workbookViewId="0">
      <selection activeCell="AK8" sqref="AK8"/>
    </sheetView>
  </sheetViews>
  <sheetFormatPr baseColWidth="10" defaultColWidth="11.5" defaultRowHeight="12.75" x14ac:dyDescent="0.25"/>
  <cols>
    <col min="1" max="1" width="19.125" style="2" customWidth="1"/>
    <col min="2" max="2" width="5.125" style="2" customWidth="1"/>
    <col min="3" max="3" width="29.5" style="2" customWidth="1"/>
    <col min="4" max="4" width="20.125" style="2" customWidth="1"/>
    <col min="5" max="5" width="68.875" style="2" bestFit="1" customWidth="1"/>
    <col min="6" max="6" width="9.125" style="2" customWidth="1"/>
    <col min="7" max="7" width="9.125" style="2" hidden="1" customWidth="1"/>
    <col min="8" max="8" width="12.75" style="2" customWidth="1"/>
    <col min="9" max="9" width="40.625" style="2" customWidth="1"/>
    <col min="10" max="10" width="14.125" style="2" customWidth="1"/>
    <col min="11" max="11" width="15" style="2" customWidth="1"/>
    <col min="12" max="12" width="14.375" style="2" customWidth="1"/>
    <col min="13" max="13" width="9.375" style="2" customWidth="1"/>
    <col min="14" max="14" width="11.875" style="2" customWidth="1"/>
    <col min="15" max="15" width="9.875" style="2" customWidth="1"/>
    <col min="16" max="16" width="14.875" style="2" customWidth="1"/>
    <col min="17" max="17" width="13.875" style="2" customWidth="1"/>
    <col min="18" max="18" width="8.5" style="2" customWidth="1"/>
    <col min="19" max="19" width="12.125" style="2" customWidth="1"/>
    <col min="20" max="20" width="12" style="2" customWidth="1"/>
    <col min="21" max="21" width="8.5" style="2" customWidth="1"/>
    <col min="22" max="22" width="10.75" style="2" customWidth="1"/>
    <col min="23" max="23" width="10.25" style="2" customWidth="1"/>
    <col min="24" max="24" width="9.75" style="2" customWidth="1"/>
    <col min="25" max="25" width="11.125" style="2" customWidth="1"/>
    <col min="26" max="26" width="11.25" style="2" customWidth="1"/>
    <col min="27" max="27" width="9.75" style="2" customWidth="1"/>
    <col min="28" max="28" width="9.875" style="2" customWidth="1"/>
    <col min="29" max="29" width="13.75" style="2" customWidth="1"/>
    <col min="30" max="31" width="9.75" style="2" customWidth="1"/>
    <col min="32" max="32" width="10.75" style="2" customWidth="1"/>
    <col min="33" max="33" width="12.75" style="2" customWidth="1"/>
    <col min="34" max="35" width="11.625" style="1" customWidth="1"/>
    <col min="36" max="36" width="12" style="1" customWidth="1"/>
    <col min="37" max="38" width="11.625" style="1" customWidth="1"/>
    <col min="39" max="39" width="12" style="1" customWidth="1"/>
    <col min="40" max="41" width="11.625" style="1" customWidth="1"/>
    <col min="42" max="42" width="12" style="1" customWidth="1"/>
    <col min="43" max="44" width="11.625" style="1" customWidth="1"/>
    <col min="45" max="45" width="12" style="1" customWidth="1"/>
    <col min="46" max="47" width="11.625" style="1" customWidth="1"/>
    <col min="48" max="50" width="12" style="1" bestFit="1" customWidth="1"/>
    <col min="51" max="16384" width="11.5" style="1"/>
  </cols>
  <sheetData>
    <row r="1" spans="1:50" ht="35.25" customHeight="1" x14ac:dyDescent="0.25">
      <c r="A1" s="294"/>
      <c r="B1" s="295"/>
      <c r="C1" s="308" t="s">
        <v>69</v>
      </c>
      <c r="D1" s="308"/>
      <c r="E1" s="308"/>
      <c r="F1" s="308"/>
      <c r="G1" s="308"/>
      <c r="H1" s="308"/>
      <c r="I1" s="308"/>
      <c r="J1" s="308"/>
      <c r="K1" s="308"/>
      <c r="L1" s="308"/>
      <c r="M1" s="308"/>
      <c r="N1" s="308"/>
      <c r="O1" s="308"/>
      <c r="P1" s="308"/>
      <c r="Q1" s="308"/>
      <c r="R1" s="308"/>
      <c r="S1" s="308"/>
      <c r="T1" s="308"/>
      <c r="U1" s="308"/>
      <c r="V1" s="308"/>
      <c r="W1" s="308"/>
      <c r="X1" s="308"/>
      <c r="Y1" s="308"/>
      <c r="Z1" s="308"/>
      <c r="AA1" s="308"/>
      <c r="AB1" s="308"/>
      <c r="AC1" s="308"/>
      <c r="AD1" s="308"/>
      <c r="AE1" s="308"/>
      <c r="AF1" s="308"/>
      <c r="AG1" s="308"/>
      <c r="AH1" s="308"/>
      <c r="AI1" s="308"/>
      <c r="AJ1" s="308"/>
      <c r="AK1" s="308"/>
      <c r="AL1" s="308"/>
      <c r="AM1" s="308"/>
      <c r="AN1" s="308"/>
      <c r="AO1" s="308"/>
      <c r="AP1" s="308"/>
      <c r="AQ1" s="308"/>
      <c r="AR1" s="308"/>
      <c r="AS1" s="308"/>
      <c r="AT1" s="308"/>
      <c r="AU1" s="308"/>
      <c r="AV1" s="304"/>
      <c r="AW1" s="304"/>
      <c r="AX1" s="305"/>
    </row>
    <row r="2" spans="1:50" ht="35.25" customHeight="1" x14ac:dyDescent="0.25">
      <c r="A2" s="296"/>
      <c r="B2" s="297"/>
      <c r="C2" s="309" t="s">
        <v>70</v>
      </c>
      <c r="D2" s="309"/>
      <c r="E2" s="309"/>
      <c r="F2" s="309"/>
      <c r="G2" s="309"/>
      <c r="H2" s="309"/>
      <c r="I2" s="309"/>
      <c r="J2" s="309"/>
      <c r="K2" s="309"/>
      <c r="L2" s="309"/>
      <c r="M2" s="309"/>
      <c r="N2" s="309"/>
      <c r="O2" s="309"/>
      <c r="P2" s="309"/>
      <c r="Q2" s="309"/>
      <c r="R2" s="309"/>
      <c r="S2" s="309"/>
      <c r="T2" s="309"/>
      <c r="U2" s="309"/>
      <c r="V2" s="309"/>
      <c r="W2" s="309"/>
      <c r="X2" s="309"/>
      <c r="Y2" s="309"/>
      <c r="Z2" s="309"/>
      <c r="AA2" s="309"/>
      <c r="AB2" s="309"/>
      <c r="AC2" s="309"/>
      <c r="AD2" s="309"/>
      <c r="AE2" s="309"/>
      <c r="AF2" s="309"/>
      <c r="AG2" s="309"/>
      <c r="AH2" s="309"/>
      <c r="AI2" s="309"/>
      <c r="AJ2" s="309"/>
      <c r="AK2" s="309"/>
      <c r="AL2" s="309"/>
      <c r="AM2" s="309"/>
      <c r="AN2" s="309"/>
      <c r="AO2" s="309"/>
      <c r="AP2" s="309"/>
      <c r="AQ2" s="309"/>
      <c r="AR2" s="309"/>
      <c r="AS2" s="309"/>
      <c r="AT2" s="309"/>
      <c r="AU2" s="309"/>
      <c r="AV2" s="306"/>
      <c r="AW2" s="306"/>
      <c r="AX2" s="307"/>
    </row>
    <row r="3" spans="1:50" ht="35.25" customHeight="1" x14ac:dyDescent="0.25">
      <c r="A3" s="296"/>
      <c r="B3" s="297"/>
      <c r="C3" s="309" t="s">
        <v>71</v>
      </c>
      <c r="D3" s="309"/>
      <c r="E3" s="309"/>
      <c r="F3" s="309"/>
      <c r="G3" s="309"/>
      <c r="H3" s="309"/>
      <c r="I3" s="309"/>
      <c r="J3" s="309"/>
      <c r="K3" s="309"/>
      <c r="L3" s="309"/>
      <c r="M3" s="309"/>
      <c r="N3" s="309"/>
      <c r="O3" s="309"/>
      <c r="P3" s="309"/>
      <c r="Q3" s="309"/>
      <c r="R3" s="309"/>
      <c r="S3" s="309"/>
      <c r="T3" s="309"/>
      <c r="U3" s="309"/>
      <c r="V3" s="309"/>
      <c r="W3" s="309"/>
      <c r="X3" s="309"/>
      <c r="Y3" s="309"/>
      <c r="Z3" s="309"/>
      <c r="AA3" s="309" t="s">
        <v>72</v>
      </c>
      <c r="AB3" s="309"/>
      <c r="AC3" s="309"/>
      <c r="AD3" s="309"/>
      <c r="AE3" s="309"/>
      <c r="AF3" s="309"/>
      <c r="AG3" s="309"/>
      <c r="AH3" s="309"/>
      <c r="AI3" s="309"/>
      <c r="AJ3" s="309"/>
      <c r="AK3" s="309"/>
      <c r="AL3" s="309"/>
      <c r="AM3" s="309"/>
      <c r="AN3" s="309"/>
      <c r="AO3" s="309"/>
      <c r="AP3" s="309"/>
      <c r="AQ3" s="309"/>
      <c r="AR3" s="309"/>
      <c r="AS3" s="309"/>
      <c r="AT3" s="309"/>
      <c r="AU3" s="309"/>
      <c r="AV3" s="306"/>
      <c r="AW3" s="306"/>
      <c r="AX3" s="307"/>
    </row>
    <row r="4" spans="1:50" ht="27.75" customHeight="1" x14ac:dyDescent="0.25">
      <c r="A4" s="292" t="s">
        <v>73</v>
      </c>
      <c r="B4" s="293"/>
      <c r="C4" s="293"/>
      <c r="D4" s="298" t="s">
        <v>357</v>
      </c>
      <c r="E4" s="299"/>
      <c r="F4" s="299"/>
      <c r="G4" s="299"/>
      <c r="H4" s="299"/>
      <c r="I4" s="299"/>
      <c r="J4" s="299"/>
      <c r="K4" s="299"/>
      <c r="L4" s="299"/>
      <c r="M4" s="299"/>
      <c r="N4" s="299"/>
      <c r="O4" s="299"/>
      <c r="P4" s="299"/>
      <c r="Q4" s="299"/>
      <c r="R4" s="299"/>
      <c r="S4" s="299"/>
      <c r="T4" s="299"/>
      <c r="U4" s="299"/>
      <c r="V4" s="299"/>
      <c r="W4" s="299"/>
      <c r="X4" s="299"/>
      <c r="Y4" s="299"/>
      <c r="Z4" s="299"/>
      <c r="AA4" s="299"/>
      <c r="AB4" s="299"/>
      <c r="AC4" s="299"/>
      <c r="AD4" s="299"/>
      <c r="AE4" s="299"/>
      <c r="AF4" s="299"/>
      <c r="AG4" s="299"/>
      <c r="AH4" s="299"/>
      <c r="AI4" s="299"/>
      <c r="AJ4" s="299"/>
      <c r="AK4" s="299"/>
      <c r="AL4" s="299"/>
      <c r="AM4" s="299"/>
      <c r="AN4" s="299"/>
      <c r="AO4" s="299"/>
      <c r="AP4" s="299"/>
      <c r="AQ4" s="299"/>
      <c r="AR4" s="299"/>
      <c r="AS4" s="299"/>
      <c r="AT4" s="299"/>
      <c r="AU4" s="299"/>
      <c r="AV4" s="299"/>
      <c r="AW4" s="299"/>
      <c r="AX4" s="300"/>
    </row>
    <row r="5" spans="1:50" s="2" customFormat="1" ht="40.5" customHeight="1" thickBot="1" x14ac:dyDescent="0.3">
      <c r="A5" s="290" t="s">
        <v>74</v>
      </c>
      <c r="B5" s="291"/>
      <c r="C5" s="291"/>
      <c r="D5" s="301" t="s">
        <v>254</v>
      </c>
      <c r="E5" s="302"/>
      <c r="F5" s="302"/>
      <c r="G5" s="302"/>
      <c r="H5" s="302"/>
      <c r="I5" s="302"/>
      <c r="J5" s="302"/>
      <c r="K5" s="302"/>
      <c r="L5" s="302"/>
      <c r="M5" s="302"/>
      <c r="N5" s="302"/>
      <c r="O5" s="302"/>
      <c r="P5" s="302"/>
      <c r="Q5" s="302"/>
      <c r="R5" s="302"/>
      <c r="S5" s="302"/>
      <c r="T5" s="302"/>
      <c r="U5" s="302"/>
      <c r="V5" s="302"/>
      <c r="W5" s="302"/>
      <c r="X5" s="302"/>
      <c r="Y5" s="302"/>
      <c r="Z5" s="302"/>
      <c r="AA5" s="302"/>
      <c r="AB5" s="302"/>
      <c r="AC5" s="302"/>
      <c r="AD5" s="302"/>
      <c r="AE5" s="302"/>
      <c r="AF5" s="302"/>
      <c r="AG5" s="302"/>
      <c r="AH5" s="302"/>
      <c r="AI5" s="302"/>
      <c r="AJ5" s="302"/>
      <c r="AK5" s="302"/>
      <c r="AL5" s="302"/>
      <c r="AM5" s="302"/>
      <c r="AN5" s="302"/>
      <c r="AO5" s="302"/>
      <c r="AP5" s="302"/>
      <c r="AQ5" s="302"/>
      <c r="AR5" s="302"/>
      <c r="AS5" s="302"/>
      <c r="AT5" s="302"/>
      <c r="AU5" s="302"/>
      <c r="AV5" s="302"/>
      <c r="AW5" s="302"/>
      <c r="AX5" s="303"/>
    </row>
    <row r="6" spans="1:50" s="3" customFormat="1" ht="15.75" customHeight="1" x14ac:dyDescent="0.25">
      <c r="A6" s="286" t="s">
        <v>75</v>
      </c>
      <c r="B6" s="288" t="s">
        <v>76</v>
      </c>
      <c r="C6" s="284" t="s">
        <v>77</v>
      </c>
      <c r="D6" s="284" t="s">
        <v>78</v>
      </c>
      <c r="E6" s="284" t="s">
        <v>79</v>
      </c>
      <c r="F6" s="288" t="s">
        <v>80</v>
      </c>
      <c r="G6" s="284" t="s">
        <v>81</v>
      </c>
      <c r="H6" s="284" t="s">
        <v>82</v>
      </c>
      <c r="I6" s="284" t="s">
        <v>83</v>
      </c>
      <c r="J6" s="284" t="s">
        <v>84</v>
      </c>
      <c r="K6" s="284" t="s">
        <v>85</v>
      </c>
      <c r="L6" s="310" t="s">
        <v>86</v>
      </c>
      <c r="M6" s="310"/>
      <c r="N6" s="310"/>
      <c r="O6" s="310"/>
      <c r="P6" s="310"/>
      <c r="Q6" s="310"/>
      <c r="R6" s="310"/>
      <c r="S6" s="310"/>
      <c r="T6" s="310"/>
      <c r="U6" s="310"/>
      <c r="V6" s="310"/>
      <c r="W6" s="310"/>
      <c r="X6" s="310"/>
      <c r="Y6" s="310"/>
      <c r="Z6" s="310"/>
      <c r="AA6" s="310"/>
      <c r="AB6" s="310"/>
      <c r="AC6" s="310"/>
      <c r="AD6" s="310"/>
      <c r="AE6" s="310"/>
      <c r="AF6" s="310"/>
      <c r="AG6" s="310"/>
      <c r="AH6" s="310"/>
      <c r="AI6" s="310"/>
      <c r="AJ6" s="310"/>
      <c r="AK6" s="310"/>
      <c r="AL6" s="310"/>
      <c r="AM6" s="310"/>
      <c r="AN6" s="310"/>
      <c r="AO6" s="310"/>
      <c r="AP6" s="310"/>
      <c r="AQ6" s="310"/>
      <c r="AR6" s="310"/>
      <c r="AS6" s="310"/>
      <c r="AT6" s="310"/>
      <c r="AU6" s="310"/>
      <c r="AV6" s="310"/>
      <c r="AW6" s="310"/>
      <c r="AX6" s="311"/>
    </row>
    <row r="7" spans="1:50" s="3" customFormat="1" ht="28.5" customHeight="1" x14ac:dyDescent="0.25">
      <c r="A7" s="287"/>
      <c r="B7" s="289"/>
      <c r="C7" s="285"/>
      <c r="D7" s="285"/>
      <c r="E7" s="285"/>
      <c r="F7" s="289"/>
      <c r="G7" s="285"/>
      <c r="H7" s="285"/>
      <c r="I7" s="285"/>
      <c r="J7" s="285"/>
      <c r="K7" s="285"/>
      <c r="L7" s="282" t="s">
        <v>87</v>
      </c>
      <c r="M7" s="282"/>
      <c r="N7" s="282"/>
      <c r="O7" s="282" t="s">
        <v>88</v>
      </c>
      <c r="P7" s="282"/>
      <c r="Q7" s="282"/>
      <c r="R7" s="282" t="s">
        <v>89</v>
      </c>
      <c r="S7" s="282"/>
      <c r="T7" s="282"/>
      <c r="U7" s="282" t="s">
        <v>90</v>
      </c>
      <c r="V7" s="282"/>
      <c r="W7" s="282"/>
      <c r="X7" s="282" t="s">
        <v>91</v>
      </c>
      <c r="Y7" s="282"/>
      <c r="Z7" s="282"/>
      <c r="AA7" s="282" t="s">
        <v>92</v>
      </c>
      <c r="AB7" s="282"/>
      <c r="AC7" s="282"/>
      <c r="AD7" s="282" t="s">
        <v>93</v>
      </c>
      <c r="AE7" s="282"/>
      <c r="AF7" s="282"/>
      <c r="AG7" s="282" t="s">
        <v>94</v>
      </c>
      <c r="AH7" s="282"/>
      <c r="AI7" s="282"/>
      <c r="AJ7" s="282" t="s">
        <v>95</v>
      </c>
      <c r="AK7" s="282"/>
      <c r="AL7" s="282"/>
      <c r="AM7" s="282" t="s">
        <v>96</v>
      </c>
      <c r="AN7" s="282"/>
      <c r="AO7" s="282"/>
      <c r="AP7" s="282" t="s">
        <v>97</v>
      </c>
      <c r="AQ7" s="282"/>
      <c r="AR7" s="282"/>
      <c r="AS7" s="282" t="s">
        <v>98</v>
      </c>
      <c r="AT7" s="282"/>
      <c r="AU7" s="282"/>
      <c r="AV7" s="282" t="s">
        <v>99</v>
      </c>
      <c r="AW7" s="282"/>
      <c r="AX7" s="312"/>
    </row>
    <row r="8" spans="1:50" s="3" customFormat="1" ht="24.75" customHeight="1" x14ac:dyDescent="0.25">
      <c r="A8" s="287"/>
      <c r="B8" s="289"/>
      <c r="C8" s="285"/>
      <c r="D8" s="285"/>
      <c r="E8" s="285"/>
      <c r="F8" s="289"/>
      <c r="G8" s="285"/>
      <c r="H8" s="285"/>
      <c r="I8" s="285"/>
      <c r="J8" s="285"/>
      <c r="K8" s="285"/>
      <c r="L8" s="186" t="s">
        <v>100</v>
      </c>
      <c r="M8" s="186" t="s">
        <v>101</v>
      </c>
      <c r="N8" s="59" t="s">
        <v>102</v>
      </c>
      <c r="O8" s="186" t="s">
        <v>100</v>
      </c>
      <c r="P8" s="186" t="s">
        <v>101</v>
      </c>
      <c r="Q8" s="59" t="s">
        <v>102</v>
      </c>
      <c r="R8" s="186" t="s">
        <v>100</v>
      </c>
      <c r="S8" s="186" t="s">
        <v>101</v>
      </c>
      <c r="T8" s="59" t="s">
        <v>102</v>
      </c>
      <c r="U8" s="186" t="s">
        <v>100</v>
      </c>
      <c r="V8" s="186" t="s">
        <v>101</v>
      </c>
      <c r="W8" s="59" t="s">
        <v>102</v>
      </c>
      <c r="X8" s="186" t="s">
        <v>100</v>
      </c>
      <c r="Y8" s="186" t="s">
        <v>101</v>
      </c>
      <c r="Z8" s="59" t="s">
        <v>102</v>
      </c>
      <c r="AA8" s="186" t="s">
        <v>100</v>
      </c>
      <c r="AB8" s="186" t="s">
        <v>101</v>
      </c>
      <c r="AC8" s="59" t="s">
        <v>102</v>
      </c>
      <c r="AD8" s="186" t="s">
        <v>100</v>
      </c>
      <c r="AE8" s="186" t="s">
        <v>101</v>
      </c>
      <c r="AF8" s="59" t="s">
        <v>102</v>
      </c>
      <c r="AG8" s="186" t="s">
        <v>100</v>
      </c>
      <c r="AH8" s="186" t="s">
        <v>101</v>
      </c>
      <c r="AI8" s="59" t="s">
        <v>102</v>
      </c>
      <c r="AJ8" s="186" t="s">
        <v>100</v>
      </c>
      <c r="AK8" s="186" t="s">
        <v>101</v>
      </c>
      <c r="AL8" s="59" t="s">
        <v>102</v>
      </c>
      <c r="AM8" s="186" t="s">
        <v>100</v>
      </c>
      <c r="AN8" s="186" t="s">
        <v>101</v>
      </c>
      <c r="AO8" s="59" t="s">
        <v>102</v>
      </c>
      <c r="AP8" s="186" t="s">
        <v>100</v>
      </c>
      <c r="AQ8" s="186" t="s">
        <v>101</v>
      </c>
      <c r="AR8" s="59" t="s">
        <v>102</v>
      </c>
      <c r="AS8" s="186" t="s">
        <v>100</v>
      </c>
      <c r="AT8" s="186" t="s">
        <v>101</v>
      </c>
      <c r="AU8" s="59" t="s">
        <v>102</v>
      </c>
      <c r="AV8" s="186" t="s">
        <v>103</v>
      </c>
      <c r="AW8" s="186" t="s">
        <v>104</v>
      </c>
      <c r="AX8" s="187" t="s">
        <v>102</v>
      </c>
    </row>
    <row r="9" spans="1:50" s="3" customFormat="1" ht="30" x14ac:dyDescent="0.25">
      <c r="A9" s="283" t="s">
        <v>189</v>
      </c>
      <c r="B9" s="275">
        <v>1</v>
      </c>
      <c r="C9" s="275" t="s">
        <v>190</v>
      </c>
      <c r="D9" s="276" t="s">
        <v>116</v>
      </c>
      <c r="E9" s="274" t="str">
        <f>IF(D9="","",VLOOKUP(D9,$C$138:$L$151,10,FALSE))</f>
        <v>Planear, organizar, ejecutar y controlar las acciones relacionadas con las situaciones administrativas y el desarrollo del Talento Humano del Instituto, en búsqueda del mejoramiento continuo, la satisfacción del personal y el desarrollo institucional, reconociendo los derechos laborales, promoviendo los valores éticos que permita contar con servidores idóneos y competentes, en un apropiado ambiente de trabajo, para atender la misión y objetivos de la Entidad.</v>
      </c>
      <c r="F9" s="142">
        <v>0.5</v>
      </c>
      <c r="G9" s="142"/>
      <c r="H9" s="68" t="s">
        <v>255</v>
      </c>
      <c r="I9" s="180" t="s">
        <v>191</v>
      </c>
      <c r="J9" s="133" t="s">
        <v>180</v>
      </c>
      <c r="K9" s="133" t="s">
        <v>183</v>
      </c>
      <c r="L9" s="135">
        <v>0</v>
      </c>
      <c r="M9" s="135">
        <v>0</v>
      </c>
      <c r="N9" s="142">
        <f t="shared" ref="N9:N65" si="0">IF(ISERROR(M9/L9),0,(M9/L9))</f>
        <v>0</v>
      </c>
      <c r="O9" s="135">
        <v>0</v>
      </c>
      <c r="P9" s="135">
        <v>0</v>
      </c>
      <c r="Q9" s="142">
        <f t="shared" ref="Q9:Q65" si="1">IF(ISERROR(P9/O9),0,(P9/O9))</f>
        <v>0</v>
      </c>
      <c r="R9" s="135">
        <v>0</v>
      </c>
      <c r="S9" s="135">
        <v>0</v>
      </c>
      <c r="T9" s="142">
        <f t="shared" ref="T9:T27" si="2">IF(ISERROR(S9/R9),0,(S9/R9))</f>
        <v>0</v>
      </c>
      <c r="U9" s="135">
        <v>0</v>
      </c>
      <c r="V9" s="135">
        <v>0</v>
      </c>
      <c r="W9" s="142">
        <f t="shared" ref="W9:W65" si="3">IF(ISERROR(V9/U9),0,(V9/U9))</f>
        <v>0</v>
      </c>
      <c r="X9" s="135">
        <v>0.33</v>
      </c>
      <c r="Y9" s="174">
        <v>0.16500000000000001</v>
      </c>
      <c r="Z9" s="142">
        <f t="shared" ref="Z9:Z65" si="4">IF(ISERROR(Y9/X9),0,(Y9/X9))</f>
        <v>0.5</v>
      </c>
      <c r="AA9" s="134">
        <v>0</v>
      </c>
      <c r="AB9" s="209">
        <v>0</v>
      </c>
      <c r="AC9" s="142">
        <f t="shared" ref="AC9:AC65" si="5">IF(ISERROR(AB9/AA9),0,(AB9/AA9))</f>
        <v>0</v>
      </c>
      <c r="AD9" s="134">
        <v>0</v>
      </c>
      <c r="AE9" s="65">
        <v>0</v>
      </c>
      <c r="AF9" s="142">
        <f t="shared" ref="AF9:AF65" si="6">IF(ISERROR(AE9/AD9),0,(AE9/AD9))</f>
        <v>0</v>
      </c>
      <c r="AG9" s="134">
        <v>0.33</v>
      </c>
      <c r="AH9" s="217">
        <v>0</v>
      </c>
      <c r="AI9" s="142">
        <f t="shared" ref="AI9:AI72" si="7">IF(ISERROR(AH9/AG9),0,(AH9/AG9))</f>
        <v>0</v>
      </c>
      <c r="AJ9" s="134">
        <v>0</v>
      </c>
      <c r="AK9" s="217">
        <v>0</v>
      </c>
      <c r="AL9" s="142">
        <f t="shared" ref="AL9:AL65" si="8">IF(ISERROR(AK9/AJ9),0,(AK9/AJ9))</f>
        <v>0</v>
      </c>
      <c r="AM9" s="134">
        <v>0.34</v>
      </c>
      <c r="AN9" s="65">
        <v>0</v>
      </c>
      <c r="AO9" s="142">
        <f t="shared" ref="AO9:AO65" si="9">IF(ISERROR(AN9/AM9),0,(AN9/AM9))</f>
        <v>0</v>
      </c>
      <c r="AP9" s="134">
        <v>0</v>
      </c>
      <c r="AQ9" s="65">
        <v>0</v>
      </c>
      <c r="AR9" s="142">
        <f t="shared" ref="AR9:AR65" si="10">IF(ISERROR(AQ9/AP9),0,(AQ9/AP9))</f>
        <v>0</v>
      </c>
      <c r="AS9" s="134">
        <v>0</v>
      </c>
      <c r="AT9" s="65">
        <v>0</v>
      </c>
      <c r="AU9" s="142">
        <f t="shared" ref="AU9:AU65" si="11">IF(ISERROR(AT9/AS9),0,(AT9/AS9))</f>
        <v>0</v>
      </c>
      <c r="AV9" s="135">
        <f>IF(K9="SUMA",(L9+O9+R9+U9+X9+AA9+AD9+AG9+AP9+AS9+AJ9+AM9),(AD9))</f>
        <v>1</v>
      </c>
      <c r="AW9" s="143">
        <f>IF(ISERROR(IF(K9="Suma",(AE9+AH9+AQ9+AT9+AK9+AN9+AB9+Y9+V9+S9+P9+M9),AVERAGE(AE9,AH9,AQ9,AT9,AK9,AN9,AB9,Y9,V9,S9,P9,M9))),0,IF(K9="Suma",(AE9+AH9+AQ9+AT9+AK9+AN9+AB9+Y9+V9+S9+P9+M9),AVERAGE(AE9,AH9,AQ9,AT9,AK9,AN9,AB9,Y9,V9,S9,P9,M9)))</f>
        <v>0.16500000000000001</v>
      </c>
      <c r="AX9" s="141">
        <f>IF(ISERROR(AW9/AV9),0,(AW9/AV9))</f>
        <v>0.16500000000000001</v>
      </c>
    </row>
    <row r="10" spans="1:50" s="3" customFormat="1" ht="120.75" customHeight="1" x14ac:dyDescent="0.25">
      <c r="A10" s="283"/>
      <c r="B10" s="275"/>
      <c r="C10" s="275"/>
      <c r="D10" s="276"/>
      <c r="E10" s="274"/>
      <c r="F10" s="142">
        <v>0.5</v>
      </c>
      <c r="G10" s="142"/>
      <c r="H10" s="68" t="s">
        <v>256</v>
      </c>
      <c r="I10" s="180" t="s">
        <v>299</v>
      </c>
      <c r="J10" s="133" t="s">
        <v>180</v>
      </c>
      <c r="K10" s="133" t="s">
        <v>183</v>
      </c>
      <c r="L10" s="135">
        <v>0</v>
      </c>
      <c r="M10" s="135">
        <v>0</v>
      </c>
      <c r="N10" s="142">
        <f t="shared" si="0"/>
        <v>0</v>
      </c>
      <c r="O10" s="135">
        <v>0</v>
      </c>
      <c r="P10" s="135">
        <v>0</v>
      </c>
      <c r="Q10" s="142">
        <f t="shared" si="1"/>
        <v>0</v>
      </c>
      <c r="R10" s="135">
        <v>0</v>
      </c>
      <c r="S10" s="135">
        <v>0</v>
      </c>
      <c r="T10" s="142">
        <f t="shared" si="2"/>
        <v>0</v>
      </c>
      <c r="U10" s="135">
        <v>0</v>
      </c>
      <c r="V10" s="172">
        <v>0</v>
      </c>
      <c r="W10" s="142">
        <f t="shared" si="3"/>
        <v>0</v>
      </c>
      <c r="X10" s="135">
        <v>0</v>
      </c>
      <c r="Y10" s="172">
        <v>0</v>
      </c>
      <c r="Z10" s="142">
        <f t="shared" si="4"/>
        <v>0</v>
      </c>
      <c r="AA10" s="134">
        <v>0</v>
      </c>
      <c r="AB10" s="217">
        <v>0</v>
      </c>
      <c r="AC10" s="142">
        <f t="shared" si="5"/>
        <v>0</v>
      </c>
      <c r="AD10" s="134">
        <v>0</v>
      </c>
      <c r="AE10" s="134">
        <v>0</v>
      </c>
      <c r="AF10" s="142">
        <f t="shared" si="6"/>
        <v>0</v>
      </c>
      <c r="AG10" s="134">
        <v>0</v>
      </c>
      <c r="AH10" s="209">
        <v>0</v>
      </c>
      <c r="AI10" s="142">
        <f t="shared" si="7"/>
        <v>0</v>
      </c>
      <c r="AJ10" s="134">
        <v>0</v>
      </c>
      <c r="AK10" s="217">
        <v>0</v>
      </c>
      <c r="AL10" s="142">
        <f t="shared" si="8"/>
        <v>0</v>
      </c>
      <c r="AM10" s="65">
        <v>0</v>
      </c>
      <c r="AN10" s="94">
        <v>0</v>
      </c>
      <c r="AO10" s="142">
        <f t="shared" si="9"/>
        <v>0</v>
      </c>
      <c r="AP10" s="134">
        <v>0</v>
      </c>
      <c r="AQ10" s="65">
        <v>0</v>
      </c>
      <c r="AR10" s="142">
        <f t="shared" si="10"/>
        <v>0</v>
      </c>
      <c r="AS10" s="134">
        <v>1</v>
      </c>
      <c r="AT10" s="134"/>
      <c r="AU10" s="142">
        <f t="shared" si="11"/>
        <v>0</v>
      </c>
      <c r="AV10" s="135">
        <f t="shared" ref="AV10:AV65" si="12">IF(K10="SUMA",(L10+O10+R10+U10+X10+AA10+AD10+AG10+AP10+AS10+AJ10+AM10),(AD10))</f>
        <v>1</v>
      </c>
      <c r="AW10" s="136">
        <f t="shared" ref="AW10:AW65" si="13">IF(ISERROR(IF(K10="Suma",(AE10+AH10+AQ10+AT10+AK10+AN10+AB10+Y10+V10+S10+P10+M10),AVERAGE(AE10,AH10,AQ10,AT10,AK10,AN10,AB10,Y10,V10,S10,P10,M10))),0,IF(K10="Suma",(AE10+AH10+AQ10+AT10+AK10+AN10+AB10+Y10+V10+S10+P10+M10),AVERAGE(AE10,AH10,AQ10,AT10,AK10,AN10,AB10,Y10,V10,S10,P10,M10)))</f>
        <v>0</v>
      </c>
      <c r="AX10" s="141">
        <f t="shared" ref="AX10:AX65" si="14">IF(ISERROR(AW10/AV10),0,(AW10/AV10))</f>
        <v>0</v>
      </c>
    </row>
    <row r="11" spans="1:50" s="3" customFormat="1" ht="119.25" customHeight="1" x14ac:dyDescent="0.25">
      <c r="A11" s="283" t="s">
        <v>188</v>
      </c>
      <c r="B11" s="275">
        <v>2</v>
      </c>
      <c r="C11" s="275" t="s">
        <v>192</v>
      </c>
      <c r="D11" s="276" t="s">
        <v>121</v>
      </c>
      <c r="E11" s="274" t="str">
        <f>IF(D11="","",VLOOKUP(D11,$C$138:$L$151,10,FALSE))</f>
        <v xml:space="preserve">Planear y ejecutar estrategias y políticas eficaces de comunicación interna y externa que socialicen la gestión de la entidad y contribuyan al posicionamiento de la imagen institucional en el distrito. </v>
      </c>
      <c r="F11" s="129">
        <v>0.11119999999999999</v>
      </c>
      <c r="G11" s="142"/>
      <c r="H11" s="68">
        <v>2.1</v>
      </c>
      <c r="I11" s="180" t="s">
        <v>300</v>
      </c>
      <c r="J11" s="133" t="s">
        <v>180</v>
      </c>
      <c r="K11" s="133" t="s">
        <v>184</v>
      </c>
      <c r="L11" s="135">
        <v>0.6</v>
      </c>
      <c r="M11" s="135">
        <v>0.8</v>
      </c>
      <c r="N11" s="142">
        <f t="shared" si="0"/>
        <v>1.3333333333333335</v>
      </c>
      <c r="O11" s="135">
        <v>0.6</v>
      </c>
      <c r="P11" s="174">
        <v>0.66400000000000003</v>
      </c>
      <c r="Q11" s="142">
        <f t="shared" si="1"/>
        <v>1.1066666666666667</v>
      </c>
      <c r="R11" s="135">
        <v>0.6</v>
      </c>
      <c r="S11" s="135">
        <v>0.81</v>
      </c>
      <c r="T11" s="142">
        <f t="shared" si="2"/>
        <v>1.35</v>
      </c>
      <c r="U11" s="135">
        <v>0.6</v>
      </c>
      <c r="V11" s="172">
        <v>0.7</v>
      </c>
      <c r="W11" s="142">
        <f t="shared" si="3"/>
        <v>1.1666666666666667</v>
      </c>
      <c r="X11" s="135">
        <v>0.6</v>
      </c>
      <c r="Y11" s="175">
        <v>0.76</v>
      </c>
      <c r="Z11" s="142">
        <f t="shared" si="4"/>
        <v>1.2666666666666668</v>
      </c>
      <c r="AA11" s="134">
        <v>0.6</v>
      </c>
      <c r="AB11" s="217">
        <v>0.54</v>
      </c>
      <c r="AC11" s="142">
        <f t="shared" si="5"/>
        <v>0.90000000000000013</v>
      </c>
      <c r="AD11" s="134">
        <v>0.6</v>
      </c>
      <c r="AE11" s="134">
        <v>0.47</v>
      </c>
      <c r="AF11" s="142">
        <f t="shared" si="6"/>
        <v>0.78333333333333333</v>
      </c>
      <c r="AG11" s="134">
        <v>0.6</v>
      </c>
      <c r="AH11" s="246">
        <v>0.45</v>
      </c>
      <c r="AI11" s="142">
        <f t="shared" si="7"/>
        <v>0.75</v>
      </c>
      <c r="AJ11" s="134">
        <v>0.6</v>
      </c>
      <c r="AK11" s="175">
        <v>0.45</v>
      </c>
      <c r="AL11" s="142">
        <f t="shared" si="8"/>
        <v>0.75</v>
      </c>
      <c r="AM11" s="134">
        <v>0.6</v>
      </c>
      <c r="AN11" s="65"/>
      <c r="AO11" s="142">
        <f t="shared" si="9"/>
        <v>0</v>
      </c>
      <c r="AP11" s="134">
        <v>0.6</v>
      </c>
      <c r="AQ11" s="65"/>
      <c r="AR11" s="142">
        <f t="shared" si="10"/>
        <v>0</v>
      </c>
      <c r="AS11" s="134">
        <v>0.6</v>
      </c>
      <c r="AT11" s="134"/>
      <c r="AU11" s="142">
        <f t="shared" si="11"/>
        <v>0</v>
      </c>
      <c r="AV11" s="135">
        <f t="shared" si="12"/>
        <v>0.6</v>
      </c>
      <c r="AW11" s="136">
        <f t="shared" si="13"/>
        <v>0.62711111111111106</v>
      </c>
      <c r="AX11" s="141">
        <f t="shared" si="14"/>
        <v>1.0451851851851852</v>
      </c>
    </row>
    <row r="12" spans="1:50" s="3" customFormat="1" ht="133.5" customHeight="1" x14ac:dyDescent="0.25">
      <c r="A12" s="283"/>
      <c r="B12" s="275"/>
      <c r="C12" s="275"/>
      <c r="D12" s="276"/>
      <c r="E12" s="274"/>
      <c r="F12" s="129">
        <v>0.1111</v>
      </c>
      <c r="G12" s="142"/>
      <c r="H12" s="68">
        <v>2.2000000000000002</v>
      </c>
      <c r="I12" s="180" t="s">
        <v>301</v>
      </c>
      <c r="J12" s="133" t="s">
        <v>180</v>
      </c>
      <c r="K12" s="133" t="s">
        <v>184</v>
      </c>
      <c r="L12" s="135">
        <v>0.8</v>
      </c>
      <c r="M12" s="107">
        <v>0.62860000000000005</v>
      </c>
      <c r="N12" s="142">
        <f t="shared" si="0"/>
        <v>0.78575000000000006</v>
      </c>
      <c r="O12" s="135">
        <v>0.8</v>
      </c>
      <c r="P12" s="107">
        <v>0.64380000000000004</v>
      </c>
      <c r="Q12" s="142">
        <f>IF(ISERROR(P12/O12),0,(P12/O12))</f>
        <v>0.80474999999999997</v>
      </c>
      <c r="R12" s="135">
        <v>0.8</v>
      </c>
      <c r="S12" s="107">
        <v>0.62649999999999995</v>
      </c>
      <c r="T12" s="142">
        <f t="shared" si="2"/>
        <v>0.78312499999999985</v>
      </c>
      <c r="U12" s="135">
        <v>0.8</v>
      </c>
      <c r="V12" s="107">
        <v>0.69230000000000003</v>
      </c>
      <c r="W12" s="142">
        <f t="shared" si="3"/>
        <v>0.86537500000000001</v>
      </c>
      <c r="X12" s="135">
        <v>0.8</v>
      </c>
      <c r="Y12" s="156">
        <v>0.59090909090909094</v>
      </c>
      <c r="Z12" s="142">
        <f t="shared" si="4"/>
        <v>0.73863636363636365</v>
      </c>
      <c r="AA12" s="134">
        <v>0.8</v>
      </c>
      <c r="AB12" s="213">
        <v>0.64939999999999998</v>
      </c>
      <c r="AC12" s="142">
        <f t="shared" si="5"/>
        <v>0.81174999999999997</v>
      </c>
      <c r="AD12" s="134">
        <v>0.8</v>
      </c>
      <c r="AE12" s="137">
        <v>0.70630000000000004</v>
      </c>
      <c r="AF12" s="142">
        <f t="shared" si="6"/>
        <v>0.88287499999999997</v>
      </c>
      <c r="AG12" s="134">
        <v>0.8</v>
      </c>
      <c r="AH12" s="247">
        <v>0.72309999999999997</v>
      </c>
      <c r="AI12" s="142">
        <f t="shared" si="7"/>
        <v>0.90387499999999987</v>
      </c>
      <c r="AJ12" s="134">
        <v>0.8</v>
      </c>
      <c r="AK12" s="346">
        <v>0.31909999999999999</v>
      </c>
      <c r="AL12" s="142">
        <f t="shared" si="8"/>
        <v>0.39887499999999998</v>
      </c>
      <c r="AM12" s="134">
        <v>0.8</v>
      </c>
      <c r="AN12" s="134">
        <v>0</v>
      </c>
      <c r="AO12" s="142">
        <f t="shared" si="9"/>
        <v>0</v>
      </c>
      <c r="AP12" s="134">
        <v>0.8</v>
      </c>
      <c r="AQ12" s="134">
        <v>0</v>
      </c>
      <c r="AR12" s="142">
        <f t="shared" si="10"/>
        <v>0</v>
      </c>
      <c r="AS12" s="134">
        <v>0.8</v>
      </c>
      <c r="AT12" s="134">
        <v>0</v>
      </c>
      <c r="AU12" s="142">
        <f t="shared" si="11"/>
        <v>0</v>
      </c>
      <c r="AV12" s="135">
        <f>IF(K12="SUMA",(L12+O12+R12+U12+X12+AA12+AD12+AG12+AP12+AS12+AJ12+AM12),(AD12))</f>
        <v>0.8</v>
      </c>
      <c r="AW12" s="136">
        <f t="shared" si="13"/>
        <v>0.46500075757575754</v>
      </c>
      <c r="AX12" s="141">
        <f t="shared" si="14"/>
        <v>0.58125094696969692</v>
      </c>
    </row>
    <row r="13" spans="1:50" s="3" customFormat="1" ht="82.5" customHeight="1" x14ac:dyDescent="0.25">
      <c r="A13" s="283"/>
      <c r="B13" s="275"/>
      <c r="C13" s="275"/>
      <c r="D13" s="276"/>
      <c r="E13" s="274"/>
      <c r="F13" s="129">
        <v>0.1111</v>
      </c>
      <c r="G13" s="142"/>
      <c r="H13" s="68">
        <v>2.2999999999999998</v>
      </c>
      <c r="I13" s="180" t="s">
        <v>302</v>
      </c>
      <c r="J13" s="133" t="s">
        <v>181</v>
      </c>
      <c r="K13" s="133" t="s">
        <v>183</v>
      </c>
      <c r="L13" s="138">
        <v>150</v>
      </c>
      <c r="M13" s="138">
        <v>92</v>
      </c>
      <c r="N13" s="142">
        <f t="shared" si="0"/>
        <v>0.61333333333333329</v>
      </c>
      <c r="O13" s="138">
        <v>150</v>
      </c>
      <c r="P13" s="138">
        <v>194</v>
      </c>
      <c r="Q13" s="142">
        <f>IF(ISERROR(P13/O13),0,(P13/O13))</f>
        <v>1.2933333333333332</v>
      </c>
      <c r="R13" s="138">
        <v>150</v>
      </c>
      <c r="S13" s="138">
        <v>269</v>
      </c>
      <c r="T13" s="142">
        <f t="shared" si="2"/>
        <v>1.7933333333333332</v>
      </c>
      <c r="U13" s="138">
        <v>150</v>
      </c>
      <c r="V13" s="66">
        <v>255</v>
      </c>
      <c r="W13" s="142">
        <f t="shared" si="3"/>
        <v>1.7</v>
      </c>
      <c r="X13" s="138">
        <v>150</v>
      </c>
      <c r="Y13" s="96">
        <v>261</v>
      </c>
      <c r="Z13" s="142">
        <f t="shared" si="4"/>
        <v>1.74</v>
      </c>
      <c r="AA13" s="130">
        <v>150</v>
      </c>
      <c r="AB13" s="210">
        <v>145</v>
      </c>
      <c r="AC13" s="142">
        <f t="shared" si="5"/>
        <v>0.96666666666666667</v>
      </c>
      <c r="AD13" s="130">
        <v>150</v>
      </c>
      <c r="AE13" s="130">
        <v>328</v>
      </c>
      <c r="AF13" s="142">
        <f t="shared" si="6"/>
        <v>2.1866666666666665</v>
      </c>
      <c r="AG13" s="130">
        <v>150</v>
      </c>
      <c r="AH13" s="130">
        <v>493</v>
      </c>
      <c r="AI13" s="142">
        <f t="shared" si="7"/>
        <v>3.2866666666666666</v>
      </c>
      <c r="AJ13" s="130">
        <v>150</v>
      </c>
      <c r="AK13" s="345">
        <v>327</v>
      </c>
      <c r="AL13" s="142">
        <f t="shared" si="8"/>
        <v>2.1800000000000002</v>
      </c>
      <c r="AM13" s="130">
        <v>150</v>
      </c>
      <c r="AN13" s="139"/>
      <c r="AO13" s="142">
        <f t="shared" si="9"/>
        <v>0</v>
      </c>
      <c r="AP13" s="130">
        <v>150</v>
      </c>
      <c r="AQ13" s="139"/>
      <c r="AR13" s="142">
        <f t="shared" si="10"/>
        <v>0</v>
      </c>
      <c r="AS13" s="130">
        <v>150</v>
      </c>
      <c r="AT13" s="130"/>
      <c r="AU13" s="142">
        <f t="shared" si="11"/>
        <v>0</v>
      </c>
      <c r="AV13" s="140">
        <f t="shared" ref="AV13:AV18" si="15">IF(K13="SUMA",(L13+O13+R13+U13+X13+AA13+AD13+AG13+AP13+AS13+AJ13+AM13),(AD13))</f>
        <v>1800</v>
      </c>
      <c r="AW13" s="185">
        <f>IF(ISERROR(IF(K13="Suma",(AE13+AH13+AQ13+AT13+AK13+AN13+AB13+Y13+V13+S13+P13+M13),AVERAGE(AE13,AH13,AQ13,AT13,AK13,AN13,AB13,Y13,V13,S13,P13,M13))),0,IF(K13="Suma",(AE13+AH13+AQ13+AT13+AK13+AN13+AB13+Y13+V13+S13+P13+M13),AVERAGE(AE13,AH13,AQ13,AT13,AK13,AN13,AB13,Y13,V13,S13,P13,M13)))</f>
        <v>2364</v>
      </c>
      <c r="AX13" s="141">
        <f t="shared" si="14"/>
        <v>1.3133333333333332</v>
      </c>
    </row>
    <row r="14" spans="1:50" s="3" customFormat="1" ht="82.5" customHeight="1" x14ac:dyDescent="0.25">
      <c r="A14" s="283"/>
      <c r="B14" s="275"/>
      <c r="C14" s="275"/>
      <c r="D14" s="276"/>
      <c r="E14" s="274"/>
      <c r="F14" s="129">
        <v>0.1111</v>
      </c>
      <c r="G14" s="142"/>
      <c r="H14" s="68">
        <v>2.4</v>
      </c>
      <c r="I14" s="180" t="s">
        <v>303</v>
      </c>
      <c r="J14" s="133" t="s">
        <v>180</v>
      </c>
      <c r="K14" s="133" t="s">
        <v>184</v>
      </c>
      <c r="L14" s="135">
        <v>0.1</v>
      </c>
      <c r="M14" s="107">
        <v>1.72E-2</v>
      </c>
      <c r="N14" s="142">
        <f t="shared" si="0"/>
        <v>0.17199999999999999</v>
      </c>
      <c r="O14" s="135">
        <v>0.1</v>
      </c>
      <c r="P14" s="107">
        <v>1.67E-2</v>
      </c>
      <c r="Q14" s="142">
        <f t="shared" si="1"/>
        <v>0.16699999999999998</v>
      </c>
      <c r="R14" s="135">
        <v>0.1</v>
      </c>
      <c r="S14" s="107">
        <v>2.8225576758758187E-2</v>
      </c>
      <c r="T14" s="142">
        <f t="shared" si="2"/>
        <v>0.28225576758758186</v>
      </c>
      <c r="U14" s="135">
        <v>0.1</v>
      </c>
      <c r="V14" s="107">
        <v>0.2742</v>
      </c>
      <c r="W14" s="142">
        <f t="shared" si="3"/>
        <v>2.742</v>
      </c>
      <c r="X14" s="135">
        <v>0.1</v>
      </c>
      <c r="Y14" s="156">
        <v>6.8349740545388546E-2</v>
      </c>
      <c r="Z14" s="142">
        <f t="shared" si="4"/>
        <v>0.68349740545388538</v>
      </c>
      <c r="AA14" s="134">
        <v>0.1</v>
      </c>
      <c r="AB14" s="213">
        <v>5.2600000000000001E-2</v>
      </c>
      <c r="AC14" s="142">
        <f t="shared" si="5"/>
        <v>0.52600000000000002</v>
      </c>
      <c r="AD14" s="134">
        <v>0.1</v>
      </c>
      <c r="AE14" s="137">
        <v>6.4500000000000002E-2</v>
      </c>
      <c r="AF14" s="142">
        <f t="shared" si="6"/>
        <v>0.64500000000000002</v>
      </c>
      <c r="AG14" s="134">
        <v>0.1</v>
      </c>
      <c r="AH14" s="247">
        <v>5.0999999999999997E-2</v>
      </c>
      <c r="AI14" s="142">
        <f t="shared" si="7"/>
        <v>0.5099999999999999</v>
      </c>
      <c r="AJ14" s="134">
        <v>0.1</v>
      </c>
      <c r="AK14" s="346">
        <v>7.17E-2</v>
      </c>
      <c r="AL14" s="142">
        <f t="shared" si="8"/>
        <v>0.71699999999999997</v>
      </c>
      <c r="AM14" s="134">
        <v>0.1</v>
      </c>
      <c r="AN14" s="134">
        <v>0</v>
      </c>
      <c r="AO14" s="142">
        <f t="shared" si="9"/>
        <v>0</v>
      </c>
      <c r="AP14" s="134">
        <v>0.1</v>
      </c>
      <c r="AQ14" s="134">
        <v>0</v>
      </c>
      <c r="AR14" s="142">
        <f t="shared" si="10"/>
        <v>0</v>
      </c>
      <c r="AS14" s="134">
        <v>0.1</v>
      </c>
      <c r="AT14" s="134">
        <v>0</v>
      </c>
      <c r="AU14" s="142">
        <f t="shared" si="11"/>
        <v>0</v>
      </c>
      <c r="AV14" s="135">
        <f t="shared" si="15"/>
        <v>0.1</v>
      </c>
      <c r="AW14" s="143">
        <f t="shared" ref="AW14:AW18" si="16">IF(ISERROR(IF(K14="Suma",(AE14+AH14+AQ14+AT14+AK14+AN14+AB14+Y14+V14+S14+P14+M14),AVERAGE(AE14,AH14,AQ14,AT14,AK14,AN14,AB14,Y14,V14,S14,P14,M14))),0,IF(K14="Suma",(AE14+AH14+AQ14+AT14+AK14+AN14+AB14+Y14+V14+S14+P14+M14),AVERAGE(AE14,AH14,AQ14,AT14,AK14,AN14,AB14,Y14,V14,S14,P14,M14)))</f>
        <v>5.370627644201223E-2</v>
      </c>
      <c r="AX14" s="141">
        <f t="shared" si="14"/>
        <v>0.53706276442012224</v>
      </c>
    </row>
    <row r="15" spans="1:50" s="3" customFormat="1" ht="82.5" customHeight="1" x14ac:dyDescent="0.25">
      <c r="A15" s="283"/>
      <c r="B15" s="275"/>
      <c r="C15" s="275"/>
      <c r="D15" s="276"/>
      <c r="E15" s="274"/>
      <c r="F15" s="129">
        <v>0.1111</v>
      </c>
      <c r="G15" s="142"/>
      <c r="H15" s="68">
        <v>2.5</v>
      </c>
      <c r="I15" s="180" t="s">
        <v>304</v>
      </c>
      <c r="J15" s="133" t="s">
        <v>180</v>
      </c>
      <c r="K15" s="133" t="s">
        <v>184</v>
      </c>
      <c r="L15" s="135">
        <v>0.1</v>
      </c>
      <c r="M15" s="107">
        <v>1.6999999999999999E-3</v>
      </c>
      <c r="N15" s="142">
        <f t="shared" si="0"/>
        <v>1.6999999999999998E-2</v>
      </c>
      <c r="O15" s="135">
        <v>0.1</v>
      </c>
      <c r="P15" s="107">
        <v>2.0999999999999999E-3</v>
      </c>
      <c r="Q15" s="142">
        <f t="shared" si="1"/>
        <v>2.0999999999999998E-2</v>
      </c>
      <c r="R15" s="135">
        <v>0.1</v>
      </c>
      <c r="S15" s="107">
        <v>4.9594734450474328E-3</v>
      </c>
      <c r="T15" s="142">
        <f t="shared" si="2"/>
        <v>4.9594734450474326E-2</v>
      </c>
      <c r="U15" s="135">
        <v>0.1</v>
      </c>
      <c r="V15" s="107">
        <v>1.4E-3</v>
      </c>
      <c r="W15" s="142">
        <f t="shared" si="3"/>
        <v>1.3999999999999999E-2</v>
      </c>
      <c r="X15" s="135">
        <v>0.1</v>
      </c>
      <c r="Y15" s="156">
        <v>4.7000000000000002E-3</v>
      </c>
      <c r="Z15" s="142">
        <f t="shared" si="4"/>
        <v>4.7E-2</v>
      </c>
      <c r="AA15" s="134">
        <v>0.1</v>
      </c>
      <c r="AB15" s="213">
        <v>5.0000000000000001E-3</v>
      </c>
      <c r="AC15" s="142">
        <f t="shared" si="5"/>
        <v>4.9999999999999996E-2</v>
      </c>
      <c r="AD15" s="134">
        <v>0.1</v>
      </c>
      <c r="AE15" s="137">
        <v>5.3E-3</v>
      </c>
      <c r="AF15" s="142">
        <f t="shared" si="6"/>
        <v>5.2999999999999999E-2</v>
      </c>
      <c r="AG15" s="134">
        <v>0.1</v>
      </c>
      <c r="AH15" s="247">
        <v>5.3E-3</v>
      </c>
      <c r="AI15" s="142">
        <f t="shared" si="7"/>
        <v>5.2999999999999999E-2</v>
      </c>
      <c r="AJ15" s="134">
        <v>0.1</v>
      </c>
      <c r="AK15" s="346">
        <v>7.7000000000000002E-3</v>
      </c>
      <c r="AL15" s="142">
        <f t="shared" si="8"/>
        <v>7.6999999999999999E-2</v>
      </c>
      <c r="AM15" s="134">
        <v>0.1</v>
      </c>
      <c r="AN15" s="134">
        <v>0</v>
      </c>
      <c r="AO15" s="142">
        <f t="shared" si="9"/>
        <v>0</v>
      </c>
      <c r="AP15" s="134">
        <v>0.1</v>
      </c>
      <c r="AQ15" s="134">
        <v>0</v>
      </c>
      <c r="AR15" s="142">
        <f t="shared" si="10"/>
        <v>0</v>
      </c>
      <c r="AS15" s="134">
        <v>0.1</v>
      </c>
      <c r="AT15" s="134">
        <v>0</v>
      </c>
      <c r="AU15" s="142">
        <f t="shared" si="11"/>
        <v>0</v>
      </c>
      <c r="AV15" s="135">
        <f t="shared" si="15"/>
        <v>0.1</v>
      </c>
      <c r="AW15" s="143">
        <f t="shared" si="16"/>
        <v>3.1799561204206191E-3</v>
      </c>
      <c r="AX15" s="141">
        <f t="shared" si="14"/>
        <v>3.1799561204206191E-2</v>
      </c>
    </row>
    <row r="16" spans="1:50" s="3" customFormat="1" ht="82.5" customHeight="1" x14ac:dyDescent="0.25">
      <c r="A16" s="283"/>
      <c r="B16" s="275"/>
      <c r="C16" s="275"/>
      <c r="D16" s="276"/>
      <c r="E16" s="274"/>
      <c r="F16" s="129">
        <v>0.1111</v>
      </c>
      <c r="G16" s="142"/>
      <c r="H16" s="68">
        <v>2.6</v>
      </c>
      <c r="I16" s="180" t="s">
        <v>305</v>
      </c>
      <c r="J16" s="133" t="s">
        <v>180</v>
      </c>
      <c r="K16" s="133" t="s">
        <v>184</v>
      </c>
      <c r="L16" s="135">
        <v>0.8</v>
      </c>
      <c r="M16" s="107">
        <v>0.29360000000000003</v>
      </c>
      <c r="N16" s="142">
        <f t="shared" si="0"/>
        <v>0.36699999999999999</v>
      </c>
      <c r="O16" s="135">
        <v>0.8</v>
      </c>
      <c r="P16" s="107">
        <v>0.28460000000000002</v>
      </c>
      <c r="Q16" s="142">
        <f t="shared" si="1"/>
        <v>0.35575000000000001</v>
      </c>
      <c r="R16" s="135">
        <v>0.8</v>
      </c>
      <c r="S16" s="107">
        <v>0.29912845343207062</v>
      </c>
      <c r="T16" s="142">
        <f t="shared" si="2"/>
        <v>0.37391056679008827</v>
      </c>
      <c r="U16" s="135">
        <v>0.8</v>
      </c>
      <c r="V16" s="107">
        <v>0.2742</v>
      </c>
      <c r="W16" s="142">
        <f t="shared" si="3"/>
        <v>0.34275</v>
      </c>
      <c r="X16" s="135">
        <v>0.8</v>
      </c>
      <c r="Y16" s="156">
        <v>0.34401225736189112</v>
      </c>
      <c r="Z16" s="142">
        <f t="shared" si="4"/>
        <v>0.4300153217023639</v>
      </c>
      <c r="AA16" s="134">
        <v>0.8</v>
      </c>
      <c r="AB16" s="213">
        <v>0.24390000000000001</v>
      </c>
      <c r="AC16" s="142">
        <f t="shared" si="5"/>
        <v>0.30487500000000001</v>
      </c>
      <c r="AD16" s="134">
        <v>0.8</v>
      </c>
      <c r="AE16" s="137">
        <v>0.23730000000000001</v>
      </c>
      <c r="AF16" s="142">
        <f t="shared" si="6"/>
        <v>0.29662499999999997</v>
      </c>
      <c r="AG16" s="134">
        <v>0.8</v>
      </c>
      <c r="AH16" s="247">
        <v>0.22800000000000001</v>
      </c>
      <c r="AI16" s="142">
        <f t="shared" si="7"/>
        <v>0.28499999999999998</v>
      </c>
      <c r="AJ16" s="134">
        <v>0.8</v>
      </c>
      <c r="AK16" s="346">
        <v>0.30109999999999998</v>
      </c>
      <c r="AL16" s="142">
        <f t="shared" si="8"/>
        <v>0.37637499999999996</v>
      </c>
      <c r="AM16" s="134">
        <v>0.8</v>
      </c>
      <c r="AN16" s="134">
        <v>0</v>
      </c>
      <c r="AO16" s="142">
        <f t="shared" si="9"/>
        <v>0</v>
      </c>
      <c r="AP16" s="134">
        <v>0.8</v>
      </c>
      <c r="AQ16" s="134">
        <v>0</v>
      </c>
      <c r="AR16" s="142">
        <f t="shared" si="10"/>
        <v>0</v>
      </c>
      <c r="AS16" s="134">
        <v>0.8</v>
      </c>
      <c r="AT16" s="134">
        <v>0</v>
      </c>
      <c r="AU16" s="142">
        <f t="shared" si="11"/>
        <v>0</v>
      </c>
      <c r="AV16" s="135">
        <f t="shared" si="15"/>
        <v>0.8</v>
      </c>
      <c r="AW16" s="136">
        <f t="shared" si="16"/>
        <v>0.20882005923283017</v>
      </c>
      <c r="AX16" s="141">
        <f t="shared" si="14"/>
        <v>0.2610250740410377</v>
      </c>
    </row>
    <row r="17" spans="1:50" s="3" customFormat="1" ht="82.5" customHeight="1" x14ac:dyDescent="0.25">
      <c r="A17" s="283"/>
      <c r="B17" s="275"/>
      <c r="C17" s="275"/>
      <c r="D17" s="276"/>
      <c r="E17" s="274"/>
      <c r="F17" s="129">
        <v>0.1111</v>
      </c>
      <c r="G17" s="142"/>
      <c r="H17" s="68">
        <v>2.7</v>
      </c>
      <c r="I17" s="180" t="s">
        <v>306</v>
      </c>
      <c r="J17" s="133" t="s">
        <v>180</v>
      </c>
      <c r="K17" s="133" t="s">
        <v>184</v>
      </c>
      <c r="L17" s="135">
        <v>0.02</v>
      </c>
      <c r="M17" s="107">
        <v>3.2099999999999997E-2</v>
      </c>
      <c r="N17" s="142">
        <f t="shared" si="0"/>
        <v>1.6049999999999998</v>
      </c>
      <c r="O17" s="135">
        <v>0.02</v>
      </c>
      <c r="P17" s="107">
        <v>2.06E-2</v>
      </c>
      <c r="Q17" s="142">
        <f t="shared" si="1"/>
        <v>1.03</v>
      </c>
      <c r="R17" s="135">
        <v>0.02</v>
      </c>
      <c r="S17" s="107">
        <v>1.422101965252065E-2</v>
      </c>
      <c r="T17" s="142">
        <f t="shared" si="2"/>
        <v>0.7110509826260325</v>
      </c>
      <c r="U17" s="135">
        <v>0.02</v>
      </c>
      <c r="V17" s="107">
        <v>4.2299999999999997E-2</v>
      </c>
      <c r="W17" s="142">
        <f t="shared" si="3"/>
        <v>2.1149999999999998</v>
      </c>
      <c r="X17" s="135">
        <v>0.02</v>
      </c>
      <c r="Y17" s="156">
        <v>2.1370304725704156E-2</v>
      </c>
      <c r="Z17" s="142">
        <f t="shared" si="4"/>
        <v>1.0685152362852077</v>
      </c>
      <c r="AA17" s="134">
        <v>0.02</v>
      </c>
      <c r="AB17" s="213">
        <v>1.34E-2</v>
      </c>
      <c r="AC17" s="142">
        <f t="shared" si="5"/>
        <v>0.67</v>
      </c>
      <c r="AD17" s="134">
        <v>0.02</v>
      </c>
      <c r="AE17" s="137">
        <v>1.3100000000000001E-2</v>
      </c>
      <c r="AF17" s="142">
        <f t="shared" si="6"/>
        <v>0.65500000000000003</v>
      </c>
      <c r="AG17" s="134">
        <v>0.02</v>
      </c>
      <c r="AH17" s="247">
        <v>1.2800000000000001E-2</v>
      </c>
      <c r="AI17" s="142">
        <f t="shared" si="7"/>
        <v>0.64</v>
      </c>
      <c r="AJ17" s="134">
        <v>0.02</v>
      </c>
      <c r="AK17" s="346">
        <v>1.26E-2</v>
      </c>
      <c r="AL17" s="142">
        <f t="shared" si="8"/>
        <v>0.63</v>
      </c>
      <c r="AM17" s="134">
        <v>0.02</v>
      </c>
      <c r="AN17" s="134">
        <v>0</v>
      </c>
      <c r="AO17" s="142">
        <f t="shared" si="9"/>
        <v>0</v>
      </c>
      <c r="AP17" s="134">
        <v>0.02</v>
      </c>
      <c r="AQ17" s="134">
        <v>0</v>
      </c>
      <c r="AR17" s="142">
        <f t="shared" si="10"/>
        <v>0</v>
      </c>
      <c r="AS17" s="134">
        <v>0.02</v>
      </c>
      <c r="AT17" s="134">
        <v>0</v>
      </c>
      <c r="AU17" s="142">
        <f t="shared" si="11"/>
        <v>0</v>
      </c>
      <c r="AV17" s="135">
        <f t="shared" si="15"/>
        <v>0.02</v>
      </c>
      <c r="AW17" s="143">
        <f t="shared" si="16"/>
        <v>1.5207610364852067E-2</v>
      </c>
      <c r="AX17" s="141">
        <f t="shared" si="14"/>
        <v>0.76038051824260333</v>
      </c>
    </row>
    <row r="18" spans="1:50" s="3" customFormat="1" ht="82.5" customHeight="1" x14ac:dyDescent="0.25">
      <c r="A18" s="283"/>
      <c r="B18" s="275"/>
      <c r="C18" s="275"/>
      <c r="D18" s="276"/>
      <c r="E18" s="274"/>
      <c r="F18" s="129">
        <v>0.1111</v>
      </c>
      <c r="G18" s="142"/>
      <c r="H18" s="68">
        <v>2.8</v>
      </c>
      <c r="I18" s="180" t="s">
        <v>307</v>
      </c>
      <c r="J18" s="133" t="s">
        <v>180</v>
      </c>
      <c r="K18" s="133" t="s">
        <v>184</v>
      </c>
      <c r="L18" s="135">
        <v>0.1</v>
      </c>
      <c r="M18" s="107">
        <v>3.7199999999999997E-2</v>
      </c>
      <c r="N18" s="129">
        <f t="shared" si="0"/>
        <v>0.37199999999999994</v>
      </c>
      <c r="O18" s="135">
        <v>0.1</v>
      </c>
      <c r="P18" s="107">
        <v>4.2500000000000003E-2</v>
      </c>
      <c r="Q18" s="129">
        <f t="shared" si="1"/>
        <v>0.42499999999999999</v>
      </c>
      <c r="R18" s="135">
        <v>0.1</v>
      </c>
      <c r="S18" s="107">
        <v>6.3246104087033225E-2</v>
      </c>
      <c r="T18" s="142">
        <f t="shared" si="2"/>
        <v>0.63246104087033217</v>
      </c>
      <c r="U18" s="135">
        <v>0.1</v>
      </c>
      <c r="V18" s="107">
        <v>4.7199999999999999E-2</v>
      </c>
      <c r="W18" s="129">
        <f t="shared" si="3"/>
        <v>0.47199999999999998</v>
      </c>
      <c r="X18" s="135">
        <v>0.1</v>
      </c>
      <c r="Y18" s="156">
        <v>5.3317535545023699E-2</v>
      </c>
      <c r="Z18" s="129">
        <f t="shared" si="4"/>
        <v>0.53317535545023698</v>
      </c>
      <c r="AA18" s="134">
        <v>0.1</v>
      </c>
      <c r="AB18" s="213">
        <v>0.66100000000000003</v>
      </c>
      <c r="AC18" s="129">
        <f t="shared" si="5"/>
        <v>6.61</v>
      </c>
      <c r="AD18" s="134">
        <v>0.1</v>
      </c>
      <c r="AE18" s="137">
        <v>0.13339999999999999</v>
      </c>
      <c r="AF18" s="129">
        <f t="shared" si="6"/>
        <v>1.3339999999999999</v>
      </c>
      <c r="AG18" s="134">
        <v>0.1</v>
      </c>
      <c r="AH18" s="247">
        <v>8.3199999999999996E-2</v>
      </c>
      <c r="AI18" s="129">
        <f t="shared" si="7"/>
        <v>0.83199999999999996</v>
      </c>
      <c r="AJ18" s="134">
        <v>0.1</v>
      </c>
      <c r="AK18" s="346">
        <v>7.22E-2</v>
      </c>
      <c r="AL18" s="129">
        <f t="shared" si="8"/>
        <v>0.72199999999999998</v>
      </c>
      <c r="AM18" s="134">
        <v>0.1</v>
      </c>
      <c r="AN18" s="134">
        <v>0</v>
      </c>
      <c r="AO18" s="129">
        <f t="shared" si="9"/>
        <v>0</v>
      </c>
      <c r="AP18" s="134">
        <v>0.1</v>
      </c>
      <c r="AQ18" s="134">
        <v>0</v>
      </c>
      <c r="AR18" s="129">
        <f t="shared" si="10"/>
        <v>0</v>
      </c>
      <c r="AS18" s="134">
        <v>0.1</v>
      </c>
      <c r="AT18" s="134">
        <v>0</v>
      </c>
      <c r="AU18" s="129">
        <f t="shared" si="11"/>
        <v>0</v>
      </c>
      <c r="AV18" s="135">
        <f t="shared" si="15"/>
        <v>0.1</v>
      </c>
      <c r="AW18" s="143">
        <f t="shared" si="16"/>
        <v>9.9438636636004718E-2</v>
      </c>
      <c r="AX18" s="141">
        <f t="shared" si="14"/>
        <v>0.99438636636004718</v>
      </c>
    </row>
    <row r="19" spans="1:50" s="3" customFormat="1" ht="67.5" customHeight="1" x14ac:dyDescent="0.25">
      <c r="A19" s="283"/>
      <c r="B19" s="275"/>
      <c r="C19" s="275"/>
      <c r="D19" s="276"/>
      <c r="E19" s="274"/>
      <c r="F19" s="129">
        <v>0.1111</v>
      </c>
      <c r="G19" s="142"/>
      <c r="H19" s="68">
        <v>2.9</v>
      </c>
      <c r="I19" s="180" t="s">
        <v>308</v>
      </c>
      <c r="J19" s="133" t="s">
        <v>180</v>
      </c>
      <c r="K19" s="133" t="s">
        <v>184</v>
      </c>
      <c r="L19" s="135">
        <v>1</v>
      </c>
      <c r="M19" s="135">
        <v>0</v>
      </c>
      <c r="N19" s="142">
        <f t="shared" si="0"/>
        <v>0</v>
      </c>
      <c r="O19" s="135">
        <v>1</v>
      </c>
      <c r="P19" s="135">
        <v>1</v>
      </c>
      <c r="Q19" s="142">
        <f t="shared" si="1"/>
        <v>1</v>
      </c>
      <c r="R19" s="135">
        <v>1</v>
      </c>
      <c r="S19" s="135">
        <v>1</v>
      </c>
      <c r="T19" s="142">
        <f t="shared" si="2"/>
        <v>1</v>
      </c>
      <c r="U19" s="135">
        <v>1</v>
      </c>
      <c r="V19" s="172">
        <v>1</v>
      </c>
      <c r="W19" s="142">
        <f t="shared" si="3"/>
        <v>1</v>
      </c>
      <c r="X19" s="135">
        <v>1</v>
      </c>
      <c r="Y19" s="175">
        <v>1</v>
      </c>
      <c r="Z19" s="142">
        <f t="shared" si="4"/>
        <v>1</v>
      </c>
      <c r="AA19" s="134">
        <v>1</v>
      </c>
      <c r="AB19" s="217">
        <v>1</v>
      </c>
      <c r="AC19" s="142">
        <f t="shared" si="5"/>
        <v>1</v>
      </c>
      <c r="AD19" s="134">
        <v>1</v>
      </c>
      <c r="AE19" s="134">
        <v>1</v>
      </c>
      <c r="AF19" s="142">
        <f t="shared" si="6"/>
        <v>1</v>
      </c>
      <c r="AG19" s="134">
        <v>1</v>
      </c>
      <c r="AH19" s="247">
        <v>1</v>
      </c>
      <c r="AI19" s="142">
        <f t="shared" si="7"/>
        <v>1</v>
      </c>
      <c r="AJ19" s="134">
        <v>1</v>
      </c>
      <c r="AK19" s="344">
        <v>1</v>
      </c>
      <c r="AL19" s="142">
        <f t="shared" si="8"/>
        <v>1</v>
      </c>
      <c r="AM19" s="134">
        <v>1</v>
      </c>
      <c r="AN19" s="65"/>
      <c r="AO19" s="142">
        <f t="shared" si="9"/>
        <v>0</v>
      </c>
      <c r="AP19" s="134">
        <v>1</v>
      </c>
      <c r="AQ19" s="65"/>
      <c r="AR19" s="142">
        <f t="shared" si="10"/>
        <v>0</v>
      </c>
      <c r="AS19" s="134">
        <v>1</v>
      </c>
      <c r="AT19" s="134"/>
      <c r="AU19" s="142">
        <f t="shared" si="11"/>
        <v>0</v>
      </c>
      <c r="AV19" s="135">
        <f t="shared" si="12"/>
        <v>1</v>
      </c>
      <c r="AW19" s="136">
        <f t="shared" si="13"/>
        <v>0.88888888888888884</v>
      </c>
      <c r="AX19" s="141">
        <f t="shared" si="14"/>
        <v>0.88888888888888884</v>
      </c>
    </row>
    <row r="20" spans="1:50" s="3" customFormat="1" ht="75" customHeight="1" x14ac:dyDescent="0.25">
      <c r="A20" s="315" t="s">
        <v>188</v>
      </c>
      <c r="B20" s="316">
        <v>3</v>
      </c>
      <c r="C20" s="316" t="s">
        <v>193</v>
      </c>
      <c r="D20" s="276" t="s">
        <v>109</v>
      </c>
      <c r="E20" s="274" t="str">
        <f>IF(D20="","",VLOOKUP(D20,$C$138:$L$151,10,FALSE))</f>
        <v>Establecer lineamientos, directrices y metodologías mediante herramientas de gestión que den cumplimiento a los requisitos de las partes interesadas del proceso.</v>
      </c>
      <c r="F20" s="133">
        <v>0.2</v>
      </c>
      <c r="G20" s="133"/>
      <c r="H20" s="68">
        <v>1</v>
      </c>
      <c r="I20" s="180" t="s">
        <v>310</v>
      </c>
      <c r="J20" s="160" t="s">
        <v>181</v>
      </c>
      <c r="K20" s="133" t="s">
        <v>183</v>
      </c>
      <c r="L20" s="138">
        <v>7</v>
      </c>
      <c r="M20" s="138">
        <v>7</v>
      </c>
      <c r="N20" s="136">
        <f t="shared" si="0"/>
        <v>1</v>
      </c>
      <c r="O20" s="138">
        <v>6</v>
      </c>
      <c r="P20" s="161">
        <v>6</v>
      </c>
      <c r="Q20" s="136">
        <f t="shared" si="1"/>
        <v>1</v>
      </c>
      <c r="R20" s="138">
        <v>6</v>
      </c>
      <c r="S20" s="161">
        <v>6</v>
      </c>
      <c r="T20" s="136">
        <v>1</v>
      </c>
      <c r="U20" s="138">
        <v>7</v>
      </c>
      <c r="V20" s="138">
        <v>7</v>
      </c>
      <c r="W20" s="136">
        <f t="shared" si="3"/>
        <v>1</v>
      </c>
      <c r="X20" s="138">
        <v>6</v>
      </c>
      <c r="Y20" s="161">
        <v>6</v>
      </c>
      <c r="Z20" s="136">
        <f t="shared" si="4"/>
        <v>1</v>
      </c>
      <c r="AA20" s="138">
        <v>6</v>
      </c>
      <c r="AB20" s="211">
        <v>6</v>
      </c>
      <c r="AC20" s="136">
        <f t="shared" si="5"/>
        <v>1</v>
      </c>
      <c r="AD20" s="138">
        <v>7</v>
      </c>
      <c r="AE20" s="138">
        <v>7</v>
      </c>
      <c r="AF20" s="136">
        <f t="shared" si="6"/>
        <v>1</v>
      </c>
      <c r="AG20" s="138">
        <v>6</v>
      </c>
      <c r="AH20" s="211">
        <v>6</v>
      </c>
      <c r="AI20" s="136">
        <f t="shared" si="7"/>
        <v>1</v>
      </c>
      <c r="AJ20" s="138">
        <v>6</v>
      </c>
      <c r="AK20" s="161">
        <v>6</v>
      </c>
      <c r="AL20" s="136">
        <f t="shared" si="8"/>
        <v>1</v>
      </c>
      <c r="AM20" s="138">
        <v>7</v>
      </c>
      <c r="AN20" s="138">
        <v>0</v>
      </c>
      <c r="AO20" s="136">
        <f t="shared" si="9"/>
        <v>0</v>
      </c>
      <c r="AP20" s="138">
        <v>6</v>
      </c>
      <c r="AQ20" s="161">
        <v>0</v>
      </c>
      <c r="AR20" s="136">
        <f t="shared" si="10"/>
        <v>0</v>
      </c>
      <c r="AS20" s="138">
        <v>6</v>
      </c>
      <c r="AT20" s="161">
        <v>0</v>
      </c>
      <c r="AU20" s="136">
        <f t="shared" si="11"/>
        <v>0</v>
      </c>
      <c r="AV20" s="138">
        <f t="shared" si="12"/>
        <v>76</v>
      </c>
      <c r="AW20" s="180">
        <f t="shared" si="13"/>
        <v>57</v>
      </c>
      <c r="AX20" s="162">
        <f t="shared" si="14"/>
        <v>0.75</v>
      </c>
    </row>
    <row r="21" spans="1:50" s="3" customFormat="1" ht="75" customHeight="1" x14ac:dyDescent="0.25">
      <c r="A21" s="315"/>
      <c r="B21" s="316"/>
      <c r="C21" s="316"/>
      <c r="D21" s="276"/>
      <c r="E21" s="274"/>
      <c r="F21" s="133">
        <v>0.2</v>
      </c>
      <c r="G21" s="133"/>
      <c r="H21" s="68">
        <v>2</v>
      </c>
      <c r="I21" s="180" t="s">
        <v>194</v>
      </c>
      <c r="J21" s="160" t="s">
        <v>180</v>
      </c>
      <c r="K21" s="133" t="s">
        <v>183</v>
      </c>
      <c r="L21" s="135">
        <v>0</v>
      </c>
      <c r="M21" s="135">
        <v>0</v>
      </c>
      <c r="N21" s="136">
        <f t="shared" si="0"/>
        <v>0</v>
      </c>
      <c r="O21" s="107">
        <v>0</v>
      </c>
      <c r="P21" s="107">
        <v>0</v>
      </c>
      <c r="Q21" s="136">
        <f t="shared" si="1"/>
        <v>0</v>
      </c>
      <c r="R21" s="107">
        <v>0</v>
      </c>
      <c r="S21" s="107">
        <v>0</v>
      </c>
      <c r="T21" s="136">
        <v>0</v>
      </c>
      <c r="U21" s="107">
        <v>0</v>
      </c>
      <c r="V21" s="163">
        <v>0</v>
      </c>
      <c r="W21" s="136">
        <f t="shared" si="3"/>
        <v>0</v>
      </c>
      <c r="X21" s="107">
        <v>0</v>
      </c>
      <c r="Y21" s="107">
        <v>0</v>
      </c>
      <c r="Z21" s="136">
        <f t="shared" si="4"/>
        <v>0</v>
      </c>
      <c r="AA21" s="107">
        <v>0</v>
      </c>
      <c r="AB21" s="218">
        <v>0</v>
      </c>
      <c r="AC21" s="136">
        <f t="shared" si="5"/>
        <v>0</v>
      </c>
      <c r="AD21" s="107">
        <v>0.1</v>
      </c>
      <c r="AE21" s="107">
        <v>0.1</v>
      </c>
      <c r="AF21" s="136">
        <f t="shared" si="6"/>
        <v>1</v>
      </c>
      <c r="AG21" s="107">
        <v>0.1</v>
      </c>
      <c r="AH21" s="248">
        <v>0.3</v>
      </c>
      <c r="AI21" s="136">
        <f t="shared" si="7"/>
        <v>2.9999999999999996</v>
      </c>
      <c r="AJ21" s="107">
        <v>0.1</v>
      </c>
      <c r="AK21" s="164">
        <v>0.1</v>
      </c>
      <c r="AL21" s="136">
        <f t="shared" si="8"/>
        <v>1</v>
      </c>
      <c r="AM21" s="107">
        <v>0.7</v>
      </c>
      <c r="AN21" s="164">
        <v>0</v>
      </c>
      <c r="AO21" s="136">
        <f t="shared" si="9"/>
        <v>0</v>
      </c>
      <c r="AP21" s="107">
        <v>0</v>
      </c>
      <c r="AQ21" s="165">
        <v>0</v>
      </c>
      <c r="AR21" s="136">
        <f t="shared" si="10"/>
        <v>0</v>
      </c>
      <c r="AS21" s="107">
        <v>0</v>
      </c>
      <c r="AT21" s="180"/>
      <c r="AU21" s="136">
        <f t="shared" si="11"/>
        <v>0</v>
      </c>
      <c r="AV21" s="107">
        <f t="shared" si="12"/>
        <v>1</v>
      </c>
      <c r="AW21" s="143">
        <f t="shared" si="13"/>
        <v>0.5</v>
      </c>
      <c r="AX21" s="162">
        <f>IF(ISERROR(AW21/AV21),0,(AW21/AV21))</f>
        <v>0.5</v>
      </c>
    </row>
    <row r="22" spans="1:50" s="3" customFormat="1" ht="75" customHeight="1" x14ac:dyDescent="0.25">
      <c r="A22" s="315"/>
      <c r="B22" s="316"/>
      <c r="C22" s="316"/>
      <c r="D22" s="276"/>
      <c r="E22" s="274"/>
      <c r="F22" s="133">
        <v>0.2</v>
      </c>
      <c r="G22" s="133"/>
      <c r="H22" s="68">
        <v>3</v>
      </c>
      <c r="I22" s="180" t="s">
        <v>195</v>
      </c>
      <c r="J22" s="160" t="s">
        <v>180</v>
      </c>
      <c r="K22" s="133" t="s">
        <v>183</v>
      </c>
      <c r="L22" s="135">
        <v>0.14499999999999999</v>
      </c>
      <c r="M22" s="135">
        <v>0.14499999999999999</v>
      </c>
      <c r="N22" s="136">
        <f t="shared" si="0"/>
        <v>1</v>
      </c>
      <c r="O22" s="143">
        <v>0.04</v>
      </c>
      <c r="P22" s="143">
        <v>0.04</v>
      </c>
      <c r="Q22" s="136">
        <f t="shared" si="1"/>
        <v>1</v>
      </c>
      <c r="R22" s="143">
        <v>0.05</v>
      </c>
      <c r="S22" s="143">
        <v>0.05</v>
      </c>
      <c r="T22" s="136">
        <v>1</v>
      </c>
      <c r="U22" s="143">
        <v>0.16500000000000001</v>
      </c>
      <c r="V22" s="163">
        <v>0.16500000000000001</v>
      </c>
      <c r="W22" s="136">
        <f t="shared" si="3"/>
        <v>1</v>
      </c>
      <c r="X22" s="143">
        <v>0.04</v>
      </c>
      <c r="Y22" s="163">
        <v>0.04</v>
      </c>
      <c r="Z22" s="136">
        <f t="shared" si="4"/>
        <v>1</v>
      </c>
      <c r="AA22" s="143">
        <v>0.05</v>
      </c>
      <c r="AB22" s="218">
        <v>0.05</v>
      </c>
      <c r="AC22" s="136">
        <f t="shared" si="5"/>
        <v>1</v>
      </c>
      <c r="AD22" s="143">
        <v>0.14499999999999999</v>
      </c>
      <c r="AE22" s="143">
        <v>0.14499999999999999</v>
      </c>
      <c r="AF22" s="136">
        <f t="shared" si="6"/>
        <v>1</v>
      </c>
      <c r="AG22" s="143">
        <v>0.06</v>
      </c>
      <c r="AH22" s="129">
        <v>0.06</v>
      </c>
      <c r="AI22" s="136">
        <f t="shared" si="7"/>
        <v>1</v>
      </c>
      <c r="AJ22" s="143">
        <v>0.05</v>
      </c>
      <c r="AK22" s="164">
        <v>0.05</v>
      </c>
      <c r="AL22" s="136">
        <f t="shared" si="8"/>
        <v>1</v>
      </c>
      <c r="AM22" s="143">
        <v>0.16500000000000001</v>
      </c>
      <c r="AN22" s="164">
        <v>0</v>
      </c>
      <c r="AO22" s="136">
        <f t="shared" si="9"/>
        <v>0</v>
      </c>
      <c r="AP22" s="143">
        <v>0.04</v>
      </c>
      <c r="AQ22" s="163">
        <v>0</v>
      </c>
      <c r="AR22" s="136">
        <f t="shared" si="10"/>
        <v>0</v>
      </c>
      <c r="AS22" s="143">
        <v>0.05</v>
      </c>
      <c r="AT22" s="143">
        <v>0</v>
      </c>
      <c r="AU22" s="136">
        <f t="shared" si="11"/>
        <v>0</v>
      </c>
      <c r="AV22" s="107">
        <f t="shared" si="12"/>
        <v>1.0000000000000002</v>
      </c>
      <c r="AW22" s="143">
        <f t="shared" si="13"/>
        <v>0.74500000000000011</v>
      </c>
      <c r="AX22" s="162">
        <f t="shared" si="14"/>
        <v>0.745</v>
      </c>
    </row>
    <row r="23" spans="1:50" s="3" customFormat="1" ht="75" customHeight="1" x14ac:dyDescent="0.25">
      <c r="A23" s="315"/>
      <c r="B23" s="316"/>
      <c r="C23" s="316"/>
      <c r="D23" s="276"/>
      <c r="E23" s="274"/>
      <c r="F23" s="133">
        <v>0.2</v>
      </c>
      <c r="G23" s="133"/>
      <c r="H23" s="68">
        <v>4</v>
      </c>
      <c r="I23" s="180" t="s">
        <v>309</v>
      </c>
      <c r="J23" s="160" t="s">
        <v>180</v>
      </c>
      <c r="K23" s="133" t="s">
        <v>183</v>
      </c>
      <c r="L23" s="135">
        <v>0</v>
      </c>
      <c r="M23" s="135">
        <v>0</v>
      </c>
      <c r="N23" s="136">
        <f t="shared" si="0"/>
        <v>0</v>
      </c>
      <c r="O23" s="143">
        <v>0.01</v>
      </c>
      <c r="P23" s="143">
        <v>0.01</v>
      </c>
      <c r="Q23" s="136">
        <f t="shared" si="1"/>
        <v>1</v>
      </c>
      <c r="R23" s="143">
        <v>0.01</v>
      </c>
      <c r="S23" s="143">
        <v>0.01</v>
      </c>
      <c r="T23" s="136">
        <v>1</v>
      </c>
      <c r="U23" s="143">
        <f>15.5%+12.5%</f>
        <v>0.28000000000000003</v>
      </c>
      <c r="V23" s="163">
        <v>0.28000000000000003</v>
      </c>
      <c r="W23" s="136">
        <f t="shared" si="3"/>
        <v>1</v>
      </c>
      <c r="X23" s="143">
        <v>0.03</v>
      </c>
      <c r="Y23" s="163">
        <v>0.03</v>
      </c>
      <c r="Z23" s="136">
        <f t="shared" si="4"/>
        <v>1</v>
      </c>
      <c r="AA23" s="143">
        <v>0.03</v>
      </c>
      <c r="AB23" s="218">
        <v>0.03</v>
      </c>
      <c r="AC23" s="136">
        <f t="shared" si="5"/>
        <v>1</v>
      </c>
      <c r="AD23" s="143">
        <v>0.17499999999999999</v>
      </c>
      <c r="AE23" s="143">
        <v>0.17499999999999999</v>
      </c>
      <c r="AF23" s="136">
        <f t="shared" si="6"/>
        <v>1</v>
      </c>
      <c r="AG23" s="143">
        <v>0.05</v>
      </c>
      <c r="AH23" s="129">
        <v>0.05</v>
      </c>
      <c r="AI23" s="136">
        <f t="shared" si="7"/>
        <v>1</v>
      </c>
      <c r="AJ23" s="143">
        <v>0.05</v>
      </c>
      <c r="AK23" s="164">
        <v>0.05</v>
      </c>
      <c r="AL23" s="136">
        <f t="shared" si="8"/>
        <v>1</v>
      </c>
      <c r="AM23" s="143">
        <v>0.215</v>
      </c>
      <c r="AN23" s="164">
        <v>0</v>
      </c>
      <c r="AO23" s="136">
        <f t="shared" si="9"/>
        <v>0</v>
      </c>
      <c r="AP23" s="143">
        <v>0.09</v>
      </c>
      <c r="AQ23" s="163">
        <v>0</v>
      </c>
      <c r="AR23" s="136">
        <f t="shared" si="10"/>
        <v>0</v>
      </c>
      <c r="AS23" s="143">
        <v>0.06</v>
      </c>
      <c r="AT23" s="143">
        <v>0</v>
      </c>
      <c r="AU23" s="136">
        <f t="shared" si="11"/>
        <v>0</v>
      </c>
      <c r="AV23" s="107">
        <f t="shared" si="12"/>
        <v>1.0000000000000002</v>
      </c>
      <c r="AW23" s="143">
        <f t="shared" si="13"/>
        <v>0.63500000000000001</v>
      </c>
      <c r="AX23" s="162">
        <f t="shared" si="14"/>
        <v>0.6349999999999999</v>
      </c>
    </row>
    <row r="24" spans="1:50" s="3" customFormat="1" ht="75" customHeight="1" x14ac:dyDescent="0.25">
      <c r="A24" s="315"/>
      <c r="B24" s="316"/>
      <c r="C24" s="316"/>
      <c r="D24" s="276"/>
      <c r="E24" s="274"/>
      <c r="F24" s="133">
        <v>0.2</v>
      </c>
      <c r="G24" s="133"/>
      <c r="H24" s="68">
        <v>5</v>
      </c>
      <c r="I24" s="180" t="s">
        <v>351</v>
      </c>
      <c r="J24" s="160" t="s">
        <v>180</v>
      </c>
      <c r="K24" s="133" t="s">
        <v>183</v>
      </c>
      <c r="L24" s="135">
        <v>0</v>
      </c>
      <c r="M24" s="135">
        <v>0</v>
      </c>
      <c r="N24" s="136">
        <f t="shared" si="0"/>
        <v>0</v>
      </c>
      <c r="O24" s="135">
        <v>0</v>
      </c>
      <c r="P24" s="135">
        <v>0</v>
      </c>
      <c r="Q24" s="136">
        <f t="shared" si="1"/>
        <v>0</v>
      </c>
      <c r="R24" s="180">
        <v>0</v>
      </c>
      <c r="S24" s="180">
        <v>0</v>
      </c>
      <c r="T24" s="136">
        <f t="shared" si="2"/>
        <v>0</v>
      </c>
      <c r="U24" s="180">
        <v>0</v>
      </c>
      <c r="V24" s="166">
        <v>0</v>
      </c>
      <c r="W24" s="136">
        <f t="shared" si="3"/>
        <v>0</v>
      </c>
      <c r="X24" s="180">
        <v>0</v>
      </c>
      <c r="Y24" s="166">
        <v>0</v>
      </c>
      <c r="Z24" s="142">
        <f t="shared" si="4"/>
        <v>0</v>
      </c>
      <c r="AA24" s="180">
        <v>0</v>
      </c>
      <c r="AB24" s="219">
        <v>0</v>
      </c>
      <c r="AC24" s="136">
        <f t="shared" si="5"/>
        <v>0</v>
      </c>
      <c r="AD24" s="180">
        <v>0</v>
      </c>
      <c r="AE24" s="180">
        <v>0</v>
      </c>
      <c r="AF24" s="136">
        <f t="shared" si="6"/>
        <v>0</v>
      </c>
      <c r="AG24" s="180">
        <v>0</v>
      </c>
      <c r="AH24" s="143">
        <v>0</v>
      </c>
      <c r="AI24" s="136">
        <f t="shared" si="7"/>
        <v>0</v>
      </c>
      <c r="AJ24" s="180">
        <v>0</v>
      </c>
      <c r="AK24" s="167">
        <v>0</v>
      </c>
      <c r="AL24" s="136">
        <f t="shared" si="8"/>
        <v>0</v>
      </c>
      <c r="AM24" s="134">
        <v>0.5</v>
      </c>
      <c r="AN24" s="167">
        <v>0</v>
      </c>
      <c r="AO24" s="136">
        <f t="shared" si="9"/>
        <v>0</v>
      </c>
      <c r="AP24" s="134">
        <v>0.5</v>
      </c>
      <c r="AQ24" s="166">
        <v>0</v>
      </c>
      <c r="AR24" s="136">
        <f t="shared" si="10"/>
        <v>0</v>
      </c>
      <c r="AS24" s="180">
        <v>0</v>
      </c>
      <c r="AT24" s="180">
        <v>0</v>
      </c>
      <c r="AU24" s="136">
        <f t="shared" si="11"/>
        <v>0</v>
      </c>
      <c r="AV24" s="107">
        <f t="shared" si="12"/>
        <v>1</v>
      </c>
      <c r="AW24" s="143">
        <f t="shared" si="13"/>
        <v>0</v>
      </c>
      <c r="AX24" s="162">
        <f t="shared" si="14"/>
        <v>0</v>
      </c>
    </row>
    <row r="25" spans="1:50" s="3" customFormat="1" ht="75" customHeight="1" x14ac:dyDescent="0.25">
      <c r="A25" s="315"/>
      <c r="B25" s="316">
        <v>4</v>
      </c>
      <c r="C25" s="316" t="s">
        <v>196</v>
      </c>
      <c r="D25" s="276" t="s">
        <v>109</v>
      </c>
      <c r="E25" s="274" t="str">
        <f>IF(D25="","",VLOOKUP(D25,$C$138:$L$151,10,FALSE))</f>
        <v>Establecer lineamientos, directrices y metodologías mediante herramientas de gestión que den cumplimiento a los requisitos de las partes interesadas del proceso.</v>
      </c>
      <c r="F25" s="133">
        <v>0.34</v>
      </c>
      <c r="G25" s="133"/>
      <c r="H25" s="68">
        <v>6</v>
      </c>
      <c r="I25" s="180" t="s">
        <v>311</v>
      </c>
      <c r="J25" s="160" t="s">
        <v>180</v>
      </c>
      <c r="K25" s="133" t="s">
        <v>183</v>
      </c>
      <c r="L25" s="212">
        <v>0</v>
      </c>
      <c r="M25" s="212">
        <v>0</v>
      </c>
      <c r="N25" s="142">
        <f t="shared" si="0"/>
        <v>0</v>
      </c>
      <c r="O25" s="212">
        <v>0</v>
      </c>
      <c r="P25" s="212">
        <v>0</v>
      </c>
      <c r="Q25" s="142">
        <f t="shared" si="1"/>
        <v>0</v>
      </c>
      <c r="R25" s="131">
        <v>0</v>
      </c>
      <c r="S25" s="131">
        <v>0</v>
      </c>
      <c r="T25" s="142">
        <f t="shared" si="2"/>
        <v>0</v>
      </c>
      <c r="U25" s="131">
        <v>0</v>
      </c>
      <c r="V25" s="131">
        <v>0</v>
      </c>
      <c r="W25" s="142">
        <f t="shared" si="3"/>
        <v>0</v>
      </c>
      <c r="X25" s="188">
        <v>0.5</v>
      </c>
      <c r="Y25" s="188">
        <v>0.25</v>
      </c>
      <c r="Z25" s="215">
        <f t="shared" si="4"/>
        <v>0.5</v>
      </c>
      <c r="AA25" s="188">
        <v>7.1400000000000005E-2</v>
      </c>
      <c r="AB25" s="188">
        <v>7.1400000000000005E-2</v>
      </c>
      <c r="AC25" s="142">
        <f t="shared" si="5"/>
        <v>1</v>
      </c>
      <c r="AD25" s="188">
        <v>7.1400000000000005E-2</v>
      </c>
      <c r="AE25" s="188">
        <v>7.1400000000000005E-2</v>
      </c>
      <c r="AF25" s="142">
        <f t="shared" si="6"/>
        <v>1</v>
      </c>
      <c r="AG25" s="188">
        <v>7.1400000000000005E-2</v>
      </c>
      <c r="AH25" s="188">
        <v>7.1400000000000005E-2</v>
      </c>
      <c r="AI25" s="142">
        <f t="shared" si="7"/>
        <v>1</v>
      </c>
      <c r="AJ25" s="188">
        <v>7.1400000000000005E-2</v>
      </c>
      <c r="AK25" s="188">
        <v>7.1400000000000005E-2</v>
      </c>
      <c r="AL25" s="142">
        <f t="shared" si="8"/>
        <v>1</v>
      </c>
      <c r="AM25" s="188">
        <v>7.1400000000000005E-2</v>
      </c>
      <c r="AN25" s="131">
        <v>0</v>
      </c>
      <c r="AO25" s="142">
        <f t="shared" si="9"/>
        <v>0</v>
      </c>
      <c r="AP25" s="188">
        <v>7.1400000000000005E-2</v>
      </c>
      <c r="AQ25" s="131">
        <v>0</v>
      </c>
      <c r="AR25" s="142">
        <f t="shared" si="10"/>
        <v>0</v>
      </c>
      <c r="AS25" s="188">
        <v>7.1599999999999997E-2</v>
      </c>
      <c r="AT25" s="131">
        <v>0</v>
      </c>
      <c r="AU25" s="142">
        <f t="shared" si="11"/>
        <v>0</v>
      </c>
      <c r="AV25" s="128">
        <f t="shared" si="12"/>
        <v>1</v>
      </c>
      <c r="AW25" s="129">
        <f t="shared" si="13"/>
        <v>0.53560000000000008</v>
      </c>
      <c r="AX25" s="141">
        <f t="shared" si="14"/>
        <v>0.53560000000000008</v>
      </c>
    </row>
    <row r="26" spans="1:50" s="3" customFormat="1" ht="75" customHeight="1" x14ac:dyDescent="0.25">
      <c r="A26" s="315"/>
      <c r="B26" s="316"/>
      <c r="C26" s="316"/>
      <c r="D26" s="276"/>
      <c r="E26" s="274"/>
      <c r="F26" s="133">
        <v>0.33</v>
      </c>
      <c r="G26" s="133"/>
      <c r="H26" s="68">
        <v>7</v>
      </c>
      <c r="I26" s="180" t="s">
        <v>197</v>
      </c>
      <c r="J26" s="160" t="s">
        <v>180</v>
      </c>
      <c r="K26" s="133" t="s">
        <v>183</v>
      </c>
      <c r="L26" s="212">
        <v>0.66669999999999996</v>
      </c>
      <c r="M26" s="212">
        <v>0.66669999999999996</v>
      </c>
      <c r="N26" s="142">
        <f t="shared" si="0"/>
        <v>1</v>
      </c>
      <c r="O26" s="140">
        <v>0</v>
      </c>
      <c r="P26" s="140">
        <v>0</v>
      </c>
      <c r="Q26" s="142">
        <f t="shared" si="1"/>
        <v>0</v>
      </c>
      <c r="R26" s="131">
        <v>0</v>
      </c>
      <c r="S26" s="131">
        <v>0</v>
      </c>
      <c r="T26" s="142">
        <f t="shared" si="2"/>
        <v>0</v>
      </c>
      <c r="U26" s="131">
        <v>0</v>
      </c>
      <c r="V26" s="131">
        <v>0</v>
      </c>
      <c r="W26" s="142">
        <f t="shared" si="3"/>
        <v>0</v>
      </c>
      <c r="X26" s="189">
        <v>0.16669999999999999</v>
      </c>
      <c r="Y26" s="189">
        <v>0.16669999999999999</v>
      </c>
      <c r="Z26" s="142">
        <v>1</v>
      </c>
      <c r="AA26" s="131">
        <v>0</v>
      </c>
      <c r="AB26" s="214">
        <v>0</v>
      </c>
      <c r="AC26" s="142">
        <f t="shared" si="5"/>
        <v>0</v>
      </c>
      <c r="AD26" s="131">
        <v>0</v>
      </c>
      <c r="AE26" s="131">
        <v>0</v>
      </c>
      <c r="AF26" s="142">
        <f t="shared" si="6"/>
        <v>0</v>
      </c>
      <c r="AG26" s="131">
        <v>0</v>
      </c>
      <c r="AH26" s="129">
        <v>0</v>
      </c>
      <c r="AI26" s="142">
        <f t="shared" si="7"/>
        <v>0</v>
      </c>
      <c r="AJ26" s="189">
        <v>0.1666</v>
      </c>
      <c r="AK26" s="189">
        <v>0.1666</v>
      </c>
      <c r="AL26" s="142">
        <f t="shared" si="8"/>
        <v>1</v>
      </c>
      <c r="AM26" s="189">
        <v>0</v>
      </c>
      <c r="AN26" s="189">
        <v>0</v>
      </c>
      <c r="AO26" s="142">
        <f t="shared" si="9"/>
        <v>0</v>
      </c>
      <c r="AP26" s="131">
        <v>0</v>
      </c>
      <c r="AQ26" s="131">
        <v>0</v>
      </c>
      <c r="AR26" s="142">
        <f t="shared" si="10"/>
        <v>0</v>
      </c>
      <c r="AS26" s="131">
        <v>0</v>
      </c>
      <c r="AT26" s="131">
        <v>0</v>
      </c>
      <c r="AU26" s="142">
        <f t="shared" si="11"/>
        <v>0</v>
      </c>
      <c r="AV26" s="128">
        <f t="shared" si="12"/>
        <v>0.99999999999999989</v>
      </c>
      <c r="AW26" s="129">
        <f t="shared" si="13"/>
        <v>1</v>
      </c>
      <c r="AX26" s="141">
        <f t="shared" si="14"/>
        <v>1.0000000000000002</v>
      </c>
    </row>
    <row r="27" spans="1:50" s="3" customFormat="1" ht="75" customHeight="1" x14ac:dyDescent="0.25">
      <c r="A27" s="315"/>
      <c r="B27" s="316"/>
      <c r="C27" s="316"/>
      <c r="D27" s="276"/>
      <c r="E27" s="274"/>
      <c r="F27" s="133">
        <v>0.33</v>
      </c>
      <c r="G27" s="133"/>
      <c r="H27" s="68">
        <v>8</v>
      </c>
      <c r="I27" s="180" t="s">
        <v>198</v>
      </c>
      <c r="J27" s="160" t="s">
        <v>180</v>
      </c>
      <c r="K27" s="133" t="s">
        <v>183</v>
      </c>
      <c r="L27" s="212">
        <v>0.66669999999999996</v>
      </c>
      <c r="M27" s="212">
        <v>0.66669999999999996</v>
      </c>
      <c r="N27" s="142">
        <f t="shared" si="0"/>
        <v>1</v>
      </c>
      <c r="O27" s="140">
        <v>0</v>
      </c>
      <c r="P27" s="140">
        <v>0</v>
      </c>
      <c r="Q27" s="142">
        <f t="shared" si="1"/>
        <v>0</v>
      </c>
      <c r="R27" s="131">
        <v>0</v>
      </c>
      <c r="S27" s="131">
        <v>0</v>
      </c>
      <c r="T27" s="142">
        <f t="shared" si="2"/>
        <v>0</v>
      </c>
      <c r="U27" s="171">
        <v>0</v>
      </c>
      <c r="V27" s="171">
        <v>0</v>
      </c>
      <c r="W27" s="142">
        <f t="shared" si="3"/>
        <v>0</v>
      </c>
      <c r="X27" s="189">
        <v>0.16669999999999999</v>
      </c>
      <c r="Y27" s="189">
        <v>0.16669999999999999</v>
      </c>
      <c r="Z27" s="142">
        <v>1</v>
      </c>
      <c r="AA27" s="131">
        <v>0</v>
      </c>
      <c r="AB27" s="214">
        <v>0</v>
      </c>
      <c r="AC27" s="142">
        <f t="shared" si="5"/>
        <v>0</v>
      </c>
      <c r="AD27" s="131">
        <v>0</v>
      </c>
      <c r="AE27" s="131">
        <v>0</v>
      </c>
      <c r="AF27" s="142">
        <f t="shared" si="6"/>
        <v>0</v>
      </c>
      <c r="AG27" s="131">
        <v>0</v>
      </c>
      <c r="AH27" s="129">
        <v>0</v>
      </c>
      <c r="AI27" s="142">
        <f t="shared" si="7"/>
        <v>0</v>
      </c>
      <c r="AJ27" s="189">
        <v>0.1666</v>
      </c>
      <c r="AK27" s="189">
        <v>0.1666</v>
      </c>
      <c r="AL27" s="142">
        <f t="shared" si="8"/>
        <v>1</v>
      </c>
      <c r="AM27" s="131">
        <v>0</v>
      </c>
      <c r="AN27" s="131">
        <v>0</v>
      </c>
      <c r="AO27" s="142">
        <f t="shared" si="9"/>
        <v>0</v>
      </c>
      <c r="AP27" s="131">
        <v>0</v>
      </c>
      <c r="AQ27" s="131">
        <v>0</v>
      </c>
      <c r="AR27" s="142">
        <f t="shared" si="10"/>
        <v>0</v>
      </c>
      <c r="AS27" s="131">
        <v>0</v>
      </c>
      <c r="AT27" s="131">
        <v>0</v>
      </c>
      <c r="AU27" s="142">
        <f t="shared" si="11"/>
        <v>0</v>
      </c>
      <c r="AV27" s="128">
        <f t="shared" si="12"/>
        <v>0.99999999999999989</v>
      </c>
      <c r="AW27" s="129">
        <f t="shared" si="13"/>
        <v>1</v>
      </c>
      <c r="AX27" s="141">
        <f t="shared" si="14"/>
        <v>1.0000000000000002</v>
      </c>
    </row>
    <row r="28" spans="1:50" s="3" customFormat="1" ht="75" customHeight="1" x14ac:dyDescent="0.25">
      <c r="A28" s="313" t="s">
        <v>189</v>
      </c>
      <c r="B28" s="314">
        <v>5</v>
      </c>
      <c r="C28" s="314" t="s">
        <v>199</v>
      </c>
      <c r="D28" s="276" t="s">
        <v>153</v>
      </c>
      <c r="E28" s="274" t="str">
        <f>IF(D28="","",VLOOKUP(D28,$C$138:$L$151,10,FALSE))</f>
        <v>Asesorar, defender, asistir y representar en asuntos jurídicos-administrativos internos y externos relacionados con las actividades desarrolladas por la entidad,  así mismo, gestionar las etapas contractuales de los procesos de contratación para proveer de manera eficiente y oportuna los bienes, obras y servicios a fin de satisfacer las necesidades de la entidad, garantizando el cumplimiento de las normatividad vigente.</v>
      </c>
      <c r="F28" s="133">
        <v>0.15</v>
      </c>
      <c r="G28" s="133"/>
      <c r="H28" s="68" t="s">
        <v>257</v>
      </c>
      <c r="I28" s="180" t="s">
        <v>312</v>
      </c>
      <c r="J28" s="133" t="s">
        <v>180</v>
      </c>
      <c r="K28" s="133" t="s">
        <v>184</v>
      </c>
      <c r="L28" s="135">
        <v>1</v>
      </c>
      <c r="M28" s="135">
        <v>1</v>
      </c>
      <c r="N28" s="142">
        <f t="shared" si="0"/>
        <v>1</v>
      </c>
      <c r="O28" s="135">
        <v>1</v>
      </c>
      <c r="P28" s="135">
        <v>1</v>
      </c>
      <c r="Q28" s="142">
        <f t="shared" si="1"/>
        <v>1</v>
      </c>
      <c r="R28" s="135">
        <v>1</v>
      </c>
      <c r="S28" s="135">
        <v>1</v>
      </c>
      <c r="T28" s="142">
        <v>0.96</v>
      </c>
      <c r="U28" s="135">
        <v>1</v>
      </c>
      <c r="V28" s="135">
        <v>1</v>
      </c>
      <c r="W28" s="142">
        <f t="shared" si="3"/>
        <v>1</v>
      </c>
      <c r="X28" s="135">
        <v>1</v>
      </c>
      <c r="Y28" s="135">
        <v>1</v>
      </c>
      <c r="Z28" s="142">
        <f t="shared" si="4"/>
        <v>1</v>
      </c>
      <c r="AA28" s="134">
        <v>1</v>
      </c>
      <c r="AB28" s="209">
        <v>1</v>
      </c>
      <c r="AC28" s="142">
        <f t="shared" si="5"/>
        <v>1</v>
      </c>
      <c r="AD28" s="134">
        <v>1</v>
      </c>
      <c r="AE28" s="134">
        <v>1</v>
      </c>
      <c r="AF28" s="142">
        <f t="shared" si="6"/>
        <v>1</v>
      </c>
      <c r="AG28" s="134">
        <v>1</v>
      </c>
      <c r="AH28" s="249">
        <v>1</v>
      </c>
      <c r="AI28" s="142">
        <f t="shared" si="7"/>
        <v>1</v>
      </c>
      <c r="AJ28" s="134">
        <v>1</v>
      </c>
      <c r="AK28" s="175">
        <v>1</v>
      </c>
      <c r="AL28" s="142">
        <f t="shared" si="8"/>
        <v>1</v>
      </c>
      <c r="AM28" s="134">
        <v>1</v>
      </c>
      <c r="AN28" s="134">
        <v>0</v>
      </c>
      <c r="AO28" s="142">
        <f t="shared" si="9"/>
        <v>0</v>
      </c>
      <c r="AP28" s="134">
        <v>1</v>
      </c>
      <c r="AQ28" s="134">
        <v>0</v>
      </c>
      <c r="AR28" s="142">
        <f t="shared" si="10"/>
        <v>0</v>
      </c>
      <c r="AS28" s="134">
        <v>1</v>
      </c>
      <c r="AT28" s="134">
        <v>0</v>
      </c>
      <c r="AU28" s="142">
        <f t="shared" si="11"/>
        <v>0</v>
      </c>
      <c r="AV28" s="135">
        <f t="shared" si="12"/>
        <v>1</v>
      </c>
      <c r="AW28" s="136">
        <f t="shared" si="13"/>
        <v>0.75</v>
      </c>
      <c r="AX28" s="141">
        <f t="shared" si="14"/>
        <v>0.75</v>
      </c>
    </row>
    <row r="29" spans="1:50" s="3" customFormat="1" ht="75" customHeight="1" x14ac:dyDescent="0.25">
      <c r="A29" s="313"/>
      <c r="B29" s="314"/>
      <c r="C29" s="314"/>
      <c r="D29" s="276"/>
      <c r="E29" s="274"/>
      <c r="F29" s="133">
        <v>0.15</v>
      </c>
      <c r="G29" s="133"/>
      <c r="H29" s="68" t="s">
        <v>258</v>
      </c>
      <c r="I29" s="180" t="s">
        <v>313</v>
      </c>
      <c r="J29" s="133" t="s">
        <v>180</v>
      </c>
      <c r="K29" s="133" t="s">
        <v>184</v>
      </c>
      <c r="L29" s="135">
        <v>1</v>
      </c>
      <c r="M29" s="135">
        <v>1</v>
      </c>
      <c r="N29" s="142">
        <f t="shared" si="0"/>
        <v>1</v>
      </c>
      <c r="O29" s="135">
        <v>1</v>
      </c>
      <c r="P29" s="135">
        <v>1</v>
      </c>
      <c r="Q29" s="142">
        <f t="shared" si="1"/>
        <v>1</v>
      </c>
      <c r="R29" s="135">
        <v>1</v>
      </c>
      <c r="S29" s="135">
        <v>1</v>
      </c>
      <c r="T29" s="142">
        <v>1</v>
      </c>
      <c r="U29" s="135">
        <v>1</v>
      </c>
      <c r="V29" s="135">
        <v>1</v>
      </c>
      <c r="W29" s="142">
        <f t="shared" si="3"/>
        <v>1</v>
      </c>
      <c r="X29" s="135">
        <v>1</v>
      </c>
      <c r="Y29" s="175">
        <v>1</v>
      </c>
      <c r="Z29" s="142">
        <f t="shared" si="4"/>
        <v>1</v>
      </c>
      <c r="AA29" s="134">
        <v>1</v>
      </c>
      <c r="AB29" s="209">
        <v>1</v>
      </c>
      <c r="AC29" s="142">
        <f t="shared" si="5"/>
        <v>1</v>
      </c>
      <c r="AD29" s="134">
        <v>1</v>
      </c>
      <c r="AE29" s="134">
        <v>1</v>
      </c>
      <c r="AF29" s="142">
        <f t="shared" si="6"/>
        <v>1</v>
      </c>
      <c r="AG29" s="134">
        <v>1</v>
      </c>
      <c r="AH29" s="249">
        <v>1</v>
      </c>
      <c r="AI29" s="142">
        <f t="shared" si="7"/>
        <v>1</v>
      </c>
      <c r="AJ29" s="134">
        <v>1</v>
      </c>
      <c r="AK29" s="344">
        <v>1</v>
      </c>
      <c r="AL29" s="142">
        <f t="shared" si="8"/>
        <v>1</v>
      </c>
      <c r="AM29" s="134">
        <v>1</v>
      </c>
      <c r="AN29" s="134">
        <v>0</v>
      </c>
      <c r="AO29" s="142">
        <f t="shared" si="9"/>
        <v>0</v>
      </c>
      <c r="AP29" s="134">
        <v>1</v>
      </c>
      <c r="AQ29" s="134">
        <v>0</v>
      </c>
      <c r="AR29" s="142">
        <f t="shared" si="10"/>
        <v>0</v>
      </c>
      <c r="AS29" s="134">
        <v>1</v>
      </c>
      <c r="AT29" s="134">
        <v>0</v>
      </c>
      <c r="AU29" s="142">
        <f t="shared" si="11"/>
        <v>0</v>
      </c>
      <c r="AV29" s="135">
        <f t="shared" si="12"/>
        <v>1</v>
      </c>
      <c r="AW29" s="136">
        <f t="shared" si="13"/>
        <v>0.75</v>
      </c>
      <c r="AX29" s="141">
        <f t="shared" si="14"/>
        <v>0.75</v>
      </c>
    </row>
    <row r="30" spans="1:50" s="3" customFormat="1" ht="75" customHeight="1" x14ac:dyDescent="0.25">
      <c r="A30" s="313"/>
      <c r="B30" s="314"/>
      <c r="C30" s="314"/>
      <c r="D30" s="276"/>
      <c r="E30" s="274"/>
      <c r="F30" s="133">
        <v>0.14000000000000001</v>
      </c>
      <c r="G30" s="133"/>
      <c r="H30" s="68" t="s">
        <v>259</v>
      </c>
      <c r="I30" s="180" t="s">
        <v>314</v>
      </c>
      <c r="J30" s="133" t="s">
        <v>180</v>
      </c>
      <c r="K30" s="133" t="s">
        <v>184</v>
      </c>
      <c r="L30" s="135">
        <v>1</v>
      </c>
      <c r="M30" s="135">
        <v>1</v>
      </c>
      <c r="N30" s="142">
        <f t="shared" si="0"/>
        <v>1</v>
      </c>
      <c r="O30" s="135">
        <v>1</v>
      </c>
      <c r="P30" s="135">
        <v>1</v>
      </c>
      <c r="Q30" s="142">
        <f t="shared" si="1"/>
        <v>1</v>
      </c>
      <c r="R30" s="135">
        <v>1</v>
      </c>
      <c r="S30" s="135">
        <v>1</v>
      </c>
      <c r="T30" s="142">
        <v>1</v>
      </c>
      <c r="U30" s="135">
        <v>1</v>
      </c>
      <c r="V30" s="135">
        <v>1</v>
      </c>
      <c r="W30" s="142">
        <f t="shared" si="3"/>
        <v>1</v>
      </c>
      <c r="X30" s="135">
        <v>1</v>
      </c>
      <c r="Y30" s="175">
        <v>1</v>
      </c>
      <c r="Z30" s="142">
        <f t="shared" si="4"/>
        <v>1</v>
      </c>
      <c r="AA30" s="134">
        <v>1</v>
      </c>
      <c r="AB30" s="209">
        <v>1</v>
      </c>
      <c r="AC30" s="142">
        <f t="shared" si="5"/>
        <v>1</v>
      </c>
      <c r="AD30" s="134">
        <v>1</v>
      </c>
      <c r="AE30" s="134">
        <v>1</v>
      </c>
      <c r="AF30" s="142">
        <f t="shared" si="6"/>
        <v>1</v>
      </c>
      <c r="AG30" s="134">
        <v>1</v>
      </c>
      <c r="AH30" s="249">
        <v>1</v>
      </c>
      <c r="AI30" s="142">
        <f t="shared" si="7"/>
        <v>1</v>
      </c>
      <c r="AJ30" s="134">
        <v>1</v>
      </c>
      <c r="AK30" s="344">
        <v>1</v>
      </c>
      <c r="AL30" s="142">
        <f t="shared" si="8"/>
        <v>1</v>
      </c>
      <c r="AM30" s="134">
        <v>1</v>
      </c>
      <c r="AN30" s="134">
        <v>0</v>
      </c>
      <c r="AO30" s="142">
        <f t="shared" si="9"/>
        <v>0</v>
      </c>
      <c r="AP30" s="134">
        <v>1</v>
      </c>
      <c r="AQ30" s="134">
        <v>0</v>
      </c>
      <c r="AR30" s="142">
        <f t="shared" si="10"/>
        <v>0</v>
      </c>
      <c r="AS30" s="134">
        <v>1</v>
      </c>
      <c r="AT30" s="134">
        <v>0</v>
      </c>
      <c r="AU30" s="142">
        <f t="shared" si="11"/>
        <v>0</v>
      </c>
      <c r="AV30" s="135">
        <f t="shared" si="12"/>
        <v>1</v>
      </c>
      <c r="AW30" s="136">
        <f t="shared" si="13"/>
        <v>0.75</v>
      </c>
      <c r="AX30" s="141">
        <f t="shared" si="14"/>
        <v>0.75</v>
      </c>
    </row>
    <row r="31" spans="1:50" s="3" customFormat="1" ht="75" customHeight="1" x14ac:dyDescent="0.25">
      <c r="A31" s="313"/>
      <c r="B31" s="314"/>
      <c r="C31" s="314"/>
      <c r="D31" s="276"/>
      <c r="E31" s="274"/>
      <c r="F31" s="133">
        <v>0.14000000000000001</v>
      </c>
      <c r="G31" s="133"/>
      <c r="H31" s="68" t="s">
        <v>316</v>
      </c>
      <c r="I31" s="180" t="s">
        <v>315</v>
      </c>
      <c r="J31" s="133" t="s">
        <v>180</v>
      </c>
      <c r="K31" s="133" t="s">
        <v>184</v>
      </c>
      <c r="L31" s="135">
        <v>1</v>
      </c>
      <c r="M31" s="135">
        <v>1</v>
      </c>
      <c r="N31" s="142">
        <f t="shared" si="0"/>
        <v>1</v>
      </c>
      <c r="O31" s="135">
        <v>1</v>
      </c>
      <c r="P31" s="135">
        <v>1</v>
      </c>
      <c r="Q31" s="142">
        <f t="shared" si="1"/>
        <v>1</v>
      </c>
      <c r="R31" s="135">
        <v>1</v>
      </c>
      <c r="S31" s="135">
        <v>1</v>
      </c>
      <c r="T31" s="142">
        <v>1</v>
      </c>
      <c r="U31" s="135">
        <v>1</v>
      </c>
      <c r="V31" s="135">
        <v>1</v>
      </c>
      <c r="W31" s="142">
        <f t="shared" si="3"/>
        <v>1</v>
      </c>
      <c r="X31" s="135">
        <v>1</v>
      </c>
      <c r="Y31" s="175">
        <v>1</v>
      </c>
      <c r="Z31" s="142">
        <f t="shared" si="4"/>
        <v>1</v>
      </c>
      <c r="AA31" s="134">
        <v>1</v>
      </c>
      <c r="AB31" s="209">
        <v>1</v>
      </c>
      <c r="AC31" s="142">
        <f t="shared" si="5"/>
        <v>1</v>
      </c>
      <c r="AD31" s="134">
        <v>1</v>
      </c>
      <c r="AE31" s="134">
        <v>1</v>
      </c>
      <c r="AF31" s="142">
        <f t="shared" si="6"/>
        <v>1</v>
      </c>
      <c r="AG31" s="134">
        <v>1</v>
      </c>
      <c r="AH31" s="249">
        <v>1</v>
      </c>
      <c r="AI31" s="142">
        <f t="shared" si="7"/>
        <v>1</v>
      </c>
      <c r="AJ31" s="134">
        <v>1</v>
      </c>
      <c r="AK31" s="344">
        <v>1</v>
      </c>
      <c r="AL31" s="142">
        <f t="shared" si="8"/>
        <v>1</v>
      </c>
      <c r="AM31" s="134">
        <v>1</v>
      </c>
      <c r="AN31" s="134">
        <v>0</v>
      </c>
      <c r="AO31" s="142">
        <f t="shared" si="9"/>
        <v>0</v>
      </c>
      <c r="AP31" s="134">
        <v>1</v>
      </c>
      <c r="AQ31" s="134">
        <v>0</v>
      </c>
      <c r="AR31" s="142">
        <f t="shared" si="10"/>
        <v>0</v>
      </c>
      <c r="AS31" s="134">
        <v>1</v>
      </c>
      <c r="AT31" s="134">
        <v>0</v>
      </c>
      <c r="AU31" s="142">
        <f t="shared" si="11"/>
        <v>0</v>
      </c>
      <c r="AV31" s="135">
        <f t="shared" si="12"/>
        <v>1</v>
      </c>
      <c r="AW31" s="136">
        <f t="shared" si="13"/>
        <v>0.75</v>
      </c>
      <c r="AX31" s="141">
        <f t="shared" si="14"/>
        <v>0.75</v>
      </c>
    </row>
    <row r="32" spans="1:50" s="3" customFormat="1" ht="75" customHeight="1" x14ac:dyDescent="0.25">
      <c r="A32" s="313"/>
      <c r="B32" s="314"/>
      <c r="C32" s="314"/>
      <c r="D32" s="276"/>
      <c r="E32" s="274"/>
      <c r="F32" s="133">
        <v>0.14000000000000001</v>
      </c>
      <c r="G32" s="133"/>
      <c r="H32" s="68" t="s">
        <v>317</v>
      </c>
      <c r="I32" s="180" t="s">
        <v>318</v>
      </c>
      <c r="J32" s="133" t="s">
        <v>180</v>
      </c>
      <c r="K32" s="133" t="s">
        <v>184</v>
      </c>
      <c r="L32" s="135">
        <v>1</v>
      </c>
      <c r="M32" s="135">
        <v>1</v>
      </c>
      <c r="N32" s="142">
        <f t="shared" si="0"/>
        <v>1</v>
      </c>
      <c r="O32" s="135">
        <v>1</v>
      </c>
      <c r="P32" s="135">
        <v>1</v>
      </c>
      <c r="Q32" s="142">
        <f t="shared" si="1"/>
        <v>1</v>
      </c>
      <c r="R32" s="135">
        <v>1</v>
      </c>
      <c r="S32" s="135">
        <v>1</v>
      </c>
      <c r="T32" s="142">
        <v>1</v>
      </c>
      <c r="U32" s="135">
        <v>1</v>
      </c>
      <c r="V32" s="135">
        <v>1</v>
      </c>
      <c r="W32" s="142">
        <v>1</v>
      </c>
      <c r="X32" s="135">
        <v>1</v>
      </c>
      <c r="Y32" s="135">
        <v>1</v>
      </c>
      <c r="Z32" s="142">
        <f t="shared" si="4"/>
        <v>1</v>
      </c>
      <c r="AA32" s="134">
        <v>1</v>
      </c>
      <c r="AB32" s="215">
        <v>1</v>
      </c>
      <c r="AC32" s="142">
        <f t="shared" si="5"/>
        <v>1</v>
      </c>
      <c r="AD32" s="134">
        <v>1</v>
      </c>
      <c r="AE32" s="134">
        <v>1</v>
      </c>
      <c r="AF32" s="142">
        <f t="shared" si="6"/>
        <v>1</v>
      </c>
      <c r="AG32" s="134">
        <v>1</v>
      </c>
      <c r="AH32" s="213">
        <v>1</v>
      </c>
      <c r="AI32" s="142">
        <f t="shared" si="7"/>
        <v>1</v>
      </c>
      <c r="AJ32" s="134">
        <v>1</v>
      </c>
      <c r="AK32" s="209">
        <v>1</v>
      </c>
      <c r="AL32" s="142">
        <f t="shared" si="8"/>
        <v>1</v>
      </c>
      <c r="AM32" s="134">
        <v>1</v>
      </c>
      <c r="AN32" s="134">
        <v>0</v>
      </c>
      <c r="AO32" s="142">
        <f t="shared" si="9"/>
        <v>0</v>
      </c>
      <c r="AP32" s="134">
        <v>1</v>
      </c>
      <c r="AQ32" s="134">
        <v>0</v>
      </c>
      <c r="AR32" s="142">
        <f t="shared" si="10"/>
        <v>0</v>
      </c>
      <c r="AS32" s="134">
        <v>1</v>
      </c>
      <c r="AT32" s="134">
        <v>0</v>
      </c>
      <c r="AU32" s="142">
        <f t="shared" si="11"/>
        <v>0</v>
      </c>
      <c r="AV32" s="135">
        <f t="shared" si="12"/>
        <v>1</v>
      </c>
      <c r="AW32" s="136">
        <f t="shared" si="13"/>
        <v>0.75</v>
      </c>
      <c r="AX32" s="141">
        <f t="shared" si="14"/>
        <v>0.75</v>
      </c>
    </row>
    <row r="33" spans="1:50" s="3" customFormat="1" ht="75" customHeight="1" x14ac:dyDescent="0.25">
      <c r="A33" s="313"/>
      <c r="B33" s="314"/>
      <c r="C33" s="314"/>
      <c r="D33" s="276"/>
      <c r="E33" s="274"/>
      <c r="F33" s="133">
        <v>0.14000000000000001</v>
      </c>
      <c r="G33" s="133"/>
      <c r="H33" s="68">
        <v>5.6</v>
      </c>
      <c r="I33" s="180" t="s">
        <v>319</v>
      </c>
      <c r="J33" s="133" t="s">
        <v>180</v>
      </c>
      <c r="K33" s="133" t="s">
        <v>184</v>
      </c>
      <c r="L33" s="135">
        <v>1</v>
      </c>
      <c r="M33" s="135">
        <v>1</v>
      </c>
      <c r="N33" s="142">
        <f t="shared" si="0"/>
        <v>1</v>
      </c>
      <c r="O33" s="135">
        <v>1</v>
      </c>
      <c r="P33" s="135">
        <v>1</v>
      </c>
      <c r="Q33" s="142">
        <f t="shared" si="1"/>
        <v>1</v>
      </c>
      <c r="R33" s="135">
        <v>1</v>
      </c>
      <c r="S33" s="135">
        <v>1</v>
      </c>
      <c r="T33" s="142">
        <v>1</v>
      </c>
      <c r="U33" s="135">
        <v>1</v>
      </c>
      <c r="V33" s="135">
        <v>1</v>
      </c>
      <c r="W33" s="142">
        <v>1</v>
      </c>
      <c r="X33" s="135">
        <v>1</v>
      </c>
      <c r="Y33" s="135">
        <v>1</v>
      </c>
      <c r="Z33" s="142">
        <f t="shared" si="4"/>
        <v>1</v>
      </c>
      <c r="AA33" s="134">
        <v>1</v>
      </c>
      <c r="AB33" s="215">
        <v>1</v>
      </c>
      <c r="AC33" s="142">
        <f t="shared" si="5"/>
        <v>1</v>
      </c>
      <c r="AD33" s="134">
        <v>1</v>
      </c>
      <c r="AE33" s="134">
        <v>1</v>
      </c>
      <c r="AF33" s="142">
        <f t="shared" si="6"/>
        <v>1</v>
      </c>
      <c r="AG33" s="134">
        <v>1</v>
      </c>
      <c r="AH33" s="213">
        <v>1</v>
      </c>
      <c r="AI33" s="142">
        <f t="shared" si="7"/>
        <v>1</v>
      </c>
      <c r="AJ33" s="134">
        <v>1</v>
      </c>
      <c r="AK33" s="209">
        <v>1</v>
      </c>
      <c r="AL33" s="142">
        <f t="shared" si="8"/>
        <v>1</v>
      </c>
      <c r="AM33" s="134">
        <v>1</v>
      </c>
      <c r="AN33" s="134">
        <v>0</v>
      </c>
      <c r="AO33" s="142">
        <f t="shared" si="9"/>
        <v>0</v>
      </c>
      <c r="AP33" s="134">
        <v>1</v>
      </c>
      <c r="AQ33" s="134">
        <v>0</v>
      </c>
      <c r="AR33" s="142">
        <f t="shared" si="10"/>
        <v>0</v>
      </c>
      <c r="AS33" s="134">
        <v>1</v>
      </c>
      <c r="AT33" s="134">
        <v>0</v>
      </c>
      <c r="AU33" s="142">
        <f t="shared" si="11"/>
        <v>0</v>
      </c>
      <c r="AV33" s="135">
        <f t="shared" si="12"/>
        <v>1</v>
      </c>
      <c r="AW33" s="136">
        <f t="shared" si="13"/>
        <v>0.75</v>
      </c>
      <c r="AX33" s="141">
        <f t="shared" si="14"/>
        <v>0.75</v>
      </c>
    </row>
    <row r="34" spans="1:50" s="3" customFormat="1" ht="75" customHeight="1" x14ac:dyDescent="0.25">
      <c r="A34" s="313"/>
      <c r="B34" s="314"/>
      <c r="C34" s="314"/>
      <c r="D34" s="276"/>
      <c r="E34" s="274"/>
      <c r="F34" s="133">
        <v>0.14000000000000001</v>
      </c>
      <c r="G34" s="133"/>
      <c r="H34" s="68">
        <v>5.7</v>
      </c>
      <c r="I34" s="180" t="s">
        <v>200</v>
      </c>
      <c r="J34" s="133" t="s">
        <v>180</v>
      </c>
      <c r="K34" s="133" t="s">
        <v>184</v>
      </c>
      <c r="L34" s="135">
        <v>1</v>
      </c>
      <c r="M34" s="135">
        <v>1</v>
      </c>
      <c r="N34" s="142">
        <f t="shared" si="0"/>
        <v>1</v>
      </c>
      <c r="O34" s="135">
        <v>1</v>
      </c>
      <c r="P34" s="135">
        <v>1</v>
      </c>
      <c r="Q34" s="142">
        <f t="shared" si="1"/>
        <v>1</v>
      </c>
      <c r="R34" s="135">
        <v>1</v>
      </c>
      <c r="S34" s="135">
        <v>1</v>
      </c>
      <c r="T34" s="142">
        <v>1</v>
      </c>
      <c r="U34" s="67">
        <v>1</v>
      </c>
      <c r="V34" s="135">
        <v>1</v>
      </c>
      <c r="W34" s="142">
        <f t="shared" ref="W34:W37" si="17">IF(ISERROR(V34/U34),0,(V34/U34))</f>
        <v>1</v>
      </c>
      <c r="X34" s="135">
        <v>1</v>
      </c>
      <c r="Y34" s="135">
        <v>1</v>
      </c>
      <c r="Z34" s="142">
        <f t="shared" si="4"/>
        <v>1</v>
      </c>
      <c r="AA34" s="134">
        <v>1</v>
      </c>
      <c r="AB34" s="215">
        <v>1</v>
      </c>
      <c r="AC34" s="142">
        <f t="shared" si="5"/>
        <v>1</v>
      </c>
      <c r="AD34" s="134">
        <v>1</v>
      </c>
      <c r="AE34" s="134">
        <v>1</v>
      </c>
      <c r="AF34" s="142">
        <f t="shared" si="6"/>
        <v>1</v>
      </c>
      <c r="AG34" s="134">
        <v>1</v>
      </c>
      <c r="AH34" s="213">
        <v>1</v>
      </c>
      <c r="AI34" s="142">
        <f t="shared" si="7"/>
        <v>1</v>
      </c>
      <c r="AJ34" s="134">
        <v>1</v>
      </c>
      <c r="AK34" s="209">
        <v>1</v>
      </c>
      <c r="AL34" s="142">
        <f t="shared" si="8"/>
        <v>1</v>
      </c>
      <c r="AM34" s="134">
        <v>1</v>
      </c>
      <c r="AN34" s="134">
        <v>0</v>
      </c>
      <c r="AO34" s="142">
        <f t="shared" si="9"/>
        <v>0</v>
      </c>
      <c r="AP34" s="134">
        <v>1</v>
      </c>
      <c r="AQ34" s="134">
        <v>0</v>
      </c>
      <c r="AR34" s="142">
        <f t="shared" si="10"/>
        <v>0</v>
      </c>
      <c r="AS34" s="134">
        <v>1</v>
      </c>
      <c r="AT34" s="134">
        <v>0</v>
      </c>
      <c r="AU34" s="142">
        <f t="shared" si="11"/>
        <v>0</v>
      </c>
      <c r="AV34" s="135">
        <f t="shared" si="12"/>
        <v>1</v>
      </c>
      <c r="AW34" s="143">
        <f>IF(ISERROR(IF(K34="Suma",(AE34+AH34+AQ34+AT34+AK34+AN34+AB34+Y34+V34+S34+P34+M34),AVERAGE(AE34,AH34,AQ34,AT34,AK34,AN34,AB34,Y34,V34,S34,P34,M34))),0,IF(K34="Suma",(AE34+AH34+AQ34+AT34+AK34+AN34+AB34+Y34+V34+S34+P34+M34),AVERAGE(AE34,AH34,AQ34,AT34,AK34,AN34,AB34,Y34,V34,S34,P34,M34)))</f>
        <v>0.75</v>
      </c>
      <c r="AX34" s="141">
        <f t="shared" si="14"/>
        <v>0.75</v>
      </c>
    </row>
    <row r="35" spans="1:50" s="3" customFormat="1" ht="75" customHeight="1" x14ac:dyDescent="0.25">
      <c r="A35" s="313" t="s">
        <v>201</v>
      </c>
      <c r="B35" s="314" t="s">
        <v>202</v>
      </c>
      <c r="C35" s="314" t="s">
        <v>203</v>
      </c>
      <c r="D35" s="276" t="s">
        <v>148</v>
      </c>
      <c r="E35" s="274" t="str">
        <f>IF(D35="","",VLOOKUP(D35,$C$138:$L$151,10,FALSE))</f>
        <v>Brindar la atención oportuna a las partes interesadas del Instituto, mediante la implementación de lineamientos para la atención y servicio de cara al ciudadano, el tramite a peticiones, quejas, reclamos, sugerencias y denuncias y las  actividades requeridas para la divulgación de la información pública relacionada con la misionalidad del Instituto, con el fin de aumentar la satisfacción  de las partes interesadas a través de los planes de mejora.</v>
      </c>
      <c r="F35" s="133">
        <v>0.2</v>
      </c>
      <c r="G35" s="133"/>
      <c r="H35" s="68" t="s">
        <v>260</v>
      </c>
      <c r="I35" s="180" t="s">
        <v>320</v>
      </c>
      <c r="J35" s="133" t="s">
        <v>180</v>
      </c>
      <c r="K35" s="133" t="s">
        <v>184</v>
      </c>
      <c r="L35" s="135">
        <v>1</v>
      </c>
      <c r="M35" s="135">
        <v>1</v>
      </c>
      <c r="N35" s="142">
        <f t="shared" si="0"/>
        <v>1</v>
      </c>
      <c r="O35" s="135">
        <v>1</v>
      </c>
      <c r="P35" s="135">
        <v>1</v>
      </c>
      <c r="Q35" s="142">
        <f t="shared" si="1"/>
        <v>1</v>
      </c>
      <c r="R35" s="135">
        <v>0.01</v>
      </c>
      <c r="S35" s="135">
        <v>0.01</v>
      </c>
      <c r="T35" s="142">
        <v>1</v>
      </c>
      <c r="U35" s="135">
        <v>1</v>
      </c>
      <c r="V35" s="135">
        <v>1</v>
      </c>
      <c r="W35" s="142">
        <f t="shared" si="17"/>
        <v>1</v>
      </c>
      <c r="X35" s="175">
        <v>1</v>
      </c>
      <c r="Y35" s="175">
        <v>1</v>
      </c>
      <c r="Z35" s="142">
        <f t="shared" si="4"/>
        <v>1</v>
      </c>
      <c r="AA35" s="134">
        <v>1</v>
      </c>
      <c r="AB35" s="209">
        <v>1</v>
      </c>
      <c r="AC35" s="142">
        <f t="shared" si="5"/>
        <v>1</v>
      </c>
      <c r="AD35" s="134">
        <v>1</v>
      </c>
      <c r="AE35" s="134">
        <v>1</v>
      </c>
      <c r="AF35" s="142">
        <f t="shared" si="6"/>
        <v>1</v>
      </c>
      <c r="AG35" s="134">
        <v>1</v>
      </c>
      <c r="AH35" s="247">
        <v>1</v>
      </c>
      <c r="AI35" s="142">
        <f t="shared" si="7"/>
        <v>1</v>
      </c>
      <c r="AJ35" s="134">
        <v>1</v>
      </c>
      <c r="AK35" s="175">
        <v>1</v>
      </c>
      <c r="AL35" s="142">
        <f t="shared" si="8"/>
        <v>1</v>
      </c>
      <c r="AM35" s="134">
        <v>1</v>
      </c>
      <c r="AN35" s="134">
        <v>0</v>
      </c>
      <c r="AO35" s="142">
        <f t="shared" si="9"/>
        <v>0</v>
      </c>
      <c r="AP35" s="134">
        <v>1</v>
      </c>
      <c r="AQ35" s="134">
        <v>0</v>
      </c>
      <c r="AR35" s="142">
        <f t="shared" si="10"/>
        <v>0</v>
      </c>
      <c r="AS35" s="134">
        <v>1</v>
      </c>
      <c r="AT35" s="134">
        <v>0</v>
      </c>
      <c r="AU35" s="142">
        <f t="shared" si="11"/>
        <v>0</v>
      </c>
      <c r="AV35" s="135">
        <f t="shared" si="12"/>
        <v>1</v>
      </c>
      <c r="AW35" s="135">
        <f t="shared" ref="AW35:AW47" si="18">IF(ISERROR(IF(K35="Suma",(AE35+AH35+AQ35+AT35+AK35+AN35+AB35+Y35+V35+S35+P35+M35),AVERAGE(AE35,AH35,AQ35,AT35,AK35,AN35,AB35,Y35,V35,S35,P35,M35))),0,IF(K35="Suma",(AE35+AH35+AQ35+AT35+AK35+AN35+AB35+Y35+V35+S35+P35+M35),AVERAGE(AE35,AH35,AQ35,AT35,AK35,AN35,AB35,Y35,V35,S35,P35,M35)))</f>
        <v>0.66749999999999998</v>
      </c>
      <c r="AX35" s="170">
        <f t="shared" si="14"/>
        <v>0.66749999999999998</v>
      </c>
    </row>
    <row r="36" spans="1:50" s="3" customFormat="1" ht="75" customHeight="1" x14ac:dyDescent="0.25">
      <c r="A36" s="313"/>
      <c r="B36" s="314"/>
      <c r="C36" s="314"/>
      <c r="D36" s="276"/>
      <c r="E36" s="274"/>
      <c r="F36" s="133">
        <v>0.2</v>
      </c>
      <c r="G36" s="133"/>
      <c r="H36" s="68" t="s">
        <v>261</v>
      </c>
      <c r="I36" s="180" t="s">
        <v>321</v>
      </c>
      <c r="J36" s="133" t="s">
        <v>180</v>
      </c>
      <c r="K36" s="133" t="s">
        <v>184</v>
      </c>
      <c r="L36" s="135">
        <v>1</v>
      </c>
      <c r="M36" s="135">
        <v>1</v>
      </c>
      <c r="N36" s="142">
        <f t="shared" si="0"/>
        <v>1</v>
      </c>
      <c r="O36" s="135">
        <v>1</v>
      </c>
      <c r="P36" s="135">
        <v>1</v>
      </c>
      <c r="Q36" s="142">
        <f t="shared" si="1"/>
        <v>1</v>
      </c>
      <c r="R36" s="135">
        <v>1</v>
      </c>
      <c r="S36" s="135">
        <v>1</v>
      </c>
      <c r="T36" s="142">
        <v>1</v>
      </c>
      <c r="U36" s="135">
        <v>1</v>
      </c>
      <c r="V36" s="135">
        <v>1</v>
      </c>
      <c r="W36" s="142">
        <f t="shared" si="17"/>
        <v>1</v>
      </c>
      <c r="X36" s="135">
        <v>1</v>
      </c>
      <c r="Y36" s="135">
        <v>1</v>
      </c>
      <c r="Z36" s="142">
        <f t="shared" si="4"/>
        <v>1</v>
      </c>
      <c r="AA36" s="209">
        <v>1</v>
      </c>
      <c r="AB36" s="209">
        <v>1</v>
      </c>
      <c r="AC36" s="142">
        <f t="shared" si="5"/>
        <v>1</v>
      </c>
      <c r="AD36" s="134">
        <v>1</v>
      </c>
      <c r="AE36" s="134">
        <v>1</v>
      </c>
      <c r="AF36" s="142">
        <f t="shared" si="6"/>
        <v>1</v>
      </c>
      <c r="AG36" s="134">
        <v>1</v>
      </c>
      <c r="AH36" s="213">
        <v>1</v>
      </c>
      <c r="AI36" s="142">
        <f t="shared" si="7"/>
        <v>1</v>
      </c>
      <c r="AJ36" s="134">
        <v>1</v>
      </c>
      <c r="AK36" s="134">
        <v>1</v>
      </c>
      <c r="AL36" s="142">
        <f t="shared" si="8"/>
        <v>1</v>
      </c>
      <c r="AM36" s="130"/>
      <c r="AN36" s="139"/>
      <c r="AO36" s="142">
        <f t="shared" si="9"/>
        <v>0</v>
      </c>
      <c r="AP36" s="130"/>
      <c r="AQ36" s="144"/>
      <c r="AR36" s="142">
        <f t="shared" si="10"/>
        <v>0</v>
      </c>
      <c r="AS36" s="130"/>
      <c r="AT36" s="134"/>
      <c r="AU36" s="142">
        <f t="shared" si="11"/>
        <v>0</v>
      </c>
      <c r="AV36" s="135">
        <f>IF(K36="SUMA",(L36+O36+R36+U36+X36+AA36+AD36+AG36+AP36+AS36+AJ36+AM36),(L36))</f>
        <v>1</v>
      </c>
      <c r="AW36" s="135">
        <f t="shared" si="18"/>
        <v>1</v>
      </c>
      <c r="AX36" s="170">
        <f>IF(ISERROR(AW36/AV36),0,(AW36/AV36))</f>
        <v>1</v>
      </c>
    </row>
    <row r="37" spans="1:50" s="3" customFormat="1" ht="75" customHeight="1" x14ac:dyDescent="0.25">
      <c r="A37" s="313"/>
      <c r="B37" s="314"/>
      <c r="C37" s="314"/>
      <c r="D37" s="276"/>
      <c r="E37" s="274"/>
      <c r="F37" s="133">
        <v>0.2</v>
      </c>
      <c r="G37" s="133"/>
      <c r="H37" s="68" t="s">
        <v>262</v>
      </c>
      <c r="I37" s="180" t="s">
        <v>322</v>
      </c>
      <c r="J37" s="133" t="s">
        <v>180</v>
      </c>
      <c r="K37" s="133" t="s">
        <v>184</v>
      </c>
      <c r="L37" s="135">
        <v>1</v>
      </c>
      <c r="M37" s="135">
        <v>0.83</v>
      </c>
      <c r="N37" s="142">
        <f t="shared" si="0"/>
        <v>0.83</v>
      </c>
      <c r="O37" s="135">
        <v>1</v>
      </c>
      <c r="P37" s="135">
        <v>0.76</v>
      </c>
      <c r="Q37" s="142">
        <f t="shared" si="1"/>
        <v>0.76</v>
      </c>
      <c r="R37" s="135">
        <v>1</v>
      </c>
      <c r="S37" s="135">
        <v>0.6</v>
      </c>
      <c r="T37" s="142">
        <v>1</v>
      </c>
      <c r="U37" s="135">
        <v>1</v>
      </c>
      <c r="V37" s="172">
        <v>0.53</v>
      </c>
      <c r="W37" s="142">
        <f t="shared" si="17"/>
        <v>0.53</v>
      </c>
      <c r="X37" s="168">
        <v>1</v>
      </c>
      <c r="Y37" s="176">
        <v>0.74358974358974361</v>
      </c>
      <c r="Z37" s="129">
        <f>IF(ISERROR(Y37/X37),0,(Y37/X37))</f>
        <v>0.74358974358974361</v>
      </c>
      <c r="AA37" s="209">
        <v>1</v>
      </c>
      <c r="AB37" s="217">
        <v>0.69</v>
      </c>
      <c r="AC37" s="142">
        <f t="shared" si="5"/>
        <v>0.69</v>
      </c>
      <c r="AD37" s="209">
        <v>1</v>
      </c>
      <c r="AE37" s="217">
        <v>0.73</v>
      </c>
      <c r="AF37" s="142">
        <f t="shared" si="6"/>
        <v>0.73</v>
      </c>
      <c r="AG37" s="209">
        <v>1</v>
      </c>
      <c r="AH37" s="247">
        <v>0.8</v>
      </c>
      <c r="AI37" s="142">
        <f t="shared" si="7"/>
        <v>0.8</v>
      </c>
      <c r="AJ37" s="209">
        <v>1</v>
      </c>
      <c r="AK37" s="344">
        <v>0.71</v>
      </c>
      <c r="AL37" s="142">
        <f t="shared" si="8"/>
        <v>0.71</v>
      </c>
      <c r="AM37" s="130"/>
      <c r="AN37" s="139"/>
      <c r="AO37" s="142">
        <f t="shared" si="9"/>
        <v>0</v>
      </c>
      <c r="AP37" s="130"/>
      <c r="AQ37" s="144"/>
      <c r="AR37" s="142">
        <f t="shared" si="10"/>
        <v>0</v>
      </c>
      <c r="AS37" s="130"/>
      <c r="AT37" s="134"/>
      <c r="AU37" s="142">
        <f t="shared" si="11"/>
        <v>0</v>
      </c>
      <c r="AV37" s="135">
        <f>IF(K37="SUMA",(L37+O37+R37+U37+X37+AA37+AD37+AG37+AP37+AS37+AJ37+AM37),(L37))</f>
        <v>1</v>
      </c>
      <c r="AW37" s="135">
        <f t="shared" ref="AW37" si="19">IF(ISERROR(IF(K37="Suma",(AE37+AH37+AQ37+AT37+AK37+AN37+AB37+Y37+V37+S37+P37+M37),AVERAGE(AE37,AH37,AQ37,AT37,AK37,AN37,AB37,Y37,V37,S37,P37,M37))),0,IF(K37="Suma",(AE37+AH37+AQ37+AT37+AK37+AN37+AB37+Y37+V37+S37+P37+M37),AVERAGE(AE37,AH37,AQ37,AT37,AK37,AN37,AB37,Y37,V37,S37,P37,M37)))</f>
        <v>0.71039886039886035</v>
      </c>
      <c r="AX37" s="170">
        <f>IF(ISERROR(AW37/AV37),0,(AW37/AV37))</f>
        <v>0.71039886039886035</v>
      </c>
    </row>
    <row r="38" spans="1:50" s="3" customFormat="1" ht="75" customHeight="1" x14ac:dyDescent="0.25">
      <c r="A38" s="313"/>
      <c r="B38" s="314"/>
      <c r="C38" s="314"/>
      <c r="D38" s="276"/>
      <c r="E38" s="274"/>
      <c r="F38" s="133">
        <v>0.2</v>
      </c>
      <c r="G38" s="133"/>
      <c r="H38" s="68" t="s">
        <v>263</v>
      </c>
      <c r="I38" s="180" t="s">
        <v>323</v>
      </c>
      <c r="J38" s="133" t="s">
        <v>180</v>
      </c>
      <c r="K38" s="133" t="s">
        <v>183</v>
      </c>
      <c r="L38" s="135">
        <v>0</v>
      </c>
      <c r="M38" s="135">
        <v>0</v>
      </c>
      <c r="N38" s="142">
        <f t="shared" si="0"/>
        <v>0</v>
      </c>
      <c r="O38" s="135">
        <v>1</v>
      </c>
      <c r="P38" s="135">
        <v>1</v>
      </c>
      <c r="Q38" s="142">
        <f t="shared" si="1"/>
        <v>1</v>
      </c>
      <c r="R38" s="135">
        <v>1</v>
      </c>
      <c r="S38" s="135">
        <v>1</v>
      </c>
      <c r="T38" s="142">
        <v>1</v>
      </c>
      <c r="U38" s="135">
        <v>1</v>
      </c>
      <c r="V38" s="135">
        <v>1</v>
      </c>
      <c r="W38" s="142">
        <f t="shared" si="3"/>
        <v>1</v>
      </c>
      <c r="X38" s="135">
        <v>1</v>
      </c>
      <c r="Y38" s="135">
        <v>1</v>
      </c>
      <c r="Z38" s="142">
        <f t="shared" si="4"/>
        <v>1</v>
      </c>
      <c r="AA38" s="209">
        <v>1</v>
      </c>
      <c r="AB38" s="209">
        <v>1</v>
      </c>
      <c r="AC38" s="142">
        <f t="shared" si="5"/>
        <v>1</v>
      </c>
      <c r="AD38" s="209">
        <v>1</v>
      </c>
      <c r="AE38" s="209">
        <v>1</v>
      </c>
      <c r="AF38" s="142">
        <f t="shared" si="6"/>
        <v>1</v>
      </c>
      <c r="AG38" s="209">
        <v>1</v>
      </c>
      <c r="AH38" s="247">
        <v>1</v>
      </c>
      <c r="AI38" s="142">
        <f t="shared" si="7"/>
        <v>1</v>
      </c>
      <c r="AJ38" s="209">
        <v>1</v>
      </c>
      <c r="AK38" s="344">
        <v>1</v>
      </c>
      <c r="AL38" s="142">
        <f t="shared" si="8"/>
        <v>1</v>
      </c>
      <c r="AM38" s="130"/>
      <c r="AN38" s="139"/>
      <c r="AO38" s="142">
        <f t="shared" si="9"/>
        <v>0</v>
      </c>
      <c r="AP38" s="130"/>
      <c r="AQ38" s="144"/>
      <c r="AR38" s="142">
        <f t="shared" si="10"/>
        <v>0</v>
      </c>
      <c r="AS38" s="130"/>
      <c r="AT38" s="134"/>
      <c r="AU38" s="142">
        <f t="shared" si="11"/>
        <v>0</v>
      </c>
      <c r="AV38" s="138">
        <f t="shared" si="12"/>
        <v>8</v>
      </c>
      <c r="AW38" s="138">
        <f t="shared" si="18"/>
        <v>8</v>
      </c>
      <c r="AX38" s="141">
        <f t="shared" ref="AX38:AX47" si="20">IF(ISERROR(AW38/AV38),0,(AW38/AV38))</f>
        <v>1</v>
      </c>
    </row>
    <row r="39" spans="1:50" s="3" customFormat="1" ht="75" customHeight="1" x14ac:dyDescent="0.25">
      <c r="A39" s="313"/>
      <c r="B39" s="314"/>
      <c r="C39" s="314"/>
      <c r="D39" s="276"/>
      <c r="E39" s="274"/>
      <c r="F39" s="133">
        <v>0.2</v>
      </c>
      <c r="G39" s="133"/>
      <c r="H39" s="68" t="s">
        <v>264</v>
      </c>
      <c r="I39" s="180" t="s">
        <v>324</v>
      </c>
      <c r="J39" s="133" t="s">
        <v>180</v>
      </c>
      <c r="K39" s="133" t="s">
        <v>184</v>
      </c>
      <c r="L39" s="135">
        <v>1</v>
      </c>
      <c r="M39" s="135">
        <v>1</v>
      </c>
      <c r="N39" s="142">
        <f t="shared" si="0"/>
        <v>1</v>
      </c>
      <c r="O39" s="135">
        <v>1</v>
      </c>
      <c r="P39" s="135">
        <v>1</v>
      </c>
      <c r="Q39" s="142">
        <f t="shared" si="1"/>
        <v>1</v>
      </c>
      <c r="R39" s="135">
        <v>1</v>
      </c>
      <c r="S39" s="135">
        <v>1</v>
      </c>
      <c r="T39" s="142">
        <v>1</v>
      </c>
      <c r="U39" s="135">
        <v>1</v>
      </c>
      <c r="V39" s="135">
        <v>1</v>
      </c>
      <c r="W39" s="142">
        <f t="shared" si="3"/>
        <v>1</v>
      </c>
      <c r="X39" s="135">
        <v>1</v>
      </c>
      <c r="Y39" s="135">
        <v>1</v>
      </c>
      <c r="Z39" s="142">
        <f t="shared" si="4"/>
        <v>1</v>
      </c>
      <c r="AA39" s="209">
        <v>1</v>
      </c>
      <c r="AB39" s="209">
        <v>1</v>
      </c>
      <c r="AC39" s="142">
        <f t="shared" si="5"/>
        <v>1</v>
      </c>
      <c r="AD39" s="209">
        <v>1</v>
      </c>
      <c r="AE39" s="209">
        <v>1</v>
      </c>
      <c r="AF39" s="142">
        <f t="shared" si="6"/>
        <v>1</v>
      </c>
      <c r="AG39" s="209">
        <v>1</v>
      </c>
      <c r="AH39" s="213">
        <v>1</v>
      </c>
      <c r="AI39" s="142">
        <f t="shared" si="7"/>
        <v>1</v>
      </c>
      <c r="AJ39" s="209">
        <v>1</v>
      </c>
      <c r="AK39" s="209">
        <v>1</v>
      </c>
      <c r="AL39" s="142">
        <f t="shared" si="8"/>
        <v>1</v>
      </c>
      <c r="AM39" s="130"/>
      <c r="AN39" s="139"/>
      <c r="AO39" s="142">
        <f t="shared" si="9"/>
        <v>0</v>
      </c>
      <c r="AP39" s="130"/>
      <c r="AQ39" s="144"/>
      <c r="AR39" s="142">
        <f t="shared" si="10"/>
        <v>0</v>
      </c>
      <c r="AS39" s="130"/>
      <c r="AT39" s="134"/>
      <c r="AU39" s="142">
        <f t="shared" si="11"/>
        <v>0</v>
      </c>
      <c r="AV39" s="138">
        <f t="shared" si="12"/>
        <v>1</v>
      </c>
      <c r="AW39" s="138">
        <f t="shared" si="18"/>
        <v>1</v>
      </c>
      <c r="AX39" s="141">
        <f t="shared" si="20"/>
        <v>1</v>
      </c>
    </row>
    <row r="40" spans="1:50" s="3" customFormat="1" ht="75" customHeight="1" x14ac:dyDescent="0.25">
      <c r="A40" s="313"/>
      <c r="B40" s="275" t="s">
        <v>204</v>
      </c>
      <c r="C40" s="275" t="s">
        <v>205</v>
      </c>
      <c r="D40" s="276" t="s">
        <v>116</v>
      </c>
      <c r="E40" s="274" t="str">
        <f>IF(D40="","",VLOOKUP(D40,$C$138:$L$151,10,FALSE))</f>
        <v>Planear, organizar, ejecutar y controlar las acciones relacionadas con las situaciones administrativas y el desarrollo del Talento Humano del Instituto, en búsqueda del mejoramiento continuo, la satisfacción del personal y el desarrollo institucional, reconociendo los derechos laborales, promoviendo los valores éticos que permita contar con servidores idóneos y competentes, en un apropiado ambiente de trabajo, para atender la misión y objetivos de la Entidad.</v>
      </c>
      <c r="F40" s="133">
        <v>0.2</v>
      </c>
      <c r="G40" s="133"/>
      <c r="H40" s="68" t="s">
        <v>265</v>
      </c>
      <c r="I40" s="180" t="s">
        <v>206</v>
      </c>
      <c r="J40" s="133" t="s">
        <v>180</v>
      </c>
      <c r="K40" s="133" t="s">
        <v>183</v>
      </c>
      <c r="L40" s="177">
        <v>8.3299999999999999E-2</v>
      </c>
      <c r="M40" s="177">
        <v>8.3299999999999999E-2</v>
      </c>
      <c r="N40" s="142">
        <f t="shared" si="0"/>
        <v>1</v>
      </c>
      <c r="O40" s="177">
        <v>8.3299999999999999E-2</v>
      </c>
      <c r="P40" s="177">
        <v>7.4044444444444441E-2</v>
      </c>
      <c r="Q40" s="129">
        <f t="shared" si="1"/>
        <v>0.88888888888888884</v>
      </c>
      <c r="R40" s="177">
        <v>8.3299999999999999E-2</v>
      </c>
      <c r="S40" s="177">
        <v>7.1399999999999991E-2</v>
      </c>
      <c r="T40" s="142">
        <f t="shared" ref="T40:T44" si="21">IF(ISERROR(S40/R40),0,(S40/R40))</f>
        <v>0.8571428571428571</v>
      </c>
      <c r="U40" s="177">
        <v>8.3299999999999999E-2</v>
      </c>
      <c r="V40" s="177">
        <f>+((U40/9)*7)</f>
        <v>6.4788888888888882E-2</v>
      </c>
      <c r="W40" s="142">
        <f t="shared" si="3"/>
        <v>0.77777777777777768</v>
      </c>
      <c r="X40" s="177">
        <v>8.3299999999999999E-2</v>
      </c>
      <c r="Y40" s="177">
        <v>0.14580000000000001</v>
      </c>
      <c r="Z40" s="142">
        <f t="shared" si="4"/>
        <v>1.7503001200480195</v>
      </c>
      <c r="AA40" s="127">
        <v>8.3299999999999999E-2</v>
      </c>
      <c r="AB40" s="220">
        <v>8.3299999999999999E-2</v>
      </c>
      <c r="AC40" s="142">
        <f t="shared" si="5"/>
        <v>1</v>
      </c>
      <c r="AD40" s="127">
        <v>8.3299999999999999E-2</v>
      </c>
      <c r="AE40" s="127">
        <v>8.3299999999999999E-2</v>
      </c>
      <c r="AF40" s="142">
        <f t="shared" si="6"/>
        <v>1</v>
      </c>
      <c r="AG40" s="127">
        <v>8.3299999999999999E-2</v>
      </c>
      <c r="AH40" s="250">
        <f>+((AG40/6)*6)</f>
        <v>8.3299999999999999E-2</v>
      </c>
      <c r="AI40" s="142">
        <f t="shared" si="7"/>
        <v>1</v>
      </c>
      <c r="AJ40" s="127">
        <v>8.3299999999999999E-2</v>
      </c>
      <c r="AK40" s="250">
        <f>+((AJ40/10)*10)</f>
        <v>8.3300000000000013E-2</v>
      </c>
      <c r="AL40" s="142">
        <f t="shared" si="8"/>
        <v>1.0000000000000002</v>
      </c>
      <c r="AM40" s="127">
        <v>8.3299999999999999E-2</v>
      </c>
      <c r="AN40" s="132"/>
      <c r="AO40" s="142">
        <f t="shared" si="9"/>
        <v>0</v>
      </c>
      <c r="AP40" s="127">
        <v>8.3299999999999999E-2</v>
      </c>
      <c r="AQ40" s="132"/>
      <c r="AR40" s="142">
        <f t="shared" si="10"/>
        <v>0</v>
      </c>
      <c r="AS40" s="127">
        <v>8.3299999999999999E-2</v>
      </c>
      <c r="AT40" s="132"/>
      <c r="AU40" s="142">
        <f t="shared" si="11"/>
        <v>0</v>
      </c>
      <c r="AV40" s="135">
        <f t="shared" si="12"/>
        <v>0.99960000000000016</v>
      </c>
      <c r="AW40" s="213">
        <f t="shared" si="18"/>
        <v>0.77253333333333341</v>
      </c>
      <c r="AX40" s="141">
        <f t="shared" si="20"/>
        <v>0.77284247032146192</v>
      </c>
    </row>
    <row r="41" spans="1:50" s="3" customFormat="1" ht="75" customHeight="1" x14ac:dyDescent="0.25">
      <c r="A41" s="313"/>
      <c r="B41" s="275"/>
      <c r="C41" s="275"/>
      <c r="D41" s="276"/>
      <c r="E41" s="274"/>
      <c r="F41" s="133">
        <v>0.2</v>
      </c>
      <c r="G41" s="133"/>
      <c r="H41" s="68" t="s">
        <v>266</v>
      </c>
      <c r="I41" s="180" t="s">
        <v>207</v>
      </c>
      <c r="J41" s="133" t="s">
        <v>180</v>
      </c>
      <c r="K41" s="133" t="s">
        <v>183</v>
      </c>
      <c r="L41" s="177">
        <v>0</v>
      </c>
      <c r="M41" s="177">
        <v>0</v>
      </c>
      <c r="N41" s="142">
        <f t="shared" si="0"/>
        <v>0</v>
      </c>
      <c r="O41" s="177">
        <v>8.3299999999999999E-2</v>
      </c>
      <c r="P41" s="177">
        <f>+((O41/10)*10)</f>
        <v>8.3300000000000013E-2</v>
      </c>
      <c r="Q41" s="142">
        <f t="shared" si="1"/>
        <v>1.0000000000000002</v>
      </c>
      <c r="R41" s="177">
        <v>8.3299999999999999E-2</v>
      </c>
      <c r="S41" s="177">
        <f>+((R41/10)*10)</f>
        <v>8.3300000000000013E-2</v>
      </c>
      <c r="T41" s="142">
        <f t="shared" si="21"/>
        <v>1.0000000000000002</v>
      </c>
      <c r="U41" s="177">
        <v>8.3299999999999999E-2</v>
      </c>
      <c r="V41" s="177">
        <v>8.3299999999999999E-2</v>
      </c>
      <c r="W41" s="142">
        <f t="shared" si="3"/>
        <v>1</v>
      </c>
      <c r="X41" s="177">
        <v>8.3299999999999999E-2</v>
      </c>
      <c r="Y41" s="177">
        <v>8.3299999999999999E-2</v>
      </c>
      <c r="Z41" s="142">
        <f t="shared" si="4"/>
        <v>1</v>
      </c>
      <c r="AA41" s="127">
        <v>8.3299999999999999E-2</v>
      </c>
      <c r="AB41" s="220">
        <v>8.3299999999999999E-2</v>
      </c>
      <c r="AC41" s="142">
        <f t="shared" si="5"/>
        <v>1</v>
      </c>
      <c r="AD41" s="127">
        <v>8.3299999999999999E-2</v>
      </c>
      <c r="AE41" s="127">
        <v>8.3299999999999999E-2</v>
      </c>
      <c r="AF41" s="142">
        <f t="shared" si="6"/>
        <v>1</v>
      </c>
      <c r="AG41" s="127">
        <v>8.3299999999999999E-2</v>
      </c>
      <c r="AH41" s="250">
        <f>+((AG41/5)*5)</f>
        <v>8.3300000000000013E-2</v>
      </c>
      <c r="AI41" s="142">
        <f t="shared" si="7"/>
        <v>1.0000000000000002</v>
      </c>
      <c r="AJ41" s="127">
        <v>8.3299999999999999E-2</v>
      </c>
      <c r="AK41" s="250">
        <f>+((AJ41/6)*6)</f>
        <v>8.3299999999999999E-2</v>
      </c>
      <c r="AL41" s="142">
        <f t="shared" si="8"/>
        <v>1</v>
      </c>
      <c r="AM41" s="127">
        <v>8.3299999999999999E-2</v>
      </c>
      <c r="AN41" s="132"/>
      <c r="AO41" s="142">
        <f t="shared" si="9"/>
        <v>0</v>
      </c>
      <c r="AP41" s="127">
        <v>8.3299999999999999E-2</v>
      </c>
      <c r="AQ41" s="132"/>
      <c r="AR41" s="142">
        <f t="shared" si="10"/>
        <v>0</v>
      </c>
      <c r="AS41" s="127">
        <f>8.33%*2</f>
        <v>0.1666</v>
      </c>
      <c r="AT41" s="132"/>
      <c r="AU41" s="142">
        <f t="shared" si="11"/>
        <v>0</v>
      </c>
      <c r="AV41" s="135">
        <f t="shared" si="12"/>
        <v>0.99960000000000004</v>
      </c>
      <c r="AW41" s="213">
        <f t="shared" si="18"/>
        <v>0.66639999999999999</v>
      </c>
      <c r="AX41" s="141">
        <f t="shared" si="20"/>
        <v>0.66666666666666663</v>
      </c>
    </row>
    <row r="42" spans="1:50" s="3" customFormat="1" ht="75" customHeight="1" x14ac:dyDescent="0.25">
      <c r="A42" s="313"/>
      <c r="B42" s="275"/>
      <c r="C42" s="275"/>
      <c r="D42" s="276"/>
      <c r="E42" s="274"/>
      <c r="F42" s="133">
        <v>0.2</v>
      </c>
      <c r="G42" s="133"/>
      <c r="H42" s="68" t="s">
        <v>267</v>
      </c>
      <c r="I42" s="180" t="s">
        <v>325</v>
      </c>
      <c r="J42" s="133" t="s">
        <v>180</v>
      </c>
      <c r="K42" s="133" t="s">
        <v>183</v>
      </c>
      <c r="L42" s="168">
        <v>0</v>
      </c>
      <c r="M42" s="168">
        <v>0</v>
      </c>
      <c r="N42" s="142">
        <f t="shared" si="0"/>
        <v>0</v>
      </c>
      <c r="O42" s="107">
        <v>0.25</v>
      </c>
      <c r="P42" s="135">
        <v>0.25</v>
      </c>
      <c r="Q42" s="142">
        <f t="shared" si="1"/>
        <v>1</v>
      </c>
      <c r="R42" s="107">
        <v>0</v>
      </c>
      <c r="S42" s="177">
        <f>+((R42/1)*1)</f>
        <v>0</v>
      </c>
      <c r="T42" s="142">
        <f t="shared" si="21"/>
        <v>0</v>
      </c>
      <c r="U42" s="135">
        <v>0.25</v>
      </c>
      <c r="V42" s="177">
        <f>+((U42/1)*1)</f>
        <v>0.25</v>
      </c>
      <c r="W42" s="142">
        <f t="shared" si="3"/>
        <v>1</v>
      </c>
      <c r="X42" s="107">
        <v>0</v>
      </c>
      <c r="Y42" s="156">
        <v>0</v>
      </c>
      <c r="Z42" s="142">
        <f t="shared" si="4"/>
        <v>0</v>
      </c>
      <c r="AA42" s="137">
        <v>0</v>
      </c>
      <c r="AB42" s="220">
        <v>0.25</v>
      </c>
      <c r="AC42" s="142">
        <f t="shared" si="5"/>
        <v>0</v>
      </c>
      <c r="AD42" s="137">
        <v>0</v>
      </c>
      <c r="AE42" s="137">
        <v>0</v>
      </c>
      <c r="AF42" s="142">
        <f t="shared" si="6"/>
        <v>0</v>
      </c>
      <c r="AG42" s="137">
        <v>0.25</v>
      </c>
      <c r="AH42" s="250">
        <f>+((AG42/1)*1)</f>
        <v>0.25</v>
      </c>
      <c r="AI42" s="142">
        <f t="shared" si="7"/>
        <v>1</v>
      </c>
      <c r="AJ42" s="137">
        <v>0</v>
      </c>
      <c r="AK42" s="250">
        <f>+((AJ42/1)*1)</f>
        <v>0</v>
      </c>
      <c r="AL42" s="142">
        <f t="shared" si="8"/>
        <v>0</v>
      </c>
      <c r="AM42" s="137">
        <v>0</v>
      </c>
      <c r="AN42" s="94"/>
      <c r="AO42" s="142">
        <f t="shared" si="9"/>
        <v>0</v>
      </c>
      <c r="AP42" s="137">
        <v>0.25</v>
      </c>
      <c r="AQ42" s="97"/>
      <c r="AR42" s="142">
        <f t="shared" si="10"/>
        <v>0</v>
      </c>
      <c r="AS42" s="137">
        <v>0</v>
      </c>
      <c r="AT42" s="134"/>
      <c r="AU42" s="142">
        <f t="shared" si="11"/>
        <v>0</v>
      </c>
      <c r="AV42" s="135">
        <f t="shared" si="12"/>
        <v>1</v>
      </c>
      <c r="AW42" s="135">
        <f t="shared" si="18"/>
        <v>1</v>
      </c>
      <c r="AX42" s="141">
        <f t="shared" si="20"/>
        <v>1</v>
      </c>
    </row>
    <row r="43" spans="1:50" s="3" customFormat="1" ht="75" customHeight="1" x14ac:dyDescent="0.25">
      <c r="A43" s="313"/>
      <c r="B43" s="275"/>
      <c r="C43" s="275"/>
      <c r="D43" s="276"/>
      <c r="E43" s="274"/>
      <c r="F43" s="133">
        <v>0.2</v>
      </c>
      <c r="G43" s="133"/>
      <c r="H43" s="68" t="s">
        <v>268</v>
      </c>
      <c r="I43" s="180" t="s">
        <v>208</v>
      </c>
      <c r="J43" s="133" t="s">
        <v>180</v>
      </c>
      <c r="K43" s="133" t="s">
        <v>183</v>
      </c>
      <c r="L43" s="177">
        <v>8.3299999999999999E-2</v>
      </c>
      <c r="M43" s="177">
        <v>8.3299999999999999E-2</v>
      </c>
      <c r="N43" s="142">
        <f t="shared" si="0"/>
        <v>1</v>
      </c>
      <c r="O43" s="177">
        <v>8.3299999999999999E-2</v>
      </c>
      <c r="P43" s="177">
        <v>8.3299999999999999E-2</v>
      </c>
      <c r="Q43" s="142">
        <f t="shared" si="1"/>
        <v>1</v>
      </c>
      <c r="R43" s="177">
        <v>8.3299999999999999E-2</v>
      </c>
      <c r="S43" s="177">
        <v>8.3299999999999999E-2</v>
      </c>
      <c r="T43" s="142">
        <f t="shared" si="21"/>
        <v>1</v>
      </c>
      <c r="U43" s="177">
        <v>8.3299999999999999E-2</v>
      </c>
      <c r="V43" s="177">
        <v>6.4788888888888882E-2</v>
      </c>
      <c r="W43" s="142">
        <f t="shared" si="3"/>
        <v>0.77777777777777768</v>
      </c>
      <c r="X43" s="177">
        <v>8.3299999999999999E-2</v>
      </c>
      <c r="Y43" s="177">
        <v>8.3299999999999999E-2</v>
      </c>
      <c r="Z43" s="142">
        <f t="shared" si="4"/>
        <v>1</v>
      </c>
      <c r="AA43" s="127">
        <v>8.3299999999999999E-2</v>
      </c>
      <c r="AB43" s="220">
        <v>8.3299999999999999E-2</v>
      </c>
      <c r="AC43" s="142">
        <f t="shared" si="5"/>
        <v>1</v>
      </c>
      <c r="AD43" s="127">
        <v>8.3299999999999999E-2</v>
      </c>
      <c r="AE43" s="127">
        <v>8.3299999999999999E-2</v>
      </c>
      <c r="AF43" s="142">
        <f t="shared" si="6"/>
        <v>1</v>
      </c>
      <c r="AG43" s="127">
        <v>8.3299999999999999E-2</v>
      </c>
      <c r="AH43" s="250">
        <f>+((AG43/5)*5)</f>
        <v>8.3300000000000013E-2</v>
      </c>
      <c r="AI43" s="142">
        <f t="shared" si="7"/>
        <v>1.0000000000000002</v>
      </c>
      <c r="AJ43" s="127">
        <v>8.3299999999999999E-2</v>
      </c>
      <c r="AK43" s="250">
        <f>+((AJ43/8)*8)</f>
        <v>8.3299999999999999E-2</v>
      </c>
      <c r="AL43" s="142">
        <f t="shared" si="8"/>
        <v>1</v>
      </c>
      <c r="AM43" s="127">
        <v>8.3299999999999999E-2</v>
      </c>
      <c r="AN43" s="132"/>
      <c r="AO43" s="142">
        <f t="shared" si="9"/>
        <v>0</v>
      </c>
      <c r="AP43" s="127">
        <v>8.3299999999999999E-2</v>
      </c>
      <c r="AQ43" s="132"/>
      <c r="AR43" s="142">
        <f t="shared" si="10"/>
        <v>0</v>
      </c>
      <c r="AS43" s="127">
        <v>8.3299999999999999E-2</v>
      </c>
      <c r="AT43" s="132"/>
      <c r="AU43" s="142">
        <f t="shared" si="11"/>
        <v>0</v>
      </c>
      <c r="AV43" s="135">
        <f t="shared" si="12"/>
        <v>0.99960000000000016</v>
      </c>
      <c r="AW43" s="107">
        <f t="shared" si="18"/>
        <v>0.731188888888889</v>
      </c>
      <c r="AX43" s="141">
        <f t="shared" si="20"/>
        <v>0.73148148148148151</v>
      </c>
    </row>
    <row r="44" spans="1:50" s="3" customFormat="1" ht="75" customHeight="1" x14ac:dyDescent="0.25">
      <c r="A44" s="313"/>
      <c r="B44" s="275"/>
      <c r="C44" s="275"/>
      <c r="D44" s="276"/>
      <c r="E44" s="274"/>
      <c r="F44" s="133">
        <v>0.2</v>
      </c>
      <c r="G44" s="133"/>
      <c r="H44" s="68" t="s">
        <v>269</v>
      </c>
      <c r="I44" s="180" t="s">
        <v>326</v>
      </c>
      <c r="J44" s="133" t="s">
        <v>180</v>
      </c>
      <c r="K44" s="133" t="s">
        <v>183</v>
      </c>
      <c r="L44" s="177">
        <v>8.3299999999999999E-2</v>
      </c>
      <c r="M44" s="177">
        <v>8.3299999999999999E-2</v>
      </c>
      <c r="N44" s="142">
        <f t="shared" si="0"/>
        <v>1</v>
      </c>
      <c r="O44" s="177">
        <v>8.3299999999999999E-2</v>
      </c>
      <c r="P44" s="177">
        <v>8.3299999999999999E-2</v>
      </c>
      <c r="Q44" s="142">
        <f t="shared" si="1"/>
        <v>1</v>
      </c>
      <c r="R44" s="177">
        <v>8.3299999999999999E-2</v>
      </c>
      <c r="S44" s="177">
        <v>8.3299999999999999E-2</v>
      </c>
      <c r="T44" s="142">
        <f t="shared" si="21"/>
        <v>1</v>
      </c>
      <c r="U44" s="177">
        <v>8.3299999999999999E-2</v>
      </c>
      <c r="V44" s="177">
        <v>8.3299999999999999E-2</v>
      </c>
      <c r="W44" s="142">
        <f t="shared" si="3"/>
        <v>1</v>
      </c>
      <c r="X44" s="177">
        <v>8.3299999999999999E-2</v>
      </c>
      <c r="Y44" s="177">
        <v>8.3299999999999999E-2</v>
      </c>
      <c r="Z44" s="142">
        <f t="shared" si="4"/>
        <v>1</v>
      </c>
      <c r="AA44" s="127">
        <v>8.3299999999999999E-2</v>
      </c>
      <c r="AB44" s="220">
        <v>8.3299999999999999E-2</v>
      </c>
      <c r="AC44" s="142">
        <f t="shared" si="5"/>
        <v>1</v>
      </c>
      <c r="AD44" s="127">
        <v>8.3299999999999999E-2</v>
      </c>
      <c r="AE44" s="127">
        <v>8.3299999999999999E-2</v>
      </c>
      <c r="AF44" s="142">
        <f t="shared" si="6"/>
        <v>1</v>
      </c>
      <c r="AG44" s="127">
        <v>8.3299999999999999E-2</v>
      </c>
      <c r="AH44" s="250">
        <f>+((AG44/2)*2)</f>
        <v>8.3299999999999999E-2</v>
      </c>
      <c r="AI44" s="142">
        <f t="shared" si="7"/>
        <v>1</v>
      </c>
      <c r="AJ44" s="127">
        <v>8.3299999999999999E-2</v>
      </c>
      <c r="AK44" s="250">
        <f>+((AJ44/2)*2)</f>
        <v>8.3299999999999999E-2</v>
      </c>
      <c r="AL44" s="142">
        <f t="shared" si="8"/>
        <v>1</v>
      </c>
      <c r="AM44" s="127">
        <v>8.3299999999999999E-2</v>
      </c>
      <c r="AN44" s="132"/>
      <c r="AO44" s="142">
        <f t="shared" si="9"/>
        <v>0</v>
      </c>
      <c r="AP44" s="127">
        <v>8.3299999999999999E-2</v>
      </c>
      <c r="AQ44" s="132"/>
      <c r="AR44" s="142">
        <f t="shared" si="10"/>
        <v>0</v>
      </c>
      <c r="AS44" s="127">
        <v>8.3299999999999999E-2</v>
      </c>
      <c r="AT44" s="132"/>
      <c r="AU44" s="142">
        <f t="shared" si="11"/>
        <v>0</v>
      </c>
      <c r="AV44" s="135">
        <f t="shared" si="12"/>
        <v>0.99960000000000016</v>
      </c>
      <c r="AW44" s="213">
        <f t="shared" si="18"/>
        <v>0.74970000000000003</v>
      </c>
      <c r="AX44" s="141">
        <f t="shared" si="20"/>
        <v>0.74999999999999989</v>
      </c>
    </row>
    <row r="45" spans="1:50" s="3" customFormat="1" ht="75" customHeight="1" x14ac:dyDescent="0.25">
      <c r="A45" s="313"/>
      <c r="B45" s="275">
        <v>6.3</v>
      </c>
      <c r="C45" s="334"/>
      <c r="D45" s="317" t="s">
        <v>158</v>
      </c>
      <c r="E45" s="320" t="str">
        <f>IF(D45="","",VLOOKUP(D45,$C$138:$L$151,10,FALSE))</f>
        <v>Administrar los recursos físicos (tangibles e intangibles) propiedad o en calidad de alquiler del instituto, así como gestionar el manejo del  flujo documental de la entidad, con el fin de garantizar la memoria institucional.</v>
      </c>
      <c r="F45" s="133">
        <v>0.34</v>
      </c>
      <c r="G45" s="133"/>
      <c r="H45" s="68" t="s">
        <v>270</v>
      </c>
      <c r="I45" s="180" t="s">
        <v>327</v>
      </c>
      <c r="J45" s="133" t="s">
        <v>180</v>
      </c>
      <c r="K45" s="133" t="s">
        <v>184</v>
      </c>
      <c r="L45" s="173">
        <v>1</v>
      </c>
      <c r="M45" s="188">
        <v>1</v>
      </c>
      <c r="N45" s="142">
        <f t="shared" si="0"/>
        <v>1</v>
      </c>
      <c r="O45" s="173">
        <v>1</v>
      </c>
      <c r="P45" s="188">
        <v>0.83</v>
      </c>
      <c r="Q45" s="142">
        <f t="shared" si="1"/>
        <v>0.83</v>
      </c>
      <c r="R45" s="173">
        <v>1</v>
      </c>
      <c r="S45" s="189">
        <v>0.88</v>
      </c>
      <c r="T45" s="190">
        <v>0.88</v>
      </c>
      <c r="U45" s="173">
        <v>1</v>
      </c>
      <c r="V45" s="173">
        <v>1</v>
      </c>
      <c r="W45" s="142">
        <f t="shared" si="3"/>
        <v>1</v>
      </c>
      <c r="X45" s="173">
        <v>1</v>
      </c>
      <c r="Y45" s="173">
        <v>1</v>
      </c>
      <c r="Z45" s="142">
        <f t="shared" si="4"/>
        <v>1</v>
      </c>
      <c r="AA45" s="132">
        <v>1</v>
      </c>
      <c r="AB45" s="216">
        <v>1</v>
      </c>
      <c r="AC45" s="142">
        <f t="shared" si="5"/>
        <v>1</v>
      </c>
      <c r="AD45" s="132">
        <v>1</v>
      </c>
      <c r="AE45" s="132">
        <v>1</v>
      </c>
      <c r="AF45" s="142">
        <f t="shared" si="6"/>
        <v>1</v>
      </c>
      <c r="AG45" s="132">
        <v>1</v>
      </c>
      <c r="AH45" s="188">
        <v>1</v>
      </c>
      <c r="AI45" s="142">
        <f t="shared" si="7"/>
        <v>1</v>
      </c>
      <c r="AJ45" s="132">
        <v>1</v>
      </c>
      <c r="AK45" s="216">
        <v>1</v>
      </c>
      <c r="AL45" s="142">
        <f t="shared" si="8"/>
        <v>1</v>
      </c>
      <c r="AM45" s="132">
        <v>1</v>
      </c>
      <c r="AN45" s="132"/>
      <c r="AO45" s="142">
        <f t="shared" si="9"/>
        <v>0</v>
      </c>
      <c r="AP45" s="132">
        <v>1</v>
      </c>
      <c r="AQ45" s="132"/>
      <c r="AR45" s="142">
        <f t="shared" si="10"/>
        <v>0</v>
      </c>
      <c r="AS45" s="132">
        <v>1</v>
      </c>
      <c r="AT45" s="132"/>
      <c r="AU45" s="142">
        <f t="shared" si="11"/>
        <v>0</v>
      </c>
      <c r="AV45" s="135">
        <f t="shared" si="12"/>
        <v>1</v>
      </c>
      <c r="AW45" s="135">
        <f t="shared" si="18"/>
        <v>0.96777777777777785</v>
      </c>
      <c r="AX45" s="141">
        <f t="shared" si="20"/>
        <v>0.96777777777777785</v>
      </c>
    </row>
    <row r="46" spans="1:50" s="3" customFormat="1" ht="75" customHeight="1" x14ac:dyDescent="0.25">
      <c r="A46" s="313"/>
      <c r="B46" s="275"/>
      <c r="C46" s="334"/>
      <c r="D46" s="318"/>
      <c r="E46" s="321"/>
      <c r="F46" s="133">
        <v>0.33</v>
      </c>
      <c r="G46" s="133"/>
      <c r="H46" s="68" t="s">
        <v>271</v>
      </c>
      <c r="I46" s="180" t="s">
        <v>328</v>
      </c>
      <c r="J46" s="133" t="s">
        <v>180</v>
      </c>
      <c r="K46" s="133" t="s">
        <v>184</v>
      </c>
      <c r="L46" s="173">
        <v>1</v>
      </c>
      <c r="M46" s="188">
        <v>1</v>
      </c>
      <c r="N46" s="142">
        <f t="shared" si="0"/>
        <v>1</v>
      </c>
      <c r="O46" s="173">
        <v>1</v>
      </c>
      <c r="P46" s="188">
        <v>1</v>
      </c>
      <c r="Q46" s="142">
        <f t="shared" si="1"/>
        <v>1</v>
      </c>
      <c r="R46" s="173">
        <v>1</v>
      </c>
      <c r="S46" s="189">
        <v>1</v>
      </c>
      <c r="T46" s="190">
        <v>1</v>
      </c>
      <c r="U46" s="173">
        <v>1</v>
      </c>
      <c r="V46" s="173">
        <v>1</v>
      </c>
      <c r="W46" s="142">
        <f t="shared" si="3"/>
        <v>1</v>
      </c>
      <c r="X46" s="173">
        <v>1</v>
      </c>
      <c r="Y46" s="173">
        <v>1</v>
      </c>
      <c r="Z46" s="142">
        <f t="shared" si="4"/>
        <v>1</v>
      </c>
      <c r="AA46" s="132">
        <v>1</v>
      </c>
      <c r="AB46" s="216">
        <v>1</v>
      </c>
      <c r="AC46" s="142">
        <f t="shared" si="5"/>
        <v>1</v>
      </c>
      <c r="AD46" s="132">
        <v>1</v>
      </c>
      <c r="AE46" s="132">
        <v>1</v>
      </c>
      <c r="AF46" s="142">
        <f t="shared" si="6"/>
        <v>1</v>
      </c>
      <c r="AG46" s="132">
        <v>1</v>
      </c>
      <c r="AH46" s="188">
        <v>1</v>
      </c>
      <c r="AI46" s="142">
        <f t="shared" si="7"/>
        <v>1</v>
      </c>
      <c r="AJ46" s="132">
        <v>1</v>
      </c>
      <c r="AK46" s="216">
        <v>1</v>
      </c>
      <c r="AL46" s="142">
        <f t="shared" si="8"/>
        <v>1</v>
      </c>
      <c r="AM46" s="132">
        <v>1</v>
      </c>
      <c r="AN46" s="132"/>
      <c r="AO46" s="142">
        <f t="shared" si="9"/>
        <v>0</v>
      </c>
      <c r="AP46" s="132">
        <v>1</v>
      </c>
      <c r="AQ46" s="132"/>
      <c r="AR46" s="142">
        <f t="shared" si="10"/>
        <v>0</v>
      </c>
      <c r="AS46" s="132">
        <v>1</v>
      </c>
      <c r="AT46" s="132"/>
      <c r="AU46" s="142">
        <f t="shared" si="11"/>
        <v>0</v>
      </c>
      <c r="AV46" s="135">
        <f t="shared" si="12"/>
        <v>1</v>
      </c>
      <c r="AW46" s="135">
        <f t="shared" si="18"/>
        <v>1</v>
      </c>
      <c r="AX46" s="141">
        <f t="shared" si="20"/>
        <v>1</v>
      </c>
    </row>
    <row r="47" spans="1:50" s="3" customFormat="1" ht="75" customHeight="1" x14ac:dyDescent="0.25">
      <c r="A47" s="313"/>
      <c r="B47" s="275"/>
      <c r="C47" s="334"/>
      <c r="D47" s="319"/>
      <c r="E47" s="322"/>
      <c r="F47" s="133">
        <v>0.33</v>
      </c>
      <c r="G47" s="133"/>
      <c r="H47" s="68" t="s">
        <v>272</v>
      </c>
      <c r="I47" s="180" t="s">
        <v>329</v>
      </c>
      <c r="J47" s="133" t="s">
        <v>180</v>
      </c>
      <c r="K47" s="133" t="s">
        <v>184</v>
      </c>
      <c r="L47" s="173">
        <v>1</v>
      </c>
      <c r="M47" s="188">
        <v>0.97</v>
      </c>
      <c r="N47" s="142">
        <f t="shared" si="0"/>
        <v>0.97</v>
      </c>
      <c r="O47" s="173">
        <v>1</v>
      </c>
      <c r="P47" s="188">
        <v>1</v>
      </c>
      <c r="Q47" s="142">
        <f t="shared" si="1"/>
        <v>1</v>
      </c>
      <c r="R47" s="173">
        <v>1</v>
      </c>
      <c r="S47" s="189">
        <v>1</v>
      </c>
      <c r="T47" s="190">
        <v>1</v>
      </c>
      <c r="U47" s="173">
        <v>1</v>
      </c>
      <c r="V47" s="173">
        <v>1</v>
      </c>
      <c r="W47" s="142">
        <f t="shared" si="3"/>
        <v>1</v>
      </c>
      <c r="X47" s="173">
        <v>1</v>
      </c>
      <c r="Y47" s="173">
        <v>1</v>
      </c>
      <c r="Z47" s="142">
        <f t="shared" si="4"/>
        <v>1</v>
      </c>
      <c r="AA47" s="132">
        <v>1</v>
      </c>
      <c r="AB47" s="216">
        <v>0.98</v>
      </c>
      <c r="AC47" s="142">
        <f t="shared" si="5"/>
        <v>0.98</v>
      </c>
      <c r="AD47" s="132">
        <v>1</v>
      </c>
      <c r="AE47" s="132">
        <v>1.06</v>
      </c>
      <c r="AF47" s="142">
        <f t="shared" si="6"/>
        <v>1.06</v>
      </c>
      <c r="AG47" s="132">
        <v>1</v>
      </c>
      <c r="AH47" s="188">
        <v>0.94</v>
      </c>
      <c r="AI47" s="142">
        <f t="shared" si="7"/>
        <v>0.94</v>
      </c>
      <c r="AJ47" s="132">
        <v>1</v>
      </c>
      <c r="AK47" s="216">
        <v>0.93</v>
      </c>
      <c r="AL47" s="142">
        <f t="shared" si="8"/>
        <v>0.93</v>
      </c>
      <c r="AM47" s="132">
        <v>1</v>
      </c>
      <c r="AN47" s="132"/>
      <c r="AO47" s="142">
        <f t="shared" si="9"/>
        <v>0</v>
      </c>
      <c r="AP47" s="132">
        <v>1</v>
      </c>
      <c r="AQ47" s="132"/>
      <c r="AR47" s="142">
        <f t="shared" si="10"/>
        <v>0</v>
      </c>
      <c r="AS47" s="132">
        <v>1</v>
      </c>
      <c r="AT47" s="132"/>
      <c r="AU47" s="142">
        <f t="shared" si="11"/>
        <v>0</v>
      </c>
      <c r="AV47" s="135">
        <f t="shared" si="12"/>
        <v>1</v>
      </c>
      <c r="AW47" s="135">
        <f t="shared" si="18"/>
        <v>0.9866666666666668</v>
      </c>
      <c r="AX47" s="141">
        <f t="shared" si="20"/>
        <v>0.9866666666666668</v>
      </c>
    </row>
    <row r="48" spans="1:50" s="3" customFormat="1" ht="75" customHeight="1" x14ac:dyDescent="0.25">
      <c r="A48" s="313"/>
      <c r="B48" s="275" t="s">
        <v>209</v>
      </c>
      <c r="C48" s="275" t="s">
        <v>210</v>
      </c>
      <c r="D48" s="276" t="s">
        <v>158</v>
      </c>
      <c r="E48" s="274" t="str">
        <f>IF(D48="","",VLOOKUP(D48,$C$138:$L$151,10,FALSE))</f>
        <v>Administrar los recursos físicos (tangibles e intangibles) propiedad o en calidad de alquiler del instituto, así como gestionar el manejo del  flujo documental de la entidad, con el fin de garantizar la memoria institucional.</v>
      </c>
      <c r="F48" s="133">
        <v>0.4</v>
      </c>
      <c r="G48" s="133"/>
      <c r="H48" s="69" t="s">
        <v>273</v>
      </c>
      <c r="I48" s="180" t="s">
        <v>211</v>
      </c>
      <c r="J48" s="133" t="s">
        <v>181</v>
      </c>
      <c r="K48" s="133" t="s">
        <v>183</v>
      </c>
      <c r="L48" s="191">
        <v>10</v>
      </c>
      <c r="M48" s="191">
        <v>10</v>
      </c>
      <c r="N48" s="142">
        <f t="shared" si="0"/>
        <v>1</v>
      </c>
      <c r="O48" s="138">
        <v>10</v>
      </c>
      <c r="P48" s="66">
        <v>11</v>
      </c>
      <c r="Q48" s="142">
        <f t="shared" si="1"/>
        <v>1.1000000000000001</v>
      </c>
      <c r="R48" s="138">
        <v>10</v>
      </c>
      <c r="S48" s="138">
        <v>10</v>
      </c>
      <c r="T48" s="142">
        <v>1</v>
      </c>
      <c r="U48" s="138">
        <v>10</v>
      </c>
      <c r="V48" s="138">
        <v>11</v>
      </c>
      <c r="W48" s="142">
        <v>1.1000000000000001</v>
      </c>
      <c r="X48" s="138">
        <v>10</v>
      </c>
      <c r="Y48" s="138">
        <v>11</v>
      </c>
      <c r="Z48" s="142">
        <f t="shared" si="4"/>
        <v>1.1000000000000001</v>
      </c>
      <c r="AA48" s="138">
        <v>10</v>
      </c>
      <c r="AB48" s="211">
        <v>11</v>
      </c>
      <c r="AC48" s="142">
        <f t="shared" si="5"/>
        <v>1.1000000000000001</v>
      </c>
      <c r="AD48" s="138">
        <v>10</v>
      </c>
      <c r="AE48" s="138">
        <v>10</v>
      </c>
      <c r="AF48" s="142">
        <f t="shared" si="6"/>
        <v>1</v>
      </c>
      <c r="AG48" s="138">
        <v>10</v>
      </c>
      <c r="AH48" s="211">
        <v>11</v>
      </c>
      <c r="AI48" s="142">
        <f t="shared" si="7"/>
        <v>1.1000000000000001</v>
      </c>
      <c r="AJ48" s="138">
        <v>10</v>
      </c>
      <c r="AK48" s="211">
        <v>11</v>
      </c>
      <c r="AL48" s="142">
        <f t="shared" si="8"/>
        <v>1.1000000000000001</v>
      </c>
      <c r="AM48" s="138">
        <v>10</v>
      </c>
      <c r="AN48" s="138">
        <v>0</v>
      </c>
      <c r="AO48" s="142">
        <f t="shared" si="9"/>
        <v>0</v>
      </c>
      <c r="AP48" s="138">
        <v>10</v>
      </c>
      <c r="AQ48" s="138">
        <v>0</v>
      </c>
      <c r="AR48" s="142">
        <f t="shared" si="10"/>
        <v>0</v>
      </c>
      <c r="AS48" s="138">
        <v>10</v>
      </c>
      <c r="AT48" s="138">
        <v>0</v>
      </c>
      <c r="AU48" s="142">
        <f t="shared" si="11"/>
        <v>0</v>
      </c>
      <c r="AV48" s="138">
        <f t="shared" si="12"/>
        <v>120</v>
      </c>
      <c r="AW48" s="138">
        <f t="shared" si="13"/>
        <v>96</v>
      </c>
      <c r="AX48" s="141">
        <f t="shared" si="14"/>
        <v>0.8</v>
      </c>
    </row>
    <row r="49" spans="1:50" s="3" customFormat="1" ht="75" customHeight="1" x14ac:dyDescent="0.25">
      <c r="A49" s="313"/>
      <c r="B49" s="275"/>
      <c r="C49" s="275"/>
      <c r="D49" s="276"/>
      <c r="E49" s="274"/>
      <c r="F49" s="133">
        <v>0.3</v>
      </c>
      <c r="G49" s="133"/>
      <c r="H49" s="69" t="s">
        <v>274</v>
      </c>
      <c r="I49" s="180" t="s">
        <v>212</v>
      </c>
      <c r="J49" s="133" t="s">
        <v>181</v>
      </c>
      <c r="K49" s="133" t="s">
        <v>183</v>
      </c>
      <c r="L49" s="191">
        <v>6</v>
      </c>
      <c r="M49" s="191">
        <v>6</v>
      </c>
      <c r="N49" s="142">
        <f t="shared" si="0"/>
        <v>1</v>
      </c>
      <c r="O49" s="138">
        <v>2</v>
      </c>
      <c r="P49" s="66">
        <v>3</v>
      </c>
      <c r="Q49" s="142">
        <f t="shared" si="1"/>
        <v>1.5</v>
      </c>
      <c r="R49" s="138">
        <v>1</v>
      </c>
      <c r="S49" s="138">
        <v>1</v>
      </c>
      <c r="T49" s="142">
        <v>1</v>
      </c>
      <c r="U49" s="138">
        <v>1</v>
      </c>
      <c r="V49" s="66">
        <v>1</v>
      </c>
      <c r="W49" s="142">
        <v>1</v>
      </c>
      <c r="X49" s="138">
        <v>0</v>
      </c>
      <c r="Y49" s="66">
        <v>2</v>
      </c>
      <c r="Z49" s="142">
        <f t="shared" si="4"/>
        <v>0</v>
      </c>
      <c r="AA49" s="138">
        <v>0</v>
      </c>
      <c r="AB49" s="210">
        <v>0</v>
      </c>
      <c r="AC49" s="142">
        <f t="shared" si="5"/>
        <v>0</v>
      </c>
      <c r="AD49" s="138">
        <v>5</v>
      </c>
      <c r="AE49" s="138">
        <v>1</v>
      </c>
      <c r="AF49" s="142">
        <f t="shared" si="6"/>
        <v>0.2</v>
      </c>
      <c r="AG49" s="138">
        <v>0</v>
      </c>
      <c r="AH49" s="211">
        <v>1</v>
      </c>
      <c r="AI49" s="142">
        <f t="shared" si="7"/>
        <v>0</v>
      </c>
      <c r="AJ49" s="138">
        <v>0</v>
      </c>
      <c r="AK49" s="96">
        <v>0</v>
      </c>
      <c r="AL49" s="142">
        <f t="shared" si="8"/>
        <v>0</v>
      </c>
      <c r="AM49" s="138">
        <v>1</v>
      </c>
      <c r="AN49" s="66">
        <v>0</v>
      </c>
      <c r="AO49" s="142">
        <f t="shared" si="9"/>
        <v>0</v>
      </c>
      <c r="AP49" s="138">
        <v>0</v>
      </c>
      <c r="AQ49" s="98">
        <v>0</v>
      </c>
      <c r="AR49" s="142">
        <f t="shared" si="10"/>
        <v>0</v>
      </c>
      <c r="AS49" s="138">
        <v>6</v>
      </c>
      <c r="AT49" s="138">
        <v>0</v>
      </c>
      <c r="AU49" s="142">
        <f t="shared" si="11"/>
        <v>0</v>
      </c>
      <c r="AV49" s="138">
        <f t="shared" si="12"/>
        <v>22</v>
      </c>
      <c r="AW49" s="138">
        <f t="shared" si="13"/>
        <v>15</v>
      </c>
      <c r="AX49" s="141">
        <f t="shared" si="14"/>
        <v>0.68181818181818177</v>
      </c>
    </row>
    <row r="50" spans="1:50" s="3" customFormat="1" ht="75" customHeight="1" x14ac:dyDescent="0.25">
      <c r="A50" s="313"/>
      <c r="B50" s="275"/>
      <c r="C50" s="275"/>
      <c r="D50" s="276"/>
      <c r="E50" s="274"/>
      <c r="F50" s="133">
        <v>0.3</v>
      </c>
      <c r="G50" s="133"/>
      <c r="H50" s="69" t="s">
        <v>275</v>
      </c>
      <c r="I50" s="180" t="s">
        <v>213</v>
      </c>
      <c r="J50" s="133" t="s">
        <v>181</v>
      </c>
      <c r="K50" s="133" t="s">
        <v>183</v>
      </c>
      <c r="L50" s="191">
        <v>2</v>
      </c>
      <c r="M50" s="191">
        <v>6</v>
      </c>
      <c r="N50" s="142">
        <f t="shared" si="0"/>
        <v>3</v>
      </c>
      <c r="O50" s="138">
        <v>2</v>
      </c>
      <c r="P50" s="66">
        <v>4</v>
      </c>
      <c r="Q50" s="142">
        <f t="shared" si="1"/>
        <v>2</v>
      </c>
      <c r="R50" s="138">
        <v>2</v>
      </c>
      <c r="S50" s="138">
        <v>1</v>
      </c>
      <c r="T50" s="142">
        <v>0.5</v>
      </c>
      <c r="U50" s="138">
        <v>2</v>
      </c>
      <c r="V50" s="138">
        <v>4</v>
      </c>
      <c r="W50" s="142">
        <v>2</v>
      </c>
      <c r="X50" s="138">
        <v>2</v>
      </c>
      <c r="Y50" s="138">
        <v>3</v>
      </c>
      <c r="Z50" s="142">
        <f t="shared" si="4"/>
        <v>1.5</v>
      </c>
      <c r="AA50" s="138">
        <v>2</v>
      </c>
      <c r="AB50" s="211">
        <v>2</v>
      </c>
      <c r="AC50" s="142">
        <f t="shared" si="5"/>
        <v>1</v>
      </c>
      <c r="AD50" s="138">
        <v>2</v>
      </c>
      <c r="AE50" s="138">
        <v>7</v>
      </c>
      <c r="AF50" s="142">
        <f t="shared" si="6"/>
        <v>3.5</v>
      </c>
      <c r="AG50" s="138">
        <v>2</v>
      </c>
      <c r="AH50" s="211">
        <v>2</v>
      </c>
      <c r="AI50" s="142">
        <f t="shared" si="7"/>
        <v>1</v>
      </c>
      <c r="AJ50" s="138">
        <v>2</v>
      </c>
      <c r="AK50" s="211">
        <v>2</v>
      </c>
      <c r="AL50" s="142">
        <f t="shared" si="8"/>
        <v>1</v>
      </c>
      <c r="AM50" s="138">
        <v>2</v>
      </c>
      <c r="AN50" s="138">
        <v>0</v>
      </c>
      <c r="AO50" s="142">
        <f t="shared" si="9"/>
        <v>0</v>
      </c>
      <c r="AP50" s="138">
        <v>2</v>
      </c>
      <c r="AQ50" s="138">
        <v>0</v>
      </c>
      <c r="AR50" s="142">
        <f t="shared" si="10"/>
        <v>0</v>
      </c>
      <c r="AS50" s="138">
        <v>2</v>
      </c>
      <c r="AT50" s="138">
        <v>0</v>
      </c>
      <c r="AU50" s="142">
        <f t="shared" si="11"/>
        <v>0</v>
      </c>
      <c r="AV50" s="138">
        <f t="shared" si="12"/>
        <v>24</v>
      </c>
      <c r="AW50" s="138">
        <f t="shared" si="13"/>
        <v>31</v>
      </c>
      <c r="AX50" s="141">
        <f t="shared" si="14"/>
        <v>1.2916666666666667</v>
      </c>
    </row>
    <row r="51" spans="1:50" s="3" customFormat="1" ht="75" customHeight="1" x14ac:dyDescent="0.25">
      <c r="A51" s="313"/>
      <c r="B51" s="275" t="s">
        <v>214</v>
      </c>
      <c r="C51" s="275" t="s">
        <v>215</v>
      </c>
      <c r="D51" s="276" t="s">
        <v>166</v>
      </c>
      <c r="E51" s="274" t="str">
        <f>IF(D51="","",VLOOKUP(D51,$C$138:$L$151,10,FALSE))</f>
        <v>Planear, ejecutar y controlar los recursos financieros apropiados a la entidad, para el cumplimiento de su misionalidad y normatividad vigente.</v>
      </c>
      <c r="F51" s="133">
        <v>0.11</v>
      </c>
      <c r="G51" s="133"/>
      <c r="H51" s="68" t="s">
        <v>276</v>
      </c>
      <c r="I51" s="180" t="s">
        <v>330</v>
      </c>
      <c r="J51" s="133" t="s">
        <v>180</v>
      </c>
      <c r="K51" s="133" t="s">
        <v>184</v>
      </c>
      <c r="L51" s="135">
        <v>1</v>
      </c>
      <c r="M51" s="135">
        <v>1</v>
      </c>
      <c r="N51" s="142">
        <f t="shared" si="0"/>
        <v>1</v>
      </c>
      <c r="O51" s="135">
        <v>1</v>
      </c>
      <c r="P51" s="135">
        <v>1</v>
      </c>
      <c r="Q51" s="142">
        <f t="shared" si="1"/>
        <v>1</v>
      </c>
      <c r="R51" s="135">
        <v>1</v>
      </c>
      <c r="S51" s="135">
        <v>1</v>
      </c>
      <c r="T51" s="142">
        <f t="shared" ref="T51:T59" si="22">IF(ISERROR(S51/R51),0,(S51/R51))</f>
        <v>1</v>
      </c>
      <c r="U51" s="135">
        <v>1</v>
      </c>
      <c r="V51" s="135">
        <v>1</v>
      </c>
      <c r="W51" s="142">
        <f t="shared" si="3"/>
        <v>1</v>
      </c>
      <c r="X51" s="135">
        <v>1</v>
      </c>
      <c r="Y51" s="135">
        <v>1</v>
      </c>
      <c r="Z51" s="142">
        <f t="shared" si="4"/>
        <v>1</v>
      </c>
      <c r="AA51" s="134">
        <v>1</v>
      </c>
      <c r="AB51" s="209">
        <v>1</v>
      </c>
      <c r="AC51" s="142">
        <f t="shared" si="5"/>
        <v>1</v>
      </c>
      <c r="AD51" s="134">
        <v>1</v>
      </c>
      <c r="AE51" s="134">
        <v>1</v>
      </c>
      <c r="AF51" s="142">
        <f t="shared" si="6"/>
        <v>1</v>
      </c>
      <c r="AG51" s="134">
        <v>1</v>
      </c>
      <c r="AH51" s="213">
        <v>1</v>
      </c>
      <c r="AI51" s="142">
        <f t="shared" si="7"/>
        <v>1</v>
      </c>
      <c r="AJ51" s="134">
        <v>1</v>
      </c>
      <c r="AK51" s="209">
        <v>1</v>
      </c>
      <c r="AL51" s="142">
        <f t="shared" si="8"/>
        <v>1</v>
      </c>
      <c r="AM51" s="134">
        <v>1</v>
      </c>
      <c r="AN51" s="134">
        <v>0</v>
      </c>
      <c r="AO51" s="142">
        <f t="shared" si="9"/>
        <v>0</v>
      </c>
      <c r="AP51" s="134">
        <v>1</v>
      </c>
      <c r="AQ51" s="134">
        <v>0</v>
      </c>
      <c r="AR51" s="142">
        <f t="shared" si="10"/>
        <v>0</v>
      </c>
      <c r="AS51" s="134">
        <v>1</v>
      </c>
      <c r="AT51" s="134">
        <v>0</v>
      </c>
      <c r="AU51" s="142">
        <f t="shared" si="11"/>
        <v>0</v>
      </c>
      <c r="AV51" s="135">
        <f t="shared" si="12"/>
        <v>1</v>
      </c>
      <c r="AW51" s="136">
        <f t="shared" si="13"/>
        <v>0.75</v>
      </c>
      <c r="AX51" s="141">
        <f t="shared" si="14"/>
        <v>0.75</v>
      </c>
    </row>
    <row r="52" spans="1:50" s="3" customFormat="1" ht="75" customHeight="1" x14ac:dyDescent="0.25">
      <c r="A52" s="313"/>
      <c r="B52" s="275"/>
      <c r="C52" s="275"/>
      <c r="D52" s="276"/>
      <c r="E52" s="274"/>
      <c r="F52" s="133">
        <v>0.11</v>
      </c>
      <c r="G52" s="133"/>
      <c r="H52" s="68" t="s">
        <v>277</v>
      </c>
      <c r="I52" s="180" t="s">
        <v>216</v>
      </c>
      <c r="J52" s="133" t="s">
        <v>180</v>
      </c>
      <c r="K52" s="133" t="s">
        <v>184</v>
      </c>
      <c r="L52" s="135">
        <v>1</v>
      </c>
      <c r="M52" s="135">
        <v>1</v>
      </c>
      <c r="N52" s="142">
        <f t="shared" si="0"/>
        <v>1</v>
      </c>
      <c r="O52" s="135">
        <v>1</v>
      </c>
      <c r="P52" s="135">
        <v>1</v>
      </c>
      <c r="Q52" s="142">
        <f t="shared" si="1"/>
        <v>1</v>
      </c>
      <c r="R52" s="135">
        <v>1</v>
      </c>
      <c r="S52" s="135">
        <v>1</v>
      </c>
      <c r="T52" s="142">
        <f t="shared" si="22"/>
        <v>1</v>
      </c>
      <c r="U52" s="135">
        <v>1</v>
      </c>
      <c r="V52" s="135">
        <v>1</v>
      </c>
      <c r="W52" s="142">
        <f t="shared" si="3"/>
        <v>1</v>
      </c>
      <c r="X52" s="135">
        <v>1</v>
      </c>
      <c r="Y52" s="135">
        <v>1</v>
      </c>
      <c r="Z52" s="142">
        <f t="shared" si="4"/>
        <v>1</v>
      </c>
      <c r="AA52" s="134">
        <v>1</v>
      </c>
      <c r="AB52" s="209">
        <v>1</v>
      </c>
      <c r="AC52" s="142">
        <f t="shared" si="5"/>
        <v>1</v>
      </c>
      <c r="AD52" s="134">
        <v>1</v>
      </c>
      <c r="AE52" s="134">
        <v>1</v>
      </c>
      <c r="AF52" s="142">
        <f t="shared" si="6"/>
        <v>1</v>
      </c>
      <c r="AG52" s="134">
        <v>1</v>
      </c>
      <c r="AH52" s="213">
        <v>1</v>
      </c>
      <c r="AI52" s="142">
        <f t="shared" si="7"/>
        <v>1</v>
      </c>
      <c r="AJ52" s="134">
        <v>1</v>
      </c>
      <c r="AK52" s="209">
        <v>1</v>
      </c>
      <c r="AL52" s="142">
        <f t="shared" si="8"/>
        <v>1</v>
      </c>
      <c r="AM52" s="134">
        <v>1</v>
      </c>
      <c r="AN52" s="134">
        <v>0</v>
      </c>
      <c r="AO52" s="142">
        <f t="shared" si="9"/>
        <v>0</v>
      </c>
      <c r="AP52" s="134">
        <v>1</v>
      </c>
      <c r="AQ52" s="134">
        <v>0</v>
      </c>
      <c r="AR52" s="142">
        <f t="shared" si="10"/>
        <v>0</v>
      </c>
      <c r="AS52" s="134">
        <v>1</v>
      </c>
      <c r="AT52" s="134">
        <v>0</v>
      </c>
      <c r="AU52" s="142">
        <f t="shared" si="11"/>
        <v>0</v>
      </c>
      <c r="AV52" s="135">
        <f t="shared" si="12"/>
        <v>1</v>
      </c>
      <c r="AW52" s="136">
        <f t="shared" si="13"/>
        <v>0.75</v>
      </c>
      <c r="AX52" s="141">
        <f t="shared" si="14"/>
        <v>0.75</v>
      </c>
    </row>
    <row r="53" spans="1:50" s="3" customFormat="1" ht="75" customHeight="1" x14ac:dyDescent="0.25">
      <c r="A53" s="313"/>
      <c r="B53" s="275"/>
      <c r="C53" s="275"/>
      <c r="D53" s="276"/>
      <c r="E53" s="274"/>
      <c r="F53" s="133">
        <v>0.11</v>
      </c>
      <c r="G53" s="133"/>
      <c r="H53" s="68" t="s">
        <v>278</v>
      </c>
      <c r="I53" s="180" t="s">
        <v>337</v>
      </c>
      <c r="J53" s="133" t="s">
        <v>180</v>
      </c>
      <c r="K53" s="133" t="s">
        <v>184</v>
      </c>
      <c r="L53" s="135">
        <v>1</v>
      </c>
      <c r="M53" s="135">
        <v>0.04</v>
      </c>
      <c r="N53" s="142">
        <f t="shared" si="0"/>
        <v>0.04</v>
      </c>
      <c r="O53" s="135">
        <v>1</v>
      </c>
      <c r="P53" s="135">
        <v>0.08</v>
      </c>
      <c r="Q53" s="142">
        <f t="shared" si="1"/>
        <v>0.08</v>
      </c>
      <c r="R53" s="135">
        <v>1</v>
      </c>
      <c r="S53" s="135">
        <v>0.17</v>
      </c>
      <c r="T53" s="142">
        <f t="shared" si="22"/>
        <v>0.17</v>
      </c>
      <c r="U53" s="135">
        <v>1</v>
      </c>
      <c r="V53" s="135">
        <v>0.26</v>
      </c>
      <c r="W53" s="142">
        <f t="shared" si="3"/>
        <v>0.26</v>
      </c>
      <c r="X53" s="135">
        <v>1</v>
      </c>
      <c r="Y53" s="135">
        <v>0.12</v>
      </c>
      <c r="Z53" s="142">
        <f t="shared" si="4"/>
        <v>0.12</v>
      </c>
      <c r="AA53" s="134">
        <v>1</v>
      </c>
      <c r="AB53" s="209">
        <v>0.11</v>
      </c>
      <c r="AC53" s="142">
        <f t="shared" si="5"/>
        <v>0.11</v>
      </c>
      <c r="AD53" s="134">
        <v>1</v>
      </c>
      <c r="AE53" s="134">
        <v>0.95</v>
      </c>
      <c r="AF53" s="142">
        <f t="shared" si="6"/>
        <v>0.95</v>
      </c>
      <c r="AG53" s="134">
        <v>1</v>
      </c>
      <c r="AH53" s="213">
        <v>0.89</v>
      </c>
      <c r="AI53" s="142">
        <f t="shared" si="7"/>
        <v>0.89</v>
      </c>
      <c r="AJ53" s="134">
        <v>1</v>
      </c>
      <c r="AK53" s="209">
        <v>0.91</v>
      </c>
      <c r="AL53" s="142">
        <f t="shared" si="8"/>
        <v>0.91</v>
      </c>
      <c r="AM53" s="134">
        <v>1</v>
      </c>
      <c r="AN53" s="134">
        <v>0</v>
      </c>
      <c r="AO53" s="142">
        <f t="shared" si="9"/>
        <v>0</v>
      </c>
      <c r="AP53" s="134">
        <v>1</v>
      </c>
      <c r="AQ53" s="134">
        <v>0</v>
      </c>
      <c r="AR53" s="142">
        <f t="shared" si="10"/>
        <v>0</v>
      </c>
      <c r="AS53" s="134">
        <v>1</v>
      </c>
      <c r="AT53" s="134">
        <v>0</v>
      </c>
      <c r="AU53" s="142">
        <f t="shared" si="11"/>
        <v>0</v>
      </c>
      <c r="AV53" s="135">
        <f t="shared" si="12"/>
        <v>1</v>
      </c>
      <c r="AW53" s="136">
        <f t="shared" si="13"/>
        <v>0.29416666666666669</v>
      </c>
      <c r="AX53" s="141">
        <f t="shared" si="14"/>
        <v>0.29416666666666669</v>
      </c>
    </row>
    <row r="54" spans="1:50" s="3" customFormat="1" ht="75" customHeight="1" x14ac:dyDescent="0.25">
      <c r="A54" s="313"/>
      <c r="B54" s="275"/>
      <c r="C54" s="275"/>
      <c r="D54" s="276"/>
      <c r="E54" s="274"/>
      <c r="F54" s="133">
        <v>0.11</v>
      </c>
      <c r="G54" s="133"/>
      <c r="H54" s="68" t="s">
        <v>279</v>
      </c>
      <c r="I54" s="180" t="s">
        <v>331</v>
      </c>
      <c r="J54" s="133" t="s">
        <v>180</v>
      </c>
      <c r="K54" s="133" t="s">
        <v>355</v>
      </c>
      <c r="L54" s="135">
        <v>1</v>
      </c>
      <c r="M54" s="135">
        <v>0.83</v>
      </c>
      <c r="N54" s="142">
        <f t="shared" si="0"/>
        <v>0.83</v>
      </c>
      <c r="O54" s="135">
        <v>1</v>
      </c>
      <c r="P54" s="135">
        <v>0.83</v>
      </c>
      <c r="Q54" s="142">
        <f t="shared" si="1"/>
        <v>0.83</v>
      </c>
      <c r="R54" s="135">
        <v>1</v>
      </c>
      <c r="S54" s="135">
        <v>0.83</v>
      </c>
      <c r="T54" s="142">
        <f t="shared" si="22"/>
        <v>0.83</v>
      </c>
      <c r="U54" s="135">
        <v>1</v>
      </c>
      <c r="V54" s="135">
        <v>0.85</v>
      </c>
      <c r="W54" s="142">
        <f t="shared" si="3"/>
        <v>0.85</v>
      </c>
      <c r="X54" s="135">
        <v>1</v>
      </c>
      <c r="Y54" s="135">
        <v>0.85</v>
      </c>
      <c r="Z54" s="142">
        <f t="shared" si="4"/>
        <v>0.85</v>
      </c>
      <c r="AA54" s="134">
        <v>1</v>
      </c>
      <c r="AB54" s="209">
        <v>0.89</v>
      </c>
      <c r="AC54" s="142">
        <f t="shared" si="5"/>
        <v>0.89</v>
      </c>
      <c r="AD54" s="134">
        <v>1</v>
      </c>
      <c r="AE54" s="134">
        <v>0.93</v>
      </c>
      <c r="AF54" s="142">
        <f t="shared" si="6"/>
        <v>0.93</v>
      </c>
      <c r="AG54" s="134">
        <v>1</v>
      </c>
      <c r="AH54" s="213">
        <v>0.95</v>
      </c>
      <c r="AI54" s="142">
        <f t="shared" si="7"/>
        <v>0.95</v>
      </c>
      <c r="AJ54" s="134">
        <v>1</v>
      </c>
      <c r="AK54" s="209">
        <v>0.96</v>
      </c>
      <c r="AL54" s="142">
        <f t="shared" si="8"/>
        <v>0.96</v>
      </c>
      <c r="AM54" s="134">
        <v>1</v>
      </c>
      <c r="AN54" s="134">
        <v>0</v>
      </c>
      <c r="AO54" s="142">
        <f t="shared" si="9"/>
        <v>0</v>
      </c>
      <c r="AP54" s="134">
        <v>1</v>
      </c>
      <c r="AQ54" s="134">
        <v>0</v>
      </c>
      <c r="AR54" s="142">
        <f t="shared" si="10"/>
        <v>0</v>
      </c>
      <c r="AS54" s="134">
        <v>1</v>
      </c>
      <c r="AT54" s="134">
        <v>0</v>
      </c>
      <c r="AU54" s="142">
        <f t="shared" si="11"/>
        <v>0</v>
      </c>
      <c r="AV54" s="135">
        <f t="shared" si="12"/>
        <v>1</v>
      </c>
      <c r="AW54" s="136">
        <f t="shared" si="13"/>
        <v>0.66</v>
      </c>
      <c r="AX54" s="141">
        <f t="shared" si="14"/>
        <v>0.66</v>
      </c>
    </row>
    <row r="55" spans="1:50" s="3" customFormat="1" ht="75" customHeight="1" x14ac:dyDescent="0.25">
      <c r="A55" s="313"/>
      <c r="B55" s="275"/>
      <c r="C55" s="275"/>
      <c r="D55" s="276"/>
      <c r="E55" s="274"/>
      <c r="F55" s="133">
        <v>0.12</v>
      </c>
      <c r="G55" s="133"/>
      <c r="H55" s="68" t="s">
        <v>280</v>
      </c>
      <c r="I55" s="180" t="s">
        <v>332</v>
      </c>
      <c r="J55" s="133" t="s">
        <v>180</v>
      </c>
      <c r="K55" s="133" t="s">
        <v>355</v>
      </c>
      <c r="L55" s="135">
        <v>1</v>
      </c>
      <c r="M55" s="107">
        <v>4.41E-2</v>
      </c>
      <c r="N55" s="129">
        <f t="shared" si="0"/>
        <v>4.41E-2</v>
      </c>
      <c r="O55" s="135">
        <v>1</v>
      </c>
      <c r="P55" s="107">
        <v>6.0299999999999999E-2</v>
      </c>
      <c r="Q55" s="129">
        <f t="shared" si="1"/>
        <v>6.0299999999999999E-2</v>
      </c>
      <c r="R55" s="135">
        <v>1</v>
      </c>
      <c r="S55" s="135">
        <v>0.15</v>
      </c>
      <c r="T55" s="142">
        <f t="shared" si="22"/>
        <v>0.15</v>
      </c>
      <c r="U55" s="135">
        <v>1</v>
      </c>
      <c r="V55" s="135">
        <v>0.24</v>
      </c>
      <c r="W55" s="142">
        <f t="shared" si="3"/>
        <v>0.24</v>
      </c>
      <c r="X55" s="135">
        <v>1</v>
      </c>
      <c r="Y55" s="135">
        <v>0.33</v>
      </c>
      <c r="Z55" s="142">
        <f t="shared" si="4"/>
        <v>0.33</v>
      </c>
      <c r="AA55" s="134">
        <v>1</v>
      </c>
      <c r="AB55" s="209">
        <v>0.6</v>
      </c>
      <c r="AC55" s="142">
        <f t="shared" si="5"/>
        <v>0.6</v>
      </c>
      <c r="AD55" s="134">
        <v>1</v>
      </c>
      <c r="AE55" s="134">
        <v>0.45</v>
      </c>
      <c r="AF55" s="142">
        <f t="shared" si="6"/>
        <v>0.45</v>
      </c>
      <c r="AG55" s="134">
        <v>1</v>
      </c>
      <c r="AH55" s="213">
        <v>0.52</v>
      </c>
      <c r="AI55" s="142">
        <f t="shared" si="7"/>
        <v>0.52</v>
      </c>
      <c r="AJ55" s="134">
        <v>1</v>
      </c>
      <c r="AK55" s="209">
        <v>0.56000000000000005</v>
      </c>
      <c r="AL55" s="142">
        <f t="shared" si="8"/>
        <v>0.56000000000000005</v>
      </c>
      <c r="AM55" s="134">
        <v>1</v>
      </c>
      <c r="AN55" s="134">
        <v>0</v>
      </c>
      <c r="AO55" s="142">
        <f t="shared" si="9"/>
        <v>0</v>
      </c>
      <c r="AP55" s="134">
        <v>1</v>
      </c>
      <c r="AQ55" s="134">
        <v>0</v>
      </c>
      <c r="AR55" s="142">
        <f t="shared" si="10"/>
        <v>0</v>
      </c>
      <c r="AS55" s="134">
        <v>1</v>
      </c>
      <c r="AT55" s="134">
        <v>0</v>
      </c>
      <c r="AU55" s="142">
        <f t="shared" si="11"/>
        <v>0</v>
      </c>
      <c r="AV55" s="135">
        <f t="shared" si="12"/>
        <v>1</v>
      </c>
      <c r="AW55" s="136">
        <f t="shared" si="13"/>
        <v>0.24619999999999997</v>
      </c>
      <c r="AX55" s="141">
        <f t="shared" si="14"/>
        <v>0.24619999999999997</v>
      </c>
    </row>
    <row r="56" spans="1:50" s="3" customFormat="1" ht="75" customHeight="1" x14ac:dyDescent="0.25">
      <c r="A56" s="313"/>
      <c r="B56" s="275"/>
      <c r="C56" s="275"/>
      <c r="D56" s="276"/>
      <c r="E56" s="274"/>
      <c r="F56" s="133">
        <v>0.11</v>
      </c>
      <c r="G56" s="133"/>
      <c r="H56" s="68" t="s">
        <v>281</v>
      </c>
      <c r="I56" s="180" t="s">
        <v>333</v>
      </c>
      <c r="J56" s="133" t="s">
        <v>180</v>
      </c>
      <c r="K56" s="133" t="s">
        <v>355</v>
      </c>
      <c r="L56" s="135">
        <v>1</v>
      </c>
      <c r="M56" s="107">
        <v>2.7E-2</v>
      </c>
      <c r="N56" s="129">
        <f t="shared" si="0"/>
        <v>2.7E-2</v>
      </c>
      <c r="O56" s="135">
        <v>1</v>
      </c>
      <c r="P56" s="107">
        <v>4.3999999999999997E-2</v>
      </c>
      <c r="Q56" s="129">
        <f t="shared" si="1"/>
        <v>4.3999999999999997E-2</v>
      </c>
      <c r="R56" s="135">
        <v>1</v>
      </c>
      <c r="S56" s="135">
        <v>0.17</v>
      </c>
      <c r="T56" s="142">
        <f t="shared" si="22"/>
        <v>0.17</v>
      </c>
      <c r="U56" s="135">
        <v>1</v>
      </c>
      <c r="V56" s="135">
        <v>0.19</v>
      </c>
      <c r="W56" s="142">
        <f t="shared" si="3"/>
        <v>0.19</v>
      </c>
      <c r="X56" s="135">
        <v>1</v>
      </c>
      <c r="Y56" s="135">
        <v>0.37</v>
      </c>
      <c r="Z56" s="142">
        <f t="shared" si="4"/>
        <v>0.37</v>
      </c>
      <c r="AA56" s="134">
        <v>1</v>
      </c>
      <c r="AB56" s="209">
        <v>0.37</v>
      </c>
      <c r="AC56" s="142">
        <f t="shared" si="5"/>
        <v>0.37</v>
      </c>
      <c r="AD56" s="134">
        <v>1</v>
      </c>
      <c r="AE56" s="134">
        <v>0.98</v>
      </c>
      <c r="AF56" s="142">
        <f t="shared" si="6"/>
        <v>0.98</v>
      </c>
      <c r="AG56" s="134">
        <v>1</v>
      </c>
      <c r="AH56" s="213">
        <v>0.98</v>
      </c>
      <c r="AI56" s="142">
        <f t="shared" si="7"/>
        <v>0.98</v>
      </c>
      <c r="AJ56" s="134">
        <v>1</v>
      </c>
      <c r="AK56" s="209">
        <v>0.99</v>
      </c>
      <c r="AL56" s="142">
        <f t="shared" si="8"/>
        <v>0.99</v>
      </c>
      <c r="AM56" s="134">
        <v>1</v>
      </c>
      <c r="AN56" s="134">
        <v>0</v>
      </c>
      <c r="AO56" s="142">
        <f t="shared" si="9"/>
        <v>0</v>
      </c>
      <c r="AP56" s="134">
        <v>1</v>
      </c>
      <c r="AQ56" s="134">
        <v>0</v>
      </c>
      <c r="AR56" s="142">
        <f t="shared" si="10"/>
        <v>0</v>
      </c>
      <c r="AS56" s="134">
        <v>1</v>
      </c>
      <c r="AT56" s="134">
        <v>0</v>
      </c>
      <c r="AU56" s="142">
        <f t="shared" si="11"/>
        <v>0</v>
      </c>
      <c r="AV56" s="135">
        <f t="shared" si="12"/>
        <v>1</v>
      </c>
      <c r="AW56" s="136">
        <f t="shared" si="13"/>
        <v>0.3434166666666667</v>
      </c>
      <c r="AX56" s="141">
        <f t="shared" si="14"/>
        <v>0.3434166666666667</v>
      </c>
    </row>
    <row r="57" spans="1:50" s="3" customFormat="1" ht="75" customHeight="1" x14ac:dyDescent="0.25">
      <c r="A57" s="313"/>
      <c r="B57" s="275"/>
      <c r="C57" s="275"/>
      <c r="D57" s="276"/>
      <c r="E57" s="274"/>
      <c r="F57" s="133">
        <v>0.11</v>
      </c>
      <c r="G57" s="133"/>
      <c r="H57" s="68" t="s">
        <v>282</v>
      </c>
      <c r="I57" s="180" t="s">
        <v>334</v>
      </c>
      <c r="J57" s="133" t="s">
        <v>180</v>
      </c>
      <c r="K57" s="133" t="s">
        <v>355</v>
      </c>
      <c r="L57" s="135">
        <v>1</v>
      </c>
      <c r="M57" s="107">
        <v>0.13739999999999999</v>
      </c>
      <c r="N57" s="129">
        <f t="shared" si="0"/>
        <v>0.13739999999999999</v>
      </c>
      <c r="O57" s="135">
        <v>1</v>
      </c>
      <c r="P57" s="107">
        <v>0.22539999999999999</v>
      </c>
      <c r="Q57" s="129">
        <f t="shared" si="1"/>
        <v>0.22539999999999999</v>
      </c>
      <c r="R57" s="135">
        <v>1</v>
      </c>
      <c r="S57" s="135">
        <v>0.28000000000000003</v>
      </c>
      <c r="T57" s="142">
        <f t="shared" si="22"/>
        <v>0.28000000000000003</v>
      </c>
      <c r="U57" s="135">
        <v>1</v>
      </c>
      <c r="V57" s="135">
        <v>0.35</v>
      </c>
      <c r="W57" s="142">
        <f t="shared" si="3"/>
        <v>0.35</v>
      </c>
      <c r="X57" s="135">
        <v>1</v>
      </c>
      <c r="Y57" s="135">
        <v>0.41</v>
      </c>
      <c r="Z57" s="142">
        <f t="shared" si="4"/>
        <v>0.41</v>
      </c>
      <c r="AA57" s="134">
        <v>1</v>
      </c>
      <c r="AB57" s="209">
        <v>0.48</v>
      </c>
      <c r="AC57" s="142">
        <f t="shared" si="5"/>
        <v>0.48</v>
      </c>
      <c r="AD57" s="134">
        <v>1</v>
      </c>
      <c r="AE57" s="134">
        <v>0.6</v>
      </c>
      <c r="AF57" s="142">
        <f t="shared" si="6"/>
        <v>0.6</v>
      </c>
      <c r="AG57" s="134">
        <v>1</v>
      </c>
      <c r="AH57" s="213">
        <v>0.67</v>
      </c>
      <c r="AI57" s="142">
        <f t="shared" si="7"/>
        <v>0.67</v>
      </c>
      <c r="AJ57" s="134">
        <v>1</v>
      </c>
      <c r="AK57" s="209">
        <v>0.73</v>
      </c>
      <c r="AL57" s="142">
        <f t="shared" si="8"/>
        <v>0.73</v>
      </c>
      <c r="AM57" s="134">
        <v>1</v>
      </c>
      <c r="AN57" s="134">
        <v>0</v>
      </c>
      <c r="AO57" s="142">
        <f t="shared" si="9"/>
        <v>0</v>
      </c>
      <c r="AP57" s="134">
        <v>1</v>
      </c>
      <c r="AQ57" s="134">
        <v>0</v>
      </c>
      <c r="AR57" s="142">
        <f t="shared" si="10"/>
        <v>0</v>
      </c>
      <c r="AS57" s="134">
        <v>1</v>
      </c>
      <c r="AT57" s="134">
        <v>0</v>
      </c>
      <c r="AU57" s="142">
        <f t="shared" si="11"/>
        <v>0</v>
      </c>
      <c r="AV57" s="135">
        <f t="shared" si="12"/>
        <v>1</v>
      </c>
      <c r="AW57" s="136">
        <f t="shared" si="13"/>
        <v>0.32356666666666672</v>
      </c>
      <c r="AX57" s="141">
        <f t="shared" si="14"/>
        <v>0.32356666666666672</v>
      </c>
    </row>
    <row r="58" spans="1:50" s="3" customFormat="1" ht="75" customHeight="1" x14ac:dyDescent="0.25">
      <c r="A58" s="313"/>
      <c r="B58" s="275"/>
      <c r="C58" s="275"/>
      <c r="D58" s="276"/>
      <c r="E58" s="274"/>
      <c r="F58" s="133">
        <v>0.11</v>
      </c>
      <c r="G58" s="133"/>
      <c r="H58" s="68" t="s">
        <v>283</v>
      </c>
      <c r="I58" s="180" t="s">
        <v>335</v>
      </c>
      <c r="J58" s="133" t="s">
        <v>180</v>
      </c>
      <c r="K58" s="133" t="s">
        <v>355</v>
      </c>
      <c r="L58" s="135">
        <v>0.9</v>
      </c>
      <c r="M58" s="107">
        <v>0.35370000000000001</v>
      </c>
      <c r="N58" s="129">
        <f t="shared" si="0"/>
        <v>0.39300000000000002</v>
      </c>
      <c r="O58" s="135">
        <v>0.9</v>
      </c>
      <c r="P58" s="107">
        <v>0.49030000000000001</v>
      </c>
      <c r="Q58" s="129">
        <f t="shared" si="1"/>
        <v>0.54477777777777781</v>
      </c>
      <c r="R58" s="135">
        <v>0.9</v>
      </c>
      <c r="S58" s="135">
        <v>0.17</v>
      </c>
      <c r="T58" s="142">
        <f t="shared" si="22"/>
        <v>0.18888888888888888</v>
      </c>
      <c r="U58" s="135">
        <v>0.9</v>
      </c>
      <c r="V58" s="135">
        <v>0.66</v>
      </c>
      <c r="W58" s="142">
        <f t="shared" si="3"/>
        <v>0.73333333333333339</v>
      </c>
      <c r="X58" s="135">
        <v>0.9</v>
      </c>
      <c r="Y58" s="135">
        <v>0.74</v>
      </c>
      <c r="Z58" s="142">
        <f t="shared" si="4"/>
        <v>0.82222222222222219</v>
      </c>
      <c r="AA58" s="134">
        <v>0.9</v>
      </c>
      <c r="AB58" s="209">
        <v>0.8</v>
      </c>
      <c r="AC58" s="142">
        <f t="shared" si="5"/>
        <v>0.88888888888888895</v>
      </c>
      <c r="AD58" s="134">
        <v>0.9</v>
      </c>
      <c r="AE58" s="134">
        <v>0.47</v>
      </c>
      <c r="AF58" s="142">
        <f t="shared" si="6"/>
        <v>0.52222222222222214</v>
      </c>
      <c r="AG58" s="134">
        <v>0.9</v>
      </c>
      <c r="AH58" s="213">
        <v>0.54</v>
      </c>
      <c r="AI58" s="142">
        <f t="shared" si="7"/>
        <v>0.6</v>
      </c>
      <c r="AJ58" s="134">
        <v>0.9</v>
      </c>
      <c r="AK58" s="209">
        <v>0.62</v>
      </c>
      <c r="AL58" s="142">
        <f t="shared" si="8"/>
        <v>0.68888888888888888</v>
      </c>
      <c r="AM58" s="134">
        <v>0.9</v>
      </c>
      <c r="AN58" s="134">
        <v>0</v>
      </c>
      <c r="AO58" s="142">
        <f t="shared" si="9"/>
        <v>0</v>
      </c>
      <c r="AP58" s="134">
        <v>0.9</v>
      </c>
      <c r="AQ58" s="134">
        <v>0</v>
      </c>
      <c r="AR58" s="142">
        <f t="shared" si="10"/>
        <v>0</v>
      </c>
      <c r="AS58" s="134">
        <v>0.9</v>
      </c>
      <c r="AT58" s="134">
        <v>0</v>
      </c>
      <c r="AU58" s="142">
        <f t="shared" si="11"/>
        <v>0</v>
      </c>
      <c r="AV58" s="135">
        <f t="shared" si="12"/>
        <v>0.9</v>
      </c>
      <c r="AW58" s="136">
        <f t="shared" si="13"/>
        <v>0.40366666666666667</v>
      </c>
      <c r="AX58" s="141">
        <f t="shared" si="14"/>
        <v>0.44851851851851854</v>
      </c>
    </row>
    <row r="59" spans="1:50" s="3" customFormat="1" ht="75" customHeight="1" x14ac:dyDescent="0.25">
      <c r="A59" s="313"/>
      <c r="B59" s="275"/>
      <c r="C59" s="275"/>
      <c r="D59" s="276"/>
      <c r="E59" s="274"/>
      <c r="F59" s="133">
        <v>0.11</v>
      </c>
      <c r="G59" s="133"/>
      <c r="H59" s="68" t="s">
        <v>284</v>
      </c>
      <c r="I59" s="180" t="s">
        <v>336</v>
      </c>
      <c r="J59" s="133" t="s">
        <v>180</v>
      </c>
      <c r="K59" s="133" t="s">
        <v>355</v>
      </c>
      <c r="L59" s="135">
        <v>0.9</v>
      </c>
      <c r="M59" s="107">
        <v>0.187</v>
      </c>
      <c r="N59" s="129">
        <f t="shared" si="0"/>
        <v>0.20777777777777778</v>
      </c>
      <c r="O59" s="135">
        <v>0.9</v>
      </c>
      <c r="P59" s="107">
        <v>0.36930000000000002</v>
      </c>
      <c r="Q59" s="129">
        <f t="shared" si="1"/>
        <v>0.41033333333333333</v>
      </c>
      <c r="R59" s="135">
        <v>0.9</v>
      </c>
      <c r="S59" s="135">
        <v>0.44</v>
      </c>
      <c r="T59" s="142">
        <f t="shared" si="22"/>
        <v>0.48888888888888887</v>
      </c>
      <c r="U59" s="135">
        <v>0.9</v>
      </c>
      <c r="V59" s="135">
        <v>0.57999999999999996</v>
      </c>
      <c r="W59" s="142">
        <f t="shared" si="3"/>
        <v>0.64444444444444438</v>
      </c>
      <c r="X59" s="135">
        <v>0.9</v>
      </c>
      <c r="Y59" s="135">
        <v>0.72</v>
      </c>
      <c r="Z59" s="142">
        <f t="shared" si="4"/>
        <v>0.79999999999999993</v>
      </c>
      <c r="AA59" s="134">
        <v>0.9</v>
      </c>
      <c r="AB59" s="209">
        <v>0.73</v>
      </c>
      <c r="AC59" s="142">
        <f t="shared" si="5"/>
        <v>0.81111111111111112</v>
      </c>
      <c r="AD59" s="134">
        <v>0.9</v>
      </c>
      <c r="AE59" s="134">
        <v>0.8</v>
      </c>
      <c r="AF59" s="142">
        <f t="shared" si="6"/>
        <v>0.88888888888888895</v>
      </c>
      <c r="AG59" s="134">
        <v>0.9</v>
      </c>
      <c r="AH59" s="213">
        <v>0.84</v>
      </c>
      <c r="AI59" s="142">
        <f t="shared" si="7"/>
        <v>0.93333333333333324</v>
      </c>
      <c r="AJ59" s="134">
        <v>0.9</v>
      </c>
      <c r="AK59" s="209">
        <v>0.94</v>
      </c>
      <c r="AL59" s="142">
        <f t="shared" si="8"/>
        <v>1.0444444444444443</v>
      </c>
      <c r="AM59" s="134">
        <v>0.9</v>
      </c>
      <c r="AN59" s="134">
        <v>0</v>
      </c>
      <c r="AO59" s="142">
        <f t="shared" si="9"/>
        <v>0</v>
      </c>
      <c r="AP59" s="134">
        <v>0.9</v>
      </c>
      <c r="AQ59" s="134">
        <v>0</v>
      </c>
      <c r="AR59" s="142">
        <f t="shared" si="10"/>
        <v>0</v>
      </c>
      <c r="AS59" s="134">
        <v>0.9</v>
      </c>
      <c r="AT59" s="134">
        <v>0</v>
      </c>
      <c r="AU59" s="142">
        <f t="shared" si="11"/>
        <v>0</v>
      </c>
      <c r="AV59" s="135">
        <f t="shared" si="12"/>
        <v>0.9</v>
      </c>
      <c r="AW59" s="136">
        <f t="shared" si="13"/>
        <v>0.46719166666666673</v>
      </c>
      <c r="AX59" s="141">
        <f t="shared" si="14"/>
        <v>0.51910185185185187</v>
      </c>
    </row>
    <row r="60" spans="1:50" s="3" customFormat="1" ht="75" customHeight="1" x14ac:dyDescent="0.25">
      <c r="A60" s="313"/>
      <c r="B60" s="275" t="s">
        <v>217</v>
      </c>
      <c r="C60" s="275" t="s">
        <v>218</v>
      </c>
      <c r="D60" s="276" t="s">
        <v>158</v>
      </c>
      <c r="E60" s="274" t="str">
        <f>IF(D60="","",VLOOKUP(D48,$C$138:$L$151,10,FALSE))</f>
        <v>Administrar los recursos físicos (tangibles e intangibles) propiedad o en calidad de alquiler del instituto, así como gestionar el manejo del  flujo documental de la entidad, con el fin de garantizar la memoria institucional.</v>
      </c>
      <c r="F60" s="133">
        <v>0.4</v>
      </c>
      <c r="G60" s="133"/>
      <c r="H60" s="69" t="s">
        <v>285</v>
      </c>
      <c r="I60" s="180" t="s">
        <v>219</v>
      </c>
      <c r="J60" s="133" t="s">
        <v>180</v>
      </c>
      <c r="K60" s="133" t="s">
        <v>183</v>
      </c>
      <c r="L60" s="107">
        <v>8.3299999999999999E-2</v>
      </c>
      <c r="M60" s="107">
        <v>8.3299999999999999E-2</v>
      </c>
      <c r="N60" s="129">
        <f t="shared" si="0"/>
        <v>1</v>
      </c>
      <c r="O60" s="107">
        <v>8.3299999999999999E-2</v>
      </c>
      <c r="P60" s="107">
        <v>8.3299999999999999E-2</v>
      </c>
      <c r="Q60" s="129">
        <f t="shared" si="1"/>
        <v>1</v>
      </c>
      <c r="R60" s="107">
        <v>8.3299999999999999E-2</v>
      </c>
      <c r="S60" s="107">
        <v>0.05</v>
      </c>
      <c r="T60" s="129">
        <v>0.6</v>
      </c>
      <c r="U60" s="128">
        <v>8.3299999999999999E-2</v>
      </c>
      <c r="V60" s="128">
        <v>5.5500000000000001E-2</v>
      </c>
      <c r="W60" s="142">
        <f t="shared" si="3"/>
        <v>0.66626650660264108</v>
      </c>
      <c r="X60" s="107">
        <v>8.3299999999999999E-2</v>
      </c>
      <c r="Y60" s="107">
        <v>0.05</v>
      </c>
      <c r="Z60" s="129">
        <f t="shared" si="4"/>
        <v>0.60024009603841544</v>
      </c>
      <c r="AA60" s="107">
        <v>8.3299999999999999E-2</v>
      </c>
      <c r="AB60" s="212">
        <v>4.1700000000000001E-2</v>
      </c>
      <c r="AC60" s="129">
        <f t="shared" si="5"/>
        <v>0.50060024009603843</v>
      </c>
      <c r="AD60" s="107">
        <v>8.3299999999999999E-2</v>
      </c>
      <c r="AE60" s="107">
        <v>2.3800000000000002E-2</v>
      </c>
      <c r="AF60" s="129">
        <f t="shared" si="6"/>
        <v>0.28571428571428575</v>
      </c>
      <c r="AG60" s="107">
        <v>8.3299999999999999E-2</v>
      </c>
      <c r="AH60" s="247">
        <v>4.7599999999999996E-2</v>
      </c>
      <c r="AI60" s="129">
        <f t="shared" si="7"/>
        <v>0.5714285714285714</v>
      </c>
      <c r="AJ60" s="107">
        <v>8.3299999999999999E-2</v>
      </c>
      <c r="AK60" s="145">
        <v>5.9499999999999997E-2</v>
      </c>
      <c r="AL60" s="129">
        <f t="shared" si="8"/>
        <v>0.7142857142857143</v>
      </c>
      <c r="AM60" s="107">
        <v>8.3299999999999999E-2</v>
      </c>
      <c r="AN60" s="145">
        <v>0</v>
      </c>
      <c r="AO60" s="129">
        <f t="shared" si="9"/>
        <v>0</v>
      </c>
      <c r="AP60" s="107">
        <v>8.3299999999999999E-2</v>
      </c>
      <c r="AQ60" s="145">
        <v>0</v>
      </c>
      <c r="AR60" s="129">
        <f t="shared" si="10"/>
        <v>0</v>
      </c>
      <c r="AS60" s="107">
        <v>8.3299999999999999E-2</v>
      </c>
      <c r="AT60" s="145">
        <v>0</v>
      </c>
      <c r="AU60" s="129">
        <f t="shared" si="11"/>
        <v>0</v>
      </c>
      <c r="AV60" s="135">
        <f t="shared" si="12"/>
        <v>0.99960000000000016</v>
      </c>
      <c r="AW60" s="143">
        <f t="shared" si="13"/>
        <v>0.49469999999999992</v>
      </c>
      <c r="AX60" s="141">
        <f t="shared" si="14"/>
        <v>0.4948979591836733</v>
      </c>
    </row>
    <row r="61" spans="1:50" s="3" customFormat="1" ht="75" customHeight="1" x14ac:dyDescent="0.25">
      <c r="A61" s="313"/>
      <c r="B61" s="275"/>
      <c r="C61" s="275"/>
      <c r="D61" s="276"/>
      <c r="E61" s="274"/>
      <c r="F61" s="133">
        <v>0.2</v>
      </c>
      <c r="G61" s="133"/>
      <c r="H61" s="69" t="s">
        <v>286</v>
      </c>
      <c r="I61" s="180" t="s">
        <v>220</v>
      </c>
      <c r="J61" s="133" t="s">
        <v>180</v>
      </c>
      <c r="K61" s="133" t="s">
        <v>183</v>
      </c>
      <c r="L61" s="107">
        <v>0</v>
      </c>
      <c r="M61" s="107">
        <v>0</v>
      </c>
      <c r="N61" s="129">
        <f t="shared" si="0"/>
        <v>0</v>
      </c>
      <c r="O61" s="107">
        <v>0</v>
      </c>
      <c r="P61" s="107">
        <v>0</v>
      </c>
      <c r="Q61" s="129">
        <f t="shared" si="1"/>
        <v>0</v>
      </c>
      <c r="R61" s="107">
        <v>0</v>
      </c>
      <c r="S61" s="135">
        <v>0</v>
      </c>
      <c r="T61" s="135">
        <v>0</v>
      </c>
      <c r="U61" s="128">
        <v>0.14285</v>
      </c>
      <c r="V61" s="128">
        <v>7.1425000000000002E-2</v>
      </c>
      <c r="W61" s="142">
        <f t="shared" si="3"/>
        <v>0.5</v>
      </c>
      <c r="X61" s="128">
        <v>0.14285</v>
      </c>
      <c r="Y61" s="107">
        <v>0.14285</v>
      </c>
      <c r="Z61" s="129">
        <f t="shared" si="4"/>
        <v>1</v>
      </c>
      <c r="AA61" s="107">
        <v>0.1429</v>
      </c>
      <c r="AB61" s="212">
        <v>0.1143</v>
      </c>
      <c r="AC61" s="129">
        <f t="shared" si="5"/>
        <v>0.79986004198740379</v>
      </c>
      <c r="AD61" s="107">
        <v>0.1429</v>
      </c>
      <c r="AE61" s="107">
        <v>9.5200000000000007E-2</v>
      </c>
      <c r="AF61" s="129">
        <f t="shared" si="6"/>
        <v>0.66620013995801264</v>
      </c>
      <c r="AG61" s="107">
        <v>0</v>
      </c>
      <c r="AH61" s="247">
        <v>0.17862500000000001</v>
      </c>
      <c r="AI61" s="129">
        <f t="shared" si="7"/>
        <v>0</v>
      </c>
      <c r="AJ61" s="107">
        <v>0.1429</v>
      </c>
      <c r="AK61" s="145">
        <v>0.1429</v>
      </c>
      <c r="AL61" s="129">
        <f t="shared" si="8"/>
        <v>1</v>
      </c>
      <c r="AM61" s="107">
        <v>0</v>
      </c>
      <c r="AN61" s="145">
        <v>0</v>
      </c>
      <c r="AO61" s="129">
        <f t="shared" si="9"/>
        <v>0</v>
      </c>
      <c r="AP61" s="107">
        <v>0</v>
      </c>
      <c r="AQ61" s="145">
        <v>0</v>
      </c>
      <c r="AR61" s="129">
        <f t="shared" si="10"/>
        <v>0</v>
      </c>
      <c r="AS61" s="107">
        <v>0</v>
      </c>
      <c r="AT61" s="145">
        <v>0</v>
      </c>
      <c r="AU61" s="129">
        <f t="shared" si="11"/>
        <v>0</v>
      </c>
      <c r="AV61" s="135">
        <f t="shared" si="12"/>
        <v>0.71440000000000003</v>
      </c>
      <c r="AW61" s="143">
        <f t="shared" si="13"/>
        <v>0.74529999999999996</v>
      </c>
      <c r="AX61" s="141">
        <f t="shared" si="14"/>
        <v>1.0432530795072787</v>
      </c>
    </row>
    <row r="62" spans="1:50" s="3" customFormat="1" ht="75" customHeight="1" x14ac:dyDescent="0.25">
      <c r="A62" s="313"/>
      <c r="B62" s="275"/>
      <c r="C62" s="275"/>
      <c r="D62" s="276"/>
      <c r="E62" s="274"/>
      <c r="F62" s="133">
        <v>0.2</v>
      </c>
      <c r="G62" s="133"/>
      <c r="H62" s="69" t="s">
        <v>287</v>
      </c>
      <c r="I62" s="180" t="s">
        <v>221</v>
      </c>
      <c r="J62" s="133" t="s">
        <v>180</v>
      </c>
      <c r="K62" s="133" t="s">
        <v>183</v>
      </c>
      <c r="L62" s="107">
        <v>8.3299999999999999E-2</v>
      </c>
      <c r="M62" s="107">
        <v>8.3299999999999999E-2</v>
      </c>
      <c r="N62" s="129">
        <f t="shared" si="0"/>
        <v>1</v>
      </c>
      <c r="O62" s="107">
        <v>8.3299999999999999E-2</v>
      </c>
      <c r="P62" s="107">
        <v>8.3299999999999999E-2</v>
      </c>
      <c r="Q62" s="129">
        <f t="shared" si="1"/>
        <v>1</v>
      </c>
      <c r="R62" s="107">
        <v>8.3299999999999999E-2</v>
      </c>
      <c r="S62" s="107">
        <v>8.3299999999999999E-2</v>
      </c>
      <c r="T62" s="129">
        <v>1</v>
      </c>
      <c r="U62" s="107">
        <v>8.3299999999999999E-2</v>
      </c>
      <c r="V62" s="107">
        <v>8.3299999999999999E-2</v>
      </c>
      <c r="W62" s="142">
        <f t="shared" si="3"/>
        <v>1</v>
      </c>
      <c r="X62" s="107">
        <v>8.3299999999999999E-2</v>
      </c>
      <c r="Y62" s="107">
        <v>8.3299999999999999E-2</v>
      </c>
      <c r="Z62" s="129">
        <f t="shared" si="4"/>
        <v>1</v>
      </c>
      <c r="AA62" s="107">
        <v>8.3299999999999999E-2</v>
      </c>
      <c r="AB62" s="213">
        <v>0</v>
      </c>
      <c r="AC62" s="129">
        <f t="shared" si="5"/>
        <v>0</v>
      </c>
      <c r="AD62" s="107">
        <v>8.3299999999999999E-2</v>
      </c>
      <c r="AE62" s="107">
        <v>4.1700000000000001E-2</v>
      </c>
      <c r="AF62" s="129">
        <f t="shared" si="6"/>
        <v>0.50060024009603843</v>
      </c>
      <c r="AG62" s="107">
        <v>8.3299999999999999E-2</v>
      </c>
      <c r="AH62" s="247">
        <v>8.3299999999999999E-2</v>
      </c>
      <c r="AI62" s="129">
        <f t="shared" si="7"/>
        <v>1</v>
      </c>
      <c r="AJ62" s="107">
        <v>8.3299999999999999E-2</v>
      </c>
      <c r="AK62" s="145">
        <v>8.3299999999999999E-2</v>
      </c>
      <c r="AL62" s="129">
        <f t="shared" si="8"/>
        <v>1</v>
      </c>
      <c r="AM62" s="107">
        <v>8.3299999999999999E-2</v>
      </c>
      <c r="AN62" s="145">
        <v>0</v>
      </c>
      <c r="AO62" s="129">
        <f t="shared" si="9"/>
        <v>0</v>
      </c>
      <c r="AP62" s="107">
        <v>8.3299999999999999E-2</v>
      </c>
      <c r="AQ62" s="145">
        <v>0</v>
      </c>
      <c r="AR62" s="129">
        <f t="shared" si="10"/>
        <v>0</v>
      </c>
      <c r="AS62" s="107">
        <v>8.3299999999999999E-2</v>
      </c>
      <c r="AT62" s="145">
        <v>0</v>
      </c>
      <c r="AU62" s="129">
        <f t="shared" si="11"/>
        <v>0</v>
      </c>
      <c r="AV62" s="135">
        <f t="shared" si="12"/>
        <v>0.99960000000000016</v>
      </c>
      <c r="AW62" s="143">
        <f t="shared" si="13"/>
        <v>0.62480000000000002</v>
      </c>
      <c r="AX62" s="141">
        <f t="shared" si="14"/>
        <v>0.62505002000800314</v>
      </c>
    </row>
    <row r="63" spans="1:50" s="3" customFormat="1" ht="75" customHeight="1" x14ac:dyDescent="0.25">
      <c r="A63" s="283" t="s">
        <v>222</v>
      </c>
      <c r="B63" s="275">
        <v>7</v>
      </c>
      <c r="C63" s="275" t="s">
        <v>223</v>
      </c>
      <c r="D63" s="276" t="s">
        <v>162</v>
      </c>
      <c r="E63" s="274" t="str">
        <f>IF(D63="","",VLOOKUP(D63,$C$138:$L$151,10,FALSE))</f>
        <v>Gestionar, incorporar y asegurar los recursos y herramientas de las Tecnologías de información y comunicación mediante conceptos técnicos, estructuraciones, evaluaciones técnicas y soporte a la infraestructura tecnológica y seguimiento de los proyectos de tecnología, generados en el Instituto para apoyar el cumplimiento de la misión y los objetivos institucionales.</v>
      </c>
      <c r="F63" s="133">
        <v>0.34</v>
      </c>
      <c r="G63" s="70"/>
      <c r="H63" s="69">
        <v>7.1</v>
      </c>
      <c r="I63" s="180" t="s">
        <v>224</v>
      </c>
      <c r="J63" s="133" t="s">
        <v>180</v>
      </c>
      <c r="K63" s="133" t="s">
        <v>183</v>
      </c>
      <c r="L63" s="107">
        <v>8.3299999999999999E-2</v>
      </c>
      <c r="M63" s="107">
        <v>8.3300000000000013E-2</v>
      </c>
      <c r="N63" s="142">
        <f t="shared" si="0"/>
        <v>1.0000000000000002</v>
      </c>
      <c r="O63" s="107">
        <v>8.3299999999999999E-2</v>
      </c>
      <c r="P63" s="107">
        <v>0.14994000000000002</v>
      </c>
      <c r="Q63" s="142">
        <f t="shared" si="1"/>
        <v>1.8000000000000003</v>
      </c>
      <c r="R63" s="107">
        <v>8.3299999999999999E-2</v>
      </c>
      <c r="S63" s="163">
        <v>9.718333333333333E-2</v>
      </c>
      <c r="T63" s="192">
        <v>1.17</v>
      </c>
      <c r="U63" s="107">
        <v>8.3299999999999999E-2</v>
      </c>
      <c r="V63" s="107">
        <v>9.9960000000000007E-2</v>
      </c>
      <c r="W63" s="142">
        <f t="shared" si="3"/>
        <v>1.2000000000000002</v>
      </c>
      <c r="X63" s="107">
        <v>8.3299999999999999E-2</v>
      </c>
      <c r="Y63" s="107">
        <v>8.3299999999999999E-2</v>
      </c>
      <c r="Z63" s="142">
        <f t="shared" si="4"/>
        <v>1</v>
      </c>
      <c r="AA63" s="107">
        <v>8.3299999999999999E-2</v>
      </c>
      <c r="AB63" s="213">
        <v>8.3299999999999999E-2</v>
      </c>
      <c r="AC63" s="129">
        <f t="shared" si="5"/>
        <v>1</v>
      </c>
      <c r="AD63" s="107">
        <v>8.3299999999999999E-2</v>
      </c>
      <c r="AE63" s="107">
        <v>0.1666</v>
      </c>
      <c r="AF63" s="129">
        <f t="shared" si="6"/>
        <v>2</v>
      </c>
      <c r="AG63" s="107">
        <v>8.3299999999999999E-2</v>
      </c>
      <c r="AH63" s="247">
        <v>0.14994000000000002</v>
      </c>
      <c r="AI63" s="129">
        <f t="shared" si="7"/>
        <v>1.8000000000000003</v>
      </c>
      <c r="AJ63" s="107">
        <v>8.3299999999999999E-2</v>
      </c>
      <c r="AK63" s="347">
        <v>7.6399999999999996E-2</v>
      </c>
      <c r="AL63" s="129">
        <f t="shared" si="8"/>
        <v>0.91716686674669867</v>
      </c>
      <c r="AM63" s="107">
        <v>8.3299999999999999E-2</v>
      </c>
      <c r="AN63" s="145">
        <v>0</v>
      </c>
      <c r="AO63" s="129">
        <f t="shared" si="9"/>
        <v>0</v>
      </c>
      <c r="AP63" s="107">
        <v>8.3299999999999999E-2</v>
      </c>
      <c r="AQ63" s="145">
        <v>0</v>
      </c>
      <c r="AR63" s="129">
        <f t="shared" si="10"/>
        <v>0</v>
      </c>
      <c r="AS63" s="107">
        <v>8.3299999999999999E-2</v>
      </c>
      <c r="AT63" s="145">
        <v>0</v>
      </c>
      <c r="AU63" s="129">
        <f t="shared" si="11"/>
        <v>0</v>
      </c>
      <c r="AV63" s="135">
        <f t="shared" si="12"/>
        <v>0.99960000000000016</v>
      </c>
      <c r="AW63" s="143">
        <f t="shared" si="13"/>
        <v>0.98992333333333338</v>
      </c>
      <c r="AX63" s="141">
        <f t="shared" si="14"/>
        <v>0.99031946111778035</v>
      </c>
    </row>
    <row r="64" spans="1:50" s="3" customFormat="1" ht="75" customHeight="1" x14ac:dyDescent="0.25">
      <c r="A64" s="283"/>
      <c r="B64" s="275"/>
      <c r="C64" s="275"/>
      <c r="D64" s="276"/>
      <c r="E64" s="274"/>
      <c r="F64" s="133">
        <v>0.33</v>
      </c>
      <c r="G64" s="70"/>
      <c r="H64" s="69">
        <v>7.2</v>
      </c>
      <c r="I64" s="180" t="s">
        <v>225</v>
      </c>
      <c r="J64" s="133" t="s">
        <v>180</v>
      </c>
      <c r="K64" s="133" t="s">
        <v>183</v>
      </c>
      <c r="L64" s="107">
        <v>8.3299999999999999E-2</v>
      </c>
      <c r="M64" s="107">
        <v>8.3299999999999999E-2</v>
      </c>
      <c r="N64" s="142">
        <f t="shared" si="0"/>
        <v>1</v>
      </c>
      <c r="O64" s="107">
        <v>8.3299999999999999E-2</v>
      </c>
      <c r="P64" s="107">
        <v>8.3299999999999999E-2</v>
      </c>
      <c r="Q64" s="142">
        <f t="shared" si="1"/>
        <v>1</v>
      </c>
      <c r="R64" s="107">
        <v>8.3299999999999999E-2</v>
      </c>
      <c r="S64" s="163">
        <v>5.5500000000000001E-2</v>
      </c>
      <c r="T64" s="192">
        <v>0.67</v>
      </c>
      <c r="U64" s="107">
        <v>8.3299999999999999E-2</v>
      </c>
      <c r="V64" s="163">
        <v>5.5500000000000001E-2</v>
      </c>
      <c r="W64" s="142">
        <f t="shared" si="3"/>
        <v>0.66626650660264108</v>
      </c>
      <c r="X64" s="107">
        <v>8.3299999999999999E-2</v>
      </c>
      <c r="Y64" s="163">
        <v>5.5500000000000001E-2</v>
      </c>
      <c r="Z64" s="142">
        <f t="shared" si="4"/>
        <v>0.66626650660264108</v>
      </c>
      <c r="AA64" s="107">
        <v>8.3299999999999999E-2</v>
      </c>
      <c r="AB64" s="218">
        <v>8.3299999999999999E-2</v>
      </c>
      <c r="AC64" s="129">
        <f t="shared" si="5"/>
        <v>1</v>
      </c>
      <c r="AD64" s="107">
        <v>8.3299999999999999E-2</v>
      </c>
      <c r="AE64" s="107">
        <v>8.3299999999999999E-2</v>
      </c>
      <c r="AF64" s="129">
        <f t="shared" si="6"/>
        <v>1</v>
      </c>
      <c r="AG64" s="107">
        <v>8.3299999999999999E-2</v>
      </c>
      <c r="AH64" s="247">
        <v>8.3300000000000013E-2</v>
      </c>
      <c r="AI64" s="129">
        <f t="shared" si="7"/>
        <v>1.0000000000000002</v>
      </c>
      <c r="AJ64" s="107">
        <v>8.3299999999999999E-2</v>
      </c>
      <c r="AK64" s="347">
        <v>8.3299999999999999E-2</v>
      </c>
      <c r="AL64" s="129">
        <f t="shared" si="8"/>
        <v>1</v>
      </c>
      <c r="AM64" s="107">
        <v>8.3299999999999999E-2</v>
      </c>
      <c r="AN64" s="145">
        <v>0</v>
      </c>
      <c r="AO64" s="129">
        <f t="shared" si="9"/>
        <v>0</v>
      </c>
      <c r="AP64" s="107">
        <v>8.3299999999999999E-2</v>
      </c>
      <c r="AQ64" s="145">
        <v>0</v>
      </c>
      <c r="AR64" s="129">
        <f t="shared" si="10"/>
        <v>0</v>
      </c>
      <c r="AS64" s="107">
        <v>8.3299999999999999E-2</v>
      </c>
      <c r="AT64" s="145">
        <v>0</v>
      </c>
      <c r="AU64" s="129">
        <f t="shared" si="11"/>
        <v>0</v>
      </c>
      <c r="AV64" s="135">
        <f t="shared" si="12"/>
        <v>0.99960000000000016</v>
      </c>
      <c r="AW64" s="143">
        <f t="shared" si="13"/>
        <v>0.6663</v>
      </c>
      <c r="AX64" s="141">
        <f t="shared" si="14"/>
        <v>0.66656662665066013</v>
      </c>
    </row>
    <row r="65" spans="1:50" s="3" customFormat="1" ht="75" customHeight="1" thickBot="1" x14ac:dyDescent="0.3">
      <c r="A65" s="339"/>
      <c r="B65" s="340"/>
      <c r="C65" s="340"/>
      <c r="D65" s="341"/>
      <c r="E65" s="342"/>
      <c r="F65" s="105">
        <v>0.33</v>
      </c>
      <c r="G65" s="195"/>
      <c r="H65" s="196">
        <v>7.3</v>
      </c>
      <c r="I65" s="194" t="s">
        <v>226</v>
      </c>
      <c r="J65" s="105" t="s">
        <v>180</v>
      </c>
      <c r="K65" s="105" t="s">
        <v>183</v>
      </c>
      <c r="L65" s="197">
        <v>8.3299999999999999E-2</v>
      </c>
      <c r="M65" s="197">
        <v>2.3799999999999998E-2</v>
      </c>
      <c r="N65" s="63">
        <f t="shared" si="0"/>
        <v>0.2857142857142857</v>
      </c>
      <c r="O65" s="197">
        <v>8.3299999999999999E-2</v>
      </c>
      <c r="P65" s="197">
        <v>0.12957777777777776</v>
      </c>
      <c r="Q65" s="63">
        <f t="shared" si="1"/>
        <v>1.5555555555555554</v>
      </c>
      <c r="R65" s="197">
        <v>8.3299999999999999E-2</v>
      </c>
      <c r="S65" s="198">
        <v>7.4970000000000009E-2</v>
      </c>
      <c r="T65" s="199">
        <v>0.9</v>
      </c>
      <c r="U65" s="197">
        <v>8.3299999999999999E-2</v>
      </c>
      <c r="V65" s="197">
        <f>(U65*4)/5</f>
        <v>6.6640000000000005E-2</v>
      </c>
      <c r="W65" s="63">
        <f t="shared" si="3"/>
        <v>0.8</v>
      </c>
      <c r="X65" s="197">
        <v>8.3299999999999999E-2</v>
      </c>
      <c r="Y65" s="197">
        <f>(X65/7)*7</f>
        <v>8.3299999999999999E-2</v>
      </c>
      <c r="Z65" s="63">
        <f t="shared" si="4"/>
        <v>1</v>
      </c>
      <c r="AA65" s="193">
        <v>8.3299999999999999E-2</v>
      </c>
      <c r="AB65" s="213">
        <v>7.2900000000000006E-2</v>
      </c>
      <c r="AC65" s="63">
        <f t="shared" si="5"/>
        <v>0.87515006002400975</v>
      </c>
      <c r="AD65" s="193">
        <v>8.3299999999999999E-2</v>
      </c>
      <c r="AE65" s="193">
        <v>8.3299999999999999E-2</v>
      </c>
      <c r="AF65" s="63">
        <f t="shared" si="6"/>
        <v>1</v>
      </c>
      <c r="AG65" s="193">
        <v>8.3299999999999999E-2</v>
      </c>
      <c r="AH65" s="193">
        <v>8.3299999999999999E-2</v>
      </c>
      <c r="AI65" s="63">
        <f t="shared" si="7"/>
        <v>1</v>
      </c>
      <c r="AJ65" s="193">
        <v>8.3299999999999999E-2</v>
      </c>
      <c r="AK65" s="347">
        <v>7.2900000000000006E-2</v>
      </c>
      <c r="AL65" s="63">
        <f t="shared" si="8"/>
        <v>0.87515006002400975</v>
      </c>
      <c r="AM65" s="193">
        <v>8.3299999999999999E-2</v>
      </c>
      <c r="AN65" s="106">
        <v>0</v>
      </c>
      <c r="AO65" s="63">
        <f t="shared" si="9"/>
        <v>0</v>
      </c>
      <c r="AP65" s="193">
        <v>8.3299999999999999E-2</v>
      </c>
      <c r="AQ65" s="106">
        <v>0</v>
      </c>
      <c r="AR65" s="63">
        <f t="shared" si="10"/>
        <v>0</v>
      </c>
      <c r="AS65" s="193">
        <v>8.3299999999999999E-2</v>
      </c>
      <c r="AT65" s="106">
        <v>0</v>
      </c>
      <c r="AU65" s="63">
        <f t="shared" si="11"/>
        <v>0</v>
      </c>
      <c r="AV65" s="114">
        <f t="shared" si="12"/>
        <v>0.99960000000000016</v>
      </c>
      <c r="AW65" s="200">
        <f t="shared" si="13"/>
        <v>0.69068777777777779</v>
      </c>
      <c r="AX65" s="71">
        <f t="shared" si="14"/>
        <v>0.69096416344315492</v>
      </c>
    </row>
    <row r="66" spans="1:50" s="3" customFormat="1" ht="75" customHeight="1" x14ac:dyDescent="0.25">
      <c r="A66" s="323" t="s">
        <v>185</v>
      </c>
      <c r="B66" s="343">
        <v>1</v>
      </c>
      <c r="C66" s="277" t="s">
        <v>227</v>
      </c>
      <c r="D66" s="279" t="s">
        <v>125</v>
      </c>
      <c r="E66" s="280" t="str">
        <f>IF(D66="","",VLOOKUP(D66,$C$138:$L$151,10,FALSE))</f>
        <v>Prestar los servicios medico veterinarios y la identificación de los animales en el Distrito Capital con el fin de mejorar sus condiciones de salud y bienestar.</v>
      </c>
      <c r="F66" s="111">
        <v>0.5</v>
      </c>
      <c r="G66" s="111"/>
      <c r="H66" s="110">
        <v>1.1000000000000001</v>
      </c>
      <c r="I66" s="110" t="s">
        <v>228</v>
      </c>
      <c r="J66" s="110" t="s">
        <v>181</v>
      </c>
      <c r="K66" s="110" t="s">
        <v>183</v>
      </c>
      <c r="L66" s="115">
        <v>8</v>
      </c>
      <c r="M66" s="110">
        <v>8</v>
      </c>
      <c r="N66" s="152">
        <f t="shared" ref="N66:N72" si="23">IF(ISERROR(M66/L66),0,(M66/L66))</f>
        <v>1</v>
      </c>
      <c r="O66" s="115">
        <v>8</v>
      </c>
      <c r="P66" s="110">
        <v>8</v>
      </c>
      <c r="Q66" s="152">
        <f t="shared" ref="Q66:Q72" si="24">IF(ISERROR(P66/O66),0,(P66/O66))</f>
        <v>1</v>
      </c>
      <c r="R66" s="115">
        <v>8</v>
      </c>
      <c r="S66" s="110">
        <v>8</v>
      </c>
      <c r="T66" s="152">
        <f t="shared" ref="T66:T72" si="25">IF(ISERROR(S66/R66),0,(S66/R66))</f>
        <v>1</v>
      </c>
      <c r="U66" s="115">
        <v>8</v>
      </c>
      <c r="V66" s="110">
        <v>8</v>
      </c>
      <c r="W66" s="152">
        <f t="shared" ref="W66:W77" si="26">IF(ISERROR(V66/U66),0,(V66/U66))</f>
        <v>1</v>
      </c>
      <c r="X66" s="115">
        <v>8</v>
      </c>
      <c r="Y66" s="110">
        <v>8</v>
      </c>
      <c r="Z66" s="152">
        <f t="shared" ref="Z66:Z72" si="27">IF(ISERROR(Y66/X66),0,(Y66/X66))</f>
        <v>1</v>
      </c>
      <c r="AA66" s="115">
        <v>8</v>
      </c>
      <c r="AB66" s="207">
        <v>8</v>
      </c>
      <c r="AC66" s="152">
        <f t="shared" ref="AC66:AC72" si="28">IF(ISERROR(AB66/AA66),0,(AB66/AA66))</f>
        <v>1</v>
      </c>
      <c r="AD66" s="115">
        <v>8</v>
      </c>
      <c r="AE66" s="110">
        <v>8</v>
      </c>
      <c r="AF66" s="152">
        <f t="shared" ref="AF66:AF72" si="29">IF(ISERROR(AE66/AD66),0,(AE66/AD66))</f>
        <v>1</v>
      </c>
      <c r="AG66" s="115">
        <v>8</v>
      </c>
      <c r="AH66" s="243">
        <v>8</v>
      </c>
      <c r="AI66" s="152">
        <f t="shared" si="7"/>
        <v>1</v>
      </c>
      <c r="AJ66" s="115">
        <v>8</v>
      </c>
      <c r="AK66" s="244">
        <v>8</v>
      </c>
      <c r="AL66" s="152">
        <f>IF(ISERROR(AK66/AJ66),0,(AK66/AJ66))</f>
        <v>1</v>
      </c>
      <c r="AM66" s="115">
        <v>8</v>
      </c>
      <c r="AN66" s="110"/>
      <c r="AO66" s="152">
        <f>IF(ISERROR(AN66/AM66),0,(AN66/AM66))</f>
        <v>0</v>
      </c>
      <c r="AP66" s="115">
        <v>8</v>
      </c>
      <c r="AQ66" s="112"/>
      <c r="AR66" s="152">
        <f t="shared" ref="AR66:AR72" si="30">IF(ISERROR(AQ66/AP66),0,(AQ66/AP66))</f>
        <v>0</v>
      </c>
      <c r="AS66" s="115">
        <v>8</v>
      </c>
      <c r="AT66" s="112"/>
      <c r="AU66" s="152">
        <f t="shared" ref="AU66:AU72" si="31">IF(ISERROR(AT66/AS66),0,(AT66/AS66))</f>
        <v>0</v>
      </c>
      <c r="AV66" s="153">
        <f>IF(K66="SUMA",(L66+O66+R66+U66+X66+AA66+AD66+AG66+AP66+AS66+AJ66+AM66),(AD66))</f>
        <v>96</v>
      </c>
      <c r="AW66" s="112">
        <f>IF(ISERROR(IF(K66="Suma",(M66+P66+S66+V66+Y66+AB66+AE66+AH66+AQ66+AT66+AK66+AN66),AVERAGE(M66+P66+S66+V66+Y66+AB66+AE66,AH66,AQ66,AT66,AK66,AN66))),0,IF(K66="Suma",(M66+P66+S66+V66+Y66+AB66+AE66+AH66+AQ66+AT66+AK66+AN66),AVERAGE(AE66,AH66,AQ66,AT66,AK66,AN66)))</f>
        <v>72</v>
      </c>
      <c r="AX66" s="154">
        <f t="shared" ref="AX66:AX72" si="32">IF(ISERROR(AW66/AV66),0,(AW66/AV66))</f>
        <v>0.75</v>
      </c>
    </row>
    <row r="67" spans="1:50" s="3" customFormat="1" ht="75" customHeight="1" x14ac:dyDescent="0.25">
      <c r="A67" s="324"/>
      <c r="B67" s="281"/>
      <c r="C67" s="278"/>
      <c r="D67" s="276"/>
      <c r="E67" s="274"/>
      <c r="F67" s="142">
        <v>0.5</v>
      </c>
      <c r="G67" s="142"/>
      <c r="H67" s="185">
        <v>1.2</v>
      </c>
      <c r="I67" s="185" t="s">
        <v>229</v>
      </c>
      <c r="J67" s="142" t="s">
        <v>180</v>
      </c>
      <c r="K67" s="142" t="s">
        <v>184</v>
      </c>
      <c r="L67" s="100">
        <v>1</v>
      </c>
      <c r="M67" s="95">
        <v>1</v>
      </c>
      <c r="N67" s="133">
        <f t="shared" si="23"/>
        <v>1</v>
      </c>
      <c r="O67" s="100">
        <v>1</v>
      </c>
      <c r="P67" s="95">
        <v>1</v>
      </c>
      <c r="Q67" s="133">
        <f t="shared" si="24"/>
        <v>1</v>
      </c>
      <c r="R67" s="100">
        <v>1</v>
      </c>
      <c r="S67" s="95">
        <v>1</v>
      </c>
      <c r="T67" s="133">
        <f t="shared" si="25"/>
        <v>1</v>
      </c>
      <c r="U67" s="100">
        <v>1</v>
      </c>
      <c r="V67" s="95">
        <v>1</v>
      </c>
      <c r="W67" s="133">
        <f t="shared" si="26"/>
        <v>1</v>
      </c>
      <c r="X67" s="100">
        <v>1</v>
      </c>
      <c r="Y67" s="95">
        <v>1</v>
      </c>
      <c r="Z67" s="133">
        <f t="shared" si="27"/>
        <v>1</v>
      </c>
      <c r="AA67" s="100">
        <v>1</v>
      </c>
      <c r="AB67" s="95">
        <v>1</v>
      </c>
      <c r="AC67" s="133">
        <f t="shared" si="28"/>
        <v>1</v>
      </c>
      <c r="AD67" s="100">
        <v>1</v>
      </c>
      <c r="AE67" s="95">
        <v>1</v>
      </c>
      <c r="AF67" s="133">
        <f t="shared" si="29"/>
        <v>1</v>
      </c>
      <c r="AG67" s="101">
        <v>1</v>
      </c>
      <c r="AH67" s="95">
        <v>1</v>
      </c>
      <c r="AI67" s="133">
        <f t="shared" si="7"/>
        <v>1</v>
      </c>
      <c r="AJ67" s="101">
        <v>1</v>
      </c>
      <c r="AK67" s="95">
        <v>1</v>
      </c>
      <c r="AL67" s="133">
        <f>IF(ISERROR(AK67/AJ67),0,(AK67/AJ67))</f>
        <v>1</v>
      </c>
      <c r="AM67" s="101">
        <v>1</v>
      </c>
      <c r="AN67" s="95"/>
      <c r="AO67" s="133">
        <f>IF(ISERROR(AN67/AM67),0,(AN67/AM67))</f>
        <v>0</v>
      </c>
      <c r="AP67" s="101">
        <v>1</v>
      </c>
      <c r="AQ67" s="104"/>
      <c r="AR67" s="133">
        <f t="shared" si="30"/>
        <v>0</v>
      </c>
      <c r="AS67" s="101">
        <v>1</v>
      </c>
      <c r="AT67" s="104"/>
      <c r="AU67" s="133">
        <f t="shared" si="31"/>
        <v>0</v>
      </c>
      <c r="AV67" s="150">
        <f>IF(K67="SUMA",(AD67+AG67+AP67+AS67+AJ67+AM67),(AD67))</f>
        <v>1</v>
      </c>
      <c r="AW67" s="143">
        <f t="shared" ref="AW67" si="33">IF(ISERROR(IF(K67="Suma",(AE67+AH67+AQ67+AT67+AK67+AN67+AB67+Y67+V67+S67+P67+M67),AVERAGE(AE67,AH67,AQ67,AT67,AK67,AN67,AB67,Y67,V67,S67,P67,M67))),0,IF(K67="Suma",(AE67+AH67+AQ67+AT67+AK67+AN67+AB67+Y67+V67+S67+P67+M67),AVERAGE(AE67,AH67,AQ67,AT67,AK67,AN67,AB67,Y67,V67,S67,P67,M67)))</f>
        <v>1</v>
      </c>
      <c r="AX67" s="155">
        <f>IF(ISERROR(AW67/AV67),0,(AW67/AV67))</f>
        <v>1</v>
      </c>
    </row>
    <row r="68" spans="1:50" s="3" customFormat="1" ht="75" customHeight="1" x14ac:dyDescent="0.25">
      <c r="A68" s="324"/>
      <c r="B68" s="281">
        <v>2</v>
      </c>
      <c r="C68" s="278" t="s">
        <v>230</v>
      </c>
      <c r="D68" s="276" t="s">
        <v>125</v>
      </c>
      <c r="E68" s="274" t="str">
        <f>IF(D68="","",VLOOKUP(D68,$C$138:$L$151,10,FALSE))</f>
        <v>Prestar los servicios medico veterinarios y la identificación de los animales en el Distrito Capital con el fin de mejorar sus condiciones de salud y bienestar.</v>
      </c>
      <c r="F68" s="142">
        <v>0.1851851851851852</v>
      </c>
      <c r="G68" s="142"/>
      <c r="H68" s="185">
        <v>2.1</v>
      </c>
      <c r="I68" s="151" t="s">
        <v>288</v>
      </c>
      <c r="J68" s="185" t="s">
        <v>181</v>
      </c>
      <c r="K68" s="185" t="s">
        <v>183</v>
      </c>
      <c r="L68" s="99">
        <v>292</v>
      </c>
      <c r="M68" s="185">
        <v>310</v>
      </c>
      <c r="N68" s="133">
        <f t="shared" si="23"/>
        <v>1.0616438356164384</v>
      </c>
      <c r="O68" s="99">
        <v>292</v>
      </c>
      <c r="P68" s="185">
        <v>310</v>
      </c>
      <c r="Q68" s="133">
        <f t="shared" si="24"/>
        <v>1.0616438356164384</v>
      </c>
      <c r="R68" s="99">
        <v>292</v>
      </c>
      <c r="S68" s="185">
        <v>458</v>
      </c>
      <c r="T68" s="133">
        <f t="shared" si="25"/>
        <v>1.5684931506849316</v>
      </c>
      <c r="U68" s="99">
        <v>305</v>
      </c>
      <c r="V68" s="185">
        <v>647</v>
      </c>
      <c r="W68" s="133">
        <f t="shared" si="26"/>
        <v>2.1213114754098359</v>
      </c>
      <c r="X68" s="99">
        <v>305</v>
      </c>
      <c r="Y68" s="185">
        <v>779</v>
      </c>
      <c r="Z68" s="133">
        <f t="shared" si="27"/>
        <v>2.5540983606557379</v>
      </c>
      <c r="AA68" s="99">
        <v>305</v>
      </c>
      <c r="AB68" s="207">
        <v>1122</v>
      </c>
      <c r="AC68" s="133">
        <f t="shared" si="28"/>
        <v>3.6786885245901639</v>
      </c>
      <c r="AD68" s="99">
        <v>305</v>
      </c>
      <c r="AE68" s="185">
        <v>409</v>
      </c>
      <c r="AF68" s="133">
        <f t="shared" si="29"/>
        <v>1.340983606557377</v>
      </c>
      <c r="AG68" s="99">
        <v>305</v>
      </c>
      <c r="AH68" s="243">
        <v>560</v>
      </c>
      <c r="AI68" s="133">
        <f t="shared" si="7"/>
        <v>1.8360655737704918</v>
      </c>
      <c r="AJ68" s="99">
        <v>305</v>
      </c>
      <c r="AK68" s="244">
        <v>683</v>
      </c>
      <c r="AL68" s="133">
        <f>IF(ISERROR(AK68/AJ68),0,(AK68/AJ68))</f>
        <v>2.2393442622950821</v>
      </c>
      <c r="AM68" s="99">
        <v>305</v>
      </c>
      <c r="AN68" s="185"/>
      <c r="AO68" s="133">
        <f>IF(ISERROR(AN68/AM68),0,(AN68/AM68))</f>
        <v>0</v>
      </c>
      <c r="AP68" s="99">
        <v>305</v>
      </c>
      <c r="AQ68" s="103"/>
      <c r="AR68" s="133">
        <f t="shared" si="30"/>
        <v>0</v>
      </c>
      <c r="AS68" s="99">
        <v>190</v>
      </c>
      <c r="AT68" s="103"/>
      <c r="AU68" s="133">
        <f t="shared" si="31"/>
        <v>0</v>
      </c>
      <c r="AV68" s="149">
        <f>IF(K68="SUMA",(L68+O68+R68+U68+X68+AA68+AD68+AG68+AP68+AS68+AJ68+AM68),(AD68))</f>
        <v>3506</v>
      </c>
      <c r="AW68" s="103">
        <f>IF(ISERROR(IF(K68="Suma",(M68+P68+S68+V68+Y68+AB68+AE68+AH68+AQ68+AT68+AK68+AN68),AVERAGE(M68+P68+S68+V68+Y68+AB68+AE68,AH68,AQ68,AT68,AK68,AN68))),0,IF(K68="Suma",(M68+P68+S68+V68+Y68+AB68+AE68+AH68+AQ68+AT68+AK68+AN68),AVERAGE(AE68,AH68,AQ68,AT68,AK68,AN68)))</f>
        <v>5278</v>
      </c>
      <c r="AX68" s="155">
        <f t="shared" si="32"/>
        <v>1.5054192812321734</v>
      </c>
    </row>
    <row r="69" spans="1:50" s="3" customFormat="1" ht="75" customHeight="1" x14ac:dyDescent="0.25">
      <c r="A69" s="324"/>
      <c r="B69" s="281"/>
      <c r="C69" s="278"/>
      <c r="D69" s="276"/>
      <c r="E69" s="274"/>
      <c r="F69" s="142">
        <v>0.10370370370370373</v>
      </c>
      <c r="G69" s="142"/>
      <c r="H69" s="185">
        <v>2.2000000000000002</v>
      </c>
      <c r="I69" s="151" t="s">
        <v>289</v>
      </c>
      <c r="J69" s="185" t="s">
        <v>181</v>
      </c>
      <c r="K69" s="185" t="s">
        <v>183</v>
      </c>
      <c r="L69" s="99">
        <v>149</v>
      </c>
      <c r="M69" s="185">
        <v>179</v>
      </c>
      <c r="N69" s="133">
        <f t="shared" si="23"/>
        <v>1.2013422818791946</v>
      </c>
      <c r="O69" s="99">
        <v>149</v>
      </c>
      <c r="P69" s="185">
        <v>176</v>
      </c>
      <c r="Q69" s="133">
        <f t="shared" si="24"/>
        <v>1.1812080536912752</v>
      </c>
      <c r="R69" s="99">
        <v>149</v>
      </c>
      <c r="S69" s="185">
        <v>208</v>
      </c>
      <c r="T69" s="133">
        <f t="shared" si="25"/>
        <v>1.3959731543624161</v>
      </c>
      <c r="U69" s="99">
        <v>159</v>
      </c>
      <c r="V69" s="185">
        <v>162</v>
      </c>
      <c r="W69" s="133">
        <f t="shared" si="26"/>
        <v>1.0188679245283019</v>
      </c>
      <c r="X69" s="99">
        <v>159</v>
      </c>
      <c r="Y69" s="185">
        <v>174</v>
      </c>
      <c r="Z69" s="133">
        <f t="shared" si="27"/>
        <v>1.0943396226415094</v>
      </c>
      <c r="AA69" s="99">
        <v>159</v>
      </c>
      <c r="AB69" s="207">
        <v>162</v>
      </c>
      <c r="AC69" s="133">
        <f t="shared" si="28"/>
        <v>1.0188679245283019</v>
      </c>
      <c r="AD69" s="99">
        <v>159</v>
      </c>
      <c r="AE69" s="185">
        <v>156</v>
      </c>
      <c r="AF69" s="133">
        <f t="shared" si="29"/>
        <v>0.98113207547169812</v>
      </c>
      <c r="AG69" s="102">
        <v>159</v>
      </c>
      <c r="AH69" s="243">
        <v>153</v>
      </c>
      <c r="AI69" s="133">
        <f t="shared" si="7"/>
        <v>0.96226415094339623</v>
      </c>
      <c r="AJ69" s="99">
        <v>159</v>
      </c>
      <c r="AK69" s="244">
        <v>124</v>
      </c>
      <c r="AL69" s="133">
        <f t="shared" ref="AL69:AL77" si="34">IF(ISERROR(AK69/AJ69),0,(AK69/AJ69))</f>
        <v>0.77987421383647804</v>
      </c>
      <c r="AM69" s="99">
        <v>159</v>
      </c>
      <c r="AN69" s="185"/>
      <c r="AO69" s="133">
        <f t="shared" ref="AO69:AO77" si="35">IF(ISERROR(AN69/AM69),0,(AN69/AM69))</f>
        <v>0</v>
      </c>
      <c r="AP69" s="99">
        <v>159</v>
      </c>
      <c r="AQ69" s="103"/>
      <c r="AR69" s="133">
        <f t="shared" si="30"/>
        <v>0</v>
      </c>
      <c r="AS69" s="99">
        <v>63</v>
      </c>
      <c r="AT69" s="103"/>
      <c r="AU69" s="133">
        <f t="shared" si="31"/>
        <v>0</v>
      </c>
      <c r="AV69" s="149">
        <f>IF(K69="SUMA",(L69+O69+R69+U69+X69+AA69+AD69+AG69+AP69+AS69+AJ69+AM69),(AD69))</f>
        <v>1782</v>
      </c>
      <c r="AW69" s="103">
        <f t="shared" ref="AW69:AW77" si="36">IF(ISERROR(IF(K69="Suma",(M69+P69+S69+V69+Y69+AB69+AE69+AH69+AQ69+AT69+AK69+AN69),AVERAGE(M69+P69+S69+V69+Y69+AB69+AE69,AH69,AQ69,AT69,AK69,AN69))),0,IF(K69="Suma",(M69+P69+S69+V69+Y69+AB69+AE69+AH69+AQ69+AT69+AK69+AN69),AVERAGE(AE69,AH69,AQ69,AT69,AK69,AN69)))</f>
        <v>1494</v>
      </c>
      <c r="AX69" s="155">
        <f t="shared" si="32"/>
        <v>0.83838383838383834</v>
      </c>
    </row>
    <row r="70" spans="1:50" s="3" customFormat="1" ht="75" customHeight="1" x14ac:dyDescent="0.25">
      <c r="A70" s="324"/>
      <c r="B70" s="281"/>
      <c r="C70" s="278"/>
      <c r="D70" s="276"/>
      <c r="E70" s="274"/>
      <c r="F70" s="142">
        <v>0.26666666666666666</v>
      </c>
      <c r="G70" s="142"/>
      <c r="H70" s="185">
        <v>2.2999999999999998</v>
      </c>
      <c r="I70" s="151" t="s">
        <v>290</v>
      </c>
      <c r="J70" s="185" t="s">
        <v>181</v>
      </c>
      <c r="K70" s="185" t="s">
        <v>183</v>
      </c>
      <c r="L70" s="99">
        <v>490</v>
      </c>
      <c r="M70" s="185">
        <v>165</v>
      </c>
      <c r="N70" s="133">
        <f t="shared" si="23"/>
        <v>0.33673469387755101</v>
      </c>
      <c r="O70" s="99">
        <v>490</v>
      </c>
      <c r="P70" s="185">
        <v>439</v>
      </c>
      <c r="Q70" s="133">
        <f t="shared" si="24"/>
        <v>0.89591836734693875</v>
      </c>
      <c r="R70" s="99">
        <v>490</v>
      </c>
      <c r="S70" s="185">
        <v>412</v>
      </c>
      <c r="T70" s="133">
        <f t="shared" si="25"/>
        <v>0.84081632653061222</v>
      </c>
      <c r="U70" s="99">
        <v>524</v>
      </c>
      <c r="V70" s="185">
        <v>395</v>
      </c>
      <c r="W70" s="133">
        <f t="shared" si="26"/>
        <v>0.75381679389312972</v>
      </c>
      <c r="X70" s="99">
        <v>524</v>
      </c>
      <c r="Y70" s="185">
        <v>424</v>
      </c>
      <c r="Z70" s="133">
        <f t="shared" si="27"/>
        <v>0.80916030534351147</v>
      </c>
      <c r="AA70" s="99">
        <v>524</v>
      </c>
      <c r="AB70" s="207">
        <v>552</v>
      </c>
      <c r="AC70" s="133">
        <f t="shared" si="28"/>
        <v>1.0534351145038168</v>
      </c>
      <c r="AD70" s="99">
        <v>524</v>
      </c>
      <c r="AE70" s="185">
        <v>628</v>
      </c>
      <c r="AF70" s="133">
        <f t="shared" si="29"/>
        <v>1.1984732824427482</v>
      </c>
      <c r="AG70" s="102">
        <v>524</v>
      </c>
      <c r="AH70" s="243">
        <v>508</v>
      </c>
      <c r="AI70" s="133">
        <f t="shared" si="7"/>
        <v>0.96946564885496178</v>
      </c>
      <c r="AJ70" s="99">
        <v>524</v>
      </c>
      <c r="AK70" s="244">
        <v>725</v>
      </c>
      <c r="AL70" s="133">
        <f t="shared" si="34"/>
        <v>1.383587786259542</v>
      </c>
      <c r="AM70" s="99">
        <v>524</v>
      </c>
      <c r="AN70" s="185"/>
      <c r="AO70" s="133">
        <f>IF(ISERROR(AN70/AM70),0,(AN70/AM70))</f>
        <v>0</v>
      </c>
      <c r="AP70" s="99">
        <v>524</v>
      </c>
      <c r="AQ70" s="103"/>
      <c r="AR70" s="133">
        <f t="shared" si="30"/>
        <v>0</v>
      </c>
      <c r="AS70" s="99">
        <v>219</v>
      </c>
      <c r="AT70" s="103"/>
      <c r="AU70" s="133">
        <f t="shared" si="31"/>
        <v>0</v>
      </c>
      <c r="AV70" s="149">
        <f>IF(K70="SUMA",(L70+O70+R70+U70+X70+AA70+AD70+AG70+AP70+AS70+AJ70+AM70),(AD70))</f>
        <v>5881</v>
      </c>
      <c r="AW70" s="103">
        <f t="shared" si="36"/>
        <v>4248</v>
      </c>
      <c r="AX70" s="155">
        <f t="shared" si="32"/>
        <v>0.72232613501105258</v>
      </c>
    </row>
    <row r="71" spans="1:50" s="3" customFormat="1" ht="75" customHeight="1" x14ac:dyDescent="0.25">
      <c r="A71" s="324"/>
      <c r="B71" s="281"/>
      <c r="C71" s="278"/>
      <c r="D71" s="276"/>
      <c r="E71" s="274"/>
      <c r="F71" s="142">
        <v>7.4074074074074084E-2</v>
      </c>
      <c r="G71" s="142"/>
      <c r="H71" s="185">
        <v>2.4</v>
      </c>
      <c r="I71" s="151" t="s">
        <v>292</v>
      </c>
      <c r="J71" s="185" t="s">
        <v>181</v>
      </c>
      <c r="K71" s="185" t="s">
        <v>183</v>
      </c>
      <c r="L71" s="99">
        <v>22</v>
      </c>
      <c r="M71" s="185">
        <v>16</v>
      </c>
      <c r="N71" s="133">
        <f t="shared" si="23"/>
        <v>0.72727272727272729</v>
      </c>
      <c r="O71" s="99">
        <v>22</v>
      </c>
      <c r="P71" s="185">
        <v>21</v>
      </c>
      <c r="Q71" s="133">
        <f t="shared" si="24"/>
        <v>0.95454545454545459</v>
      </c>
      <c r="R71" s="99">
        <v>22</v>
      </c>
      <c r="S71" s="185">
        <v>11</v>
      </c>
      <c r="T71" s="133">
        <f t="shared" si="25"/>
        <v>0.5</v>
      </c>
      <c r="U71" s="99">
        <v>23</v>
      </c>
      <c r="V71" s="185">
        <v>46</v>
      </c>
      <c r="W71" s="133">
        <f t="shared" si="26"/>
        <v>2</v>
      </c>
      <c r="X71" s="99">
        <v>23</v>
      </c>
      <c r="Y71" s="185">
        <v>35</v>
      </c>
      <c r="Z71" s="133">
        <f t="shared" si="27"/>
        <v>1.5217391304347827</v>
      </c>
      <c r="AA71" s="99">
        <v>23</v>
      </c>
      <c r="AB71" s="207">
        <v>24</v>
      </c>
      <c r="AC71" s="133">
        <f t="shared" si="28"/>
        <v>1.0434782608695652</v>
      </c>
      <c r="AD71" s="99">
        <v>23</v>
      </c>
      <c r="AE71" s="185">
        <v>15</v>
      </c>
      <c r="AF71" s="133">
        <f t="shared" si="29"/>
        <v>0.65217391304347827</v>
      </c>
      <c r="AG71" s="99">
        <v>23</v>
      </c>
      <c r="AH71" s="243">
        <v>45</v>
      </c>
      <c r="AI71" s="133">
        <f t="shared" si="7"/>
        <v>1.9565217391304348</v>
      </c>
      <c r="AJ71" s="99">
        <v>23</v>
      </c>
      <c r="AK71" s="244">
        <v>43</v>
      </c>
      <c r="AL71" s="133">
        <f t="shared" si="34"/>
        <v>1.8695652173913044</v>
      </c>
      <c r="AM71" s="99">
        <v>23</v>
      </c>
      <c r="AN71" s="185"/>
      <c r="AO71" s="133">
        <f t="shared" ref="AO71:AO72" si="37">IF(ISERROR(AN71/AM71),0,(AN71/AM71))</f>
        <v>0</v>
      </c>
      <c r="AP71" s="99">
        <v>23</v>
      </c>
      <c r="AQ71" s="103"/>
      <c r="AR71" s="133">
        <f t="shared" si="30"/>
        <v>0</v>
      </c>
      <c r="AS71" s="99">
        <v>14</v>
      </c>
      <c r="AT71" s="103"/>
      <c r="AU71" s="133">
        <f t="shared" si="31"/>
        <v>0</v>
      </c>
      <c r="AV71" s="149">
        <f>IF(K71="SUMA",(L71+O71+R71+U71+X71+AA71+AD71+AG71+AP71+AS71+AJ71+AM71),(AD71))</f>
        <v>264</v>
      </c>
      <c r="AW71" s="103">
        <f t="shared" si="36"/>
        <v>256</v>
      </c>
      <c r="AX71" s="155">
        <f t="shared" si="32"/>
        <v>0.96969696969696972</v>
      </c>
    </row>
    <row r="72" spans="1:50" s="3" customFormat="1" ht="75" customHeight="1" x14ac:dyDescent="0.25">
      <c r="A72" s="324"/>
      <c r="B72" s="281"/>
      <c r="C72" s="278"/>
      <c r="D72" s="276"/>
      <c r="E72" s="274"/>
      <c r="F72" s="142">
        <v>2.2222222222222223E-2</v>
      </c>
      <c r="G72" s="142"/>
      <c r="H72" s="185">
        <v>2.5</v>
      </c>
      <c r="I72" s="151" t="s">
        <v>294</v>
      </c>
      <c r="J72" s="185" t="s">
        <v>181</v>
      </c>
      <c r="K72" s="185" t="s">
        <v>183</v>
      </c>
      <c r="L72" s="99">
        <v>55</v>
      </c>
      <c r="M72" s="185">
        <v>55</v>
      </c>
      <c r="N72" s="133">
        <f t="shared" si="23"/>
        <v>1</v>
      </c>
      <c r="O72" s="99">
        <v>121</v>
      </c>
      <c r="P72" s="185">
        <v>138</v>
      </c>
      <c r="Q72" s="133">
        <f t="shared" si="24"/>
        <v>1.140495867768595</v>
      </c>
      <c r="R72" s="99">
        <v>88</v>
      </c>
      <c r="S72" s="185">
        <v>120</v>
      </c>
      <c r="T72" s="133">
        <f t="shared" si="25"/>
        <v>1.3636363636363635</v>
      </c>
      <c r="U72" s="99">
        <v>91</v>
      </c>
      <c r="V72" s="185">
        <v>102</v>
      </c>
      <c r="W72" s="133">
        <f t="shared" si="26"/>
        <v>1.1208791208791209</v>
      </c>
      <c r="X72" s="99">
        <v>91</v>
      </c>
      <c r="Y72" s="185">
        <v>102</v>
      </c>
      <c r="Z72" s="133">
        <f t="shared" si="27"/>
        <v>1.1208791208791209</v>
      </c>
      <c r="AA72" s="99">
        <v>91</v>
      </c>
      <c r="AB72" s="207">
        <v>107</v>
      </c>
      <c r="AC72" s="133">
        <f t="shared" si="28"/>
        <v>1.1758241758241759</v>
      </c>
      <c r="AD72" s="99">
        <v>91</v>
      </c>
      <c r="AE72" s="185">
        <v>63</v>
      </c>
      <c r="AF72" s="133">
        <f t="shared" si="29"/>
        <v>0.69230769230769229</v>
      </c>
      <c r="AG72" s="102">
        <v>91</v>
      </c>
      <c r="AH72" s="243">
        <v>88</v>
      </c>
      <c r="AI72" s="133">
        <f t="shared" si="7"/>
        <v>0.96703296703296704</v>
      </c>
      <c r="AJ72" s="99">
        <v>91</v>
      </c>
      <c r="AK72" s="244">
        <v>87</v>
      </c>
      <c r="AL72" s="133">
        <f t="shared" si="34"/>
        <v>0.95604395604395609</v>
      </c>
      <c r="AM72" s="99">
        <v>91</v>
      </c>
      <c r="AN72" s="185"/>
      <c r="AO72" s="133">
        <f t="shared" si="37"/>
        <v>0</v>
      </c>
      <c r="AP72" s="99">
        <v>91</v>
      </c>
      <c r="AQ72" s="103"/>
      <c r="AR72" s="133">
        <f t="shared" si="30"/>
        <v>0</v>
      </c>
      <c r="AS72" s="99">
        <v>58</v>
      </c>
      <c r="AT72" s="103"/>
      <c r="AU72" s="133">
        <f t="shared" si="31"/>
        <v>0</v>
      </c>
      <c r="AV72" s="149">
        <f t="shared" ref="AV72" si="38">IF(K72="SUMA",(L72+O72+R72+U72+X72+AA72+AD72+AG72+AP72+AS72+AJ72+AM72),(AD72))</f>
        <v>1050</v>
      </c>
      <c r="AW72" s="103">
        <f t="shared" si="36"/>
        <v>862</v>
      </c>
      <c r="AX72" s="155">
        <f t="shared" si="32"/>
        <v>0.82095238095238099</v>
      </c>
    </row>
    <row r="73" spans="1:50" s="3" customFormat="1" ht="75" customHeight="1" x14ac:dyDescent="0.25">
      <c r="A73" s="324"/>
      <c r="B73" s="281"/>
      <c r="C73" s="278"/>
      <c r="D73" s="276"/>
      <c r="E73" s="274"/>
      <c r="F73" s="142">
        <v>0.1851851851851852</v>
      </c>
      <c r="G73" s="142"/>
      <c r="H73" s="185">
        <v>2.6</v>
      </c>
      <c r="I73" s="185" t="s">
        <v>291</v>
      </c>
      <c r="J73" s="185" t="s">
        <v>181</v>
      </c>
      <c r="K73" s="185" t="s">
        <v>183</v>
      </c>
      <c r="L73" s="99">
        <v>50</v>
      </c>
      <c r="M73" s="185">
        <v>39</v>
      </c>
      <c r="N73" s="133">
        <f t="shared" ref="N73:N77" si="39">IF(ISERROR(M73/L73),0,(M73/L73))</f>
        <v>0.78</v>
      </c>
      <c r="O73" s="99">
        <v>50</v>
      </c>
      <c r="P73" s="185">
        <v>55</v>
      </c>
      <c r="Q73" s="133">
        <f t="shared" ref="Q73:Q77" si="40">IF(ISERROR(P73/O73),0,(P73/O73))</f>
        <v>1.1000000000000001</v>
      </c>
      <c r="R73" s="99">
        <v>50</v>
      </c>
      <c r="S73" s="185">
        <v>51</v>
      </c>
      <c r="T73" s="133">
        <f t="shared" ref="T73:T77" si="41">IF(ISERROR(S73/R73),0,(S73/R73))</f>
        <v>1.02</v>
      </c>
      <c r="U73" s="99">
        <v>50</v>
      </c>
      <c r="V73" s="185">
        <v>48</v>
      </c>
      <c r="W73" s="133">
        <f t="shared" si="26"/>
        <v>0.96</v>
      </c>
      <c r="X73" s="99">
        <v>50</v>
      </c>
      <c r="Y73" s="185">
        <v>55</v>
      </c>
      <c r="Z73" s="133">
        <f t="shared" ref="Z73:Z77" si="42">IF(ISERROR(Y73/X73),0,(Y73/X73))</f>
        <v>1.1000000000000001</v>
      </c>
      <c r="AA73" s="99">
        <v>50</v>
      </c>
      <c r="AB73" s="207">
        <v>46</v>
      </c>
      <c r="AC73" s="133">
        <f t="shared" ref="AC73:AC77" si="43">IF(ISERROR(AB73/AA73),0,(AB73/AA73))</f>
        <v>0.92</v>
      </c>
      <c r="AD73" s="99">
        <v>50</v>
      </c>
      <c r="AE73" s="185">
        <v>35</v>
      </c>
      <c r="AF73" s="133">
        <f t="shared" ref="AF73:AF77" si="44">IF(ISERROR(AE73/AD73),0,(AE73/AD73))</f>
        <v>0.7</v>
      </c>
      <c r="AG73" s="99">
        <v>50</v>
      </c>
      <c r="AH73" s="243">
        <v>27</v>
      </c>
      <c r="AI73" s="133">
        <f t="shared" ref="AI73:AI100" si="45">IF(ISERROR(AH73/AG73),0,(AH73/AG73))</f>
        <v>0.54</v>
      </c>
      <c r="AJ73" s="99">
        <v>50</v>
      </c>
      <c r="AK73" s="244">
        <v>30</v>
      </c>
      <c r="AL73" s="133">
        <f t="shared" si="34"/>
        <v>0.6</v>
      </c>
      <c r="AM73" s="99">
        <v>50</v>
      </c>
      <c r="AN73" s="185"/>
      <c r="AO73" s="133">
        <f>IF(ISERROR(AN73/AM73),0,(AN73/AM73))</f>
        <v>0</v>
      </c>
      <c r="AP73" s="99">
        <v>50</v>
      </c>
      <c r="AQ73" s="103"/>
      <c r="AR73" s="133">
        <f t="shared" ref="AR73:AR77" si="46">IF(ISERROR(AQ73/AP73),0,(AQ73/AP73))</f>
        <v>0</v>
      </c>
      <c r="AS73" s="99">
        <v>50</v>
      </c>
      <c r="AT73" s="103"/>
      <c r="AU73" s="133">
        <f t="shared" ref="AU73:AU77" si="47">IF(ISERROR(AT73/AS73),0,(AT73/AS73))</f>
        <v>0</v>
      </c>
      <c r="AV73" s="149">
        <f>IF(K73="SUMA",(L73+O73+R73+U73+X73+AA73+AD73+AG73+AP73+AS73+AJ73+AM73),(AD73))</f>
        <v>600</v>
      </c>
      <c r="AW73" s="103">
        <f t="shared" si="36"/>
        <v>386</v>
      </c>
      <c r="AX73" s="155">
        <f>IF(ISERROR(AW73/AV73),0,(AW73/AV73))</f>
        <v>0.64333333333333331</v>
      </c>
    </row>
    <row r="74" spans="1:50" s="3" customFormat="1" ht="62.25" customHeight="1" x14ac:dyDescent="0.25">
      <c r="A74" s="324"/>
      <c r="B74" s="281"/>
      <c r="C74" s="278"/>
      <c r="D74" s="276"/>
      <c r="E74" s="274"/>
      <c r="F74" s="142">
        <v>0.16296296296296298</v>
      </c>
      <c r="G74" s="142"/>
      <c r="H74" s="185">
        <v>2.8</v>
      </c>
      <c r="I74" s="185" t="s">
        <v>293</v>
      </c>
      <c r="J74" s="185" t="s">
        <v>181</v>
      </c>
      <c r="K74" s="185" t="s">
        <v>183</v>
      </c>
      <c r="L74" s="99">
        <v>5968</v>
      </c>
      <c r="M74" s="185">
        <v>255</v>
      </c>
      <c r="N74" s="133">
        <f t="shared" si="39"/>
        <v>4.2727882037533513E-2</v>
      </c>
      <c r="O74" s="99">
        <v>5968</v>
      </c>
      <c r="P74" s="185">
        <v>1261</v>
      </c>
      <c r="Q74" s="133">
        <f t="shared" si="40"/>
        <v>0.2112935656836461</v>
      </c>
      <c r="R74" s="99">
        <v>5968</v>
      </c>
      <c r="S74" s="185">
        <v>6302</v>
      </c>
      <c r="T74" s="133">
        <f t="shared" si="41"/>
        <v>1.0559651474530831</v>
      </c>
      <c r="U74" s="99">
        <v>5968</v>
      </c>
      <c r="V74" s="185">
        <v>13530</v>
      </c>
      <c r="W74" s="133">
        <f t="shared" si="26"/>
        <v>2.2670911528150133</v>
      </c>
      <c r="X74" s="99">
        <v>5968</v>
      </c>
      <c r="Y74" s="185">
        <v>3906</v>
      </c>
      <c r="Z74" s="133">
        <f t="shared" si="42"/>
        <v>0.65449061662198393</v>
      </c>
      <c r="AA74" s="99">
        <v>5968</v>
      </c>
      <c r="AB74" s="207">
        <v>4072</v>
      </c>
      <c r="AC74" s="133">
        <f t="shared" si="43"/>
        <v>0.68230563002680966</v>
      </c>
      <c r="AD74" s="99">
        <v>5968</v>
      </c>
      <c r="AE74" s="185">
        <v>2244</v>
      </c>
      <c r="AF74" s="133">
        <f t="shared" si="44"/>
        <v>0.37600536193029488</v>
      </c>
      <c r="AG74" s="99">
        <v>5968</v>
      </c>
      <c r="AH74" s="243">
        <v>18046</v>
      </c>
      <c r="AI74" s="133">
        <f t="shared" si="45"/>
        <v>3.0237935656836461</v>
      </c>
      <c r="AJ74" s="99">
        <v>5968</v>
      </c>
      <c r="AK74" s="244">
        <v>11219</v>
      </c>
      <c r="AL74" s="133">
        <f t="shared" si="34"/>
        <v>1.8798592493297588</v>
      </c>
      <c r="AM74" s="99">
        <v>5968</v>
      </c>
      <c r="AN74" s="185"/>
      <c r="AO74" s="133">
        <f t="shared" si="35"/>
        <v>0</v>
      </c>
      <c r="AP74" s="99">
        <v>5968</v>
      </c>
      <c r="AQ74" s="103"/>
      <c r="AR74" s="133">
        <f t="shared" si="46"/>
        <v>0</v>
      </c>
      <c r="AS74" s="99">
        <v>5968</v>
      </c>
      <c r="AT74" s="103"/>
      <c r="AU74" s="133">
        <f t="shared" si="47"/>
        <v>0</v>
      </c>
      <c r="AV74" s="149">
        <f t="shared" ref="AV74:AV77" si="48">IF(K74="SUMA",(L74+O74+R74+U74+X74+AA74+AD74+AG74+AP74+AS74+AJ74+AM74),(AD74))</f>
        <v>71616</v>
      </c>
      <c r="AW74" s="103">
        <f t="shared" si="36"/>
        <v>60835</v>
      </c>
      <c r="AX74" s="155">
        <f>IF(ISERROR(AW74/AV74),0,(AW74/AV74))</f>
        <v>0.84946101429848075</v>
      </c>
    </row>
    <row r="75" spans="1:50" s="3" customFormat="1" ht="75" x14ac:dyDescent="0.25">
      <c r="A75" s="324"/>
      <c r="B75" s="181">
        <v>3</v>
      </c>
      <c r="C75" s="182" t="s">
        <v>231</v>
      </c>
      <c r="D75" s="61" t="s">
        <v>144</v>
      </c>
      <c r="E75" s="179" t="str">
        <f>IF(D75="","",VLOOKUP(D75,$C$138:$L$151,10,FALSE))</f>
        <v>Establecer acciones y el cumplimiento de políticas que permitan garantizar el bienestar de la fauna silvestre y doméstica, a través de los operativos de recuperación, el ingreso a los programas de custodia, programas de comportamiento y la disposición final mediante la liberación, la adopción o el apadrinamiento de los animales en hogares de paso.</v>
      </c>
      <c r="F75" s="142">
        <v>1</v>
      </c>
      <c r="G75" s="142"/>
      <c r="H75" s="185">
        <v>3</v>
      </c>
      <c r="I75" s="185" t="s">
        <v>232</v>
      </c>
      <c r="J75" s="142" t="s">
        <v>180</v>
      </c>
      <c r="K75" s="142" t="s">
        <v>184</v>
      </c>
      <c r="L75" s="100">
        <v>1</v>
      </c>
      <c r="M75" s="95">
        <v>1</v>
      </c>
      <c r="N75" s="133">
        <f t="shared" si="39"/>
        <v>1</v>
      </c>
      <c r="O75" s="100">
        <v>1</v>
      </c>
      <c r="P75" s="95">
        <v>1</v>
      </c>
      <c r="Q75" s="133">
        <f t="shared" si="40"/>
        <v>1</v>
      </c>
      <c r="R75" s="100">
        <v>1</v>
      </c>
      <c r="S75" s="95">
        <v>1</v>
      </c>
      <c r="T75" s="133">
        <f t="shared" si="41"/>
        <v>1</v>
      </c>
      <c r="U75" s="100">
        <v>1</v>
      </c>
      <c r="V75" s="95">
        <v>1</v>
      </c>
      <c r="W75" s="133">
        <f t="shared" si="26"/>
        <v>1</v>
      </c>
      <c r="X75" s="100">
        <v>1</v>
      </c>
      <c r="Y75" s="95">
        <v>1</v>
      </c>
      <c r="Z75" s="133">
        <f t="shared" si="42"/>
        <v>1</v>
      </c>
      <c r="AA75" s="100">
        <v>1</v>
      </c>
      <c r="AB75" s="95">
        <v>1</v>
      </c>
      <c r="AC75" s="133">
        <f t="shared" si="43"/>
        <v>1</v>
      </c>
      <c r="AD75" s="100">
        <v>1</v>
      </c>
      <c r="AE75" s="95">
        <v>1</v>
      </c>
      <c r="AF75" s="133">
        <f t="shared" si="44"/>
        <v>1</v>
      </c>
      <c r="AG75" s="100">
        <v>1</v>
      </c>
      <c r="AH75" s="95">
        <v>1</v>
      </c>
      <c r="AI75" s="133">
        <f t="shared" si="45"/>
        <v>1</v>
      </c>
      <c r="AJ75" s="100">
        <v>1</v>
      </c>
      <c r="AK75" s="95">
        <v>1</v>
      </c>
      <c r="AL75" s="133">
        <f t="shared" si="34"/>
        <v>1</v>
      </c>
      <c r="AM75" s="100">
        <v>1</v>
      </c>
      <c r="AN75" s="95"/>
      <c r="AO75" s="133">
        <f t="shared" si="35"/>
        <v>0</v>
      </c>
      <c r="AP75" s="100">
        <v>1</v>
      </c>
      <c r="AQ75" s="104"/>
      <c r="AR75" s="133">
        <f t="shared" si="46"/>
        <v>0</v>
      </c>
      <c r="AS75" s="100">
        <v>1</v>
      </c>
      <c r="AT75" s="104"/>
      <c r="AU75" s="133">
        <f t="shared" si="47"/>
        <v>0</v>
      </c>
      <c r="AV75" s="150">
        <f>IF(K75="SUMA",(AD75+AG75+AP75+AS75+AJ75+AM75),(AD75))</f>
        <v>1</v>
      </c>
      <c r="AW75" s="104">
        <v>1</v>
      </c>
      <c r="AX75" s="155">
        <f t="shared" ref="AX75:AX77" si="49">IF(ISERROR(AW75/AV75),0,(AW75/AV75))</f>
        <v>1</v>
      </c>
    </row>
    <row r="76" spans="1:50" s="3" customFormat="1" ht="76.5" customHeight="1" x14ac:dyDescent="0.25">
      <c r="A76" s="324"/>
      <c r="B76" s="281">
        <v>4</v>
      </c>
      <c r="C76" s="316" t="s">
        <v>233</v>
      </c>
      <c r="D76" s="276" t="s">
        <v>125</v>
      </c>
      <c r="E76" s="274" t="str">
        <f>IF(D76="","",VLOOKUP(D76,$C$138:$L$151,10,FALSE))</f>
        <v>Prestar los servicios medico veterinarios y la identificación de los animales en el Distrito Capital con el fin de mejorar sus condiciones de salud y bienestar.</v>
      </c>
      <c r="F76" s="142">
        <v>0.3</v>
      </c>
      <c r="G76" s="142"/>
      <c r="H76" s="185">
        <v>4.0999999999999996</v>
      </c>
      <c r="I76" s="185" t="s">
        <v>356</v>
      </c>
      <c r="J76" s="185" t="s">
        <v>181</v>
      </c>
      <c r="K76" s="185" t="s">
        <v>183</v>
      </c>
      <c r="L76" s="99">
        <v>6470</v>
      </c>
      <c r="M76" s="185">
        <v>6446</v>
      </c>
      <c r="N76" s="133">
        <f t="shared" si="39"/>
        <v>0.99629057187017001</v>
      </c>
      <c r="O76" s="99">
        <v>9802</v>
      </c>
      <c r="P76" s="185">
        <v>9802</v>
      </c>
      <c r="Q76" s="133">
        <f t="shared" si="40"/>
        <v>1</v>
      </c>
      <c r="R76" s="99">
        <v>7460</v>
      </c>
      <c r="S76" s="185">
        <v>6719</v>
      </c>
      <c r="T76" s="133">
        <f t="shared" si="41"/>
        <v>0.90067024128686324</v>
      </c>
      <c r="U76" s="99">
        <v>6400</v>
      </c>
      <c r="V76" s="185">
        <v>5439</v>
      </c>
      <c r="W76" s="133">
        <f t="shared" si="26"/>
        <v>0.84984375000000001</v>
      </c>
      <c r="X76" s="99">
        <v>6453</v>
      </c>
      <c r="Y76" s="185">
        <v>6119</v>
      </c>
      <c r="Z76" s="133">
        <f t="shared" si="42"/>
        <v>0.9482411281574461</v>
      </c>
      <c r="AA76" s="99">
        <v>7396</v>
      </c>
      <c r="AB76" s="207">
        <v>7396</v>
      </c>
      <c r="AC76" s="133">
        <f t="shared" si="43"/>
        <v>1</v>
      </c>
      <c r="AD76" s="99">
        <v>11200</v>
      </c>
      <c r="AE76" s="185">
        <v>2405</v>
      </c>
      <c r="AF76" s="133">
        <f t="shared" si="44"/>
        <v>0.21473214285714284</v>
      </c>
      <c r="AG76" s="99">
        <v>11200</v>
      </c>
      <c r="AH76" s="243">
        <v>11832</v>
      </c>
      <c r="AI76" s="133">
        <f t="shared" si="45"/>
        <v>1.0564285714285715</v>
      </c>
      <c r="AJ76" s="99">
        <v>11200</v>
      </c>
      <c r="AK76" s="244">
        <v>10587</v>
      </c>
      <c r="AL76" s="133">
        <f>IF(ISERROR(AK76/AJ76),0,(AK76/AJ76))</f>
        <v>0.9452678571428571</v>
      </c>
      <c r="AM76" s="99">
        <v>11200</v>
      </c>
      <c r="AN76" s="185"/>
      <c r="AO76" s="133">
        <f>IF(ISERROR(AN76/AM76),0,(AN76/AM76))</f>
        <v>0</v>
      </c>
      <c r="AP76" s="99">
        <v>11200</v>
      </c>
      <c r="AQ76" s="103"/>
      <c r="AR76" s="133">
        <f>IF(ISERROR(AQ76/AP76),0,(AQ76/AP76))</f>
        <v>0</v>
      </c>
      <c r="AS76" s="99">
        <v>11200</v>
      </c>
      <c r="AT76" s="103"/>
      <c r="AU76" s="133">
        <f>IF(ISERROR(AT76/AS76),0,(AT76/AS76))</f>
        <v>0</v>
      </c>
      <c r="AV76" s="149">
        <f>IF(K76="SUMA",(L76+O76+R76+U76+X76+AA76+AD76+AG76+AP76+AS76+AJ76+AM76),(AD76))</f>
        <v>111181</v>
      </c>
      <c r="AW76" s="103">
        <f t="shared" si="36"/>
        <v>66745</v>
      </c>
      <c r="AX76" s="155">
        <f>IF(ISERROR(AW76/AV76),0,(AW76/AV76))</f>
        <v>0.60032739406913049</v>
      </c>
    </row>
    <row r="77" spans="1:50" s="3" customFormat="1" ht="51" customHeight="1" x14ac:dyDescent="0.25">
      <c r="A77" s="324"/>
      <c r="B77" s="281"/>
      <c r="C77" s="316"/>
      <c r="D77" s="276"/>
      <c r="E77" s="274"/>
      <c r="F77" s="142">
        <v>0.7</v>
      </c>
      <c r="G77" s="142"/>
      <c r="H77" s="185">
        <v>4.2</v>
      </c>
      <c r="I77" s="185" t="s">
        <v>295</v>
      </c>
      <c r="J77" s="185" t="s">
        <v>181</v>
      </c>
      <c r="K77" s="185" t="s">
        <v>183</v>
      </c>
      <c r="L77" s="99">
        <v>63</v>
      </c>
      <c r="M77" s="185">
        <v>10</v>
      </c>
      <c r="N77" s="133">
        <f t="shared" si="39"/>
        <v>0.15873015873015872</v>
      </c>
      <c r="O77" s="99">
        <v>63</v>
      </c>
      <c r="P77" s="185">
        <v>18</v>
      </c>
      <c r="Q77" s="133">
        <f t="shared" si="40"/>
        <v>0.2857142857142857</v>
      </c>
      <c r="R77" s="99">
        <v>63</v>
      </c>
      <c r="S77" s="185">
        <v>125</v>
      </c>
      <c r="T77" s="133">
        <f t="shared" si="41"/>
        <v>1.9841269841269842</v>
      </c>
      <c r="U77" s="99">
        <v>63</v>
      </c>
      <c r="V77" s="185">
        <v>72</v>
      </c>
      <c r="W77" s="133">
        <f t="shared" si="26"/>
        <v>1.1428571428571428</v>
      </c>
      <c r="X77" s="99">
        <v>63</v>
      </c>
      <c r="Y77" s="185">
        <v>68</v>
      </c>
      <c r="Z77" s="133">
        <f t="shared" si="42"/>
        <v>1.0793650793650793</v>
      </c>
      <c r="AA77" s="99">
        <v>63</v>
      </c>
      <c r="AB77" s="207">
        <v>73</v>
      </c>
      <c r="AC77" s="133">
        <f t="shared" si="43"/>
        <v>1.1587301587301588</v>
      </c>
      <c r="AD77" s="99">
        <v>63</v>
      </c>
      <c r="AE77" s="185">
        <v>26</v>
      </c>
      <c r="AF77" s="133">
        <f t="shared" si="44"/>
        <v>0.41269841269841268</v>
      </c>
      <c r="AG77" s="99">
        <v>63</v>
      </c>
      <c r="AH77" s="243">
        <v>126</v>
      </c>
      <c r="AI77" s="133">
        <f t="shared" si="45"/>
        <v>2</v>
      </c>
      <c r="AJ77" s="99">
        <v>63</v>
      </c>
      <c r="AK77" s="244">
        <v>79</v>
      </c>
      <c r="AL77" s="133">
        <f t="shared" si="34"/>
        <v>1.253968253968254</v>
      </c>
      <c r="AM77" s="99">
        <v>63</v>
      </c>
      <c r="AN77" s="185"/>
      <c r="AO77" s="133">
        <f t="shared" si="35"/>
        <v>0</v>
      </c>
      <c r="AP77" s="99">
        <v>63</v>
      </c>
      <c r="AQ77" s="103"/>
      <c r="AR77" s="133">
        <f t="shared" si="46"/>
        <v>0</v>
      </c>
      <c r="AS77" s="99">
        <v>63</v>
      </c>
      <c r="AT77" s="103"/>
      <c r="AU77" s="133">
        <f t="shared" si="47"/>
        <v>0</v>
      </c>
      <c r="AV77" s="149">
        <f t="shared" si="48"/>
        <v>756</v>
      </c>
      <c r="AW77" s="103">
        <f t="shared" si="36"/>
        <v>597</v>
      </c>
      <c r="AX77" s="155">
        <f t="shared" si="49"/>
        <v>0.78968253968253965</v>
      </c>
    </row>
    <row r="78" spans="1:50" s="3" customFormat="1" ht="51" customHeight="1" x14ac:dyDescent="0.25">
      <c r="A78" s="324"/>
      <c r="B78" s="328" t="s">
        <v>341</v>
      </c>
      <c r="C78" s="331" t="s">
        <v>342</v>
      </c>
      <c r="D78" s="317" t="s">
        <v>125</v>
      </c>
      <c r="E78" s="320" t="str">
        <f>IF(D78="","",VLOOKUP(D78,$C$138:$L$151,10,FALSE))</f>
        <v>Prestar los servicios medico veterinarios y la identificación de los animales en el Distrito Capital con el fin de mejorar sus condiciones de salud y bienestar.</v>
      </c>
      <c r="F78" s="133">
        <v>0.25</v>
      </c>
      <c r="G78" s="133"/>
      <c r="H78" s="68">
        <v>5.0999999999999996</v>
      </c>
      <c r="I78" s="180" t="s">
        <v>347</v>
      </c>
      <c r="J78" s="133" t="s">
        <v>180</v>
      </c>
      <c r="K78" s="133" t="s">
        <v>184</v>
      </c>
      <c r="L78" s="134">
        <v>1</v>
      </c>
      <c r="M78" s="137">
        <v>0.95699999999999996</v>
      </c>
      <c r="N78" s="142">
        <f t="shared" ref="N78" si="50">IF(ISERROR(M78/L78),0,(M78/L78))</f>
        <v>0.95699999999999996</v>
      </c>
      <c r="O78" s="134">
        <v>1</v>
      </c>
      <c r="P78" s="137">
        <v>0.9657</v>
      </c>
      <c r="Q78" s="142">
        <f t="shared" ref="Q78:Q100" si="51">IF(ISERROR(P78/O78),0,(P78/O78))</f>
        <v>0.9657</v>
      </c>
      <c r="R78" s="134">
        <v>1</v>
      </c>
      <c r="S78" s="137">
        <v>0.99250000000000005</v>
      </c>
      <c r="T78" s="142">
        <f t="shared" ref="T78" si="52">IF(ISERROR(S78/R78),0,(S78/R78))</f>
        <v>0.99250000000000005</v>
      </c>
      <c r="U78" s="134">
        <v>1</v>
      </c>
      <c r="V78" s="137">
        <v>0.98229999999999995</v>
      </c>
      <c r="W78" s="142">
        <f t="shared" ref="W78" si="53">IF(ISERROR(V78/U78),0,(V78/U78))</f>
        <v>0.98229999999999995</v>
      </c>
      <c r="X78" s="134">
        <v>1</v>
      </c>
      <c r="Y78" s="137">
        <v>0.9839</v>
      </c>
      <c r="Z78" s="142">
        <f t="shared" ref="Z78" si="54">IF(ISERROR(Y78/X78),0,(Y78/X78))</f>
        <v>0.9839</v>
      </c>
      <c r="AA78" s="134">
        <v>1</v>
      </c>
      <c r="AB78" s="137">
        <v>0.99470000000000003</v>
      </c>
      <c r="AC78" s="142">
        <f t="shared" ref="AC78" si="55">IF(ISERROR(AB78/AA78),0,(AB78/AA78))</f>
        <v>0.99470000000000003</v>
      </c>
      <c r="AD78" s="134">
        <v>1</v>
      </c>
      <c r="AE78" s="137">
        <v>0.98329999999999995</v>
      </c>
      <c r="AF78" s="142">
        <f t="shared" ref="AF78" si="56">IF(ISERROR(AE78/AD78),0,(AE78/AD78))</f>
        <v>0.98329999999999995</v>
      </c>
      <c r="AG78" s="134">
        <v>1</v>
      </c>
      <c r="AH78" s="213">
        <v>0.9829</v>
      </c>
      <c r="AI78" s="142">
        <f t="shared" si="45"/>
        <v>0.9829</v>
      </c>
      <c r="AJ78" s="134">
        <v>1</v>
      </c>
      <c r="AK78" s="137">
        <v>0.97889999999999999</v>
      </c>
      <c r="AL78" s="142">
        <f t="shared" ref="AL78" si="57">IF(ISERROR(AK78/AJ78),0,(AK78/AJ78))</f>
        <v>0.97889999999999999</v>
      </c>
      <c r="AM78" s="134">
        <v>1</v>
      </c>
      <c r="AN78" s="134"/>
      <c r="AO78" s="142">
        <f t="shared" ref="AO78" si="58">IF(ISERROR(AN78/AM78),0,(AN78/AM78))</f>
        <v>0</v>
      </c>
      <c r="AP78" s="134">
        <v>1</v>
      </c>
      <c r="AQ78" s="134"/>
      <c r="AR78" s="142">
        <f t="shared" ref="AR78" si="59">IF(ISERROR(AQ78/AP78),0,(AQ78/AP78))</f>
        <v>0</v>
      </c>
      <c r="AS78" s="134">
        <v>1</v>
      </c>
      <c r="AT78" s="134"/>
      <c r="AU78" s="142">
        <f t="shared" ref="AU78" si="60">IF(ISERROR(AT78/AS78),0,(AT78/AS78))</f>
        <v>0</v>
      </c>
      <c r="AV78" s="135">
        <f t="shared" ref="AV78:AV100" si="61">IF(K78="SUMA",(L78+O78+R78+U78+X78+AA78+AD78+AG78+AP78+AS78+AJ78+AM78),(AD78))</f>
        <v>1</v>
      </c>
      <c r="AW78" s="136">
        <f t="shared" ref="AW78:AW100" si="62">IF(ISERROR(IF(K78="Suma",(AE78+AH78+AQ78+AT78+AK78+AN78+AB78+Y78+V78+S78+P78+M78),AVERAGE(AE78,AH78,AQ78,AT78,AK78,AN78,AB78,Y78,V78,S78,P78,M78))),0,IF(K78="Suma",(AE78+AH78+AQ78+AT78+AK78+AN78+AB78+Y78+V78+S78+P78+M78),AVERAGE(AE78,AH78,AQ78,AT78,AK78,AN78,AB78,Y78,V78,S78,P78,M78)))</f>
        <v>0.98013333333333341</v>
      </c>
      <c r="AX78" s="141">
        <f t="shared" ref="AX78:AX100" si="63">IF(ISERROR(AW78/AV78),0,(AW78/AV78))</f>
        <v>0.98013333333333341</v>
      </c>
    </row>
    <row r="79" spans="1:50" s="3" customFormat="1" ht="51" customHeight="1" x14ac:dyDescent="0.25">
      <c r="A79" s="324"/>
      <c r="B79" s="329"/>
      <c r="C79" s="332"/>
      <c r="D79" s="318"/>
      <c r="E79" s="321"/>
      <c r="F79" s="142">
        <v>0.25</v>
      </c>
      <c r="G79" s="142"/>
      <c r="H79" s="68">
        <v>5.2</v>
      </c>
      <c r="I79" s="180" t="s">
        <v>338</v>
      </c>
      <c r="J79" s="133" t="s">
        <v>180</v>
      </c>
      <c r="K79" s="133" t="s">
        <v>355</v>
      </c>
      <c r="L79" s="134">
        <v>1</v>
      </c>
      <c r="M79" s="137">
        <v>0.3765</v>
      </c>
      <c r="N79" s="142">
        <f t="shared" ref="N79:N81" si="64">IF(ISERROR(M79/L79),0,(M79/L79))</f>
        <v>0.3765</v>
      </c>
      <c r="O79" s="134">
        <v>1</v>
      </c>
      <c r="P79" s="137">
        <v>0.4153</v>
      </c>
      <c r="Q79" s="142">
        <f t="shared" si="51"/>
        <v>0.4153</v>
      </c>
      <c r="R79" s="134">
        <v>1</v>
      </c>
      <c r="S79" s="137">
        <v>0.50839999999999996</v>
      </c>
      <c r="T79" s="142">
        <f t="shared" ref="T79:T81" si="65">IF(ISERROR(S79/R79),0,(S79/R79))</f>
        <v>0.50839999999999996</v>
      </c>
      <c r="U79" s="134">
        <v>1</v>
      </c>
      <c r="V79" s="137">
        <v>0.58760000000000001</v>
      </c>
      <c r="W79" s="142">
        <f t="shared" ref="W79:W81" si="66">IF(ISERROR(V79/U79),0,(V79/U79))</f>
        <v>0.58760000000000001</v>
      </c>
      <c r="X79" s="134">
        <v>1</v>
      </c>
      <c r="Y79" s="137">
        <v>0.63859999999999995</v>
      </c>
      <c r="Z79" s="142">
        <f t="shared" ref="Z79:Z81" si="67">IF(ISERROR(Y79/X79),0,(Y79/X79))</f>
        <v>0.63859999999999995</v>
      </c>
      <c r="AA79" s="134">
        <v>1</v>
      </c>
      <c r="AB79" s="137">
        <v>0.76870000000000005</v>
      </c>
      <c r="AC79" s="142">
        <f t="shared" ref="AC79:AC81" si="68">IF(ISERROR(AB79/AA79),0,(AB79/AA79))</f>
        <v>0.76870000000000005</v>
      </c>
      <c r="AD79" s="134">
        <v>1</v>
      </c>
      <c r="AE79" s="137">
        <v>0.91249999999999998</v>
      </c>
      <c r="AF79" s="142">
        <f t="shared" ref="AF79:AF81" si="69">IF(ISERROR(AE79/AD79),0,(AE79/AD79))</f>
        <v>0.91249999999999998</v>
      </c>
      <c r="AG79" s="134">
        <v>1</v>
      </c>
      <c r="AH79" s="213">
        <v>0.86639999999999995</v>
      </c>
      <c r="AI79" s="142">
        <f t="shared" si="45"/>
        <v>0.86639999999999995</v>
      </c>
      <c r="AJ79" s="134">
        <v>1</v>
      </c>
      <c r="AK79" s="137">
        <v>0.91369999999999996</v>
      </c>
      <c r="AL79" s="142">
        <f t="shared" ref="AL79:AL81" si="70">IF(ISERROR(AK79/AJ79),0,(AK79/AJ79))</f>
        <v>0.91369999999999996</v>
      </c>
      <c r="AM79" s="134">
        <v>1</v>
      </c>
      <c r="AN79" s="134"/>
      <c r="AO79" s="142">
        <f t="shared" ref="AO79:AO81" si="71">IF(ISERROR(AN79/AM79),0,(AN79/AM79))</f>
        <v>0</v>
      </c>
      <c r="AP79" s="134">
        <v>1</v>
      </c>
      <c r="AQ79" s="134"/>
      <c r="AR79" s="142">
        <f t="shared" ref="AR79:AR81" si="72">IF(ISERROR(AQ79/AP79),0,(AQ79/AP79))</f>
        <v>0</v>
      </c>
      <c r="AS79" s="134">
        <v>1</v>
      </c>
      <c r="AT79" s="134"/>
      <c r="AU79" s="142">
        <f t="shared" ref="AU79:AU81" si="73">IF(ISERROR(AT79/AS79),0,(AT79/AS79))</f>
        <v>0</v>
      </c>
      <c r="AV79" s="135">
        <f t="shared" ref="AV79:AV81" si="74">IF(K79="SUMA",(L79+O79+R79+U79+X79+AA79+AD79+AG79+AP79+AS79+AJ79+AM79),(AD79))</f>
        <v>1</v>
      </c>
      <c r="AW79" s="136">
        <f t="shared" ref="AW79:AW81" si="75">IF(ISERROR(IF(K79="Suma",(AE79+AH79+AQ79+AT79+AK79+AN79+AB79+Y79+V79+S79+P79+M79),AVERAGE(AE79,AH79,AQ79,AT79,AK79,AN79,AB79,Y79,V79,S79,P79,M79))),0,IF(K79="Suma",(AE79+AH79+AQ79+AT79+AK79+AN79+AB79+Y79+V79+S79+P79+M79),AVERAGE(AE79,AH79,AQ79,AT79,AK79,AN79,AB79,Y79,V79,S79,P79,M79)))</f>
        <v>0.6653</v>
      </c>
      <c r="AX79" s="141">
        <f t="shared" ref="AX79:AX81" si="76">IF(ISERROR(AW79/AV79),0,(AW79/AV79))</f>
        <v>0.6653</v>
      </c>
    </row>
    <row r="80" spans="1:50" s="3" customFormat="1" ht="51" customHeight="1" x14ac:dyDescent="0.25">
      <c r="A80" s="324"/>
      <c r="B80" s="329"/>
      <c r="C80" s="332"/>
      <c r="D80" s="318"/>
      <c r="E80" s="321"/>
      <c r="F80" s="142">
        <v>0.25</v>
      </c>
      <c r="G80" s="142"/>
      <c r="H80" s="68">
        <v>5.3</v>
      </c>
      <c r="I80" s="180" t="s">
        <v>339</v>
      </c>
      <c r="J80" s="133" t="s">
        <v>180</v>
      </c>
      <c r="K80" s="133" t="s">
        <v>355</v>
      </c>
      <c r="L80" s="134">
        <v>0.9</v>
      </c>
      <c r="M80" s="137">
        <v>1.8E-3</v>
      </c>
      <c r="N80" s="142">
        <f t="shared" si="64"/>
        <v>2E-3</v>
      </c>
      <c r="O80" s="134">
        <v>0.9</v>
      </c>
      <c r="P80" s="137">
        <v>3.5099999999999999E-2</v>
      </c>
      <c r="Q80" s="142">
        <f t="shared" si="51"/>
        <v>3.9E-2</v>
      </c>
      <c r="R80" s="134">
        <v>0.9</v>
      </c>
      <c r="S80" s="137">
        <v>0.1195</v>
      </c>
      <c r="T80" s="142">
        <f t="shared" si="65"/>
        <v>0.13277777777777777</v>
      </c>
      <c r="U80" s="134">
        <v>0.9</v>
      </c>
      <c r="V80" s="137">
        <v>0.215</v>
      </c>
      <c r="W80" s="142">
        <f t="shared" si="66"/>
        <v>0.23888888888888887</v>
      </c>
      <c r="X80" s="134">
        <v>0.9</v>
      </c>
      <c r="Y80" s="137">
        <v>0.29420000000000002</v>
      </c>
      <c r="Z80" s="142">
        <f t="shared" si="67"/>
        <v>0.3268888888888889</v>
      </c>
      <c r="AA80" s="134">
        <v>0.9</v>
      </c>
      <c r="AB80" s="137">
        <v>0.3478</v>
      </c>
      <c r="AC80" s="142">
        <f t="shared" si="68"/>
        <v>0.38644444444444442</v>
      </c>
      <c r="AD80" s="134">
        <v>0.9</v>
      </c>
      <c r="AE80" s="137">
        <v>0.39650000000000002</v>
      </c>
      <c r="AF80" s="142">
        <f t="shared" si="69"/>
        <v>0.44055555555555559</v>
      </c>
      <c r="AG80" s="134">
        <v>0.9</v>
      </c>
      <c r="AH80" s="213">
        <v>0.49480000000000002</v>
      </c>
      <c r="AI80" s="142">
        <f t="shared" si="45"/>
        <v>0.54977777777777781</v>
      </c>
      <c r="AJ80" s="134">
        <v>0.9</v>
      </c>
      <c r="AK80" s="137">
        <v>0.58930000000000005</v>
      </c>
      <c r="AL80" s="142">
        <f t="shared" si="70"/>
        <v>0.65477777777777779</v>
      </c>
      <c r="AM80" s="134">
        <v>0.9</v>
      </c>
      <c r="AN80" s="134"/>
      <c r="AO80" s="142">
        <f t="shared" si="71"/>
        <v>0</v>
      </c>
      <c r="AP80" s="134">
        <v>0.9</v>
      </c>
      <c r="AQ80" s="134"/>
      <c r="AR80" s="142">
        <f t="shared" si="72"/>
        <v>0</v>
      </c>
      <c r="AS80" s="134">
        <v>0.9</v>
      </c>
      <c r="AT80" s="134"/>
      <c r="AU80" s="142">
        <f t="shared" si="73"/>
        <v>0</v>
      </c>
      <c r="AV80" s="135">
        <f t="shared" si="74"/>
        <v>0.9</v>
      </c>
      <c r="AW80" s="136">
        <f t="shared" si="75"/>
        <v>0.27711111111111103</v>
      </c>
      <c r="AX80" s="141">
        <f t="shared" si="76"/>
        <v>0.30790123456790114</v>
      </c>
    </row>
    <row r="81" spans="1:50" s="3" customFormat="1" ht="51" customHeight="1" thickBot="1" x14ac:dyDescent="0.3">
      <c r="A81" s="325"/>
      <c r="B81" s="330"/>
      <c r="C81" s="333"/>
      <c r="D81" s="326"/>
      <c r="E81" s="327"/>
      <c r="F81" s="63">
        <v>0.25</v>
      </c>
      <c r="G81" s="63"/>
      <c r="H81" s="206">
        <v>5.4</v>
      </c>
      <c r="I81" s="194" t="s">
        <v>340</v>
      </c>
      <c r="J81" s="105" t="s">
        <v>180</v>
      </c>
      <c r="K81" s="133" t="s">
        <v>355</v>
      </c>
      <c r="L81" s="106">
        <v>1</v>
      </c>
      <c r="M81" s="193">
        <v>8.5000000000000006E-2</v>
      </c>
      <c r="N81" s="63">
        <f t="shared" si="64"/>
        <v>8.5000000000000006E-2</v>
      </c>
      <c r="O81" s="106">
        <v>1</v>
      </c>
      <c r="P81" s="193">
        <v>0.18970000000000001</v>
      </c>
      <c r="Q81" s="63">
        <f t="shared" si="51"/>
        <v>0.18970000000000001</v>
      </c>
      <c r="R81" s="106">
        <v>1</v>
      </c>
      <c r="S81" s="193">
        <v>0.42709999999999998</v>
      </c>
      <c r="T81" s="63">
        <f t="shared" si="65"/>
        <v>0.42709999999999998</v>
      </c>
      <c r="U81" s="106">
        <v>1</v>
      </c>
      <c r="V81" s="193">
        <v>0.81359999999999999</v>
      </c>
      <c r="W81" s="63">
        <f t="shared" si="66"/>
        <v>0.81359999999999999</v>
      </c>
      <c r="X81" s="106">
        <v>1</v>
      </c>
      <c r="Y81" s="193">
        <v>0.90039999999999998</v>
      </c>
      <c r="Z81" s="63">
        <f t="shared" si="67"/>
        <v>0.90039999999999998</v>
      </c>
      <c r="AA81" s="106">
        <v>1</v>
      </c>
      <c r="AB81" s="193">
        <v>0.96840000000000004</v>
      </c>
      <c r="AC81" s="63">
        <f t="shared" si="68"/>
        <v>0.96840000000000004</v>
      </c>
      <c r="AD81" s="106">
        <v>1</v>
      </c>
      <c r="AE81" s="193">
        <v>0.97809999999999997</v>
      </c>
      <c r="AF81" s="63">
        <f t="shared" si="69"/>
        <v>0.97809999999999997</v>
      </c>
      <c r="AG81" s="106">
        <v>1</v>
      </c>
      <c r="AH81" s="197">
        <v>0.98680000000000001</v>
      </c>
      <c r="AI81" s="63">
        <f t="shared" si="45"/>
        <v>0.98680000000000001</v>
      </c>
      <c r="AJ81" s="106">
        <v>1</v>
      </c>
      <c r="AK81" s="193">
        <v>0.99360000000000004</v>
      </c>
      <c r="AL81" s="63">
        <f t="shared" si="70"/>
        <v>0.99360000000000004</v>
      </c>
      <c r="AM81" s="106">
        <v>1</v>
      </c>
      <c r="AN81" s="106"/>
      <c r="AO81" s="63">
        <f t="shared" si="71"/>
        <v>0</v>
      </c>
      <c r="AP81" s="106">
        <v>1</v>
      </c>
      <c r="AQ81" s="106"/>
      <c r="AR81" s="63">
        <f t="shared" si="72"/>
        <v>0</v>
      </c>
      <c r="AS81" s="106">
        <v>1</v>
      </c>
      <c r="AT81" s="106"/>
      <c r="AU81" s="63">
        <f t="shared" si="73"/>
        <v>0</v>
      </c>
      <c r="AV81" s="114">
        <f t="shared" si="74"/>
        <v>1</v>
      </c>
      <c r="AW81" s="113">
        <f t="shared" si="75"/>
        <v>0.70474444444444451</v>
      </c>
      <c r="AX81" s="71">
        <f t="shared" si="76"/>
        <v>0.70474444444444451</v>
      </c>
    </row>
    <row r="82" spans="1:50" s="3" customFormat="1" ht="108.75" customHeight="1" x14ac:dyDescent="0.25">
      <c r="A82" s="337" t="s">
        <v>222</v>
      </c>
      <c r="B82" s="110">
        <v>1</v>
      </c>
      <c r="C82" s="110" t="s">
        <v>234</v>
      </c>
      <c r="D82" s="118" t="s">
        <v>140</v>
      </c>
      <c r="E82" s="119" t="str">
        <f t="shared" ref="E82:E88" si="77">IF(D82="","",VLOOKUP(D82,$C$138:$L$151,10,FALSE))</f>
        <v>Generar conocimiento en torno a la protección y el bienestar animal, a través de la investigación académica y el procesamiento de datos generados del sistema de información institucional como herramienta de recolección y análisis con el fin de formular nuevas política, normas y protocolos.</v>
      </c>
      <c r="F82" s="111">
        <v>1</v>
      </c>
      <c r="G82" s="111"/>
      <c r="H82" s="110">
        <v>1</v>
      </c>
      <c r="I82" s="110" t="s">
        <v>235</v>
      </c>
      <c r="J82" s="111" t="s">
        <v>180</v>
      </c>
      <c r="K82" s="111" t="s">
        <v>183</v>
      </c>
      <c r="L82" s="120">
        <v>3.7499999999999999E-2</v>
      </c>
      <c r="M82" s="147">
        <v>3.7499999999999999E-2</v>
      </c>
      <c r="N82" s="122">
        <f>IF(ISERROR(M82/L82),0,(M82/L82))</f>
        <v>1</v>
      </c>
      <c r="O82" s="120">
        <v>3.7499999999999999E-2</v>
      </c>
      <c r="P82" s="148">
        <v>3.7499999999999999E-2</v>
      </c>
      <c r="Q82" s="111">
        <f t="shared" si="51"/>
        <v>1</v>
      </c>
      <c r="R82" s="120">
        <v>0.17499999999999999</v>
      </c>
      <c r="S82" s="201">
        <v>0.17499999999999999</v>
      </c>
      <c r="T82" s="122">
        <f>IF(ISERROR(S82/R82),0,(S82/R82))</f>
        <v>1</v>
      </c>
      <c r="U82" s="120">
        <v>3.7499999999999999E-2</v>
      </c>
      <c r="V82" s="202">
        <v>3.7499999999999999E-2</v>
      </c>
      <c r="W82" s="122">
        <f>IF(ISERROR(V82/U82),0,(V82/U82))</f>
        <v>1</v>
      </c>
      <c r="X82" s="120">
        <v>3.7499999999999999E-2</v>
      </c>
      <c r="Y82" s="203">
        <v>3.7499999999999999E-2</v>
      </c>
      <c r="Z82" s="122">
        <f>IF(ISERROR(Y82/X82),0,(Y82/X82))</f>
        <v>1</v>
      </c>
      <c r="AA82" s="120">
        <v>0.17499999999999999</v>
      </c>
      <c r="AB82" s="120">
        <v>0.17499999999999999</v>
      </c>
      <c r="AC82" s="122">
        <f>IF(ISERROR(AB82/AA82),0,(AB82/AA82))</f>
        <v>1</v>
      </c>
      <c r="AD82" s="120">
        <v>3.7499999999999999E-2</v>
      </c>
      <c r="AE82" s="236">
        <v>3.7499999999999999E-2</v>
      </c>
      <c r="AF82" s="122">
        <f>IF(ISERROR(AE82/AD82),0,(AE82/AD82))</f>
        <v>1</v>
      </c>
      <c r="AG82" s="120">
        <v>3.7499999999999999E-2</v>
      </c>
      <c r="AH82" s="251">
        <v>3.7499999999999999E-2</v>
      </c>
      <c r="AI82" s="122">
        <f t="shared" si="45"/>
        <v>1</v>
      </c>
      <c r="AJ82" s="120">
        <v>0.17499999999999999</v>
      </c>
      <c r="AK82" s="251">
        <v>0.17499999999999999</v>
      </c>
      <c r="AL82" s="122">
        <f>IF(ISERROR(AK82/AJ82),0,(AK82/AJ82))</f>
        <v>1</v>
      </c>
      <c r="AM82" s="120">
        <v>3.7499999999999999E-2</v>
      </c>
      <c r="AN82" s="121">
        <f>IF(D82="Cantidad",BH82,IF(ISERROR(BH82/BI82),0,BH82/BI82))</f>
        <v>0</v>
      </c>
      <c r="AO82" s="122">
        <f>IF(ISERROR(AN82/AM82),0,(AN82/AM82))</f>
        <v>0</v>
      </c>
      <c r="AP82" s="120">
        <v>3.7499999999999999E-2</v>
      </c>
      <c r="AQ82" s="121">
        <f>IF(J82="Cantidad",BK82,IF(ISERROR(BK82/BL82),0,BK82/BL82))</f>
        <v>0</v>
      </c>
      <c r="AR82" s="122">
        <f>IF(ISERROR(AQ82/AP82),0,(AQ82/AP82))</f>
        <v>0</v>
      </c>
      <c r="AS82" s="120">
        <v>0.17499999999999999</v>
      </c>
      <c r="AT82" s="121">
        <f>IF(J82="Cantidad",BN82,IF(ISERROR(BN82/BO82),0,BN82/BO82))</f>
        <v>0</v>
      </c>
      <c r="AU82" s="122">
        <f>IF(ISERROR(AT82/AS82),0,(AT82/AS82))</f>
        <v>0</v>
      </c>
      <c r="AV82" s="123">
        <f t="shared" si="61"/>
        <v>0.99999999999999989</v>
      </c>
      <c r="AW82" s="124">
        <f t="shared" si="62"/>
        <v>0.74999999999999989</v>
      </c>
      <c r="AX82" s="116">
        <f t="shared" si="63"/>
        <v>0.75</v>
      </c>
    </row>
    <row r="83" spans="1:50" s="3" customFormat="1" ht="75" x14ac:dyDescent="0.25">
      <c r="A83" s="315"/>
      <c r="B83" s="185">
        <v>2</v>
      </c>
      <c r="C83" s="185" t="s">
        <v>236</v>
      </c>
      <c r="D83" s="61" t="s">
        <v>140</v>
      </c>
      <c r="E83" s="64" t="str">
        <f t="shared" si="77"/>
        <v>Generar conocimiento en torno a la protección y el bienestar animal, a través de la investigación académica y el procesamiento de datos generados del sistema de información institucional como herramienta de recolección y análisis con el fin de formular nuevas política, normas y protocolos.</v>
      </c>
      <c r="F83" s="142">
        <v>1</v>
      </c>
      <c r="G83" s="142"/>
      <c r="H83" s="185">
        <v>2</v>
      </c>
      <c r="I83" s="185" t="s">
        <v>237</v>
      </c>
      <c r="J83" s="142" t="s">
        <v>180</v>
      </c>
      <c r="K83" s="142" t="s">
        <v>183</v>
      </c>
      <c r="L83" s="117">
        <v>4.7100000000000003E-2</v>
      </c>
      <c r="M83" s="126">
        <v>4.7100000000000003E-2</v>
      </c>
      <c r="N83" s="109">
        <f>IF(ISERROR(M83/L83),0,(M83/L83))</f>
        <v>1</v>
      </c>
      <c r="O83" s="117">
        <v>7.0599999999999996E-2</v>
      </c>
      <c r="P83" s="146">
        <v>7.0599999999999996E-2</v>
      </c>
      <c r="Q83" s="142">
        <f t="shared" si="51"/>
        <v>1</v>
      </c>
      <c r="R83" s="117">
        <v>0.29409999999999997</v>
      </c>
      <c r="S83" s="158">
        <v>0.29409999999999997</v>
      </c>
      <c r="T83" s="109">
        <f>IF(ISERROR(S83/R83),0,(S83/R83))</f>
        <v>1</v>
      </c>
      <c r="U83" s="117">
        <v>2.9399999999999999E-2</v>
      </c>
      <c r="V83" s="169">
        <v>2.9399999999999999E-2</v>
      </c>
      <c r="W83" s="109">
        <f>IF(ISERROR(V83/U83),0,(V83/U83))</f>
        <v>1</v>
      </c>
      <c r="X83" s="117">
        <v>2.9399999999999999E-2</v>
      </c>
      <c r="Y83" s="204">
        <v>2.9399999999999999E-2</v>
      </c>
      <c r="Z83" s="109">
        <f>IF(ISERROR(Y83/X83),0,(Y83/X83))</f>
        <v>1</v>
      </c>
      <c r="AA83" s="117">
        <v>2.9399999999999999E-2</v>
      </c>
      <c r="AB83" s="117">
        <v>2.9399999999999999E-2</v>
      </c>
      <c r="AC83" s="109">
        <f>IF(ISERROR(AB83/AA83),0,(AB83/AA83))</f>
        <v>1</v>
      </c>
      <c r="AD83" s="117">
        <v>2.9399999999999999E-2</v>
      </c>
      <c r="AE83" s="237">
        <v>2.9399999999999999E-2</v>
      </c>
      <c r="AF83" s="109">
        <f>IF(ISERROR(AE83/AD83),0,(AE83/AD83))</f>
        <v>1</v>
      </c>
      <c r="AG83" s="117">
        <v>2.9399999999999999E-2</v>
      </c>
      <c r="AH83" s="252">
        <v>2.9399999999999999E-2</v>
      </c>
      <c r="AI83" s="109">
        <f t="shared" si="45"/>
        <v>1</v>
      </c>
      <c r="AJ83" s="117">
        <v>0.15290000000000001</v>
      </c>
      <c r="AK83" s="252">
        <v>0.15290000000000001</v>
      </c>
      <c r="AL83" s="109">
        <f>IF(ISERROR(AK83/AJ83),0,(AK83/AJ83))</f>
        <v>1</v>
      </c>
      <c r="AM83" s="117">
        <v>0.14410000000000001</v>
      </c>
      <c r="AN83" s="108">
        <f>IF(D83="Cantidad",BH83,IF(ISERROR(BH83/BI83),0,BH83/BI83))</f>
        <v>0</v>
      </c>
      <c r="AO83" s="109">
        <f>IF(ISERROR(AN83/AM83),0,(AN83/AM83))</f>
        <v>0</v>
      </c>
      <c r="AP83" s="117">
        <v>4.1200000000000001E-2</v>
      </c>
      <c r="AQ83" s="108">
        <f>IF(J83="Cantidad",BK83,IF(ISERROR(BK83/BL83),0,BK83/BL83))</f>
        <v>0</v>
      </c>
      <c r="AR83" s="109">
        <f>IF(ISERROR(AQ83/AP83),0,(AQ83/AP83))</f>
        <v>0</v>
      </c>
      <c r="AS83" s="117">
        <v>0.10299999999999999</v>
      </c>
      <c r="AT83" s="108">
        <f>IF(J83="Cantidad",BN83,IF(ISERROR(BN83/BO83),0,BN83/BO83))</f>
        <v>0</v>
      </c>
      <c r="AU83" s="109">
        <f>IF(ISERROR(AT83/AS83),0,(AT83/AS83))</f>
        <v>0</v>
      </c>
      <c r="AV83" s="93">
        <f t="shared" si="61"/>
        <v>0.99999999999999989</v>
      </c>
      <c r="AW83" s="128">
        <f t="shared" si="62"/>
        <v>0.7117</v>
      </c>
      <c r="AX83" s="141">
        <f t="shared" si="63"/>
        <v>0.71170000000000011</v>
      </c>
    </row>
    <row r="84" spans="1:50" s="3" customFormat="1" ht="105" x14ac:dyDescent="0.25">
      <c r="A84" s="315"/>
      <c r="B84" s="185">
        <v>6</v>
      </c>
      <c r="C84" s="185" t="s">
        <v>238</v>
      </c>
      <c r="D84" s="61" t="s">
        <v>140</v>
      </c>
      <c r="E84" s="64" t="str">
        <f t="shared" si="77"/>
        <v>Generar conocimiento en torno a la protección y el bienestar animal, a través de la investigación académica y el procesamiento de datos generados del sistema de información institucional como herramienta de recolección y análisis con el fin de formular nuevas política, normas y protocolos.</v>
      </c>
      <c r="F84" s="142">
        <v>1</v>
      </c>
      <c r="G84" s="142"/>
      <c r="H84" s="185">
        <v>3</v>
      </c>
      <c r="I84" s="185" t="s">
        <v>239</v>
      </c>
      <c r="J84" s="142" t="s">
        <v>180</v>
      </c>
      <c r="K84" s="142" t="s">
        <v>183</v>
      </c>
      <c r="L84" s="117">
        <v>5.8799999999999998E-2</v>
      </c>
      <c r="M84" s="126">
        <v>5.8799999999999998E-2</v>
      </c>
      <c r="N84" s="109">
        <f t="shared" ref="N84:N85" si="78">IF(ISERROR(M84/L84),0,(M84/L84))</f>
        <v>1</v>
      </c>
      <c r="O84" s="117">
        <v>5.8799999999999998E-2</v>
      </c>
      <c r="P84" s="146">
        <v>5.8799999999999998E-2</v>
      </c>
      <c r="Q84" s="142">
        <f t="shared" si="51"/>
        <v>1</v>
      </c>
      <c r="R84" s="117">
        <v>0.29409999999999997</v>
      </c>
      <c r="S84" s="158">
        <v>0.29409999999999997</v>
      </c>
      <c r="T84" s="109">
        <f t="shared" ref="T84:T85" si="79">IF(ISERROR(S84/R84),0,(S84/R84))</f>
        <v>1</v>
      </c>
      <c r="U84" s="117">
        <v>2.9399999999999999E-2</v>
      </c>
      <c r="V84" s="169">
        <v>2.9399999999999999E-2</v>
      </c>
      <c r="W84" s="109">
        <f t="shared" ref="W84:W85" si="80">IF(ISERROR(V84/U84),0,(V84/U84))</f>
        <v>1</v>
      </c>
      <c r="X84" s="117">
        <v>2.9399999999999999E-2</v>
      </c>
      <c r="Y84" s="204">
        <v>2.9399999999999999E-2</v>
      </c>
      <c r="Z84" s="109">
        <f t="shared" ref="Z84:Z85" si="81">IF(ISERROR(Y84/X84),0,(Y84/X84))</f>
        <v>1</v>
      </c>
      <c r="AA84" s="117">
        <v>2.9399999999999999E-2</v>
      </c>
      <c r="AB84" s="117">
        <v>2.9399999999999999E-2</v>
      </c>
      <c r="AC84" s="109">
        <f t="shared" ref="AC84:AC85" si="82">IF(ISERROR(AB84/AA84),0,(AB84/AA84))</f>
        <v>1</v>
      </c>
      <c r="AD84" s="117">
        <v>2.9399999999999999E-2</v>
      </c>
      <c r="AE84" s="237">
        <v>2.9399999999999999E-2</v>
      </c>
      <c r="AF84" s="109">
        <f t="shared" ref="AF84:AF85" si="83">IF(ISERROR(AE84/AD84),0,(AE84/AD84))</f>
        <v>1</v>
      </c>
      <c r="AG84" s="117">
        <v>2.9399999999999999E-2</v>
      </c>
      <c r="AH84" s="252">
        <v>2.9399999999999999E-2</v>
      </c>
      <c r="AI84" s="109">
        <f t="shared" si="45"/>
        <v>1</v>
      </c>
      <c r="AJ84" s="117">
        <v>0.15290000000000001</v>
      </c>
      <c r="AK84" s="252">
        <v>0.15290000000000001</v>
      </c>
      <c r="AL84" s="109">
        <f t="shared" ref="AL84:AL85" si="84">IF(ISERROR(AK84/AJ84),0,(AK84/AJ84))</f>
        <v>1</v>
      </c>
      <c r="AM84" s="117">
        <v>0.14410000000000001</v>
      </c>
      <c r="AN84" s="108">
        <f>IF(D84="Cantidad",BH84,IF(ISERROR(BH84/BI84),0,BH84/BI84))</f>
        <v>0</v>
      </c>
      <c r="AO84" s="109">
        <f t="shared" ref="AO84:AO85" si="85">IF(ISERROR(AN84/AM84),0,(AN84/AM84))</f>
        <v>0</v>
      </c>
      <c r="AP84" s="117">
        <v>4.1200000000000001E-2</v>
      </c>
      <c r="AQ84" s="108">
        <f>IF(J84="Cantidad",BK84,IF(ISERROR(BK84/BL84),0,BK84/BL84))</f>
        <v>0</v>
      </c>
      <c r="AR84" s="109">
        <f t="shared" ref="AR84:AR85" si="86">IF(ISERROR(AQ84/AP84),0,(AQ84/AP84))</f>
        <v>0</v>
      </c>
      <c r="AS84" s="117">
        <v>0.10299999999999999</v>
      </c>
      <c r="AT84" s="108">
        <f>IF(J84="Cantidad",BN84,IF(ISERROR(BN84/BO84),0,BN84/BO84))</f>
        <v>0</v>
      </c>
      <c r="AU84" s="109">
        <f t="shared" ref="AU84:AU85" si="87">IF(ISERROR(AT84/AS84),0,(AT84/AS84))</f>
        <v>0</v>
      </c>
      <c r="AV84" s="93">
        <f t="shared" si="61"/>
        <v>0.9998999999999999</v>
      </c>
      <c r="AW84" s="128">
        <f t="shared" si="62"/>
        <v>0.7115999999999999</v>
      </c>
      <c r="AX84" s="141">
        <f t="shared" si="63"/>
        <v>0.71167116711671163</v>
      </c>
    </row>
    <row r="85" spans="1:50" s="3" customFormat="1" ht="75" x14ac:dyDescent="0.25">
      <c r="A85" s="315"/>
      <c r="B85" s="185">
        <v>3</v>
      </c>
      <c r="C85" s="185" t="s">
        <v>240</v>
      </c>
      <c r="D85" s="61" t="s">
        <v>140</v>
      </c>
      <c r="E85" s="64" t="str">
        <f t="shared" si="77"/>
        <v>Generar conocimiento en torno a la protección y el bienestar animal, a través de la investigación académica y el procesamiento de datos generados del sistema de información institucional como herramienta de recolección y análisis con el fin de formular nuevas política, normas y protocolos.</v>
      </c>
      <c r="F85" s="142">
        <v>1</v>
      </c>
      <c r="G85" s="142"/>
      <c r="H85" s="185">
        <v>4</v>
      </c>
      <c r="I85" s="185" t="s">
        <v>241</v>
      </c>
      <c r="J85" s="142" t="s">
        <v>180</v>
      </c>
      <c r="K85" s="142" t="s">
        <v>183</v>
      </c>
      <c r="L85" s="117">
        <v>7.4999999999999997E-2</v>
      </c>
      <c r="M85" s="126">
        <v>7.4999999999999997E-2</v>
      </c>
      <c r="N85" s="109">
        <f t="shared" si="78"/>
        <v>1</v>
      </c>
      <c r="O85" s="117">
        <v>7.4999999999999997E-2</v>
      </c>
      <c r="P85" s="146">
        <v>7.4999999999999997E-2</v>
      </c>
      <c r="Q85" s="142">
        <f t="shared" si="51"/>
        <v>1</v>
      </c>
      <c r="R85" s="117">
        <v>0.1</v>
      </c>
      <c r="S85" s="157">
        <v>0.1</v>
      </c>
      <c r="T85" s="109">
        <f t="shared" si="79"/>
        <v>1</v>
      </c>
      <c r="U85" s="117">
        <v>7.4999999999999997E-2</v>
      </c>
      <c r="V85" s="169">
        <v>7.4999999999999997E-2</v>
      </c>
      <c r="W85" s="109">
        <f t="shared" si="80"/>
        <v>1</v>
      </c>
      <c r="X85" s="117">
        <v>7.4999999999999997E-2</v>
      </c>
      <c r="Y85" s="204">
        <v>7.4999999999999997E-2</v>
      </c>
      <c r="Z85" s="109">
        <f t="shared" si="81"/>
        <v>1</v>
      </c>
      <c r="AA85" s="117">
        <v>0.1</v>
      </c>
      <c r="AB85" s="117">
        <v>0.1</v>
      </c>
      <c r="AC85" s="109">
        <f t="shared" si="82"/>
        <v>1</v>
      </c>
      <c r="AD85" s="117">
        <v>0.05</v>
      </c>
      <c r="AE85" s="237">
        <v>0.05</v>
      </c>
      <c r="AF85" s="109">
        <f t="shared" si="83"/>
        <v>1</v>
      </c>
      <c r="AG85" s="117">
        <v>0.05</v>
      </c>
      <c r="AH85" s="252">
        <v>0.05</v>
      </c>
      <c r="AI85" s="109">
        <f t="shared" si="45"/>
        <v>1</v>
      </c>
      <c r="AJ85" s="117">
        <v>0.15</v>
      </c>
      <c r="AK85" s="252">
        <v>0.15</v>
      </c>
      <c r="AL85" s="109">
        <f t="shared" si="84"/>
        <v>1</v>
      </c>
      <c r="AM85" s="117">
        <v>3.7499999999999999E-2</v>
      </c>
      <c r="AN85" s="108">
        <v>0</v>
      </c>
      <c r="AO85" s="109">
        <f t="shared" si="85"/>
        <v>0</v>
      </c>
      <c r="AP85" s="117">
        <v>0.17499999999999999</v>
      </c>
      <c r="AQ85" s="108">
        <v>0</v>
      </c>
      <c r="AR85" s="109">
        <f t="shared" si="86"/>
        <v>0</v>
      </c>
      <c r="AS85" s="117">
        <v>3.7499999999999999E-2</v>
      </c>
      <c r="AT85" s="108">
        <v>0</v>
      </c>
      <c r="AU85" s="109">
        <f t="shared" si="87"/>
        <v>0</v>
      </c>
      <c r="AV85" s="93">
        <f t="shared" si="61"/>
        <v>1.0000000000000002</v>
      </c>
      <c r="AW85" s="128">
        <f t="shared" si="62"/>
        <v>0.74999999999999989</v>
      </c>
      <c r="AX85" s="141">
        <f t="shared" si="63"/>
        <v>0.74999999999999978</v>
      </c>
    </row>
    <row r="86" spans="1:50" s="3" customFormat="1" ht="111" customHeight="1" x14ac:dyDescent="0.25">
      <c r="A86" s="315"/>
      <c r="B86" s="185">
        <v>4</v>
      </c>
      <c r="C86" s="185" t="s">
        <v>242</v>
      </c>
      <c r="D86" s="61" t="s">
        <v>140</v>
      </c>
      <c r="E86" s="64" t="str">
        <f t="shared" si="77"/>
        <v>Generar conocimiento en torno a la protección y el bienestar animal, a través de la investigación académica y el procesamiento de datos generados del sistema de información institucional como herramienta de recolección y análisis con el fin de formular nuevas política, normas y protocolos.</v>
      </c>
      <c r="F86" s="142">
        <v>1</v>
      </c>
      <c r="G86" s="142"/>
      <c r="H86" s="185">
        <v>5</v>
      </c>
      <c r="I86" s="185" t="s">
        <v>296</v>
      </c>
      <c r="J86" s="142" t="s">
        <v>180</v>
      </c>
      <c r="K86" s="142" t="s">
        <v>183</v>
      </c>
      <c r="L86" s="117">
        <v>7.3499999999999996E-2</v>
      </c>
      <c r="M86" s="126">
        <v>7.3499999999999996E-2</v>
      </c>
      <c r="N86" s="109">
        <f>IF(ISERROR(M86/L86),0,(M86/L86))</f>
        <v>1</v>
      </c>
      <c r="O86" s="117">
        <v>0.10290000000000001</v>
      </c>
      <c r="P86" s="146">
        <v>0.10290000000000001</v>
      </c>
      <c r="Q86" s="142">
        <f t="shared" si="51"/>
        <v>1</v>
      </c>
      <c r="R86" s="117">
        <v>0.1212</v>
      </c>
      <c r="S86" s="157">
        <v>0.1212</v>
      </c>
      <c r="T86" s="109">
        <f>IF(ISERROR(S86/R86),0,(S86/R86))</f>
        <v>1</v>
      </c>
      <c r="U86" s="117">
        <v>6.2399999999999997E-2</v>
      </c>
      <c r="V86" s="169">
        <v>6.2399999999999997E-2</v>
      </c>
      <c r="W86" s="109">
        <f>IF(ISERROR(V86/U86),0,(V86/U86))</f>
        <v>1</v>
      </c>
      <c r="X86" s="117">
        <v>6.2399999999999997E-2</v>
      </c>
      <c r="Y86" s="204">
        <v>6.2399999999999997E-2</v>
      </c>
      <c r="Z86" s="109">
        <f>IF(ISERROR(Y86/X86),0,(Y86/X86))</f>
        <v>1</v>
      </c>
      <c r="AA86" s="117">
        <v>0.1212</v>
      </c>
      <c r="AB86" s="117">
        <v>0.1212</v>
      </c>
      <c r="AC86" s="109">
        <f>IF(ISERROR(AB86/AA86),0,(AB86/AA86))</f>
        <v>1</v>
      </c>
      <c r="AD86" s="117">
        <v>0.1212</v>
      </c>
      <c r="AE86" s="237">
        <v>0.1212</v>
      </c>
      <c r="AF86" s="109">
        <f>IF(ISERROR(AE86/AD86),0,(AE86/AD86))</f>
        <v>1</v>
      </c>
      <c r="AG86" s="117">
        <v>0.1212</v>
      </c>
      <c r="AH86" s="252">
        <v>0.1212</v>
      </c>
      <c r="AI86" s="109">
        <f t="shared" si="45"/>
        <v>1</v>
      </c>
      <c r="AJ86" s="117">
        <v>0.1212</v>
      </c>
      <c r="AK86" s="252">
        <v>0.1212</v>
      </c>
      <c r="AL86" s="109">
        <f>IF(ISERROR(AK86/AJ86),0,(AK86/AJ86))</f>
        <v>1</v>
      </c>
      <c r="AM86" s="117">
        <v>2.7099999999999999E-2</v>
      </c>
      <c r="AN86" s="108">
        <f>IF(D86="Cantidad",BH86,IF(ISERROR(BH86/BI86),0,BH86/BI86))</f>
        <v>0</v>
      </c>
      <c r="AO86" s="109">
        <f>IF(ISERROR(AN86/AM86),0,(AN86/AM86))</f>
        <v>0</v>
      </c>
      <c r="AP86" s="117">
        <v>2.7099999999999999E-2</v>
      </c>
      <c r="AQ86" s="108">
        <f>IF(J86="Cantidad",BK86,IF(ISERROR(BK86/BL86),0,BK86/BL86))</f>
        <v>0</v>
      </c>
      <c r="AR86" s="109">
        <f>IF(ISERROR(AQ86/AP86),0,(AQ86/AP86))</f>
        <v>0</v>
      </c>
      <c r="AS86" s="117">
        <v>3.8600000000000002E-2</v>
      </c>
      <c r="AT86" s="108">
        <f>IF(J86="Cantidad",BN86,IF(ISERROR(BN86/BO86),0,BN86/BO86))</f>
        <v>0</v>
      </c>
      <c r="AU86" s="109">
        <f>IF(ISERROR(AT86/AS86),0,(AT86/AS86))</f>
        <v>0</v>
      </c>
      <c r="AV86" s="93">
        <f t="shared" si="61"/>
        <v>0.99999999999999989</v>
      </c>
      <c r="AW86" s="128">
        <f t="shared" si="62"/>
        <v>0.90720000000000001</v>
      </c>
      <c r="AX86" s="141">
        <f t="shared" si="63"/>
        <v>0.90720000000000012</v>
      </c>
    </row>
    <row r="87" spans="1:50" s="3" customFormat="1" ht="87" customHeight="1" x14ac:dyDescent="0.25">
      <c r="A87" s="315"/>
      <c r="B87" s="185">
        <v>5</v>
      </c>
      <c r="C87" s="185" t="s">
        <v>243</v>
      </c>
      <c r="D87" s="61" t="s">
        <v>140</v>
      </c>
      <c r="E87" s="64" t="str">
        <f t="shared" si="77"/>
        <v>Generar conocimiento en torno a la protección y el bienestar animal, a través de la investigación académica y el procesamiento de datos generados del sistema de información institucional como herramienta de recolección y análisis con el fin de formular nuevas política, normas y protocolos.</v>
      </c>
      <c r="F87" s="142">
        <v>1</v>
      </c>
      <c r="G87" s="142"/>
      <c r="H87" s="185">
        <v>6</v>
      </c>
      <c r="I87" s="185" t="s">
        <v>244</v>
      </c>
      <c r="J87" s="142" t="s">
        <v>180</v>
      </c>
      <c r="K87" s="142" t="s">
        <v>183</v>
      </c>
      <c r="L87" s="117">
        <v>0.14710000000000001</v>
      </c>
      <c r="M87" s="126">
        <v>0.14710000000000001</v>
      </c>
      <c r="N87" s="109">
        <f>IF(ISERROR(M87/L87),0,(M87/L87))</f>
        <v>1</v>
      </c>
      <c r="O87" s="117">
        <v>0.14710000000000001</v>
      </c>
      <c r="P87" s="146">
        <v>0.14710000000000001</v>
      </c>
      <c r="Q87" s="142">
        <f t="shared" si="51"/>
        <v>1</v>
      </c>
      <c r="R87" s="117">
        <v>0.58819999999999995</v>
      </c>
      <c r="S87" s="158">
        <v>0.58819999999999995</v>
      </c>
      <c r="T87" s="109">
        <f>IF(ISERROR(S87/R87),0,(S87/R87))</f>
        <v>1</v>
      </c>
      <c r="U87" s="117">
        <v>1.18E-2</v>
      </c>
      <c r="V87" s="169">
        <v>1.18E-2</v>
      </c>
      <c r="W87" s="109">
        <f>IF(ISERROR(V87/U87),0,(V87/U87))</f>
        <v>1</v>
      </c>
      <c r="X87" s="117">
        <v>2.3999999999999998E-3</v>
      </c>
      <c r="Y87" s="204">
        <v>2.3999999999999998E-3</v>
      </c>
      <c r="Z87" s="109">
        <f>IF(ISERROR(Y87/X87),0,(Y87/X87))</f>
        <v>1</v>
      </c>
      <c r="AA87" s="117">
        <v>2.3999999999999998E-3</v>
      </c>
      <c r="AB87" s="117">
        <v>2.3999999999999998E-3</v>
      </c>
      <c r="AC87" s="109">
        <f>IF(ISERROR(AB87/AA87),0,(AB87/AA87))</f>
        <v>1</v>
      </c>
      <c r="AD87" s="117">
        <v>7.1000000000000004E-3</v>
      </c>
      <c r="AE87" s="237">
        <v>7.1000000000000004E-3</v>
      </c>
      <c r="AF87" s="109">
        <f>IF(ISERROR(AE87/AD87),0,(AE87/AD87))</f>
        <v>1</v>
      </c>
      <c r="AG87" s="117">
        <v>2.3999999999999998E-3</v>
      </c>
      <c r="AH87" s="252">
        <v>2.3999999999999998E-3</v>
      </c>
      <c r="AI87" s="109">
        <f t="shared" si="45"/>
        <v>1</v>
      </c>
      <c r="AJ87" s="117">
        <v>2.3999999999999998E-3</v>
      </c>
      <c r="AK87" s="252">
        <v>2.3999999999999998E-3</v>
      </c>
      <c r="AL87" s="109">
        <f>IF(ISERROR(AK87/AJ87),0,(AK87/AJ87))</f>
        <v>1</v>
      </c>
      <c r="AM87" s="117">
        <v>3.0599999999999999E-2</v>
      </c>
      <c r="AN87" s="108">
        <f>IF(D87="Cantidad",BH87,IF(ISERROR(BH87/BI87),0,BH87/BI87))</f>
        <v>0</v>
      </c>
      <c r="AO87" s="109">
        <f>IF(ISERROR(AN87/AM87),0,(AN87/AM87))</f>
        <v>0</v>
      </c>
      <c r="AP87" s="117">
        <v>2.8199999999999999E-2</v>
      </c>
      <c r="AQ87" s="108">
        <f>IF(J87="Cantidad",BK87,IF(ISERROR(BK87/BL87),0,BK87/BL87))</f>
        <v>0</v>
      </c>
      <c r="AR87" s="109">
        <f>IF(ISERROR(AQ87/AP87),0,(AQ87/AP87))</f>
        <v>0</v>
      </c>
      <c r="AS87" s="117">
        <v>3.0300000000000001E-2</v>
      </c>
      <c r="AT87" s="108">
        <f>IF(J87="Cantidad",BN87,IF(ISERROR(BN87/BO87),0,BN87/BO87))</f>
        <v>0</v>
      </c>
      <c r="AU87" s="109">
        <f>IF(ISERROR(AT87/AS87),0,(AT87/AS87))</f>
        <v>0</v>
      </c>
      <c r="AV87" s="93">
        <f t="shared" si="61"/>
        <v>0.99999999999999978</v>
      </c>
      <c r="AW87" s="128">
        <f t="shared" si="62"/>
        <v>0.91089999999999993</v>
      </c>
      <c r="AX87" s="141">
        <f t="shared" si="63"/>
        <v>0.91090000000000015</v>
      </c>
    </row>
    <row r="88" spans="1:50" s="3" customFormat="1" ht="51" customHeight="1" x14ac:dyDescent="0.25">
      <c r="A88" s="315"/>
      <c r="B88" s="335" t="s">
        <v>343</v>
      </c>
      <c r="C88" s="331" t="s">
        <v>342</v>
      </c>
      <c r="D88" s="317" t="s">
        <v>131</v>
      </c>
      <c r="E88" s="320" t="str">
        <f t="shared" si="77"/>
        <v>Promover capacidades ciudadanas en torno a la protección y el bienestar animal a través de estrategias de sensibilización y participación ciudadana incidente, mediante espacios de interacción institucionales con la ciudadanía, con el fin de prevenir el maltrato animal y la naturalización de la violencia de la que son sujetos.</v>
      </c>
      <c r="F88" s="142">
        <v>0.33</v>
      </c>
      <c r="G88" s="142"/>
      <c r="H88" s="185">
        <v>8</v>
      </c>
      <c r="I88" s="180" t="s">
        <v>344</v>
      </c>
      <c r="J88" s="133" t="s">
        <v>180</v>
      </c>
      <c r="K88" s="133" t="s">
        <v>355</v>
      </c>
      <c r="L88" s="134">
        <v>1</v>
      </c>
      <c r="M88" s="137">
        <v>0.75409999999999999</v>
      </c>
      <c r="N88" s="142">
        <f t="shared" ref="N88:N89" si="88">IF(ISERROR(M88/L88),0,(M88/L88))</f>
        <v>0.75409999999999999</v>
      </c>
      <c r="O88" s="134">
        <v>1</v>
      </c>
      <c r="P88" s="137">
        <v>0.75409999999999999</v>
      </c>
      <c r="Q88" s="142">
        <f t="shared" si="51"/>
        <v>0.75409999999999999</v>
      </c>
      <c r="R88" s="134">
        <v>1</v>
      </c>
      <c r="S88" s="137">
        <v>0.75409999999999999</v>
      </c>
      <c r="T88" s="142">
        <f t="shared" ref="T88:T89" si="89">IF(ISERROR(S88/R88),0,(S88/R88))</f>
        <v>0.75409999999999999</v>
      </c>
      <c r="U88" s="134">
        <v>1</v>
      </c>
      <c r="V88" s="137">
        <v>0.75409999999999999</v>
      </c>
      <c r="W88" s="142">
        <f t="shared" ref="W88:W89" si="90">IF(ISERROR(V88/U88),0,(V88/U88))</f>
        <v>0.75409999999999999</v>
      </c>
      <c r="X88" s="134">
        <v>1</v>
      </c>
      <c r="Y88" s="204">
        <v>0.80530000000000002</v>
      </c>
      <c r="Z88" s="142">
        <f t="shared" ref="Z88:Z89" si="91">IF(ISERROR(Y88/X88),0,(Y88/X88))</f>
        <v>0.80530000000000002</v>
      </c>
      <c r="AA88" s="134">
        <v>1</v>
      </c>
      <c r="AB88" s="134">
        <v>0.80530000000000002</v>
      </c>
      <c r="AC88" s="142">
        <f t="shared" ref="AC88:AC89" si="92">IF(ISERROR(AB88/AA88),0,(AB88/AA88))</f>
        <v>0.80530000000000002</v>
      </c>
      <c r="AD88" s="134">
        <v>1</v>
      </c>
      <c r="AE88" s="238">
        <v>0.86960000000000004</v>
      </c>
      <c r="AF88" s="142">
        <f t="shared" ref="AF88:AF89" si="93">IF(ISERROR(AE88/AD88),0,(AE88/AD88))</f>
        <v>0.86960000000000004</v>
      </c>
      <c r="AG88" s="134">
        <v>1</v>
      </c>
      <c r="AH88" s="253">
        <v>0.86960000000000004</v>
      </c>
      <c r="AI88" s="142">
        <f t="shared" si="45"/>
        <v>0.86960000000000004</v>
      </c>
      <c r="AJ88" s="134">
        <v>1</v>
      </c>
      <c r="AK88" s="349">
        <v>0.85440000000000005</v>
      </c>
      <c r="AL88" s="142">
        <f t="shared" ref="AL88:AL89" si="94">IF(ISERROR(AK88/AJ88),0,(AK88/AJ88))</f>
        <v>0.85440000000000005</v>
      </c>
      <c r="AM88" s="134">
        <v>1</v>
      </c>
      <c r="AN88" s="134"/>
      <c r="AO88" s="142">
        <f t="shared" ref="AO88:AO89" si="95">IF(ISERROR(AN88/AM88),0,(AN88/AM88))</f>
        <v>0</v>
      </c>
      <c r="AP88" s="134">
        <v>1</v>
      </c>
      <c r="AQ88" s="134"/>
      <c r="AR88" s="142">
        <f t="shared" ref="AR88:AR89" si="96">IF(ISERROR(AQ88/AP88),0,(AQ88/AP88))</f>
        <v>0</v>
      </c>
      <c r="AS88" s="134">
        <v>1</v>
      </c>
      <c r="AT88" s="137">
        <v>0.80530000000000002</v>
      </c>
      <c r="AU88" s="142">
        <f t="shared" ref="AU88:AU89" si="97">IF(ISERROR(AT88/AS88),0,(AT88/AS88))</f>
        <v>0.80530000000000002</v>
      </c>
      <c r="AV88" s="135">
        <f t="shared" ref="AV88:AV89" si="98">IF(K88="SUMA",(L88+O88+R88+U88+X88+AA88+AD88+AG88+AP88+AS88+AJ88+AM88),(AD88))</f>
        <v>1</v>
      </c>
      <c r="AW88" s="143">
        <v>0.80530000000000002</v>
      </c>
      <c r="AX88" s="141">
        <f t="shared" ref="AX88:AX89" si="99">IF(ISERROR(AW88/AV88),0,(AW88/AV88))</f>
        <v>0.80530000000000002</v>
      </c>
    </row>
    <row r="89" spans="1:50" s="3" customFormat="1" ht="51" customHeight="1" x14ac:dyDescent="0.25">
      <c r="A89" s="315"/>
      <c r="B89" s="335"/>
      <c r="C89" s="332"/>
      <c r="D89" s="318"/>
      <c r="E89" s="321"/>
      <c r="F89" s="142">
        <v>0.33</v>
      </c>
      <c r="G89" s="142"/>
      <c r="H89" s="185">
        <v>9</v>
      </c>
      <c r="I89" s="180" t="s">
        <v>345</v>
      </c>
      <c r="J89" s="133" t="s">
        <v>180</v>
      </c>
      <c r="K89" s="133" t="s">
        <v>355</v>
      </c>
      <c r="L89" s="134">
        <v>0.9</v>
      </c>
      <c r="M89" s="134">
        <v>0</v>
      </c>
      <c r="N89" s="142">
        <f t="shared" si="88"/>
        <v>0</v>
      </c>
      <c r="O89" s="134">
        <v>0.9</v>
      </c>
      <c r="P89" s="137">
        <v>3.5000000000000003E-2</v>
      </c>
      <c r="Q89" s="142">
        <f t="shared" si="51"/>
        <v>3.888888888888889E-2</v>
      </c>
      <c r="R89" s="134">
        <v>0.9</v>
      </c>
      <c r="S89" s="137">
        <v>0.13200000000000001</v>
      </c>
      <c r="T89" s="142">
        <f t="shared" si="89"/>
        <v>0.14666666666666667</v>
      </c>
      <c r="U89" s="134">
        <v>0.9</v>
      </c>
      <c r="V89" s="137">
        <v>0.2271</v>
      </c>
      <c r="W89" s="142">
        <f t="shared" si="90"/>
        <v>0.2523333333333333</v>
      </c>
      <c r="X89" s="134">
        <v>0.9</v>
      </c>
      <c r="Y89" s="204">
        <v>0.31709999999999999</v>
      </c>
      <c r="Z89" s="142">
        <f t="shared" si="91"/>
        <v>0.35233333333333333</v>
      </c>
      <c r="AA89" s="134">
        <v>0.9</v>
      </c>
      <c r="AB89" s="134">
        <v>0.3856</v>
      </c>
      <c r="AC89" s="142">
        <f t="shared" si="92"/>
        <v>0.42844444444444441</v>
      </c>
      <c r="AD89" s="134">
        <v>0.9</v>
      </c>
      <c r="AE89" s="238">
        <v>0.45390000000000003</v>
      </c>
      <c r="AF89" s="142">
        <f t="shared" si="93"/>
        <v>0.5043333333333333</v>
      </c>
      <c r="AG89" s="134">
        <v>0.9</v>
      </c>
      <c r="AH89" s="253">
        <v>0.55349999999999999</v>
      </c>
      <c r="AI89" s="142">
        <f t="shared" si="45"/>
        <v>0.61499999999999999</v>
      </c>
      <c r="AJ89" s="134">
        <v>0.9</v>
      </c>
      <c r="AK89" s="349">
        <v>0.65259999999999996</v>
      </c>
      <c r="AL89" s="142">
        <f t="shared" si="94"/>
        <v>0.72511111111111104</v>
      </c>
      <c r="AM89" s="134">
        <v>0.9</v>
      </c>
      <c r="AN89" s="134"/>
      <c r="AO89" s="142">
        <f t="shared" si="95"/>
        <v>0</v>
      </c>
      <c r="AP89" s="134">
        <v>0.9</v>
      </c>
      <c r="AQ89" s="134"/>
      <c r="AR89" s="142">
        <f t="shared" si="96"/>
        <v>0</v>
      </c>
      <c r="AS89" s="134">
        <v>0.9</v>
      </c>
      <c r="AT89" s="137">
        <v>0.31709999999999999</v>
      </c>
      <c r="AU89" s="142">
        <f t="shared" si="97"/>
        <v>0.35233333333333333</v>
      </c>
      <c r="AV89" s="135">
        <f t="shared" si="98"/>
        <v>0.9</v>
      </c>
      <c r="AW89" s="143">
        <v>0.31709999999999999</v>
      </c>
      <c r="AX89" s="141">
        <f t="shared" si="99"/>
        <v>0.35233333333333333</v>
      </c>
    </row>
    <row r="90" spans="1:50" s="3" customFormat="1" ht="51" customHeight="1" thickBot="1" x14ac:dyDescent="0.3">
      <c r="A90" s="338"/>
      <c r="B90" s="336"/>
      <c r="C90" s="333"/>
      <c r="D90" s="326"/>
      <c r="E90" s="327"/>
      <c r="F90" s="63">
        <v>0.34</v>
      </c>
      <c r="G90" s="63"/>
      <c r="H90" s="62">
        <v>10</v>
      </c>
      <c r="I90" s="194" t="s">
        <v>346</v>
      </c>
      <c r="J90" s="105" t="s">
        <v>180</v>
      </c>
      <c r="K90" s="133" t="s">
        <v>355</v>
      </c>
      <c r="L90" s="106">
        <v>1</v>
      </c>
      <c r="M90" s="193">
        <v>0.2044</v>
      </c>
      <c r="N90" s="63">
        <f t="shared" ref="N90:N100" si="100">IF(ISERROR(M90/L90),0,(M90/L90))</f>
        <v>0.2044</v>
      </c>
      <c r="O90" s="106">
        <v>1</v>
      </c>
      <c r="P90" s="193">
        <v>0.36731999999999998</v>
      </c>
      <c r="Q90" s="63">
        <f t="shared" si="51"/>
        <v>0.36731999999999998</v>
      </c>
      <c r="R90" s="106">
        <v>1</v>
      </c>
      <c r="S90" s="193">
        <v>0.51849999999999996</v>
      </c>
      <c r="T90" s="63">
        <f t="shared" ref="T90:T100" si="101">IF(ISERROR(S90/R90),0,(S90/R90))</f>
        <v>0.51849999999999996</v>
      </c>
      <c r="U90" s="106">
        <v>1</v>
      </c>
      <c r="V90" s="193">
        <v>0.69569999999999999</v>
      </c>
      <c r="W90" s="63">
        <f t="shared" ref="W90:W100" si="102">IF(ISERROR(V90/U90),0,(V90/U90))</f>
        <v>0.69569999999999999</v>
      </c>
      <c r="X90" s="106">
        <v>1</v>
      </c>
      <c r="Y90" s="205">
        <v>0.87009999999999998</v>
      </c>
      <c r="Z90" s="63">
        <f t="shared" ref="Z90:Z100" si="103">IF(ISERROR(Y90/X90),0,(Y90/X90))</f>
        <v>0.87009999999999998</v>
      </c>
      <c r="AA90" s="106">
        <v>1</v>
      </c>
      <c r="AB90" s="106">
        <v>1</v>
      </c>
      <c r="AC90" s="63">
        <f t="shared" ref="AC90:AC100" si="104">IF(ISERROR(AB90/AA90),0,(AB90/AA90))</f>
        <v>1</v>
      </c>
      <c r="AD90" s="106">
        <v>1</v>
      </c>
      <c r="AE90" s="239">
        <v>1</v>
      </c>
      <c r="AF90" s="63">
        <f t="shared" ref="AF90:AF100" si="105">IF(ISERROR(AE90/AD90),0,(AE90/AD90))</f>
        <v>1</v>
      </c>
      <c r="AG90" s="106">
        <v>1</v>
      </c>
      <c r="AH90" s="254">
        <v>1</v>
      </c>
      <c r="AI90" s="63">
        <f t="shared" si="45"/>
        <v>1</v>
      </c>
      <c r="AJ90" s="106">
        <v>1</v>
      </c>
      <c r="AK90" s="348">
        <v>1</v>
      </c>
      <c r="AL90" s="63">
        <f t="shared" ref="AL90:AL100" si="106">IF(ISERROR(AK90/AJ90),0,(AK90/AJ90))</f>
        <v>1</v>
      </c>
      <c r="AM90" s="106">
        <v>1</v>
      </c>
      <c r="AN90" s="106"/>
      <c r="AO90" s="63">
        <f t="shared" ref="AO90:AO100" si="107">IF(ISERROR(AN90/AM90),0,(AN90/AM90))</f>
        <v>0</v>
      </c>
      <c r="AP90" s="106">
        <v>1</v>
      </c>
      <c r="AQ90" s="106"/>
      <c r="AR90" s="63">
        <f t="shared" ref="AR90:AR100" si="108">IF(ISERROR(AQ90/AP90),0,(AQ90/AP90))</f>
        <v>0</v>
      </c>
      <c r="AS90" s="106">
        <v>1</v>
      </c>
      <c r="AT90" s="193">
        <v>0.87009999999999998</v>
      </c>
      <c r="AU90" s="63">
        <f t="shared" ref="AU90:AU100" si="109">IF(ISERROR(AT90/AS90),0,(AT90/AS90))</f>
        <v>0.87009999999999998</v>
      </c>
      <c r="AV90" s="114">
        <f t="shared" ref="AV90" si="110">IF(K90="SUMA",(L90+O90+R90+U90+X90+AA90+AD90+AG90+AP90+AS90+AJ90+AM90),(AD90))</f>
        <v>1</v>
      </c>
      <c r="AW90" s="200">
        <v>0.87009999999999998</v>
      </c>
      <c r="AX90" s="71">
        <f t="shared" ref="AX90" si="111">IF(ISERROR(AW90/AV90),0,(AW90/AV90))</f>
        <v>0.87009999999999998</v>
      </c>
    </row>
    <row r="91" spans="1:50" s="3" customFormat="1" ht="69" customHeight="1" x14ac:dyDescent="0.25">
      <c r="A91" s="337" t="s">
        <v>245</v>
      </c>
      <c r="B91" s="110">
        <v>1</v>
      </c>
      <c r="C91" s="110" t="s">
        <v>246</v>
      </c>
      <c r="D91" s="183" t="s">
        <v>131</v>
      </c>
      <c r="E91" s="184" t="str">
        <f t="shared" ref="E91" si="112">IF(D91="","",VLOOKUP(D91,$C$138:$L$151,10,FALSE))</f>
        <v>Promover capacidades ciudadanas en torno a la protección y el bienestar animal a través de estrategias de sensibilización y participación ciudadana incidente, mediante espacios de interacción institucionales con la ciudadanía, con el fin de prevenir el maltrato animal y la naturalización de la violencia de la que son sujetos.</v>
      </c>
      <c r="F91" s="111">
        <v>1</v>
      </c>
      <c r="G91" s="111"/>
      <c r="H91" s="110">
        <v>1</v>
      </c>
      <c r="I91" s="110" t="s">
        <v>297</v>
      </c>
      <c r="J91" s="111" t="s">
        <v>181</v>
      </c>
      <c r="K91" s="111" t="s">
        <v>183</v>
      </c>
      <c r="L91" s="108">
        <v>10</v>
      </c>
      <c r="M91" s="108">
        <v>10</v>
      </c>
      <c r="N91" s="159">
        <f t="shared" si="100"/>
        <v>1</v>
      </c>
      <c r="O91" s="208">
        <v>2</v>
      </c>
      <c r="P91" s="221">
        <v>2</v>
      </c>
      <c r="Q91" s="159">
        <f t="shared" si="51"/>
        <v>1</v>
      </c>
      <c r="R91" s="208">
        <v>31</v>
      </c>
      <c r="S91" s="221">
        <v>31</v>
      </c>
      <c r="T91" s="159">
        <f t="shared" si="101"/>
        <v>1</v>
      </c>
      <c r="U91" s="208">
        <v>44</v>
      </c>
      <c r="V91" s="221">
        <v>44</v>
      </c>
      <c r="W91" s="159">
        <f t="shared" si="102"/>
        <v>1</v>
      </c>
      <c r="X91" s="208">
        <v>30</v>
      </c>
      <c r="Y91" s="221">
        <v>30</v>
      </c>
      <c r="Z91" s="159">
        <f t="shared" si="103"/>
        <v>1</v>
      </c>
      <c r="AA91" s="108">
        <v>68</v>
      </c>
      <c r="AB91" s="108">
        <v>68</v>
      </c>
      <c r="AC91" s="159">
        <f t="shared" si="104"/>
        <v>1</v>
      </c>
      <c r="AD91" s="208">
        <v>46</v>
      </c>
      <c r="AE91" s="208">
        <v>46</v>
      </c>
      <c r="AF91" s="159">
        <f t="shared" si="105"/>
        <v>1</v>
      </c>
      <c r="AG91" s="208">
        <v>41</v>
      </c>
      <c r="AH91" s="242">
        <v>41</v>
      </c>
      <c r="AI91" s="159">
        <f t="shared" si="45"/>
        <v>1</v>
      </c>
      <c r="AJ91" s="208">
        <v>17</v>
      </c>
      <c r="AK91" s="221">
        <v>17</v>
      </c>
      <c r="AL91" s="159">
        <f t="shared" si="106"/>
        <v>1</v>
      </c>
      <c r="AM91" s="208">
        <v>27</v>
      </c>
      <c r="AN91" s="208">
        <f t="shared" ref="AN91:AN96" si="113">IF(D91="Cantidad",BH91,IF(ISERROR(BH91/BI91),0,BH91/BI91))</f>
        <v>0</v>
      </c>
      <c r="AO91" s="159">
        <f t="shared" si="107"/>
        <v>0</v>
      </c>
      <c r="AP91" s="208">
        <v>21</v>
      </c>
      <c r="AQ91" s="208">
        <f t="shared" ref="AQ91:AQ96" si="114">IF(J91="Cantidad",BK91,IF(ISERROR(BK91/BL91),0,BK91/BL91))</f>
        <v>0</v>
      </c>
      <c r="AR91" s="159">
        <f t="shared" si="108"/>
        <v>0</v>
      </c>
      <c r="AS91" s="208">
        <v>13</v>
      </c>
      <c r="AT91" s="208">
        <f t="shared" ref="AT91:AT96" si="115">IF(J91="Cantidad",BN91,IF(ISERROR(BN91/BO91),0,BN91/BO91))</f>
        <v>0</v>
      </c>
      <c r="AU91" s="159">
        <f t="shared" si="109"/>
        <v>0</v>
      </c>
      <c r="AV91" s="125">
        <f t="shared" si="61"/>
        <v>350</v>
      </c>
      <c r="AW91" s="125">
        <f t="shared" si="62"/>
        <v>289</v>
      </c>
      <c r="AX91" s="116">
        <f t="shared" si="63"/>
        <v>0.82571428571428573</v>
      </c>
    </row>
    <row r="92" spans="1:50" s="3" customFormat="1" ht="90" x14ac:dyDescent="0.25">
      <c r="A92" s="315"/>
      <c r="B92" s="185">
        <v>2</v>
      </c>
      <c r="C92" s="185" t="s">
        <v>247</v>
      </c>
      <c r="D92" s="61" t="s">
        <v>131</v>
      </c>
      <c r="E92" s="179" t="str">
        <f t="shared" ref="E92:E96" si="116">IF(D92="","",VLOOKUP(D92,$C$138:$L$151,10,FALSE))</f>
        <v>Promover capacidades ciudadanas en torno a la protección y el bienestar animal a través de estrategias de sensibilización y participación ciudadana incidente, mediante espacios de interacción institucionales con la ciudadanía, con el fin de prevenir el maltrato animal y la naturalización de la violencia de la que son sujetos.</v>
      </c>
      <c r="F92" s="142">
        <v>1</v>
      </c>
      <c r="G92" s="142"/>
      <c r="H92" s="185">
        <v>2</v>
      </c>
      <c r="I92" s="185" t="s">
        <v>248</v>
      </c>
      <c r="J92" s="142" t="s">
        <v>180</v>
      </c>
      <c r="K92" s="142" t="s">
        <v>183</v>
      </c>
      <c r="L92" s="117">
        <v>0.05</v>
      </c>
      <c r="M92" s="117">
        <v>0.05</v>
      </c>
      <c r="N92" s="159">
        <f t="shared" si="100"/>
        <v>1</v>
      </c>
      <c r="O92" s="117">
        <v>0.05</v>
      </c>
      <c r="P92" s="117">
        <v>0.05</v>
      </c>
      <c r="Q92" s="159">
        <f t="shared" si="51"/>
        <v>1</v>
      </c>
      <c r="R92" s="117">
        <v>0.1</v>
      </c>
      <c r="S92" s="117">
        <v>0.1</v>
      </c>
      <c r="T92" s="159">
        <f t="shared" si="101"/>
        <v>1</v>
      </c>
      <c r="U92" s="117">
        <v>2.5000000000000001E-2</v>
      </c>
      <c r="V92" s="117">
        <v>2.5000000000000001E-2</v>
      </c>
      <c r="W92" s="159">
        <f t="shared" si="102"/>
        <v>1</v>
      </c>
      <c r="X92" s="117">
        <f>12.5%</f>
        <v>0.125</v>
      </c>
      <c r="Y92" s="117">
        <v>0.125</v>
      </c>
      <c r="Z92" s="159">
        <f t="shared" si="103"/>
        <v>1</v>
      </c>
      <c r="AA92" s="117">
        <v>7.4999999999999997E-2</v>
      </c>
      <c r="AB92" s="117">
        <v>7.4999999999999997E-2</v>
      </c>
      <c r="AC92" s="159">
        <f t="shared" si="104"/>
        <v>1</v>
      </c>
      <c r="AD92" s="117">
        <v>0.125</v>
      </c>
      <c r="AE92" s="117">
        <v>0.125</v>
      </c>
      <c r="AF92" s="159">
        <f t="shared" si="105"/>
        <v>1</v>
      </c>
      <c r="AG92" s="117">
        <v>0.15</v>
      </c>
      <c r="AH92" s="117">
        <v>0.15</v>
      </c>
      <c r="AI92" s="159">
        <f t="shared" si="45"/>
        <v>1</v>
      </c>
      <c r="AJ92" s="117">
        <v>0.15</v>
      </c>
      <c r="AK92" s="350">
        <v>0.15</v>
      </c>
      <c r="AL92" s="159">
        <f t="shared" si="106"/>
        <v>1</v>
      </c>
      <c r="AM92" s="117">
        <v>0.05</v>
      </c>
      <c r="AN92" s="208">
        <f t="shared" si="113"/>
        <v>0</v>
      </c>
      <c r="AO92" s="159">
        <f t="shared" si="107"/>
        <v>0</v>
      </c>
      <c r="AP92" s="117">
        <v>0.05</v>
      </c>
      <c r="AQ92" s="208">
        <f t="shared" si="114"/>
        <v>0</v>
      </c>
      <c r="AR92" s="159">
        <f t="shared" si="108"/>
        <v>0</v>
      </c>
      <c r="AS92" s="117">
        <v>0.05</v>
      </c>
      <c r="AT92" s="208">
        <f t="shared" si="115"/>
        <v>0</v>
      </c>
      <c r="AU92" s="159">
        <f t="shared" si="109"/>
        <v>0</v>
      </c>
      <c r="AV92" s="93">
        <f t="shared" si="61"/>
        <v>1.0000000000000002</v>
      </c>
      <c r="AW92" s="171">
        <f t="shared" si="62"/>
        <v>0.85000000000000009</v>
      </c>
      <c r="AX92" s="141">
        <f t="shared" si="63"/>
        <v>0.84999999999999987</v>
      </c>
    </row>
    <row r="93" spans="1:50" s="3" customFormat="1" ht="90" customHeight="1" x14ac:dyDescent="0.25">
      <c r="A93" s="315"/>
      <c r="B93" s="185">
        <v>3</v>
      </c>
      <c r="C93" s="185" t="s">
        <v>249</v>
      </c>
      <c r="D93" s="178" t="s">
        <v>131</v>
      </c>
      <c r="E93" s="179" t="str">
        <f t="shared" si="116"/>
        <v>Promover capacidades ciudadanas en torno a la protección y el bienestar animal a través de estrategias de sensibilización y participación ciudadana incidente, mediante espacios de interacción institucionales con la ciudadanía, con el fin de prevenir el maltrato animal y la naturalización de la violencia de la que son sujetos.</v>
      </c>
      <c r="F93" s="142">
        <v>1</v>
      </c>
      <c r="G93" s="142"/>
      <c r="H93" s="185">
        <v>3</v>
      </c>
      <c r="I93" s="185" t="s">
        <v>298</v>
      </c>
      <c r="J93" s="142" t="s">
        <v>181</v>
      </c>
      <c r="K93" s="142" t="s">
        <v>183</v>
      </c>
      <c r="L93" s="108">
        <v>2440</v>
      </c>
      <c r="M93" s="108">
        <v>2440</v>
      </c>
      <c r="N93" s="159">
        <f t="shared" si="100"/>
        <v>1</v>
      </c>
      <c r="O93" s="108">
        <v>2209</v>
      </c>
      <c r="P93" s="108">
        <v>2209</v>
      </c>
      <c r="Q93" s="159">
        <f t="shared" si="51"/>
        <v>1</v>
      </c>
      <c r="R93" s="108">
        <v>3193</v>
      </c>
      <c r="S93" s="108">
        <v>3193</v>
      </c>
      <c r="T93" s="159">
        <f t="shared" si="101"/>
        <v>1</v>
      </c>
      <c r="U93" s="108">
        <v>2900</v>
      </c>
      <c r="V93" s="108">
        <v>2900</v>
      </c>
      <c r="W93" s="159">
        <f t="shared" si="102"/>
        <v>1</v>
      </c>
      <c r="X93" s="108">
        <v>2474</v>
      </c>
      <c r="Y93" s="108">
        <v>2474</v>
      </c>
      <c r="Z93" s="159">
        <f t="shared" si="103"/>
        <v>1</v>
      </c>
      <c r="AA93" s="108">
        <v>4543</v>
      </c>
      <c r="AB93" s="108">
        <v>4543</v>
      </c>
      <c r="AC93" s="159">
        <f t="shared" si="104"/>
        <v>1</v>
      </c>
      <c r="AD93" s="208">
        <v>2951</v>
      </c>
      <c r="AE93" s="208">
        <v>2951</v>
      </c>
      <c r="AF93" s="159">
        <f t="shared" si="105"/>
        <v>1</v>
      </c>
      <c r="AG93" s="208">
        <v>3515</v>
      </c>
      <c r="AH93" s="242">
        <v>3515</v>
      </c>
      <c r="AI93" s="159">
        <f t="shared" si="45"/>
        <v>1</v>
      </c>
      <c r="AJ93" s="208">
        <v>300</v>
      </c>
      <c r="AK93" s="351">
        <v>300</v>
      </c>
      <c r="AL93" s="159">
        <f t="shared" si="106"/>
        <v>1</v>
      </c>
      <c r="AM93" s="208">
        <v>250</v>
      </c>
      <c r="AN93" s="208">
        <f t="shared" si="113"/>
        <v>0</v>
      </c>
      <c r="AO93" s="159">
        <f t="shared" si="107"/>
        <v>0</v>
      </c>
      <c r="AP93" s="208">
        <v>125</v>
      </c>
      <c r="AQ93" s="208">
        <f t="shared" si="114"/>
        <v>0</v>
      </c>
      <c r="AR93" s="159">
        <f t="shared" si="108"/>
        <v>0</v>
      </c>
      <c r="AS93" s="208">
        <v>100</v>
      </c>
      <c r="AT93" s="208">
        <f t="shared" si="115"/>
        <v>0</v>
      </c>
      <c r="AU93" s="159">
        <f t="shared" si="109"/>
        <v>0</v>
      </c>
      <c r="AV93" s="140">
        <f t="shared" si="61"/>
        <v>25000</v>
      </c>
      <c r="AW93" s="185">
        <f t="shared" si="62"/>
        <v>24525</v>
      </c>
      <c r="AX93" s="141">
        <f t="shared" si="63"/>
        <v>0.98099999999999998</v>
      </c>
    </row>
    <row r="94" spans="1:50" s="3" customFormat="1" ht="69" customHeight="1" x14ac:dyDescent="0.25">
      <c r="A94" s="315"/>
      <c r="B94" s="185">
        <v>4</v>
      </c>
      <c r="C94" s="185" t="s">
        <v>250</v>
      </c>
      <c r="D94" s="178" t="s">
        <v>131</v>
      </c>
      <c r="E94" s="179" t="str">
        <f t="shared" si="116"/>
        <v>Promover capacidades ciudadanas en torno a la protección y el bienestar animal a través de estrategias de sensibilización y participación ciudadana incidente, mediante espacios de interacción institucionales con la ciudadanía, con el fin de prevenir el maltrato animal y la naturalización de la violencia de la que son sujetos.</v>
      </c>
      <c r="F94" s="142">
        <v>1</v>
      </c>
      <c r="G94" s="142"/>
      <c r="H94" s="185">
        <v>4</v>
      </c>
      <c r="I94" s="185" t="s">
        <v>353</v>
      </c>
      <c r="J94" s="142" t="s">
        <v>181</v>
      </c>
      <c r="K94" s="142" t="s">
        <v>183</v>
      </c>
      <c r="L94" s="231">
        <v>84</v>
      </c>
      <c r="M94" s="231">
        <v>84</v>
      </c>
      <c r="N94" s="223">
        <f t="shared" si="100"/>
        <v>1</v>
      </c>
      <c r="O94" s="231">
        <v>150</v>
      </c>
      <c r="P94" s="231">
        <v>150</v>
      </c>
      <c r="Q94" s="223">
        <f t="shared" si="51"/>
        <v>1</v>
      </c>
      <c r="R94" s="231">
        <v>255</v>
      </c>
      <c r="S94" s="231">
        <v>255</v>
      </c>
      <c r="T94" s="223">
        <f t="shared" si="101"/>
        <v>1</v>
      </c>
      <c r="U94" s="231">
        <v>404</v>
      </c>
      <c r="V94" s="108">
        <v>404</v>
      </c>
      <c r="W94" s="223">
        <f t="shared" si="102"/>
        <v>1</v>
      </c>
      <c r="X94" s="231">
        <v>400</v>
      </c>
      <c r="Y94" s="108">
        <v>400</v>
      </c>
      <c r="Z94" s="223">
        <f t="shared" si="103"/>
        <v>1</v>
      </c>
      <c r="AA94" s="231">
        <v>401</v>
      </c>
      <c r="AB94" s="231">
        <v>401</v>
      </c>
      <c r="AC94" s="223">
        <f t="shared" si="104"/>
        <v>1</v>
      </c>
      <c r="AD94" s="224">
        <v>300</v>
      </c>
      <c r="AE94" s="222">
        <v>300</v>
      </c>
      <c r="AF94" s="223">
        <f t="shared" si="105"/>
        <v>1</v>
      </c>
      <c r="AG94" s="224">
        <v>471</v>
      </c>
      <c r="AH94" s="222">
        <v>471</v>
      </c>
      <c r="AI94" s="223">
        <f t="shared" si="45"/>
        <v>1</v>
      </c>
      <c r="AJ94" s="245">
        <v>494</v>
      </c>
      <c r="AK94" s="352">
        <v>494</v>
      </c>
      <c r="AL94" s="223">
        <f t="shared" si="106"/>
        <v>1</v>
      </c>
      <c r="AM94" s="224">
        <v>500</v>
      </c>
      <c r="AN94" s="222">
        <f t="shared" si="113"/>
        <v>0</v>
      </c>
      <c r="AO94" s="223">
        <f t="shared" si="107"/>
        <v>0</v>
      </c>
      <c r="AP94" s="224">
        <v>350</v>
      </c>
      <c r="AQ94" s="222">
        <f t="shared" si="114"/>
        <v>0</v>
      </c>
      <c r="AR94" s="223">
        <f t="shared" si="108"/>
        <v>0</v>
      </c>
      <c r="AS94" s="208">
        <v>191</v>
      </c>
      <c r="AT94" s="222">
        <f t="shared" si="115"/>
        <v>0</v>
      </c>
      <c r="AU94" s="223">
        <f t="shared" si="109"/>
        <v>0</v>
      </c>
      <c r="AV94" s="140">
        <f t="shared" si="61"/>
        <v>4000</v>
      </c>
      <c r="AW94" s="185">
        <f t="shared" si="62"/>
        <v>2959</v>
      </c>
      <c r="AX94" s="141">
        <f t="shared" si="63"/>
        <v>0.73975000000000002</v>
      </c>
    </row>
    <row r="95" spans="1:50" s="3" customFormat="1" ht="90" x14ac:dyDescent="0.25">
      <c r="A95" s="315"/>
      <c r="B95" s="185">
        <v>5</v>
      </c>
      <c r="C95" s="185" t="s">
        <v>251</v>
      </c>
      <c r="D95" s="61" t="s">
        <v>131</v>
      </c>
      <c r="E95" s="179" t="str">
        <f t="shared" si="116"/>
        <v>Promover capacidades ciudadanas en torno a la protección y el bienestar animal a través de estrategias de sensibilización y participación ciudadana incidente, mediante espacios de interacción institucionales con la ciudadanía, con el fin de prevenir el maltrato animal y la naturalización de la violencia de la que son sujetos.</v>
      </c>
      <c r="F95" s="142">
        <v>1</v>
      </c>
      <c r="G95" s="142"/>
      <c r="H95" s="185">
        <v>5</v>
      </c>
      <c r="I95" s="185" t="s">
        <v>354</v>
      </c>
      <c r="J95" s="142" t="s">
        <v>181</v>
      </c>
      <c r="K95" s="142" t="s">
        <v>183</v>
      </c>
      <c r="L95" s="108">
        <v>17</v>
      </c>
      <c r="M95" s="108">
        <v>17</v>
      </c>
      <c r="N95" s="159">
        <f t="shared" si="100"/>
        <v>1</v>
      </c>
      <c r="O95" s="108">
        <v>14</v>
      </c>
      <c r="P95" s="108">
        <v>14</v>
      </c>
      <c r="Q95" s="159">
        <f t="shared" si="51"/>
        <v>1</v>
      </c>
      <c r="R95" s="108">
        <v>21</v>
      </c>
      <c r="S95" s="108">
        <v>21</v>
      </c>
      <c r="T95" s="159">
        <f t="shared" si="101"/>
        <v>1</v>
      </c>
      <c r="U95" s="108">
        <v>40</v>
      </c>
      <c r="V95" s="108">
        <v>40</v>
      </c>
      <c r="W95" s="159">
        <f t="shared" si="102"/>
        <v>1</v>
      </c>
      <c r="X95" s="231">
        <v>41</v>
      </c>
      <c r="Y95" s="108">
        <v>41</v>
      </c>
      <c r="Z95" s="159">
        <f t="shared" si="103"/>
        <v>1</v>
      </c>
      <c r="AA95" s="108">
        <v>42</v>
      </c>
      <c r="AB95" s="108">
        <v>42</v>
      </c>
      <c r="AC95" s="159">
        <f t="shared" si="104"/>
        <v>1</v>
      </c>
      <c r="AD95" s="208">
        <v>42</v>
      </c>
      <c r="AE95" s="208">
        <v>42</v>
      </c>
      <c r="AF95" s="159">
        <f t="shared" si="105"/>
        <v>1</v>
      </c>
      <c r="AG95" s="208">
        <v>37</v>
      </c>
      <c r="AH95" s="242">
        <v>37</v>
      </c>
      <c r="AI95" s="159">
        <f t="shared" si="45"/>
        <v>1</v>
      </c>
      <c r="AJ95" s="208">
        <v>47</v>
      </c>
      <c r="AK95" s="351">
        <v>47</v>
      </c>
      <c r="AL95" s="159">
        <f t="shared" si="106"/>
        <v>1</v>
      </c>
      <c r="AM95" s="208">
        <v>46</v>
      </c>
      <c r="AN95" s="208">
        <f t="shared" si="113"/>
        <v>0</v>
      </c>
      <c r="AO95" s="159">
        <f t="shared" si="107"/>
        <v>0</v>
      </c>
      <c r="AP95" s="208">
        <v>44</v>
      </c>
      <c r="AQ95" s="208">
        <f t="shared" si="114"/>
        <v>0</v>
      </c>
      <c r="AR95" s="159">
        <f t="shared" si="108"/>
        <v>0</v>
      </c>
      <c r="AS95" s="208">
        <v>39</v>
      </c>
      <c r="AT95" s="208">
        <f t="shared" si="115"/>
        <v>0</v>
      </c>
      <c r="AU95" s="159">
        <f t="shared" si="109"/>
        <v>0</v>
      </c>
      <c r="AV95" s="140">
        <f t="shared" si="61"/>
        <v>430</v>
      </c>
      <c r="AW95" s="185">
        <f t="shared" si="62"/>
        <v>301</v>
      </c>
      <c r="AX95" s="141">
        <f t="shared" si="63"/>
        <v>0.7</v>
      </c>
    </row>
    <row r="96" spans="1:50" s="3" customFormat="1" ht="105" x14ac:dyDescent="0.25">
      <c r="A96" s="315"/>
      <c r="B96" s="185">
        <v>6</v>
      </c>
      <c r="C96" s="185" t="s">
        <v>252</v>
      </c>
      <c r="D96" s="61" t="s">
        <v>131</v>
      </c>
      <c r="E96" s="179" t="str">
        <f t="shared" si="116"/>
        <v>Promover capacidades ciudadanas en torno a la protección y el bienestar animal a través de estrategias de sensibilización y participación ciudadana incidente, mediante espacios de interacción institucionales con la ciudadanía, con el fin de prevenir el maltrato animal y la naturalización de la violencia de la que son sujetos.</v>
      </c>
      <c r="F96" s="142">
        <v>1</v>
      </c>
      <c r="G96" s="142"/>
      <c r="H96" s="185">
        <v>6</v>
      </c>
      <c r="I96" s="185" t="s">
        <v>253</v>
      </c>
      <c r="J96" s="142" t="s">
        <v>180</v>
      </c>
      <c r="K96" s="142" t="s">
        <v>183</v>
      </c>
      <c r="L96" s="117">
        <v>0.01</v>
      </c>
      <c r="M96" s="117">
        <v>0.01</v>
      </c>
      <c r="N96" s="225">
        <f t="shared" si="100"/>
        <v>1</v>
      </c>
      <c r="O96" s="117">
        <v>0.06</v>
      </c>
      <c r="P96" s="117">
        <v>0.06</v>
      </c>
      <c r="Q96" s="159">
        <f t="shared" si="51"/>
        <v>1</v>
      </c>
      <c r="R96" s="117">
        <v>7.0000000000000007E-2</v>
      </c>
      <c r="S96" s="117">
        <v>7.0000000000000007E-2</v>
      </c>
      <c r="T96" s="159">
        <f t="shared" si="101"/>
        <v>1</v>
      </c>
      <c r="U96" s="117">
        <v>0.11</v>
      </c>
      <c r="V96" s="117">
        <v>0.11</v>
      </c>
      <c r="W96" s="159">
        <f t="shared" si="102"/>
        <v>1</v>
      </c>
      <c r="X96" s="117">
        <v>0.12</v>
      </c>
      <c r="Y96" s="117">
        <v>0.12</v>
      </c>
      <c r="Z96" s="159">
        <f t="shared" si="103"/>
        <v>1</v>
      </c>
      <c r="AA96" s="117">
        <v>0.12</v>
      </c>
      <c r="AB96" s="117">
        <v>0.12</v>
      </c>
      <c r="AC96" s="159">
        <f t="shared" si="104"/>
        <v>1</v>
      </c>
      <c r="AD96" s="117">
        <v>0.1</v>
      </c>
      <c r="AE96" s="117">
        <v>0.1</v>
      </c>
      <c r="AF96" s="159">
        <f t="shared" si="105"/>
        <v>1</v>
      </c>
      <c r="AG96" s="117">
        <v>0.1</v>
      </c>
      <c r="AH96" s="117">
        <v>0.1</v>
      </c>
      <c r="AI96" s="159">
        <f t="shared" si="45"/>
        <v>1</v>
      </c>
      <c r="AJ96" s="117">
        <v>0.1</v>
      </c>
      <c r="AK96" s="350">
        <v>0.1</v>
      </c>
      <c r="AL96" s="159">
        <f t="shared" si="106"/>
        <v>1</v>
      </c>
      <c r="AM96" s="117">
        <v>0.1</v>
      </c>
      <c r="AN96" s="208">
        <f t="shared" si="113"/>
        <v>0</v>
      </c>
      <c r="AO96" s="159">
        <f t="shared" si="107"/>
        <v>0</v>
      </c>
      <c r="AP96" s="117">
        <v>0.06</v>
      </c>
      <c r="AQ96" s="208">
        <f t="shared" si="114"/>
        <v>0</v>
      </c>
      <c r="AR96" s="159">
        <f t="shared" si="108"/>
        <v>0</v>
      </c>
      <c r="AS96" s="117">
        <v>0.05</v>
      </c>
      <c r="AT96" s="208">
        <f t="shared" si="115"/>
        <v>0</v>
      </c>
      <c r="AU96" s="159">
        <f t="shared" si="109"/>
        <v>0</v>
      </c>
      <c r="AV96" s="93">
        <f t="shared" si="61"/>
        <v>1</v>
      </c>
      <c r="AW96" s="128">
        <f t="shared" si="62"/>
        <v>0.79</v>
      </c>
      <c r="AX96" s="141">
        <f t="shared" si="63"/>
        <v>0.79</v>
      </c>
    </row>
    <row r="97" spans="1:50" s="3" customFormat="1" ht="51" customHeight="1" x14ac:dyDescent="0.25">
      <c r="A97" s="315"/>
      <c r="B97" s="328" t="s">
        <v>343</v>
      </c>
      <c r="C97" s="331" t="s">
        <v>342</v>
      </c>
      <c r="D97" s="317" t="s">
        <v>131</v>
      </c>
      <c r="E97" s="320" t="str">
        <f>IF(D97="","",VLOOKUP(D97,$C$138:$L$151,10,FALSE))</f>
        <v>Promover capacidades ciudadanas en torno a la protección y el bienestar animal a través de estrategias de sensibilización y participación ciudadana incidente, mediante espacios de interacción institucionales con la ciudadanía, con el fin de prevenir el maltrato animal y la naturalización de la violencia de la que son sujetos.</v>
      </c>
      <c r="F97" s="133">
        <v>0.25</v>
      </c>
      <c r="G97" s="133"/>
      <c r="H97" s="185">
        <v>7</v>
      </c>
      <c r="I97" s="180" t="s">
        <v>352</v>
      </c>
      <c r="J97" s="133" t="s">
        <v>180</v>
      </c>
      <c r="K97" s="133" t="s">
        <v>184</v>
      </c>
      <c r="L97" s="232">
        <v>1</v>
      </c>
      <c r="M97" s="233">
        <v>0.8387</v>
      </c>
      <c r="N97" s="227">
        <f t="shared" si="100"/>
        <v>0.8387</v>
      </c>
      <c r="O97" s="232">
        <v>1</v>
      </c>
      <c r="P97" s="232">
        <v>1</v>
      </c>
      <c r="Q97" s="227">
        <f t="shared" si="51"/>
        <v>1</v>
      </c>
      <c r="R97" s="232">
        <v>1</v>
      </c>
      <c r="S97" s="233">
        <v>0.98409999999999997</v>
      </c>
      <c r="T97" s="227">
        <f t="shared" si="101"/>
        <v>0.98409999999999997</v>
      </c>
      <c r="U97" s="232">
        <v>1</v>
      </c>
      <c r="V97" s="233">
        <v>0.97219999999999995</v>
      </c>
      <c r="W97" s="227">
        <f t="shared" si="102"/>
        <v>0.97219999999999995</v>
      </c>
      <c r="X97" s="232">
        <v>1</v>
      </c>
      <c r="Y97" s="233">
        <v>1</v>
      </c>
      <c r="Z97" s="227">
        <f t="shared" si="103"/>
        <v>1</v>
      </c>
      <c r="AA97" s="232">
        <v>1</v>
      </c>
      <c r="AB97" s="232">
        <v>1</v>
      </c>
      <c r="AC97" s="228">
        <f t="shared" si="104"/>
        <v>1</v>
      </c>
      <c r="AD97" s="226">
        <v>1</v>
      </c>
      <c r="AE97" s="226">
        <v>1</v>
      </c>
      <c r="AF97" s="227">
        <f t="shared" si="105"/>
        <v>1</v>
      </c>
      <c r="AG97" s="226">
        <v>1</v>
      </c>
      <c r="AH97" s="226">
        <v>1</v>
      </c>
      <c r="AI97" s="227">
        <f t="shared" si="45"/>
        <v>1</v>
      </c>
      <c r="AJ97" s="226">
        <v>1</v>
      </c>
      <c r="AK97" s="353">
        <v>1</v>
      </c>
      <c r="AL97" s="227">
        <f t="shared" si="106"/>
        <v>1</v>
      </c>
      <c r="AM97" s="226">
        <v>1</v>
      </c>
      <c r="AN97" s="226"/>
      <c r="AO97" s="227">
        <f t="shared" si="107"/>
        <v>0</v>
      </c>
      <c r="AP97" s="226">
        <v>1</v>
      </c>
      <c r="AQ97" s="226"/>
      <c r="AR97" s="227">
        <f t="shared" si="108"/>
        <v>0</v>
      </c>
      <c r="AS97" s="226">
        <v>1</v>
      </c>
      <c r="AT97" s="226"/>
      <c r="AU97" s="227">
        <f t="shared" si="109"/>
        <v>0</v>
      </c>
      <c r="AV97" s="135">
        <f t="shared" si="61"/>
        <v>1</v>
      </c>
      <c r="AW97" s="136">
        <f t="shared" si="62"/>
        <v>0.97722222222222221</v>
      </c>
      <c r="AX97" s="141">
        <f t="shared" si="63"/>
        <v>0.97722222222222221</v>
      </c>
    </row>
    <row r="98" spans="1:50" s="3" customFormat="1" ht="51" customHeight="1" x14ac:dyDescent="0.25">
      <c r="A98" s="315"/>
      <c r="B98" s="329"/>
      <c r="C98" s="332"/>
      <c r="D98" s="318"/>
      <c r="E98" s="321"/>
      <c r="F98" s="142">
        <v>0.25</v>
      </c>
      <c r="G98" s="142"/>
      <c r="H98" s="185">
        <v>7</v>
      </c>
      <c r="I98" s="180" t="s">
        <v>348</v>
      </c>
      <c r="J98" s="133" t="s">
        <v>180</v>
      </c>
      <c r="K98" s="133" t="s">
        <v>355</v>
      </c>
      <c r="L98" s="232">
        <v>1</v>
      </c>
      <c r="M98" s="233">
        <v>0.78790000000000004</v>
      </c>
      <c r="N98" s="227">
        <f t="shared" si="100"/>
        <v>0.78790000000000004</v>
      </c>
      <c r="O98" s="232">
        <v>1</v>
      </c>
      <c r="P98" s="233">
        <v>0.78790000000000004</v>
      </c>
      <c r="Q98" s="227">
        <f t="shared" si="51"/>
        <v>0.78790000000000004</v>
      </c>
      <c r="R98" s="232">
        <v>1</v>
      </c>
      <c r="S98" s="233">
        <v>0.85009999999999997</v>
      </c>
      <c r="T98" s="227">
        <f t="shared" si="101"/>
        <v>0.85009999999999997</v>
      </c>
      <c r="U98" s="232">
        <v>1</v>
      </c>
      <c r="V98" s="233">
        <v>0.85009999999999997</v>
      </c>
      <c r="W98" s="227">
        <f t="shared" si="102"/>
        <v>0.85009999999999997</v>
      </c>
      <c r="X98" s="232">
        <v>1</v>
      </c>
      <c r="Y98" s="233">
        <v>0.85009999999999997</v>
      </c>
      <c r="Z98" s="227">
        <f t="shared" si="103"/>
        <v>0.85009999999999997</v>
      </c>
      <c r="AA98" s="232">
        <v>1</v>
      </c>
      <c r="AB98" s="233">
        <v>0.85009999999999997</v>
      </c>
      <c r="AC98" s="227">
        <f t="shared" si="104"/>
        <v>0.85009999999999997</v>
      </c>
      <c r="AD98" s="226">
        <v>1</v>
      </c>
      <c r="AE98" s="240">
        <v>0.9274</v>
      </c>
      <c r="AF98" s="227">
        <f t="shared" si="105"/>
        <v>0.9274</v>
      </c>
      <c r="AG98" s="226">
        <v>1</v>
      </c>
      <c r="AH98" s="240">
        <v>0.9274</v>
      </c>
      <c r="AI98" s="227">
        <f t="shared" si="45"/>
        <v>0.9274</v>
      </c>
      <c r="AJ98" s="226">
        <v>1</v>
      </c>
      <c r="AK98" s="353">
        <v>0.95</v>
      </c>
      <c r="AL98" s="227">
        <f t="shared" si="106"/>
        <v>0.95</v>
      </c>
      <c r="AM98" s="226">
        <v>1</v>
      </c>
      <c r="AN98" s="226"/>
      <c r="AO98" s="227">
        <f t="shared" si="107"/>
        <v>0</v>
      </c>
      <c r="AP98" s="226">
        <v>1</v>
      </c>
      <c r="AQ98" s="226"/>
      <c r="AR98" s="227">
        <f t="shared" si="108"/>
        <v>0</v>
      </c>
      <c r="AS98" s="226">
        <v>1</v>
      </c>
      <c r="AT98" s="226"/>
      <c r="AU98" s="227">
        <f t="shared" si="109"/>
        <v>0</v>
      </c>
      <c r="AV98" s="135">
        <f t="shared" ref="AV98" si="117">IF(K98="SUMA",(L98+O98+R98+U98+X98+AA98+AD98+AG98+AP98+AS98+AJ98+AM98),(AD98))</f>
        <v>1</v>
      </c>
      <c r="AW98" s="136">
        <f t="shared" ref="AW98" si="118">IF(ISERROR(IF(K98="Suma",(AE98+AH98+AQ98+AT98+AK98+AN98+AB98+Y98+V98+S98+P98+M98),AVERAGE(AE98,AH98,AQ98,AT98,AK98,AN98,AB98,Y98,V98,S98,P98,M98))),0,IF(K98="Suma",(AE98+AH98+AQ98+AT98+AK98+AN98+AB98+Y98+V98+S98+P98+M98),AVERAGE(AE98,AH98,AQ98,AT98,AK98,AN98,AB98,Y98,V98,S98,P98,M98)))</f>
        <v>0.86455555555555563</v>
      </c>
      <c r="AX98" s="141">
        <f t="shared" ref="AX98" si="119">IF(ISERROR(AW98/AV98),0,(AW98/AV98))</f>
        <v>0.86455555555555563</v>
      </c>
    </row>
    <row r="99" spans="1:50" s="3" customFormat="1" ht="51" customHeight="1" x14ac:dyDescent="0.25">
      <c r="A99" s="315"/>
      <c r="B99" s="329"/>
      <c r="C99" s="332"/>
      <c r="D99" s="318"/>
      <c r="E99" s="321"/>
      <c r="F99" s="142">
        <v>0.25</v>
      </c>
      <c r="G99" s="142"/>
      <c r="H99" s="185">
        <v>8</v>
      </c>
      <c r="I99" s="180" t="s">
        <v>349</v>
      </c>
      <c r="J99" s="133" t="s">
        <v>180</v>
      </c>
      <c r="K99" s="133" t="s">
        <v>355</v>
      </c>
      <c r="L99" s="232">
        <v>0.9</v>
      </c>
      <c r="M99" s="233">
        <v>0</v>
      </c>
      <c r="N99" s="227">
        <f t="shared" si="100"/>
        <v>0</v>
      </c>
      <c r="O99" s="232">
        <v>0.9</v>
      </c>
      <c r="P99" s="233">
        <v>2.24E-2</v>
      </c>
      <c r="Q99" s="227">
        <f t="shared" si="51"/>
        <v>2.4888888888888887E-2</v>
      </c>
      <c r="R99" s="232">
        <v>0.9</v>
      </c>
      <c r="S99" s="233">
        <v>0.1087</v>
      </c>
      <c r="T99" s="227">
        <f t="shared" si="101"/>
        <v>0.12077777777777778</v>
      </c>
      <c r="U99" s="232">
        <v>0.9</v>
      </c>
      <c r="V99" s="233">
        <v>0.19109999999999999</v>
      </c>
      <c r="W99" s="227">
        <f t="shared" si="102"/>
        <v>0.21233333333333332</v>
      </c>
      <c r="X99" s="232">
        <v>0.9</v>
      </c>
      <c r="Y99" s="233">
        <v>0.28720000000000001</v>
      </c>
      <c r="Z99" s="227">
        <f t="shared" si="103"/>
        <v>0.31911111111111112</v>
      </c>
      <c r="AA99" s="232">
        <v>0.9</v>
      </c>
      <c r="AB99" s="233">
        <v>0.38519999999999999</v>
      </c>
      <c r="AC99" s="227">
        <f t="shared" si="104"/>
        <v>0.42799999999999999</v>
      </c>
      <c r="AD99" s="226">
        <v>0.9</v>
      </c>
      <c r="AE99" s="240">
        <v>0.43180000000000002</v>
      </c>
      <c r="AF99" s="227">
        <f t="shared" si="105"/>
        <v>0.4797777777777778</v>
      </c>
      <c r="AG99" s="226">
        <v>0.9</v>
      </c>
      <c r="AH99" s="240">
        <v>0.52259999999999995</v>
      </c>
      <c r="AI99" s="227">
        <f t="shared" si="45"/>
        <v>0.58066666666666655</v>
      </c>
      <c r="AJ99" s="226">
        <v>0.9</v>
      </c>
      <c r="AK99" s="353">
        <v>0.59150000000000003</v>
      </c>
      <c r="AL99" s="227">
        <f t="shared" si="106"/>
        <v>0.65722222222222226</v>
      </c>
      <c r="AM99" s="226">
        <v>0.9</v>
      </c>
      <c r="AN99" s="226"/>
      <c r="AO99" s="227">
        <f t="shared" si="107"/>
        <v>0</v>
      </c>
      <c r="AP99" s="226">
        <v>0.9</v>
      </c>
      <c r="AQ99" s="226"/>
      <c r="AR99" s="227">
        <f t="shared" si="108"/>
        <v>0</v>
      </c>
      <c r="AS99" s="226">
        <v>0.9</v>
      </c>
      <c r="AT99" s="226"/>
      <c r="AU99" s="227">
        <f t="shared" si="109"/>
        <v>0</v>
      </c>
      <c r="AV99" s="135">
        <f t="shared" si="61"/>
        <v>0.9</v>
      </c>
      <c r="AW99" s="136">
        <f t="shared" si="62"/>
        <v>0.28227777777777779</v>
      </c>
      <c r="AX99" s="141">
        <f t="shared" si="63"/>
        <v>0.31364197530864196</v>
      </c>
    </row>
    <row r="100" spans="1:50" s="3" customFormat="1" ht="51" customHeight="1" thickBot="1" x14ac:dyDescent="0.3">
      <c r="A100" s="338"/>
      <c r="B100" s="330"/>
      <c r="C100" s="333"/>
      <c r="D100" s="326"/>
      <c r="E100" s="327"/>
      <c r="F100" s="63">
        <v>0.25</v>
      </c>
      <c r="G100" s="63"/>
      <c r="H100" s="62">
        <v>9</v>
      </c>
      <c r="I100" s="194" t="s">
        <v>350</v>
      </c>
      <c r="J100" s="105" t="s">
        <v>180</v>
      </c>
      <c r="K100" s="133" t="s">
        <v>355</v>
      </c>
      <c r="L100" s="234">
        <v>1</v>
      </c>
      <c r="M100" s="235">
        <v>0.47170000000000001</v>
      </c>
      <c r="N100" s="230">
        <f t="shared" si="100"/>
        <v>0.47170000000000001</v>
      </c>
      <c r="O100" s="234">
        <v>1</v>
      </c>
      <c r="P100" s="235">
        <v>0.62339999999999995</v>
      </c>
      <c r="Q100" s="230">
        <f t="shared" si="51"/>
        <v>0.62339999999999995</v>
      </c>
      <c r="R100" s="234">
        <v>1</v>
      </c>
      <c r="S100" s="235">
        <v>0.76870000000000005</v>
      </c>
      <c r="T100" s="230">
        <f t="shared" si="101"/>
        <v>0.76870000000000005</v>
      </c>
      <c r="U100" s="234">
        <v>1</v>
      </c>
      <c r="V100" s="235">
        <v>0.97299999999999998</v>
      </c>
      <c r="W100" s="230">
        <f t="shared" si="102"/>
        <v>0.97299999999999998</v>
      </c>
      <c r="X100" s="234">
        <v>1</v>
      </c>
      <c r="Y100" s="235">
        <v>0.97299999999999998</v>
      </c>
      <c r="Z100" s="230">
        <f t="shared" si="103"/>
        <v>0.97299999999999998</v>
      </c>
      <c r="AA100" s="234">
        <v>1</v>
      </c>
      <c r="AB100" s="235">
        <v>0.97299999999999998</v>
      </c>
      <c r="AC100" s="230">
        <f t="shared" si="104"/>
        <v>0.97299999999999998</v>
      </c>
      <c r="AD100" s="229">
        <v>1</v>
      </c>
      <c r="AE100" s="241">
        <v>0.97299999999999998</v>
      </c>
      <c r="AF100" s="230">
        <f t="shared" si="105"/>
        <v>0.97299999999999998</v>
      </c>
      <c r="AG100" s="229">
        <v>1</v>
      </c>
      <c r="AH100" s="241">
        <v>0.97299999999999998</v>
      </c>
      <c r="AI100" s="230">
        <f t="shared" si="45"/>
        <v>0.97299999999999998</v>
      </c>
      <c r="AJ100" s="229">
        <v>1</v>
      </c>
      <c r="AK100" s="354">
        <v>1</v>
      </c>
      <c r="AL100" s="230">
        <f t="shared" si="106"/>
        <v>1</v>
      </c>
      <c r="AM100" s="229">
        <v>1</v>
      </c>
      <c r="AN100" s="229"/>
      <c r="AO100" s="230">
        <f t="shared" si="107"/>
        <v>0</v>
      </c>
      <c r="AP100" s="229">
        <v>1</v>
      </c>
      <c r="AQ100" s="229"/>
      <c r="AR100" s="230">
        <f t="shared" si="108"/>
        <v>0</v>
      </c>
      <c r="AS100" s="229">
        <v>1</v>
      </c>
      <c r="AT100" s="229"/>
      <c r="AU100" s="230">
        <f t="shared" si="109"/>
        <v>0</v>
      </c>
      <c r="AV100" s="114">
        <f t="shared" si="61"/>
        <v>1</v>
      </c>
      <c r="AW100" s="113">
        <f t="shared" si="62"/>
        <v>0.85875555555555549</v>
      </c>
      <c r="AX100" s="71">
        <f t="shared" si="63"/>
        <v>0.85875555555555549</v>
      </c>
    </row>
    <row r="101" spans="1:50" s="3" customForma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row>
    <row r="102" spans="1:50" s="3" customForma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row>
    <row r="103" spans="1:50" s="3" customForma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row>
    <row r="104" spans="1:50" s="3" customFormat="1" x14ac:dyDescent="0.25">
      <c r="A104" s="2"/>
      <c r="B104" s="2"/>
      <c r="C104" s="2"/>
      <c r="D104" s="2"/>
      <c r="E104" s="2"/>
      <c r="F104" s="8"/>
      <c r="G104" s="8"/>
      <c r="H104" s="8"/>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row>
    <row r="105" spans="1:50" s="3" customFormat="1" x14ac:dyDescent="0.25">
      <c r="A105" s="2"/>
      <c r="B105" s="2"/>
      <c r="C105" s="2"/>
      <c r="D105" s="2"/>
      <c r="E105" s="2"/>
      <c r="F105" s="8"/>
      <c r="G105" s="8"/>
      <c r="H105" s="8"/>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row>
    <row r="106" spans="1:50" s="3" customForma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row>
    <row r="107" spans="1:50" s="3" customForma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row>
    <row r="108" spans="1:50" s="3" customForma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row>
    <row r="109" spans="1:50" s="3" customForma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row>
    <row r="110" spans="1:50" s="3" customForma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row>
    <row r="111" spans="1:50" s="3" customForma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row>
    <row r="112" spans="1:50" s="3" customForma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row>
    <row r="113" spans="1:33" s="3" customForma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row>
    <row r="114" spans="1:33" s="3" customForma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row>
    <row r="115" spans="1:33" s="3" customForma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row>
    <row r="116" spans="1:33" s="3" customForma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row>
    <row r="117" spans="1:33" s="3" customForma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row>
    <row r="118" spans="1:33" s="3" customForma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row>
    <row r="119" spans="1:33" s="3" customForma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row>
    <row r="120" spans="1:33" s="3" customForma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row>
    <row r="121" spans="1:33" s="3" customFormat="1" ht="60"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row>
    <row r="122" spans="1:33" s="3" customForma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row>
    <row r="123" spans="1:33" s="3" customForma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row>
    <row r="124" spans="1:33" s="3" customForma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row>
    <row r="125" spans="1:33" s="3" customForma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row>
    <row r="126" spans="1:33" s="3" customForma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row>
    <row r="127" spans="1:33" s="3" customFormat="1" x14ac:dyDescent="0.25">
      <c r="A127" s="2"/>
      <c r="B127" s="2"/>
      <c r="C127" s="2"/>
      <c r="D127" s="2"/>
      <c r="E127" s="5"/>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row>
    <row r="128" spans="1:33" s="3" customFormat="1" ht="45" customHeight="1" x14ac:dyDescent="0.2">
      <c r="A128" s="2"/>
      <c r="B128" s="2"/>
      <c r="C128" s="4"/>
      <c r="D128" s="2"/>
      <c r="E128" s="5"/>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row>
    <row r="129" spans="1:41" s="3" customFormat="1" x14ac:dyDescent="0.2">
      <c r="A129" s="2"/>
      <c r="B129" s="2"/>
      <c r="C129" s="4"/>
      <c r="D129" s="2"/>
      <c r="E129" s="5"/>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row>
    <row r="130" spans="1:41" s="3" customFormat="1" ht="45" customHeight="1" x14ac:dyDescent="0.2">
      <c r="A130" s="2"/>
      <c r="B130" s="2"/>
      <c r="C130" s="4"/>
      <c r="D130" s="2"/>
      <c r="E130" s="5"/>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row>
    <row r="131" spans="1:41" s="3" customFormat="1" x14ac:dyDescent="0.2">
      <c r="A131" s="2"/>
      <c r="B131" s="2"/>
      <c r="C131" s="4"/>
      <c r="D131" s="2"/>
      <c r="E131" s="2"/>
      <c r="F131" s="6"/>
      <c r="G131" s="6"/>
      <c r="H131" s="6"/>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row>
    <row r="132" spans="1:41" s="3" customFormat="1" x14ac:dyDescent="0.2">
      <c r="A132" s="2"/>
      <c r="B132" s="2"/>
      <c r="C132" s="2"/>
      <c r="D132" s="2"/>
      <c r="E132" s="2"/>
      <c r="F132" s="6"/>
      <c r="G132" s="6"/>
      <c r="H132" s="6"/>
      <c r="I132" s="2"/>
      <c r="J132" s="2"/>
      <c r="K132" s="2"/>
      <c r="L132" s="7"/>
      <c r="M132" s="2"/>
      <c r="N132" s="2"/>
      <c r="O132" s="2"/>
      <c r="P132" s="2"/>
      <c r="Q132" s="2"/>
      <c r="R132" s="2"/>
      <c r="S132" s="2"/>
      <c r="T132" s="2"/>
      <c r="U132" s="2"/>
      <c r="V132" s="2"/>
      <c r="W132" s="2"/>
      <c r="X132" s="2"/>
      <c r="Y132" s="2"/>
      <c r="Z132" s="2"/>
      <c r="AA132" s="2"/>
      <c r="AB132" s="2"/>
      <c r="AC132" s="2"/>
      <c r="AD132" s="2"/>
      <c r="AE132" s="2"/>
      <c r="AF132" s="2"/>
      <c r="AG132" s="2"/>
    </row>
    <row r="133" spans="1:41" s="3" customFormat="1" x14ac:dyDescent="0.2">
      <c r="A133" s="2"/>
      <c r="B133" s="2"/>
      <c r="C133" s="2"/>
      <c r="D133" s="2"/>
      <c r="E133" s="2"/>
      <c r="F133" s="6"/>
      <c r="G133" s="6"/>
      <c r="H133" s="6"/>
      <c r="I133" s="2"/>
      <c r="J133" s="2"/>
      <c r="K133" s="2"/>
      <c r="L133" s="7"/>
      <c r="M133" s="2"/>
      <c r="N133" s="2"/>
      <c r="O133" s="2"/>
      <c r="P133" s="2"/>
      <c r="Q133" s="2"/>
      <c r="R133" s="2"/>
      <c r="S133" s="2"/>
      <c r="T133" s="2"/>
      <c r="U133" s="2"/>
      <c r="V133" s="2"/>
      <c r="W133" s="2"/>
      <c r="X133" s="2"/>
      <c r="Y133" s="2"/>
      <c r="Z133" s="2"/>
      <c r="AA133" s="2"/>
      <c r="AB133" s="2"/>
      <c r="AC133" s="2"/>
      <c r="AD133" s="2"/>
      <c r="AE133" s="2"/>
      <c r="AF133" s="2"/>
      <c r="AG133" s="2"/>
    </row>
    <row r="134" spans="1:41" s="74" customFormat="1" x14ac:dyDescent="0.2">
      <c r="A134" s="72"/>
      <c r="B134" s="72"/>
      <c r="C134" s="72"/>
      <c r="D134" s="72"/>
      <c r="E134" s="72"/>
      <c r="F134" s="72"/>
      <c r="G134" s="72"/>
      <c r="H134" s="72"/>
      <c r="I134" s="72"/>
      <c r="J134" s="72"/>
      <c r="K134" s="72"/>
      <c r="L134" s="73"/>
      <c r="M134" s="72"/>
      <c r="N134" s="72"/>
      <c r="O134" s="72"/>
      <c r="P134" s="72"/>
      <c r="Q134" s="72"/>
      <c r="R134" s="72"/>
      <c r="S134" s="72"/>
      <c r="T134" s="72"/>
      <c r="U134" s="72"/>
      <c r="V134" s="72"/>
      <c r="W134" s="72"/>
      <c r="X134" s="72"/>
      <c r="Y134" s="72"/>
      <c r="Z134" s="72"/>
      <c r="AA134" s="72"/>
      <c r="AB134" s="72"/>
      <c r="AC134" s="72"/>
      <c r="AD134" s="72"/>
      <c r="AE134" s="72"/>
      <c r="AF134" s="72"/>
      <c r="AG134" s="72"/>
    </row>
    <row r="135" spans="1:41" s="74" customFormat="1" x14ac:dyDescent="0.25">
      <c r="A135" s="72"/>
      <c r="B135" s="72"/>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c r="AA135" s="72"/>
      <c r="AB135" s="72"/>
      <c r="AC135" s="72"/>
      <c r="AD135" s="72"/>
      <c r="AE135" s="72"/>
      <c r="AF135" s="72"/>
      <c r="AG135" s="72"/>
    </row>
    <row r="136" spans="1:41" s="74" customFormat="1" x14ac:dyDescent="0.25">
      <c r="A136" s="72"/>
      <c r="B136" s="72"/>
      <c r="C136" s="72"/>
      <c r="D136" s="72"/>
      <c r="E136" s="72"/>
      <c r="F136" s="72"/>
      <c r="G136" s="72"/>
      <c r="H136" s="72"/>
      <c r="I136" s="72"/>
      <c r="J136" s="72"/>
      <c r="K136" s="72"/>
      <c r="L136" s="72"/>
      <c r="M136" s="72"/>
      <c r="N136" s="72"/>
      <c r="O136" s="72"/>
      <c r="P136" s="72"/>
      <c r="Q136" s="72"/>
      <c r="R136" s="72"/>
      <c r="S136" s="72"/>
      <c r="T136" s="72"/>
      <c r="U136" s="72"/>
      <c r="V136" s="72"/>
      <c r="W136" s="72"/>
      <c r="X136" s="72"/>
      <c r="Y136" s="72"/>
      <c r="Z136" s="72"/>
      <c r="AA136" s="72"/>
      <c r="AB136" s="72"/>
      <c r="AC136" s="72"/>
      <c r="AD136" s="72"/>
      <c r="AE136" s="72"/>
      <c r="AF136" s="72"/>
      <c r="AG136" s="72"/>
    </row>
    <row r="137" spans="1:41" s="74" customFormat="1" x14ac:dyDescent="0.2">
      <c r="A137" s="72">
        <v>2018</v>
      </c>
      <c r="B137" s="72"/>
      <c r="C137" s="75" t="s">
        <v>106</v>
      </c>
      <c r="D137" s="76" t="s">
        <v>107</v>
      </c>
      <c r="E137" s="76" t="s">
        <v>105</v>
      </c>
      <c r="F137" s="72"/>
      <c r="G137" s="72"/>
      <c r="H137" s="72"/>
      <c r="I137" s="72"/>
      <c r="J137" s="72"/>
      <c r="K137" s="72"/>
      <c r="L137" s="77"/>
      <c r="M137" s="72"/>
      <c r="N137" s="72"/>
      <c r="O137" s="72"/>
      <c r="P137" s="72"/>
      <c r="Q137" s="72"/>
      <c r="R137" s="72"/>
      <c r="S137" s="72"/>
      <c r="T137" s="72"/>
      <c r="U137" s="72"/>
      <c r="V137" s="72"/>
      <c r="W137" s="72"/>
      <c r="X137" s="72"/>
      <c r="Y137" s="72"/>
      <c r="Z137" s="72"/>
      <c r="AA137" s="72"/>
      <c r="AB137" s="72"/>
      <c r="AC137" s="72"/>
      <c r="AD137" s="72"/>
      <c r="AE137" s="72"/>
      <c r="AF137" s="72"/>
      <c r="AG137" s="72"/>
    </row>
    <row r="138" spans="1:41" s="74" customFormat="1" x14ac:dyDescent="0.2">
      <c r="A138" s="72">
        <v>2019</v>
      </c>
      <c r="B138" s="72"/>
      <c r="C138" s="78" t="s">
        <v>109</v>
      </c>
      <c r="D138" s="72" t="s">
        <v>110</v>
      </c>
      <c r="E138" s="79" t="s">
        <v>108</v>
      </c>
      <c r="F138" s="80" t="s">
        <v>112</v>
      </c>
      <c r="G138" s="80"/>
      <c r="H138" s="80"/>
      <c r="I138" s="80" t="s">
        <v>113</v>
      </c>
      <c r="J138" s="80" t="s">
        <v>114</v>
      </c>
      <c r="K138" s="80" t="s">
        <v>113</v>
      </c>
      <c r="L138" s="73" t="s">
        <v>115</v>
      </c>
      <c r="M138" s="80"/>
      <c r="N138" s="80"/>
      <c r="O138" s="80"/>
      <c r="P138" s="80"/>
      <c r="Q138" s="80"/>
      <c r="R138" s="80"/>
      <c r="S138" s="80"/>
      <c r="T138" s="80"/>
      <c r="U138" s="80"/>
      <c r="V138" s="80"/>
      <c r="W138" s="80"/>
      <c r="X138" s="80"/>
      <c r="Y138" s="80"/>
      <c r="Z138" s="80"/>
      <c r="AA138" s="80"/>
      <c r="AB138" s="80"/>
      <c r="AC138" s="80"/>
      <c r="AD138" s="80"/>
      <c r="AE138" s="80"/>
      <c r="AF138" s="80"/>
      <c r="AG138" s="80"/>
    </row>
    <row r="139" spans="1:41" s="74" customFormat="1" x14ac:dyDescent="0.2">
      <c r="A139" s="72">
        <v>2020</v>
      </c>
      <c r="B139" s="72"/>
      <c r="C139" s="78" t="s">
        <v>116</v>
      </c>
      <c r="D139" s="72" t="s">
        <v>117</v>
      </c>
      <c r="E139" s="79" t="s">
        <v>111</v>
      </c>
      <c r="F139" s="80" t="s">
        <v>119</v>
      </c>
      <c r="G139" s="80"/>
      <c r="H139" s="80"/>
      <c r="I139" s="80" t="s">
        <v>113</v>
      </c>
      <c r="J139" s="80" t="s">
        <v>114</v>
      </c>
      <c r="K139" s="80" t="s">
        <v>113</v>
      </c>
      <c r="L139" s="77" t="s">
        <v>120</v>
      </c>
      <c r="M139" s="80"/>
      <c r="N139" s="80"/>
      <c r="O139" s="80"/>
      <c r="P139" s="80"/>
      <c r="Q139" s="80"/>
      <c r="R139" s="80"/>
      <c r="S139" s="80"/>
      <c r="T139" s="80"/>
      <c r="U139" s="80"/>
      <c r="V139" s="80"/>
      <c r="W139" s="80"/>
      <c r="X139" s="80"/>
      <c r="Y139" s="80"/>
      <c r="Z139" s="80"/>
      <c r="AA139" s="80"/>
      <c r="AB139" s="80"/>
      <c r="AC139" s="80"/>
      <c r="AD139" s="80"/>
      <c r="AE139" s="80"/>
      <c r="AF139" s="80"/>
      <c r="AG139" s="80"/>
      <c r="AH139" s="81"/>
      <c r="AI139" s="81"/>
      <c r="AJ139" s="81"/>
      <c r="AK139" s="81"/>
      <c r="AL139" s="81"/>
      <c r="AM139" s="81"/>
      <c r="AN139" s="81"/>
      <c r="AO139" s="81"/>
    </row>
    <row r="140" spans="1:41" s="74" customFormat="1" x14ac:dyDescent="0.2">
      <c r="A140" s="72">
        <v>2021</v>
      </c>
      <c r="B140" s="72"/>
      <c r="C140" s="78" t="s">
        <v>121</v>
      </c>
      <c r="D140" s="72" t="s">
        <v>122</v>
      </c>
      <c r="E140" s="79" t="s">
        <v>118</v>
      </c>
      <c r="F140" s="80" t="s">
        <v>119</v>
      </c>
      <c r="G140" s="80"/>
      <c r="H140" s="80"/>
      <c r="I140" s="80" t="s">
        <v>113</v>
      </c>
      <c r="J140" s="80" t="s">
        <v>114</v>
      </c>
      <c r="K140" s="80" t="s">
        <v>113</v>
      </c>
      <c r="L140" s="77" t="s">
        <v>124</v>
      </c>
      <c r="M140" s="80"/>
      <c r="N140" s="80"/>
      <c r="O140" s="80"/>
      <c r="P140" s="80"/>
      <c r="Q140" s="80"/>
      <c r="R140" s="80"/>
      <c r="S140" s="80"/>
      <c r="T140" s="80"/>
      <c r="U140" s="80"/>
      <c r="V140" s="80"/>
      <c r="W140" s="80"/>
      <c r="X140" s="80"/>
      <c r="Y140" s="80"/>
      <c r="Z140" s="80"/>
      <c r="AA140" s="80"/>
      <c r="AB140" s="80"/>
      <c r="AC140" s="80"/>
      <c r="AD140" s="80"/>
      <c r="AE140" s="80"/>
      <c r="AF140" s="80"/>
      <c r="AG140" s="80"/>
      <c r="AH140" s="81"/>
      <c r="AI140" s="81"/>
      <c r="AJ140" s="81"/>
      <c r="AK140" s="81"/>
      <c r="AL140" s="81"/>
      <c r="AM140" s="81"/>
      <c r="AN140" s="81"/>
      <c r="AO140" s="81"/>
    </row>
    <row r="141" spans="1:41" s="74" customFormat="1" x14ac:dyDescent="0.2">
      <c r="A141" s="72">
        <v>2022</v>
      </c>
      <c r="B141" s="72"/>
      <c r="C141" s="78" t="s">
        <v>125</v>
      </c>
      <c r="D141" s="72" t="s">
        <v>126</v>
      </c>
      <c r="E141" s="79" t="s">
        <v>123</v>
      </c>
      <c r="F141" s="80" t="s">
        <v>128</v>
      </c>
      <c r="G141" s="80"/>
      <c r="H141" s="80"/>
      <c r="I141" s="80" t="s">
        <v>129</v>
      </c>
      <c r="J141" s="80" t="s">
        <v>114</v>
      </c>
      <c r="K141" s="80" t="s">
        <v>129</v>
      </c>
      <c r="L141" s="73" t="s">
        <v>130</v>
      </c>
      <c r="M141" s="80"/>
      <c r="N141" s="80"/>
      <c r="O141" s="80"/>
      <c r="P141" s="80"/>
      <c r="Q141" s="80"/>
      <c r="R141" s="80"/>
      <c r="S141" s="80"/>
      <c r="T141" s="80"/>
      <c r="U141" s="80"/>
      <c r="V141" s="80"/>
      <c r="W141" s="80"/>
      <c r="X141" s="80"/>
      <c r="Y141" s="80"/>
      <c r="Z141" s="80"/>
      <c r="AA141" s="80"/>
      <c r="AB141" s="80"/>
      <c r="AC141" s="80"/>
      <c r="AD141" s="80"/>
      <c r="AE141" s="80"/>
      <c r="AF141" s="80"/>
      <c r="AG141" s="80"/>
      <c r="AH141" s="81"/>
      <c r="AI141" s="81"/>
      <c r="AJ141" s="81"/>
      <c r="AK141" s="81"/>
      <c r="AL141" s="81"/>
      <c r="AM141" s="81"/>
      <c r="AN141" s="81"/>
      <c r="AO141" s="81"/>
    </row>
    <row r="142" spans="1:41" s="74" customFormat="1" x14ac:dyDescent="0.2">
      <c r="A142" s="72">
        <v>2023</v>
      </c>
      <c r="B142" s="72"/>
      <c r="C142" s="78" t="s">
        <v>131</v>
      </c>
      <c r="D142" s="72" t="s">
        <v>132</v>
      </c>
      <c r="E142" s="79" t="s">
        <v>127</v>
      </c>
      <c r="F142" s="80" t="s">
        <v>134</v>
      </c>
      <c r="G142" s="80"/>
      <c r="H142" s="80"/>
      <c r="I142" s="80" t="s">
        <v>129</v>
      </c>
      <c r="J142" s="80" t="s">
        <v>114</v>
      </c>
      <c r="K142" s="80" t="s">
        <v>129</v>
      </c>
      <c r="L142" s="73" t="s">
        <v>135</v>
      </c>
      <c r="M142" s="80"/>
      <c r="N142" s="80"/>
      <c r="O142" s="80"/>
      <c r="P142" s="80"/>
      <c r="Q142" s="80"/>
      <c r="R142" s="80"/>
      <c r="S142" s="80"/>
      <c r="T142" s="80"/>
      <c r="U142" s="80"/>
      <c r="V142" s="80"/>
      <c r="W142" s="80"/>
      <c r="X142" s="80"/>
      <c r="Y142" s="80"/>
      <c r="Z142" s="80"/>
      <c r="AA142" s="80"/>
      <c r="AB142" s="80"/>
      <c r="AC142" s="80"/>
      <c r="AD142" s="80"/>
      <c r="AE142" s="80"/>
      <c r="AF142" s="80"/>
      <c r="AG142" s="80"/>
      <c r="AH142" s="81"/>
      <c r="AI142" s="81"/>
      <c r="AJ142" s="81"/>
      <c r="AK142" s="81"/>
      <c r="AL142" s="81"/>
      <c r="AM142" s="81"/>
      <c r="AN142" s="81"/>
      <c r="AO142" s="81"/>
    </row>
    <row r="143" spans="1:41" s="83" customFormat="1" x14ac:dyDescent="0.2">
      <c r="A143" s="72">
        <v>2024</v>
      </c>
      <c r="B143" s="72"/>
      <c r="C143" s="78" t="s">
        <v>136</v>
      </c>
      <c r="D143" s="72" t="s">
        <v>137</v>
      </c>
      <c r="E143" s="79" t="s">
        <v>133</v>
      </c>
      <c r="F143" s="80" t="s">
        <v>134</v>
      </c>
      <c r="G143" s="80"/>
      <c r="H143" s="80"/>
      <c r="I143" s="80" t="s">
        <v>129</v>
      </c>
      <c r="J143" s="80" t="s">
        <v>114</v>
      </c>
      <c r="K143" s="80" t="s">
        <v>129</v>
      </c>
      <c r="L143" s="73" t="s">
        <v>139</v>
      </c>
      <c r="M143" s="80"/>
      <c r="N143" s="80"/>
      <c r="O143" s="80"/>
      <c r="P143" s="80"/>
      <c r="Q143" s="80"/>
      <c r="R143" s="80"/>
      <c r="S143" s="80"/>
      <c r="T143" s="80"/>
      <c r="U143" s="80"/>
      <c r="V143" s="80"/>
      <c r="W143" s="80"/>
      <c r="X143" s="80"/>
      <c r="Y143" s="80"/>
      <c r="Z143" s="80"/>
      <c r="AA143" s="80"/>
      <c r="AB143" s="80"/>
      <c r="AC143" s="80"/>
      <c r="AD143" s="80"/>
      <c r="AE143" s="80"/>
      <c r="AF143" s="80"/>
      <c r="AG143" s="80"/>
      <c r="AH143" s="82"/>
      <c r="AI143" s="82"/>
      <c r="AJ143" s="82"/>
      <c r="AK143" s="82"/>
      <c r="AL143" s="82"/>
      <c r="AM143" s="82"/>
      <c r="AN143" s="82"/>
      <c r="AO143" s="82"/>
    </row>
    <row r="144" spans="1:41" s="83" customFormat="1" x14ac:dyDescent="0.2">
      <c r="A144" s="72">
        <v>2025</v>
      </c>
      <c r="B144" s="72"/>
      <c r="C144" s="78" t="s">
        <v>140</v>
      </c>
      <c r="D144" s="72" t="s">
        <v>141</v>
      </c>
      <c r="E144" s="79" t="s">
        <v>138</v>
      </c>
      <c r="F144" s="80" t="s">
        <v>134</v>
      </c>
      <c r="G144" s="80"/>
      <c r="H144" s="80"/>
      <c r="I144" s="80" t="s">
        <v>129</v>
      </c>
      <c r="J144" s="80" t="s">
        <v>114</v>
      </c>
      <c r="K144" s="80" t="s">
        <v>129</v>
      </c>
      <c r="L144" s="73" t="s">
        <v>143</v>
      </c>
      <c r="M144" s="80"/>
      <c r="N144" s="80"/>
      <c r="O144" s="80"/>
      <c r="P144" s="80"/>
      <c r="Q144" s="80"/>
      <c r="R144" s="80"/>
      <c r="S144" s="80"/>
      <c r="T144" s="80"/>
      <c r="U144" s="80"/>
      <c r="V144" s="80"/>
      <c r="W144" s="80"/>
      <c r="X144" s="80"/>
      <c r="Y144" s="80"/>
      <c r="Z144" s="80"/>
      <c r="AA144" s="80"/>
      <c r="AB144" s="80"/>
      <c r="AC144" s="80"/>
      <c r="AD144" s="80"/>
      <c r="AE144" s="80"/>
      <c r="AF144" s="80"/>
      <c r="AG144" s="80"/>
      <c r="AH144" s="82"/>
      <c r="AI144" s="82"/>
      <c r="AJ144" s="82"/>
      <c r="AK144" s="82"/>
      <c r="AL144" s="82"/>
      <c r="AM144" s="82"/>
      <c r="AN144" s="82"/>
      <c r="AO144" s="82"/>
    </row>
    <row r="145" spans="1:41" s="83" customFormat="1" x14ac:dyDescent="0.2">
      <c r="A145" s="72">
        <v>2026</v>
      </c>
      <c r="B145" s="72"/>
      <c r="C145" s="78" t="s">
        <v>144</v>
      </c>
      <c r="D145" s="84" t="s">
        <v>145</v>
      </c>
      <c r="E145" s="85" t="s">
        <v>142</v>
      </c>
      <c r="F145" s="80" t="s">
        <v>128</v>
      </c>
      <c r="G145" s="80"/>
      <c r="H145" s="80"/>
      <c r="I145" s="80" t="s">
        <v>129</v>
      </c>
      <c r="J145" s="77" t="s">
        <v>114</v>
      </c>
      <c r="K145" s="80" t="s">
        <v>129</v>
      </c>
      <c r="L145" s="73" t="s">
        <v>147</v>
      </c>
      <c r="M145" s="80"/>
      <c r="N145" s="80"/>
      <c r="O145" s="80"/>
      <c r="P145" s="80"/>
      <c r="Q145" s="80"/>
      <c r="R145" s="80"/>
      <c r="S145" s="80"/>
      <c r="T145" s="80"/>
      <c r="U145" s="80"/>
      <c r="V145" s="80"/>
      <c r="W145" s="80"/>
      <c r="X145" s="80"/>
      <c r="Y145" s="80"/>
      <c r="Z145" s="80"/>
      <c r="AA145" s="80"/>
      <c r="AB145" s="80"/>
      <c r="AC145" s="80"/>
      <c r="AD145" s="80"/>
      <c r="AE145" s="80"/>
      <c r="AF145" s="80"/>
      <c r="AG145" s="80"/>
      <c r="AH145" s="82"/>
      <c r="AI145" s="82"/>
      <c r="AJ145" s="82"/>
      <c r="AK145" s="82"/>
      <c r="AL145" s="82"/>
      <c r="AM145" s="82"/>
      <c r="AN145" s="82"/>
      <c r="AO145" s="82"/>
    </row>
    <row r="146" spans="1:41" s="83" customFormat="1" x14ac:dyDescent="0.2">
      <c r="A146" s="72">
        <v>2027</v>
      </c>
      <c r="B146" s="72"/>
      <c r="C146" s="78" t="s">
        <v>148</v>
      </c>
      <c r="D146" s="84" t="s">
        <v>149</v>
      </c>
      <c r="E146" s="85" t="s">
        <v>146</v>
      </c>
      <c r="F146" s="80" t="s">
        <v>119</v>
      </c>
      <c r="G146" s="80"/>
      <c r="H146" s="80"/>
      <c r="I146" s="73" t="s">
        <v>151</v>
      </c>
      <c r="J146" s="77" t="s">
        <v>114</v>
      </c>
      <c r="K146" s="73" t="s">
        <v>151</v>
      </c>
      <c r="L146" s="73" t="s">
        <v>152</v>
      </c>
      <c r="M146" s="80"/>
      <c r="N146" s="80"/>
      <c r="O146" s="80"/>
      <c r="P146" s="80"/>
      <c r="Q146" s="80"/>
      <c r="R146" s="80"/>
      <c r="S146" s="80"/>
      <c r="T146" s="80"/>
      <c r="U146" s="80"/>
      <c r="V146" s="80"/>
      <c r="W146" s="80"/>
      <c r="X146" s="80"/>
      <c r="Y146" s="80"/>
      <c r="Z146" s="80"/>
      <c r="AA146" s="80"/>
      <c r="AB146" s="80"/>
      <c r="AC146" s="80"/>
      <c r="AD146" s="80"/>
      <c r="AE146" s="80"/>
      <c r="AF146" s="80"/>
      <c r="AG146" s="80"/>
      <c r="AH146" s="82"/>
      <c r="AI146" s="82"/>
      <c r="AJ146" s="82"/>
      <c r="AK146" s="82"/>
      <c r="AL146" s="82"/>
      <c r="AM146" s="82"/>
      <c r="AN146" s="82"/>
      <c r="AO146" s="82"/>
    </row>
    <row r="147" spans="1:41" s="83" customFormat="1" ht="12.75" customHeight="1" x14ac:dyDescent="0.2">
      <c r="A147" s="72">
        <v>2028</v>
      </c>
      <c r="B147" s="72"/>
      <c r="C147" s="78" t="s">
        <v>153</v>
      </c>
      <c r="D147" s="84" t="s">
        <v>154</v>
      </c>
      <c r="E147" s="85" t="s">
        <v>150</v>
      </c>
      <c r="F147" s="77" t="s">
        <v>156</v>
      </c>
      <c r="G147" s="77"/>
      <c r="H147" s="77"/>
      <c r="I147" s="73" t="s">
        <v>151</v>
      </c>
      <c r="J147" s="77" t="s">
        <v>114</v>
      </c>
      <c r="K147" s="73" t="s">
        <v>151</v>
      </c>
      <c r="L147" s="73" t="s">
        <v>157</v>
      </c>
      <c r="M147" s="80"/>
      <c r="N147" s="80"/>
      <c r="O147" s="80"/>
      <c r="P147" s="80"/>
      <c r="Q147" s="80"/>
      <c r="R147" s="80"/>
      <c r="S147" s="80"/>
      <c r="T147" s="80"/>
      <c r="U147" s="80"/>
      <c r="V147" s="80"/>
      <c r="W147" s="80"/>
      <c r="X147" s="80"/>
      <c r="Y147" s="80"/>
      <c r="Z147" s="80"/>
      <c r="AA147" s="80"/>
      <c r="AB147" s="80"/>
      <c r="AC147" s="80"/>
      <c r="AD147" s="80"/>
      <c r="AE147" s="80"/>
      <c r="AF147" s="80"/>
      <c r="AG147" s="80"/>
      <c r="AH147" s="82"/>
      <c r="AI147" s="82"/>
      <c r="AJ147" s="82"/>
      <c r="AK147" s="82"/>
      <c r="AL147" s="82"/>
      <c r="AM147" s="82"/>
      <c r="AN147" s="82"/>
      <c r="AO147" s="82"/>
    </row>
    <row r="148" spans="1:41" s="83" customFormat="1" x14ac:dyDescent="0.2">
      <c r="A148" s="72"/>
      <c r="B148" s="72"/>
      <c r="C148" s="78" t="s">
        <v>158</v>
      </c>
      <c r="D148" s="72" t="s">
        <v>159</v>
      </c>
      <c r="E148" s="79" t="s">
        <v>155</v>
      </c>
      <c r="F148" s="80" t="s">
        <v>119</v>
      </c>
      <c r="G148" s="80"/>
      <c r="H148" s="80"/>
      <c r="I148" s="73" t="s">
        <v>151</v>
      </c>
      <c r="J148" s="80" t="s">
        <v>114</v>
      </c>
      <c r="K148" s="73" t="s">
        <v>151</v>
      </c>
      <c r="L148" s="73" t="s">
        <v>161</v>
      </c>
      <c r="M148" s="80"/>
      <c r="N148" s="80"/>
      <c r="O148" s="80"/>
      <c r="P148" s="80"/>
      <c r="Q148" s="80"/>
      <c r="R148" s="80"/>
      <c r="S148" s="80"/>
      <c r="T148" s="80"/>
      <c r="U148" s="80"/>
      <c r="V148" s="80"/>
      <c r="W148" s="80"/>
      <c r="X148" s="80"/>
      <c r="Y148" s="80"/>
      <c r="Z148" s="80"/>
      <c r="AA148" s="80"/>
      <c r="AB148" s="80"/>
      <c r="AC148" s="80"/>
      <c r="AD148" s="80"/>
      <c r="AE148" s="80"/>
      <c r="AF148" s="80"/>
      <c r="AG148" s="80"/>
      <c r="AH148" s="82"/>
      <c r="AI148" s="82"/>
      <c r="AJ148" s="82"/>
      <c r="AK148" s="82"/>
      <c r="AL148" s="82"/>
      <c r="AM148" s="82"/>
      <c r="AN148" s="82"/>
      <c r="AO148" s="82"/>
    </row>
    <row r="149" spans="1:41" s="83" customFormat="1" x14ac:dyDescent="0.2">
      <c r="A149" s="72"/>
      <c r="B149" s="72"/>
      <c r="C149" s="78" t="s">
        <v>162</v>
      </c>
      <c r="D149" s="72" t="s">
        <v>163</v>
      </c>
      <c r="E149" s="79" t="s">
        <v>160</v>
      </c>
      <c r="F149" s="80" t="s">
        <v>119</v>
      </c>
      <c r="G149" s="80"/>
      <c r="H149" s="80"/>
      <c r="I149" s="73" t="s">
        <v>151</v>
      </c>
      <c r="J149" s="80" t="s">
        <v>114</v>
      </c>
      <c r="K149" s="73" t="s">
        <v>151</v>
      </c>
      <c r="L149" s="73" t="s">
        <v>165</v>
      </c>
      <c r="M149" s="80"/>
      <c r="N149" s="80"/>
      <c r="O149" s="80"/>
      <c r="P149" s="80"/>
      <c r="Q149" s="80"/>
      <c r="R149" s="80"/>
      <c r="S149" s="80"/>
      <c r="T149" s="80"/>
      <c r="U149" s="80"/>
      <c r="V149" s="80"/>
      <c r="W149" s="80"/>
      <c r="X149" s="80"/>
      <c r="Y149" s="80"/>
      <c r="Z149" s="80"/>
      <c r="AA149" s="80"/>
      <c r="AB149" s="80"/>
      <c r="AC149" s="80"/>
      <c r="AD149" s="80"/>
      <c r="AE149" s="80"/>
      <c r="AF149" s="80"/>
      <c r="AG149" s="80"/>
      <c r="AH149" s="82"/>
      <c r="AI149" s="82"/>
      <c r="AJ149" s="82"/>
      <c r="AK149" s="82"/>
      <c r="AL149" s="82"/>
      <c r="AM149" s="82"/>
      <c r="AN149" s="82"/>
      <c r="AO149" s="82"/>
    </row>
    <row r="150" spans="1:41" s="83" customFormat="1" ht="17.25" customHeight="1" x14ac:dyDescent="0.2">
      <c r="A150" s="72"/>
      <c r="B150" s="72"/>
      <c r="C150" s="78" t="s">
        <v>166</v>
      </c>
      <c r="D150" s="72" t="s">
        <v>167</v>
      </c>
      <c r="E150" s="79" t="s">
        <v>164</v>
      </c>
      <c r="F150" s="80" t="s">
        <v>119</v>
      </c>
      <c r="G150" s="80"/>
      <c r="H150" s="80"/>
      <c r="I150" s="73" t="s">
        <v>151</v>
      </c>
      <c r="J150" s="80" t="s">
        <v>114</v>
      </c>
      <c r="K150" s="73" t="s">
        <v>151</v>
      </c>
      <c r="L150" s="73" t="s">
        <v>169</v>
      </c>
      <c r="M150" s="80"/>
      <c r="N150" s="80"/>
      <c r="O150" s="80"/>
      <c r="P150" s="80"/>
      <c r="Q150" s="80"/>
      <c r="R150" s="80"/>
      <c r="S150" s="80"/>
      <c r="T150" s="80"/>
      <c r="U150" s="80"/>
      <c r="V150" s="80"/>
      <c r="W150" s="80"/>
      <c r="X150" s="80"/>
      <c r="Y150" s="80"/>
      <c r="Z150" s="80"/>
      <c r="AA150" s="80"/>
      <c r="AB150" s="80"/>
      <c r="AC150" s="80"/>
      <c r="AD150" s="80"/>
      <c r="AE150" s="80"/>
      <c r="AF150" s="80"/>
      <c r="AG150" s="80"/>
      <c r="AH150" s="82"/>
      <c r="AI150" s="82"/>
      <c r="AJ150" s="82"/>
      <c r="AK150" s="82"/>
      <c r="AL150" s="82"/>
      <c r="AM150" s="82"/>
      <c r="AN150" s="82"/>
      <c r="AO150" s="82"/>
    </row>
    <row r="151" spans="1:41" s="83" customFormat="1" x14ac:dyDescent="0.2">
      <c r="A151" s="72"/>
      <c r="B151" s="72"/>
      <c r="C151" s="78" t="s">
        <v>170</v>
      </c>
      <c r="D151" s="72" t="s">
        <v>171</v>
      </c>
      <c r="E151" s="79" t="s">
        <v>168</v>
      </c>
      <c r="F151" s="80" t="s">
        <v>172</v>
      </c>
      <c r="G151" s="80"/>
      <c r="H151" s="80"/>
      <c r="I151" s="80" t="s">
        <v>173</v>
      </c>
      <c r="J151" s="80" t="s">
        <v>114</v>
      </c>
      <c r="K151" s="80" t="s">
        <v>173</v>
      </c>
      <c r="L151" s="73" t="s">
        <v>174</v>
      </c>
      <c r="M151" s="80"/>
      <c r="N151" s="80"/>
      <c r="O151" s="80"/>
      <c r="P151" s="80"/>
      <c r="Q151" s="80"/>
      <c r="R151" s="80"/>
      <c r="S151" s="80"/>
      <c r="T151" s="80"/>
      <c r="U151" s="80"/>
      <c r="V151" s="80"/>
      <c r="W151" s="80"/>
      <c r="X151" s="80"/>
      <c r="Y151" s="80"/>
      <c r="Z151" s="80"/>
      <c r="AA151" s="80"/>
      <c r="AB151" s="80"/>
      <c r="AC151" s="80"/>
      <c r="AD151" s="80"/>
      <c r="AE151" s="80"/>
      <c r="AF151" s="80"/>
      <c r="AG151" s="80"/>
      <c r="AH151" s="82"/>
      <c r="AI151" s="82"/>
      <c r="AJ151" s="82"/>
      <c r="AK151" s="82"/>
      <c r="AL151" s="82"/>
      <c r="AM151" s="82"/>
      <c r="AN151" s="82"/>
      <c r="AO151" s="82"/>
    </row>
    <row r="152" spans="1:41" s="83" customFormat="1" ht="75" customHeight="1" x14ac:dyDescent="0.2">
      <c r="A152" s="72"/>
      <c r="B152" s="72"/>
      <c r="C152" s="86"/>
      <c r="D152" s="72"/>
      <c r="E152" s="72"/>
      <c r="F152" s="72"/>
      <c r="G152" s="72"/>
      <c r="H152" s="72"/>
      <c r="I152" s="72"/>
      <c r="J152" s="72"/>
      <c r="K152" s="72"/>
      <c r="L152" s="73"/>
      <c r="M152" s="80"/>
      <c r="N152" s="80"/>
      <c r="O152" s="80"/>
      <c r="P152" s="80"/>
      <c r="Q152" s="80"/>
      <c r="R152" s="80"/>
      <c r="S152" s="80"/>
      <c r="T152" s="80"/>
      <c r="U152" s="80"/>
      <c r="V152" s="80"/>
      <c r="W152" s="80"/>
      <c r="X152" s="80"/>
      <c r="Y152" s="80"/>
      <c r="Z152" s="80"/>
      <c r="AA152" s="80"/>
      <c r="AB152" s="80"/>
      <c r="AC152" s="80"/>
      <c r="AD152" s="80"/>
      <c r="AE152" s="80"/>
      <c r="AF152" s="80"/>
      <c r="AG152" s="80"/>
      <c r="AH152" s="82"/>
      <c r="AI152" s="82"/>
      <c r="AJ152" s="82"/>
      <c r="AK152" s="82"/>
      <c r="AL152" s="82"/>
      <c r="AM152" s="82"/>
      <c r="AN152" s="82"/>
      <c r="AO152" s="82"/>
    </row>
    <row r="153" spans="1:41" s="83" customFormat="1" x14ac:dyDescent="0.2">
      <c r="A153" s="72"/>
      <c r="B153" s="72"/>
      <c r="C153" s="86"/>
      <c r="D153" s="72"/>
      <c r="E153" s="72"/>
      <c r="F153" s="72"/>
      <c r="G153" s="72"/>
      <c r="H153" s="72"/>
      <c r="I153" s="72"/>
      <c r="J153" s="72"/>
      <c r="K153" s="72"/>
      <c r="L153" s="73"/>
      <c r="M153" s="80"/>
      <c r="N153" s="80"/>
      <c r="O153" s="80"/>
      <c r="P153" s="80"/>
      <c r="Q153" s="80"/>
      <c r="R153" s="80"/>
      <c r="S153" s="80"/>
      <c r="T153" s="80"/>
      <c r="U153" s="80"/>
      <c r="V153" s="80"/>
      <c r="W153" s="80"/>
      <c r="X153" s="80"/>
      <c r="Y153" s="80"/>
      <c r="Z153" s="80"/>
      <c r="AA153" s="80"/>
      <c r="AB153" s="80"/>
      <c r="AC153" s="80"/>
      <c r="AD153" s="80"/>
      <c r="AE153" s="80"/>
      <c r="AF153" s="80"/>
      <c r="AG153" s="80"/>
      <c r="AH153" s="82"/>
      <c r="AI153" s="82"/>
      <c r="AJ153" s="82"/>
      <c r="AK153" s="82"/>
      <c r="AL153" s="82"/>
      <c r="AM153" s="82"/>
      <c r="AN153" s="82"/>
      <c r="AO153" s="82"/>
    </row>
    <row r="154" spans="1:41" s="83" customFormat="1" x14ac:dyDescent="0.2">
      <c r="A154" s="72"/>
      <c r="B154" s="72"/>
      <c r="C154" s="75" t="s">
        <v>175</v>
      </c>
      <c r="D154" s="72"/>
      <c r="E154" s="72"/>
      <c r="F154" s="72"/>
      <c r="G154" s="72"/>
      <c r="H154" s="72"/>
      <c r="I154" s="72"/>
      <c r="J154" s="72"/>
      <c r="K154" s="72"/>
      <c r="L154" s="73"/>
      <c r="M154" s="80"/>
      <c r="N154" s="80"/>
      <c r="O154" s="80"/>
      <c r="P154" s="80"/>
      <c r="Q154" s="80"/>
      <c r="R154" s="80"/>
      <c r="S154" s="80"/>
      <c r="T154" s="80"/>
      <c r="U154" s="80"/>
      <c r="V154" s="80"/>
      <c r="W154" s="80"/>
      <c r="X154" s="80"/>
      <c r="Y154" s="80"/>
      <c r="Z154" s="80"/>
      <c r="AA154" s="80"/>
      <c r="AB154" s="80"/>
      <c r="AC154" s="80"/>
      <c r="AD154" s="80"/>
      <c r="AE154" s="80"/>
      <c r="AF154" s="80"/>
      <c r="AG154" s="80"/>
      <c r="AH154" s="82"/>
      <c r="AI154" s="82"/>
      <c r="AJ154" s="82"/>
      <c r="AK154" s="82"/>
      <c r="AL154" s="82"/>
      <c r="AM154" s="82"/>
      <c r="AN154" s="82"/>
      <c r="AO154" s="82"/>
    </row>
    <row r="155" spans="1:41" s="83" customFormat="1" x14ac:dyDescent="0.2">
      <c r="A155" s="72"/>
      <c r="B155" s="72"/>
      <c r="C155" s="80" t="s">
        <v>176</v>
      </c>
      <c r="D155" s="72"/>
      <c r="E155" s="72"/>
      <c r="F155" s="80"/>
      <c r="G155" s="80"/>
      <c r="H155" s="80"/>
      <c r="I155" s="80"/>
      <c r="J155" s="80"/>
      <c r="K155" s="80"/>
      <c r="L155" s="73"/>
      <c r="M155" s="80"/>
      <c r="N155" s="80"/>
      <c r="O155" s="80"/>
      <c r="P155" s="80"/>
      <c r="Q155" s="80"/>
      <c r="R155" s="80"/>
      <c r="S155" s="80"/>
      <c r="T155" s="80"/>
      <c r="U155" s="80"/>
      <c r="V155" s="80"/>
      <c r="W155" s="80"/>
      <c r="X155" s="80"/>
      <c r="Y155" s="80"/>
      <c r="Z155" s="80"/>
      <c r="AA155" s="80"/>
      <c r="AB155" s="80"/>
      <c r="AC155" s="80"/>
      <c r="AD155" s="80"/>
      <c r="AE155" s="80"/>
      <c r="AF155" s="80"/>
      <c r="AG155" s="80"/>
      <c r="AH155" s="82"/>
      <c r="AI155" s="82"/>
      <c r="AJ155" s="82"/>
      <c r="AK155" s="82"/>
      <c r="AL155" s="82"/>
      <c r="AM155" s="82"/>
      <c r="AN155" s="82"/>
      <c r="AO155" s="82"/>
    </row>
    <row r="156" spans="1:41" s="83" customFormat="1" x14ac:dyDescent="0.2">
      <c r="A156" s="72"/>
      <c r="B156" s="72"/>
      <c r="C156" s="80" t="s">
        <v>177</v>
      </c>
      <c r="D156" s="72"/>
      <c r="E156" s="72"/>
      <c r="F156" s="80"/>
      <c r="G156" s="80"/>
      <c r="H156" s="80"/>
      <c r="I156" s="80"/>
      <c r="J156" s="80"/>
      <c r="K156" s="80"/>
      <c r="L156" s="73"/>
      <c r="M156" s="80"/>
      <c r="N156" s="72"/>
      <c r="O156" s="72"/>
      <c r="P156" s="72"/>
      <c r="Q156" s="72"/>
      <c r="R156" s="72"/>
      <c r="S156" s="72"/>
      <c r="T156" s="72"/>
      <c r="U156" s="72"/>
      <c r="V156" s="72"/>
      <c r="W156" s="72"/>
      <c r="X156" s="72"/>
      <c r="Y156" s="72"/>
      <c r="Z156" s="72"/>
      <c r="AA156" s="72"/>
      <c r="AB156" s="72"/>
      <c r="AC156" s="72"/>
      <c r="AD156" s="72"/>
      <c r="AE156" s="72"/>
      <c r="AF156" s="72"/>
      <c r="AG156" s="72"/>
    </row>
    <row r="157" spans="1:41" s="83" customFormat="1" x14ac:dyDescent="0.2">
      <c r="A157" s="72"/>
      <c r="B157" s="72"/>
      <c r="C157" s="80" t="s">
        <v>178</v>
      </c>
      <c r="D157" s="72"/>
      <c r="E157" s="75"/>
      <c r="F157" s="72"/>
      <c r="G157" s="72"/>
      <c r="H157" s="72"/>
      <c r="I157" s="72"/>
      <c r="J157" s="72"/>
      <c r="K157" s="72"/>
      <c r="L157" s="73"/>
      <c r="M157" s="72"/>
      <c r="N157" s="72"/>
      <c r="O157" s="72"/>
      <c r="P157" s="72"/>
      <c r="Q157" s="72"/>
      <c r="R157" s="72"/>
      <c r="S157" s="72"/>
      <c r="T157" s="72"/>
      <c r="U157" s="72"/>
      <c r="V157" s="72"/>
      <c r="W157" s="72"/>
      <c r="X157" s="72"/>
      <c r="Y157" s="72"/>
      <c r="Z157" s="72"/>
      <c r="AA157" s="72"/>
      <c r="AB157" s="72"/>
      <c r="AC157" s="72"/>
      <c r="AD157" s="72"/>
      <c r="AE157" s="72"/>
      <c r="AF157" s="72"/>
      <c r="AG157" s="72"/>
    </row>
    <row r="158" spans="1:41" s="83" customFormat="1" x14ac:dyDescent="0.2">
      <c r="A158" s="72"/>
      <c r="B158" s="72"/>
      <c r="C158" s="80"/>
      <c r="D158" s="72"/>
      <c r="E158" s="78"/>
      <c r="F158" s="72"/>
      <c r="G158" s="72"/>
      <c r="H158" s="72"/>
      <c r="I158" s="72"/>
      <c r="J158" s="72"/>
      <c r="K158" s="72"/>
      <c r="L158" s="73"/>
      <c r="M158" s="72"/>
      <c r="N158" s="72"/>
      <c r="O158" s="72"/>
      <c r="P158" s="72"/>
      <c r="Q158" s="72"/>
      <c r="R158" s="72"/>
      <c r="S158" s="72"/>
      <c r="T158" s="72"/>
      <c r="U158" s="72"/>
      <c r="V158" s="72"/>
      <c r="W158" s="72"/>
      <c r="X158" s="72"/>
      <c r="Y158" s="72"/>
      <c r="Z158" s="72"/>
      <c r="AA158" s="72"/>
      <c r="AB158" s="72"/>
      <c r="AC158" s="72"/>
      <c r="AD158" s="72"/>
      <c r="AE158" s="72"/>
      <c r="AF158" s="72"/>
      <c r="AG158" s="72"/>
    </row>
    <row r="159" spans="1:41" s="83" customFormat="1" x14ac:dyDescent="0.2">
      <c r="A159" s="72"/>
      <c r="B159" s="72"/>
      <c r="C159" s="75" t="s">
        <v>179</v>
      </c>
      <c r="D159" s="87"/>
      <c r="E159" s="78"/>
      <c r="F159" s="87"/>
      <c r="G159" s="87"/>
      <c r="H159" s="87"/>
      <c r="I159" s="72"/>
      <c r="J159" s="72"/>
      <c r="K159" s="72"/>
      <c r="L159" s="73"/>
      <c r="M159" s="72"/>
      <c r="N159" s="72"/>
      <c r="O159" s="72"/>
      <c r="P159" s="72"/>
      <c r="Q159" s="72"/>
      <c r="R159" s="72"/>
      <c r="S159" s="72"/>
      <c r="T159" s="72"/>
      <c r="U159" s="72"/>
      <c r="V159" s="72"/>
      <c r="W159" s="72"/>
      <c r="X159" s="72"/>
      <c r="Y159" s="72"/>
      <c r="Z159" s="72"/>
      <c r="AA159" s="72"/>
      <c r="AB159" s="72"/>
      <c r="AC159" s="72"/>
      <c r="AD159" s="72"/>
      <c r="AE159" s="72"/>
      <c r="AF159" s="72"/>
      <c r="AG159" s="72"/>
    </row>
    <row r="160" spans="1:41" s="83" customFormat="1" x14ac:dyDescent="0.2">
      <c r="A160" s="72"/>
      <c r="B160" s="72"/>
      <c r="C160" s="80" t="s">
        <v>180</v>
      </c>
      <c r="D160" s="88"/>
      <c r="E160" s="78"/>
      <c r="F160" s="88"/>
      <c r="G160" s="88"/>
      <c r="H160" s="88"/>
      <c r="I160" s="72"/>
      <c r="J160" s="72"/>
      <c r="K160" s="72"/>
      <c r="L160" s="73"/>
      <c r="M160" s="72"/>
      <c r="N160" s="72"/>
      <c r="O160" s="72"/>
      <c r="P160" s="72"/>
      <c r="Q160" s="72"/>
      <c r="R160" s="72"/>
      <c r="S160" s="72"/>
      <c r="T160" s="72"/>
      <c r="U160" s="72"/>
      <c r="V160" s="72"/>
      <c r="W160" s="72"/>
      <c r="X160" s="72"/>
      <c r="Y160" s="72"/>
      <c r="Z160" s="72"/>
      <c r="AA160" s="72"/>
      <c r="AB160" s="72"/>
      <c r="AC160" s="72"/>
      <c r="AD160" s="72"/>
      <c r="AE160" s="72"/>
      <c r="AF160" s="72"/>
      <c r="AG160" s="72"/>
    </row>
    <row r="161" spans="1:33" s="83" customFormat="1" x14ac:dyDescent="0.2">
      <c r="A161" s="72"/>
      <c r="B161" s="72"/>
      <c r="C161" s="80" t="s">
        <v>181</v>
      </c>
      <c r="D161" s="87"/>
      <c r="E161" s="75"/>
      <c r="F161" s="87"/>
      <c r="G161" s="87"/>
      <c r="H161" s="87"/>
      <c r="I161" s="72"/>
      <c r="J161" s="72"/>
      <c r="K161" s="72"/>
      <c r="L161" s="73"/>
      <c r="M161" s="72"/>
      <c r="N161" s="72"/>
      <c r="O161" s="72"/>
      <c r="P161" s="72"/>
      <c r="Q161" s="72"/>
      <c r="R161" s="72"/>
      <c r="S161" s="72"/>
      <c r="T161" s="72"/>
      <c r="U161" s="72"/>
      <c r="V161" s="72"/>
      <c r="W161" s="72"/>
      <c r="X161" s="72"/>
      <c r="Y161" s="72"/>
      <c r="Z161" s="72"/>
      <c r="AA161" s="72"/>
      <c r="AB161" s="72"/>
      <c r="AC161" s="72"/>
      <c r="AD161" s="72"/>
      <c r="AE161" s="72"/>
      <c r="AF161" s="72"/>
      <c r="AG161" s="72"/>
    </row>
    <row r="162" spans="1:33" s="83" customFormat="1" x14ac:dyDescent="0.2">
      <c r="A162" s="72"/>
      <c r="B162" s="72"/>
      <c r="C162" s="89"/>
      <c r="D162" s="87"/>
      <c r="E162" s="90"/>
      <c r="F162" s="87"/>
      <c r="G162" s="87"/>
      <c r="H162" s="87"/>
      <c r="I162" s="72"/>
      <c r="J162" s="72"/>
      <c r="K162" s="72"/>
      <c r="L162" s="73"/>
      <c r="M162" s="72"/>
      <c r="N162" s="72"/>
      <c r="O162" s="72"/>
      <c r="P162" s="72"/>
      <c r="Q162" s="72"/>
      <c r="R162" s="72"/>
      <c r="S162" s="72"/>
      <c r="T162" s="72"/>
      <c r="U162" s="72"/>
      <c r="V162" s="72"/>
      <c r="W162" s="72"/>
      <c r="X162" s="72"/>
      <c r="Y162" s="72"/>
      <c r="Z162" s="72"/>
      <c r="AA162" s="72"/>
      <c r="AB162" s="72"/>
      <c r="AC162" s="72"/>
      <c r="AD162" s="72"/>
      <c r="AE162" s="72"/>
      <c r="AF162" s="72"/>
      <c r="AG162" s="72"/>
    </row>
    <row r="163" spans="1:33" s="83" customFormat="1" x14ac:dyDescent="0.2">
      <c r="A163" s="72"/>
      <c r="B163" s="72"/>
      <c r="C163" s="75" t="s">
        <v>182</v>
      </c>
      <c r="D163" s="87"/>
      <c r="E163" s="90"/>
      <c r="F163" s="87"/>
      <c r="G163" s="87"/>
      <c r="H163" s="87"/>
      <c r="I163" s="72"/>
      <c r="J163" s="72"/>
      <c r="K163" s="72"/>
      <c r="L163" s="73"/>
      <c r="M163" s="72"/>
      <c r="N163" s="72"/>
      <c r="O163" s="72"/>
      <c r="P163" s="72"/>
      <c r="Q163" s="72"/>
      <c r="R163" s="72"/>
      <c r="S163" s="72"/>
      <c r="T163" s="72"/>
      <c r="U163" s="72"/>
      <c r="V163" s="72"/>
      <c r="W163" s="72"/>
      <c r="X163" s="72"/>
      <c r="Y163" s="72"/>
      <c r="Z163" s="72"/>
      <c r="AA163" s="72"/>
      <c r="AB163" s="72"/>
      <c r="AC163" s="72"/>
      <c r="AD163" s="72"/>
      <c r="AE163" s="72"/>
      <c r="AF163" s="72"/>
      <c r="AG163" s="72"/>
    </row>
    <row r="164" spans="1:33" s="83" customFormat="1" x14ac:dyDescent="0.2">
      <c r="A164" s="72"/>
      <c r="B164" s="72"/>
      <c r="C164" s="72"/>
      <c r="D164" s="87"/>
      <c r="E164" s="87"/>
      <c r="F164" s="87"/>
      <c r="G164" s="87"/>
      <c r="H164" s="87"/>
      <c r="I164" s="72"/>
      <c r="J164" s="72"/>
      <c r="K164" s="72"/>
      <c r="L164" s="73"/>
      <c r="M164" s="72"/>
      <c r="N164" s="72"/>
      <c r="O164" s="72"/>
      <c r="P164" s="72"/>
      <c r="Q164" s="72"/>
      <c r="R164" s="72"/>
      <c r="S164" s="72"/>
      <c r="T164" s="72"/>
      <c r="U164" s="72"/>
      <c r="V164" s="72"/>
      <c r="W164" s="72"/>
      <c r="X164" s="72"/>
      <c r="Y164" s="72"/>
      <c r="Z164" s="72"/>
      <c r="AA164" s="72"/>
      <c r="AB164" s="72"/>
      <c r="AC164" s="72"/>
      <c r="AD164" s="72"/>
      <c r="AE164" s="72"/>
      <c r="AF164" s="72"/>
      <c r="AG164" s="72"/>
    </row>
    <row r="165" spans="1:33" s="83" customFormat="1" x14ac:dyDescent="0.2">
      <c r="A165" s="72"/>
      <c r="B165" s="72"/>
      <c r="C165" s="80" t="s">
        <v>183</v>
      </c>
      <c r="D165" s="87"/>
      <c r="E165" s="87"/>
      <c r="F165" s="87"/>
      <c r="G165" s="87"/>
      <c r="H165" s="87"/>
      <c r="I165" s="72"/>
      <c r="J165" s="72"/>
      <c r="K165" s="72"/>
      <c r="L165" s="73"/>
      <c r="M165" s="72"/>
      <c r="N165" s="72"/>
      <c r="O165" s="72"/>
      <c r="P165" s="72"/>
      <c r="Q165" s="72"/>
      <c r="R165" s="72"/>
      <c r="S165" s="72"/>
      <c r="T165" s="72"/>
      <c r="U165" s="72"/>
      <c r="V165" s="72"/>
      <c r="W165" s="72"/>
      <c r="X165" s="72"/>
      <c r="Y165" s="72"/>
      <c r="Z165" s="72"/>
      <c r="AA165" s="72"/>
      <c r="AB165" s="72"/>
      <c r="AC165" s="72"/>
      <c r="AD165" s="72"/>
      <c r="AE165" s="72"/>
      <c r="AF165" s="72"/>
      <c r="AG165" s="72"/>
    </row>
    <row r="166" spans="1:33" s="83" customFormat="1" x14ac:dyDescent="0.2">
      <c r="A166" s="72"/>
      <c r="B166" s="72"/>
      <c r="C166" s="80" t="s">
        <v>184</v>
      </c>
      <c r="D166" s="87"/>
      <c r="E166" s="87"/>
      <c r="F166" s="87"/>
      <c r="G166" s="87"/>
      <c r="H166" s="87"/>
      <c r="I166" s="72"/>
      <c r="J166" s="72"/>
      <c r="K166" s="72"/>
      <c r="L166" s="73"/>
      <c r="M166" s="72"/>
      <c r="N166" s="72"/>
      <c r="O166" s="72"/>
      <c r="P166" s="72"/>
      <c r="Q166" s="72"/>
      <c r="R166" s="72"/>
      <c r="S166" s="72"/>
      <c r="T166" s="72"/>
      <c r="U166" s="72"/>
      <c r="V166" s="72"/>
      <c r="W166" s="72"/>
      <c r="X166" s="72"/>
      <c r="Y166" s="72"/>
      <c r="Z166" s="72"/>
      <c r="AA166" s="72"/>
      <c r="AB166" s="72"/>
      <c r="AC166" s="72"/>
      <c r="AD166" s="72"/>
      <c r="AE166" s="72"/>
      <c r="AF166" s="72"/>
      <c r="AG166" s="72"/>
    </row>
    <row r="167" spans="1:33" s="83" customFormat="1" x14ac:dyDescent="0.2">
      <c r="A167" s="72"/>
      <c r="B167" s="72"/>
      <c r="C167" s="91"/>
      <c r="D167" s="87"/>
      <c r="E167" s="87"/>
      <c r="F167" s="87"/>
      <c r="G167" s="87"/>
      <c r="H167" s="87"/>
      <c r="I167" s="72"/>
      <c r="J167" s="72"/>
      <c r="K167" s="72"/>
      <c r="L167" s="73"/>
      <c r="M167" s="72"/>
      <c r="N167" s="72"/>
      <c r="O167" s="72"/>
      <c r="P167" s="72"/>
      <c r="Q167" s="72"/>
      <c r="R167" s="72"/>
      <c r="S167" s="72"/>
      <c r="T167" s="72"/>
      <c r="U167" s="72"/>
      <c r="V167" s="72"/>
      <c r="W167" s="72"/>
      <c r="X167" s="72"/>
      <c r="Y167" s="72"/>
      <c r="Z167" s="72"/>
      <c r="AA167" s="72"/>
      <c r="AB167" s="72"/>
      <c r="AC167" s="72"/>
      <c r="AD167" s="72"/>
      <c r="AE167" s="72"/>
      <c r="AF167" s="72"/>
      <c r="AG167" s="72"/>
    </row>
    <row r="168" spans="1:33" s="83" customFormat="1" x14ac:dyDescent="0.2">
      <c r="A168" s="72"/>
      <c r="B168" s="72"/>
      <c r="C168" s="91"/>
      <c r="D168" s="87"/>
      <c r="E168" s="87"/>
      <c r="F168" s="87"/>
      <c r="G168" s="87"/>
      <c r="H168" s="87"/>
      <c r="I168" s="72"/>
      <c r="J168" s="72"/>
      <c r="K168" s="72"/>
      <c r="L168" s="73"/>
      <c r="M168" s="72"/>
      <c r="N168" s="72"/>
      <c r="O168" s="72"/>
      <c r="P168" s="72"/>
      <c r="Q168" s="72"/>
      <c r="R168" s="72"/>
      <c r="S168" s="72"/>
      <c r="T168" s="72"/>
      <c r="U168" s="72"/>
      <c r="V168" s="72"/>
      <c r="W168" s="72"/>
      <c r="X168" s="72"/>
      <c r="Y168" s="72"/>
      <c r="Z168" s="72"/>
      <c r="AA168" s="72"/>
      <c r="AB168" s="72"/>
      <c r="AC168" s="72"/>
      <c r="AD168" s="72"/>
      <c r="AE168" s="72"/>
      <c r="AF168" s="72"/>
      <c r="AG168" s="72"/>
    </row>
    <row r="169" spans="1:33" s="83" customFormat="1" x14ac:dyDescent="0.2">
      <c r="A169" s="72"/>
      <c r="B169" s="72">
        <v>1</v>
      </c>
      <c r="C169" s="92" t="s">
        <v>185</v>
      </c>
      <c r="D169" s="87"/>
      <c r="E169" s="87"/>
      <c r="F169" s="87"/>
      <c r="G169" s="87"/>
      <c r="H169" s="87"/>
      <c r="I169" s="72"/>
      <c r="J169" s="72"/>
      <c r="K169" s="72"/>
      <c r="L169" s="73"/>
      <c r="M169" s="72"/>
      <c r="N169" s="72"/>
      <c r="O169" s="72"/>
      <c r="P169" s="72"/>
      <c r="Q169" s="72"/>
      <c r="R169" s="72"/>
      <c r="S169" s="72"/>
      <c r="T169" s="72"/>
      <c r="U169" s="72"/>
      <c r="V169" s="72"/>
      <c r="W169" s="72"/>
      <c r="X169" s="72"/>
      <c r="Y169" s="72"/>
      <c r="Z169" s="72"/>
      <c r="AA169" s="72"/>
      <c r="AB169" s="72"/>
      <c r="AC169" s="72"/>
      <c r="AD169" s="72"/>
      <c r="AE169" s="72"/>
      <c r="AF169" s="72"/>
      <c r="AG169" s="72"/>
    </row>
    <row r="170" spans="1:33" s="83" customFormat="1" x14ac:dyDescent="0.2">
      <c r="A170" s="72"/>
      <c r="B170" s="72">
        <v>2</v>
      </c>
      <c r="C170" s="92" t="s">
        <v>186</v>
      </c>
      <c r="D170" s="87"/>
      <c r="E170" s="87"/>
      <c r="F170" s="87"/>
      <c r="G170" s="87"/>
      <c r="H170" s="87"/>
      <c r="I170" s="72"/>
      <c r="J170" s="72"/>
      <c r="K170" s="72"/>
      <c r="L170" s="73"/>
      <c r="M170" s="72"/>
      <c r="N170" s="72"/>
      <c r="O170" s="72"/>
      <c r="P170" s="72"/>
      <c r="Q170" s="72"/>
      <c r="R170" s="72"/>
      <c r="S170" s="72"/>
      <c r="T170" s="72"/>
      <c r="U170" s="72"/>
      <c r="V170" s="72"/>
      <c r="W170" s="72"/>
      <c r="X170" s="72"/>
      <c r="Y170" s="72"/>
      <c r="Z170" s="72"/>
      <c r="AA170" s="72"/>
      <c r="AB170" s="72"/>
      <c r="AC170" s="72"/>
      <c r="AD170" s="72"/>
      <c r="AE170" s="72"/>
      <c r="AF170" s="72"/>
      <c r="AG170" s="72"/>
    </row>
    <row r="171" spans="1:33" s="83" customFormat="1" x14ac:dyDescent="0.2">
      <c r="A171" s="72"/>
      <c r="B171" s="72">
        <v>3</v>
      </c>
      <c r="C171" s="92" t="s">
        <v>187</v>
      </c>
      <c r="D171" s="72"/>
      <c r="E171" s="72"/>
      <c r="F171" s="72"/>
      <c r="G171" s="72"/>
      <c r="H171" s="72"/>
      <c r="I171" s="72"/>
      <c r="J171" s="72"/>
      <c r="K171" s="72"/>
      <c r="L171" s="73"/>
      <c r="M171" s="72"/>
      <c r="N171" s="72"/>
      <c r="O171" s="72"/>
      <c r="P171" s="72"/>
      <c r="Q171" s="72"/>
      <c r="R171" s="72"/>
      <c r="S171" s="72"/>
      <c r="T171" s="72"/>
      <c r="U171" s="72"/>
      <c r="V171" s="72"/>
      <c r="W171" s="72"/>
      <c r="X171" s="72"/>
      <c r="Y171" s="72"/>
      <c r="Z171" s="72"/>
      <c r="AA171" s="72"/>
      <c r="AB171" s="72"/>
      <c r="AC171" s="72"/>
      <c r="AD171" s="72"/>
      <c r="AE171" s="72"/>
      <c r="AF171" s="72"/>
      <c r="AG171" s="72"/>
    </row>
    <row r="172" spans="1:33" s="83" customFormat="1" x14ac:dyDescent="0.2">
      <c r="A172" s="72"/>
      <c r="B172" s="72">
        <v>4</v>
      </c>
      <c r="C172" s="92" t="s">
        <v>188</v>
      </c>
      <c r="D172" s="72"/>
      <c r="E172" s="72"/>
      <c r="F172" s="72"/>
      <c r="G172" s="72"/>
      <c r="H172" s="72"/>
      <c r="I172" s="72"/>
      <c r="J172" s="72"/>
      <c r="K172" s="72"/>
      <c r="L172" s="73"/>
      <c r="M172" s="72"/>
      <c r="N172" s="72"/>
      <c r="O172" s="72"/>
      <c r="P172" s="72"/>
      <c r="Q172" s="72"/>
      <c r="R172" s="72"/>
      <c r="S172" s="72"/>
      <c r="T172" s="72"/>
      <c r="U172" s="72"/>
      <c r="V172" s="72"/>
      <c r="W172" s="72"/>
      <c r="X172" s="72"/>
      <c r="Y172" s="72"/>
      <c r="Z172" s="72"/>
      <c r="AA172" s="72"/>
      <c r="AB172" s="72"/>
      <c r="AC172" s="72"/>
      <c r="AD172" s="72"/>
      <c r="AE172" s="72"/>
      <c r="AF172" s="72"/>
      <c r="AG172" s="72"/>
    </row>
    <row r="173" spans="1:33" s="83" customFormat="1" x14ac:dyDescent="0.2">
      <c r="A173" s="72"/>
      <c r="B173" s="72">
        <v>5</v>
      </c>
      <c r="C173" s="92" t="s">
        <v>189</v>
      </c>
      <c r="D173" s="72"/>
      <c r="E173" s="72"/>
      <c r="F173" s="72"/>
      <c r="G173" s="72"/>
      <c r="H173" s="72"/>
      <c r="I173" s="72"/>
      <c r="J173" s="72"/>
      <c r="K173" s="72"/>
      <c r="L173" s="73"/>
      <c r="M173" s="72"/>
      <c r="N173" s="72"/>
      <c r="O173" s="72"/>
      <c r="P173" s="72"/>
      <c r="Q173" s="72"/>
      <c r="R173" s="72"/>
      <c r="S173" s="72"/>
      <c r="T173" s="72"/>
      <c r="U173" s="72"/>
      <c r="V173" s="72"/>
      <c r="W173" s="72"/>
      <c r="X173" s="72"/>
      <c r="Y173" s="72"/>
      <c r="Z173" s="72"/>
      <c r="AA173" s="72"/>
      <c r="AB173" s="72"/>
      <c r="AC173" s="72"/>
      <c r="AD173" s="72"/>
      <c r="AE173" s="72"/>
      <c r="AF173" s="72"/>
      <c r="AG173" s="72"/>
    </row>
    <row r="174" spans="1:33" s="83" customFormat="1" x14ac:dyDescent="0.2">
      <c r="A174" s="72"/>
      <c r="B174" s="72"/>
      <c r="C174" s="92"/>
      <c r="D174" s="72"/>
      <c r="E174" s="72"/>
      <c r="F174" s="72"/>
      <c r="G174" s="72"/>
      <c r="H174" s="72"/>
      <c r="I174" s="72"/>
      <c r="J174" s="72"/>
      <c r="K174" s="72"/>
      <c r="L174" s="73"/>
      <c r="M174" s="72"/>
      <c r="N174" s="72"/>
      <c r="O174" s="72"/>
      <c r="P174" s="72"/>
      <c r="Q174" s="72"/>
      <c r="R174" s="72"/>
      <c r="S174" s="72"/>
      <c r="T174" s="72"/>
      <c r="U174" s="72"/>
      <c r="V174" s="72"/>
      <c r="W174" s="72"/>
      <c r="X174" s="72"/>
      <c r="Y174" s="72"/>
      <c r="Z174" s="72"/>
      <c r="AA174" s="72"/>
      <c r="AB174" s="72"/>
      <c r="AC174" s="72"/>
      <c r="AD174" s="72"/>
      <c r="AE174" s="72"/>
      <c r="AF174" s="72"/>
      <c r="AG174" s="72"/>
    </row>
    <row r="175" spans="1:33" s="83" customFormat="1" x14ac:dyDescent="0.2">
      <c r="A175" s="72"/>
      <c r="B175" s="72"/>
      <c r="C175" s="92"/>
      <c r="D175" s="72"/>
      <c r="E175" s="72"/>
      <c r="F175" s="72"/>
      <c r="G175" s="72"/>
      <c r="H175" s="72"/>
      <c r="I175" s="72"/>
      <c r="J175" s="72"/>
      <c r="K175" s="72"/>
      <c r="L175" s="73"/>
      <c r="M175" s="72"/>
      <c r="N175" s="72"/>
      <c r="O175" s="72"/>
      <c r="P175" s="72"/>
      <c r="Q175" s="72"/>
      <c r="R175" s="72"/>
      <c r="S175" s="72"/>
      <c r="T175" s="72"/>
      <c r="U175" s="72"/>
      <c r="V175" s="72"/>
      <c r="W175" s="72"/>
      <c r="X175" s="72"/>
      <c r="Y175" s="72"/>
      <c r="Z175" s="72"/>
      <c r="AA175" s="72"/>
      <c r="AB175" s="72"/>
      <c r="AC175" s="72"/>
      <c r="AD175" s="72"/>
      <c r="AE175" s="72"/>
      <c r="AF175" s="72"/>
      <c r="AG175" s="72"/>
    </row>
    <row r="176" spans="1:33" s="83" customFormat="1" x14ac:dyDescent="0.2">
      <c r="A176" s="72"/>
      <c r="B176" s="72"/>
      <c r="C176" s="92"/>
      <c r="D176" s="72"/>
      <c r="E176" s="72"/>
      <c r="F176" s="72"/>
      <c r="G176" s="72"/>
      <c r="H176" s="72"/>
      <c r="I176" s="72"/>
      <c r="J176" s="72"/>
      <c r="K176" s="72"/>
      <c r="L176" s="73"/>
      <c r="M176" s="72"/>
      <c r="N176" s="72"/>
      <c r="O176" s="72"/>
      <c r="P176" s="72"/>
      <c r="Q176" s="72"/>
      <c r="R176" s="72"/>
      <c r="S176" s="72"/>
      <c r="T176" s="72"/>
      <c r="U176" s="72"/>
      <c r="V176" s="72"/>
      <c r="W176" s="72"/>
      <c r="X176" s="72"/>
      <c r="Y176" s="72"/>
      <c r="Z176" s="72"/>
      <c r="AA176" s="72"/>
      <c r="AB176" s="72"/>
      <c r="AC176" s="72"/>
      <c r="AD176" s="72"/>
      <c r="AE176" s="72"/>
      <c r="AF176" s="72"/>
      <c r="AG176" s="72"/>
    </row>
    <row r="177" spans="1:33" s="83" customFormat="1" x14ac:dyDescent="0.2">
      <c r="A177" s="72"/>
      <c r="B177" s="72"/>
      <c r="C177" s="92"/>
      <c r="D177" s="72"/>
      <c r="E177" s="72"/>
      <c r="F177" s="72"/>
      <c r="G177" s="72"/>
      <c r="H177" s="72"/>
      <c r="I177" s="72"/>
      <c r="J177" s="72"/>
      <c r="K177" s="72"/>
      <c r="L177" s="73"/>
      <c r="M177" s="72"/>
      <c r="N177" s="72"/>
      <c r="O177" s="72"/>
      <c r="P177" s="72"/>
      <c r="Q177" s="72"/>
      <c r="R177" s="72"/>
      <c r="S177" s="72"/>
      <c r="T177" s="72"/>
      <c r="U177" s="72"/>
      <c r="V177" s="72"/>
      <c r="W177" s="72"/>
      <c r="X177" s="72"/>
      <c r="Y177" s="72"/>
      <c r="Z177" s="72"/>
      <c r="AA177" s="72"/>
      <c r="AB177" s="72"/>
      <c r="AC177" s="72"/>
      <c r="AD177" s="72"/>
      <c r="AE177" s="72"/>
      <c r="AF177" s="72"/>
      <c r="AG177" s="72"/>
    </row>
    <row r="178" spans="1:33" x14ac:dyDescent="0.2">
      <c r="B178" s="57"/>
      <c r="C178" s="58"/>
      <c r="L178" s="7"/>
    </row>
    <row r="179" spans="1:33" x14ac:dyDescent="0.2">
      <c r="C179" s="6"/>
      <c r="L179" s="7"/>
    </row>
    <row r="180" spans="1:33" x14ac:dyDescent="0.2">
      <c r="C180" s="6"/>
      <c r="L180" s="7"/>
    </row>
    <row r="181" spans="1:33" x14ac:dyDescent="0.2">
      <c r="C181" s="6"/>
      <c r="L181" s="7"/>
    </row>
    <row r="182" spans="1:33" x14ac:dyDescent="0.2">
      <c r="C182" s="6"/>
      <c r="L182" s="7"/>
    </row>
    <row r="183" spans="1:33" x14ac:dyDescent="0.2">
      <c r="C183" s="6"/>
      <c r="L183" s="7"/>
    </row>
    <row r="184" spans="1:33" x14ac:dyDescent="0.2">
      <c r="C184" s="6"/>
      <c r="L184" s="7"/>
    </row>
    <row r="185" spans="1:33" x14ac:dyDescent="0.2">
      <c r="C185" s="6"/>
      <c r="L185" s="7"/>
    </row>
    <row r="186" spans="1:33" x14ac:dyDescent="0.2">
      <c r="C186" s="6"/>
      <c r="L186" s="7"/>
    </row>
    <row r="187" spans="1:33" x14ac:dyDescent="0.2">
      <c r="C187" s="6"/>
      <c r="L187" s="7"/>
    </row>
    <row r="188" spans="1:33" x14ac:dyDescent="0.2">
      <c r="C188" s="6"/>
      <c r="L188" s="7"/>
    </row>
    <row r="189" spans="1:33" x14ac:dyDescent="0.2">
      <c r="C189" s="6"/>
      <c r="L189" s="7"/>
    </row>
    <row r="190" spans="1:33" x14ac:dyDescent="0.2">
      <c r="C190" s="6"/>
      <c r="L190" s="7"/>
    </row>
    <row r="191" spans="1:33" x14ac:dyDescent="0.2">
      <c r="C191" s="6"/>
      <c r="L191" s="7"/>
    </row>
    <row r="192" spans="1:33" x14ac:dyDescent="0.2">
      <c r="C192" s="6"/>
      <c r="L192" s="7"/>
    </row>
    <row r="193" spans="3:3" x14ac:dyDescent="0.25">
      <c r="C193" s="6"/>
    </row>
    <row r="194" spans="3:3" x14ac:dyDescent="0.25">
      <c r="C194" s="6"/>
    </row>
    <row r="195" spans="3:3" x14ac:dyDescent="0.25">
      <c r="C195" s="6"/>
    </row>
    <row r="196" spans="3:3" x14ac:dyDescent="0.25">
      <c r="C196" s="6"/>
    </row>
    <row r="197" spans="3:3" x14ac:dyDescent="0.25">
      <c r="C197" s="6"/>
    </row>
    <row r="198" spans="3:3" x14ac:dyDescent="0.25">
      <c r="C198" s="6"/>
    </row>
    <row r="199" spans="3:3" x14ac:dyDescent="0.25">
      <c r="C199" s="6"/>
    </row>
    <row r="200" spans="3:3" x14ac:dyDescent="0.25">
      <c r="C200" s="6"/>
    </row>
    <row r="201" spans="3:3" x14ac:dyDescent="0.25">
      <c r="C201" s="6"/>
    </row>
    <row r="202" spans="3:3" x14ac:dyDescent="0.25">
      <c r="C202" s="6"/>
    </row>
    <row r="203" spans="3:3" x14ac:dyDescent="0.25">
      <c r="C203" s="6"/>
    </row>
    <row r="204" spans="3:3" x14ac:dyDescent="0.25">
      <c r="C204" s="6"/>
    </row>
    <row r="205" spans="3:3" x14ac:dyDescent="0.25">
      <c r="C205" s="6"/>
    </row>
    <row r="206" spans="3:3" x14ac:dyDescent="0.25">
      <c r="C206" s="6"/>
    </row>
    <row r="207" spans="3:3" x14ac:dyDescent="0.25">
      <c r="C207" s="6"/>
    </row>
    <row r="208" spans="3:3" x14ac:dyDescent="0.25">
      <c r="C208" s="6"/>
    </row>
    <row r="209" spans="3:3" x14ac:dyDescent="0.25">
      <c r="C209" s="6"/>
    </row>
    <row r="210" spans="3:3" x14ac:dyDescent="0.25">
      <c r="C210" s="6"/>
    </row>
    <row r="211" spans="3:3" x14ac:dyDescent="0.25">
      <c r="C211" s="6"/>
    </row>
    <row r="212" spans="3:3" x14ac:dyDescent="0.25">
      <c r="C212" s="6"/>
    </row>
    <row r="213" spans="3:3" x14ac:dyDescent="0.25">
      <c r="C213" s="6"/>
    </row>
    <row r="214" spans="3:3" x14ac:dyDescent="0.25">
      <c r="C214" s="6"/>
    </row>
    <row r="215" spans="3:3" x14ac:dyDescent="0.25">
      <c r="C215" s="6"/>
    </row>
    <row r="216" spans="3:3" x14ac:dyDescent="0.25">
      <c r="C216" s="6"/>
    </row>
    <row r="217" spans="3:3" x14ac:dyDescent="0.25">
      <c r="C217" s="6"/>
    </row>
    <row r="218" spans="3:3" x14ac:dyDescent="0.25">
      <c r="C218" s="6"/>
    </row>
    <row r="219" spans="3:3" x14ac:dyDescent="0.25">
      <c r="C219" s="6"/>
    </row>
    <row r="220" spans="3:3" x14ac:dyDescent="0.25">
      <c r="C220" s="6"/>
    </row>
    <row r="221" spans="3:3" x14ac:dyDescent="0.25">
      <c r="C221" s="6"/>
    </row>
    <row r="222" spans="3:3" x14ac:dyDescent="0.25">
      <c r="C222" s="6"/>
    </row>
  </sheetData>
  <sheetProtection algorithmName="SHA-512" hashValue="MK7bruEAKv6mvz1qaRXN8RcWXqoJC5JyipqRK1SA2zD19YTyO7TfsOOPbvQeATHstYSOJTUQQdSZtuqaUWx/dw==" saltValue="S/FWrsAxPobqdDoD3yLuHw==" spinCount="100000" sheet="1" objects="1" scenarios="1"/>
  <mergeCells count="116">
    <mergeCell ref="B88:B90"/>
    <mergeCell ref="A82:A90"/>
    <mergeCell ref="A91:A100"/>
    <mergeCell ref="E60:E62"/>
    <mergeCell ref="A63:A65"/>
    <mergeCell ref="B63:B65"/>
    <mergeCell ref="C63:C65"/>
    <mergeCell ref="D63:D65"/>
    <mergeCell ref="E63:E65"/>
    <mergeCell ref="B66:B67"/>
    <mergeCell ref="C76:C77"/>
    <mergeCell ref="D76:D77"/>
    <mergeCell ref="E76:E77"/>
    <mergeCell ref="B97:B100"/>
    <mergeCell ref="C97:C100"/>
    <mergeCell ref="D97:D100"/>
    <mergeCell ref="E97:E100"/>
    <mergeCell ref="C88:C90"/>
    <mergeCell ref="D88:D90"/>
    <mergeCell ref="E88:E90"/>
    <mergeCell ref="B76:B77"/>
    <mergeCell ref="D45:D47"/>
    <mergeCell ref="E45:E47"/>
    <mergeCell ref="A66:A81"/>
    <mergeCell ref="D78:D81"/>
    <mergeCell ref="E78:E81"/>
    <mergeCell ref="B78:B81"/>
    <mergeCell ref="C78:C81"/>
    <mergeCell ref="A35:A62"/>
    <mergeCell ref="B35:B39"/>
    <mergeCell ref="C35:C39"/>
    <mergeCell ref="D35:D39"/>
    <mergeCell ref="E35:E39"/>
    <mergeCell ref="B40:B44"/>
    <mergeCell ref="C40:C44"/>
    <mergeCell ref="D40:D44"/>
    <mergeCell ref="E40:E44"/>
    <mergeCell ref="B45:B47"/>
    <mergeCell ref="C45:C47"/>
    <mergeCell ref="B48:B50"/>
    <mergeCell ref="C48:C50"/>
    <mergeCell ref="D48:D50"/>
    <mergeCell ref="B60:B62"/>
    <mergeCell ref="C60:C62"/>
    <mergeCell ref="D60:D62"/>
    <mergeCell ref="A28:A34"/>
    <mergeCell ref="B28:B34"/>
    <mergeCell ref="C28:C34"/>
    <mergeCell ref="D28:D34"/>
    <mergeCell ref="E28:E34"/>
    <mergeCell ref="A20:A27"/>
    <mergeCell ref="B20:B24"/>
    <mergeCell ref="C20:C24"/>
    <mergeCell ref="D20:D24"/>
    <mergeCell ref="E20:E24"/>
    <mergeCell ref="B25:B27"/>
    <mergeCell ref="C25:C27"/>
    <mergeCell ref="D25:D27"/>
    <mergeCell ref="E25:E27"/>
    <mergeCell ref="A11:A19"/>
    <mergeCell ref="B11:B19"/>
    <mergeCell ref="C11:C19"/>
    <mergeCell ref="D11:D19"/>
    <mergeCell ref="E11:E19"/>
    <mergeCell ref="A5:C5"/>
    <mergeCell ref="A4:C4"/>
    <mergeCell ref="A1:B3"/>
    <mergeCell ref="D4:AX4"/>
    <mergeCell ref="D5:AX5"/>
    <mergeCell ref="AV1:AX3"/>
    <mergeCell ref="C1:AU1"/>
    <mergeCell ref="C2:AU2"/>
    <mergeCell ref="C3:Z3"/>
    <mergeCell ref="AA3:AU3"/>
    <mergeCell ref="AA7:AC7"/>
    <mergeCell ref="AD7:AF7"/>
    <mergeCell ref="L6:AX6"/>
    <mergeCell ref="AG7:AI7"/>
    <mergeCell ref="AJ7:AL7"/>
    <mergeCell ref="AM7:AO7"/>
    <mergeCell ref="AP7:AR7"/>
    <mergeCell ref="AS7:AU7"/>
    <mergeCell ref="AV7:AX7"/>
    <mergeCell ref="X7:Z7"/>
    <mergeCell ref="A9:A10"/>
    <mergeCell ref="K6:K8"/>
    <mergeCell ref="A6:A8"/>
    <mergeCell ref="B6:B8"/>
    <mergeCell ref="C6:C8"/>
    <mergeCell ref="F6:F8"/>
    <mergeCell ref="J6:J8"/>
    <mergeCell ref="D6:D8"/>
    <mergeCell ref="E6:E8"/>
    <mergeCell ref="I6:I8"/>
    <mergeCell ref="G6:G8"/>
    <mergeCell ref="H6:H8"/>
    <mergeCell ref="B9:B10"/>
    <mergeCell ref="C9:C10"/>
    <mergeCell ref="D9:D10"/>
    <mergeCell ref="E9:E10"/>
    <mergeCell ref="U7:W7"/>
    <mergeCell ref="L7:N7"/>
    <mergeCell ref="O7:Q7"/>
    <mergeCell ref="R7:T7"/>
    <mergeCell ref="E48:E50"/>
    <mergeCell ref="B51:B59"/>
    <mergeCell ref="C51:C59"/>
    <mergeCell ref="D51:D59"/>
    <mergeCell ref="E51:E59"/>
    <mergeCell ref="C66:C67"/>
    <mergeCell ref="D66:D67"/>
    <mergeCell ref="E66:E67"/>
    <mergeCell ref="B68:B74"/>
    <mergeCell ref="C68:C74"/>
    <mergeCell ref="D68:D74"/>
    <mergeCell ref="E68:E74"/>
  </mergeCells>
  <phoneticPr fontId="17" type="noConversion"/>
  <conditionalFormatting sqref="AX82:AX87 AX91:AX96 Q78:Q90">
    <cfRule type="cellIs" dxfId="2424" priority="8002" stopIfTrue="1" operator="equal">
      <formula>0</formula>
    </cfRule>
    <cfRule type="cellIs" dxfId="2423" priority="8003" stopIfTrue="1" operator="greaterThan">
      <formula>1</formula>
    </cfRule>
    <cfRule type="cellIs" dxfId="2422" priority="8004" stopIfTrue="1" operator="between">
      <formula>0.9</formula>
      <formula>1</formula>
    </cfRule>
    <cfRule type="cellIs" dxfId="2421" priority="8005" stopIfTrue="1" operator="between">
      <formula>0.7</formula>
      <formula>0.8999</formula>
    </cfRule>
    <cfRule type="cellIs" dxfId="2420" priority="8006" stopIfTrue="1" operator="between">
      <formula>0.00001</formula>
      <formula>0.6999</formula>
    </cfRule>
  </conditionalFormatting>
  <conditionalFormatting sqref="N78 AX78">
    <cfRule type="cellIs" dxfId="2419" priority="5532" stopIfTrue="1" operator="equal">
      <formula>0</formula>
    </cfRule>
    <cfRule type="cellIs" dxfId="2418" priority="5533" stopIfTrue="1" operator="greaterThan">
      <formula>1</formula>
    </cfRule>
    <cfRule type="cellIs" dxfId="2417" priority="5534" stopIfTrue="1" operator="between">
      <formula>0.9</formula>
      <formula>1</formula>
    </cfRule>
    <cfRule type="cellIs" dxfId="2416" priority="5535" stopIfTrue="1" operator="between">
      <formula>0.7</formula>
      <formula>0.8999</formula>
    </cfRule>
    <cfRule type="cellIs" dxfId="2415" priority="5536" stopIfTrue="1" operator="between">
      <formula>0.00001</formula>
      <formula>0.6999</formula>
    </cfRule>
  </conditionalFormatting>
  <conditionalFormatting sqref="T78">
    <cfRule type="cellIs" dxfId="2414" priority="5522" stopIfTrue="1" operator="equal">
      <formula>0</formula>
    </cfRule>
    <cfRule type="cellIs" dxfId="2413" priority="5523" stopIfTrue="1" operator="greaterThan">
      <formula>1</formula>
    </cfRule>
    <cfRule type="cellIs" dxfId="2412" priority="5524" stopIfTrue="1" operator="between">
      <formula>0.9</formula>
      <formula>1</formula>
    </cfRule>
    <cfRule type="cellIs" dxfId="2411" priority="5525" stopIfTrue="1" operator="between">
      <formula>0.7</formula>
      <formula>0.8999</formula>
    </cfRule>
    <cfRule type="cellIs" dxfId="2410" priority="5526" stopIfTrue="1" operator="between">
      <formula>0.00001</formula>
      <formula>0.6999</formula>
    </cfRule>
  </conditionalFormatting>
  <conditionalFormatting sqref="W78">
    <cfRule type="cellIs" dxfId="2409" priority="5517" stopIfTrue="1" operator="equal">
      <formula>0</formula>
    </cfRule>
    <cfRule type="cellIs" dxfId="2408" priority="5518" stopIfTrue="1" operator="greaterThan">
      <formula>1</formula>
    </cfRule>
    <cfRule type="cellIs" dxfId="2407" priority="5519" stopIfTrue="1" operator="between">
      <formula>0.9</formula>
      <formula>1</formula>
    </cfRule>
    <cfRule type="cellIs" dxfId="2406" priority="5520" stopIfTrue="1" operator="between">
      <formula>0.7</formula>
      <formula>0.8999</formula>
    </cfRule>
    <cfRule type="cellIs" dxfId="2405" priority="5521" stopIfTrue="1" operator="between">
      <formula>0.00001</formula>
      <formula>0.6999</formula>
    </cfRule>
  </conditionalFormatting>
  <conditionalFormatting sqref="Z78">
    <cfRule type="cellIs" dxfId="2404" priority="5512" stopIfTrue="1" operator="equal">
      <formula>0</formula>
    </cfRule>
    <cfRule type="cellIs" dxfId="2403" priority="5513" stopIfTrue="1" operator="greaterThan">
      <formula>1</formula>
    </cfRule>
    <cfRule type="cellIs" dxfId="2402" priority="5514" stopIfTrue="1" operator="between">
      <formula>0.9</formula>
      <formula>1</formula>
    </cfRule>
    <cfRule type="cellIs" dxfId="2401" priority="5515" stopIfTrue="1" operator="between">
      <formula>0.7</formula>
      <formula>0.8999</formula>
    </cfRule>
    <cfRule type="cellIs" dxfId="2400" priority="5516" stopIfTrue="1" operator="between">
      <formula>0.00001</formula>
      <formula>0.6999</formula>
    </cfRule>
  </conditionalFormatting>
  <conditionalFormatting sqref="AC78">
    <cfRule type="cellIs" dxfId="2399" priority="5507" stopIfTrue="1" operator="equal">
      <formula>0</formula>
    </cfRule>
    <cfRule type="cellIs" dxfId="2398" priority="5508" stopIfTrue="1" operator="greaterThan">
      <formula>1</formula>
    </cfRule>
    <cfRule type="cellIs" dxfId="2397" priority="5509" stopIfTrue="1" operator="between">
      <formula>0.9</formula>
      <formula>1</formula>
    </cfRule>
    <cfRule type="cellIs" dxfId="2396" priority="5510" stopIfTrue="1" operator="between">
      <formula>0.7</formula>
      <formula>0.8999</formula>
    </cfRule>
    <cfRule type="cellIs" dxfId="2395" priority="5511" stopIfTrue="1" operator="between">
      <formula>0.00001</formula>
      <formula>0.6999</formula>
    </cfRule>
  </conditionalFormatting>
  <conditionalFormatting sqref="AF78">
    <cfRule type="cellIs" dxfId="2394" priority="5502" stopIfTrue="1" operator="equal">
      <formula>0</formula>
    </cfRule>
    <cfRule type="cellIs" dxfId="2393" priority="5503" stopIfTrue="1" operator="greaterThan">
      <formula>1</formula>
    </cfRule>
    <cfRule type="cellIs" dxfId="2392" priority="5504" stopIfTrue="1" operator="between">
      <formula>0.9</formula>
      <formula>1</formula>
    </cfRule>
    <cfRule type="cellIs" dxfId="2391" priority="5505" stopIfTrue="1" operator="between">
      <formula>0.7</formula>
      <formula>0.8999</formula>
    </cfRule>
    <cfRule type="cellIs" dxfId="2390" priority="5506" stopIfTrue="1" operator="between">
      <formula>0.00001</formula>
      <formula>0.6999</formula>
    </cfRule>
  </conditionalFormatting>
  <conditionalFormatting sqref="AI78">
    <cfRule type="cellIs" dxfId="2389" priority="5497" stopIfTrue="1" operator="equal">
      <formula>0</formula>
    </cfRule>
    <cfRule type="cellIs" dxfId="2388" priority="5498" stopIfTrue="1" operator="greaterThan">
      <formula>1</formula>
    </cfRule>
    <cfRule type="cellIs" dxfId="2387" priority="5499" stopIfTrue="1" operator="between">
      <formula>0.9</formula>
      <formula>1</formula>
    </cfRule>
    <cfRule type="cellIs" dxfId="2386" priority="5500" stopIfTrue="1" operator="between">
      <formula>0.7</formula>
      <formula>0.8999</formula>
    </cfRule>
    <cfRule type="cellIs" dxfId="2385" priority="5501" stopIfTrue="1" operator="between">
      <formula>0.00001</formula>
      <formula>0.6999</formula>
    </cfRule>
  </conditionalFormatting>
  <conditionalFormatting sqref="AL78">
    <cfRule type="cellIs" dxfId="2384" priority="5492" stopIfTrue="1" operator="equal">
      <formula>0</formula>
    </cfRule>
    <cfRule type="cellIs" dxfId="2383" priority="5493" stopIfTrue="1" operator="greaterThan">
      <formula>1</formula>
    </cfRule>
    <cfRule type="cellIs" dxfId="2382" priority="5494" stopIfTrue="1" operator="between">
      <formula>0.9</formula>
      <formula>1</formula>
    </cfRule>
    <cfRule type="cellIs" dxfId="2381" priority="5495" stopIfTrue="1" operator="between">
      <formula>0.7</formula>
      <formula>0.8999</formula>
    </cfRule>
    <cfRule type="cellIs" dxfId="2380" priority="5496" stopIfTrue="1" operator="between">
      <formula>0.00001</formula>
      <formula>0.6999</formula>
    </cfRule>
  </conditionalFormatting>
  <conditionalFormatting sqref="AO78">
    <cfRule type="cellIs" dxfId="2379" priority="5487" stopIfTrue="1" operator="equal">
      <formula>0</formula>
    </cfRule>
    <cfRule type="cellIs" dxfId="2378" priority="5488" stopIfTrue="1" operator="greaterThan">
      <formula>1</formula>
    </cfRule>
    <cfRule type="cellIs" dxfId="2377" priority="5489" stopIfTrue="1" operator="between">
      <formula>0.9</formula>
      <formula>1</formula>
    </cfRule>
    <cfRule type="cellIs" dxfId="2376" priority="5490" stopIfTrue="1" operator="between">
      <formula>0.7</formula>
      <formula>0.8999</formula>
    </cfRule>
    <cfRule type="cellIs" dxfId="2375" priority="5491" stopIfTrue="1" operator="between">
      <formula>0.00001</formula>
      <formula>0.6999</formula>
    </cfRule>
  </conditionalFormatting>
  <conditionalFormatting sqref="AR78">
    <cfRule type="cellIs" dxfId="2374" priority="5482" stopIfTrue="1" operator="equal">
      <formula>0</formula>
    </cfRule>
    <cfRule type="cellIs" dxfId="2373" priority="5483" stopIfTrue="1" operator="greaterThan">
      <formula>1</formula>
    </cfRule>
    <cfRule type="cellIs" dxfId="2372" priority="5484" stopIfTrue="1" operator="between">
      <formula>0.9</formula>
      <formula>1</formula>
    </cfRule>
    <cfRule type="cellIs" dxfId="2371" priority="5485" stopIfTrue="1" operator="between">
      <formula>0.7</formula>
      <formula>0.8999</formula>
    </cfRule>
    <cfRule type="cellIs" dxfId="2370" priority="5486" stopIfTrue="1" operator="between">
      <formula>0.00001</formula>
      <formula>0.6999</formula>
    </cfRule>
  </conditionalFormatting>
  <conditionalFormatting sqref="AU78">
    <cfRule type="cellIs" dxfId="2369" priority="5477" stopIfTrue="1" operator="equal">
      <formula>0</formula>
    </cfRule>
    <cfRule type="cellIs" dxfId="2368" priority="5478" stopIfTrue="1" operator="greaterThan">
      <formula>1</formula>
    </cfRule>
    <cfRule type="cellIs" dxfId="2367" priority="5479" stopIfTrue="1" operator="between">
      <formula>0.9</formula>
      <formula>1</formula>
    </cfRule>
    <cfRule type="cellIs" dxfId="2366" priority="5480" stopIfTrue="1" operator="between">
      <formula>0.7</formula>
      <formula>0.8999</formula>
    </cfRule>
    <cfRule type="cellIs" dxfId="2365" priority="5481" stopIfTrue="1" operator="between">
      <formula>0.00001</formula>
      <formula>0.6999</formula>
    </cfRule>
  </conditionalFormatting>
  <conditionalFormatting sqref="N79 AX79">
    <cfRule type="cellIs" dxfId="2364" priority="5472" stopIfTrue="1" operator="equal">
      <formula>0</formula>
    </cfRule>
    <cfRule type="cellIs" dxfId="2363" priority="5473" stopIfTrue="1" operator="greaterThan">
      <formula>1</formula>
    </cfRule>
    <cfRule type="cellIs" dxfId="2362" priority="5474" stopIfTrue="1" operator="between">
      <formula>0.9</formula>
      <formula>1</formula>
    </cfRule>
    <cfRule type="cellIs" dxfId="2361" priority="5475" stopIfTrue="1" operator="between">
      <formula>0.7</formula>
      <formula>0.8999</formula>
    </cfRule>
    <cfRule type="cellIs" dxfId="2360" priority="5476" stopIfTrue="1" operator="between">
      <formula>0.00001</formula>
      <formula>0.6999</formula>
    </cfRule>
  </conditionalFormatting>
  <conditionalFormatting sqref="T79">
    <cfRule type="cellIs" dxfId="2359" priority="5462" stopIfTrue="1" operator="equal">
      <formula>0</formula>
    </cfRule>
    <cfRule type="cellIs" dxfId="2358" priority="5463" stopIfTrue="1" operator="greaterThan">
      <formula>1</formula>
    </cfRule>
    <cfRule type="cellIs" dxfId="2357" priority="5464" stopIfTrue="1" operator="between">
      <formula>0.9</formula>
      <formula>1</formula>
    </cfRule>
    <cfRule type="cellIs" dxfId="2356" priority="5465" stopIfTrue="1" operator="between">
      <formula>0.7</formula>
      <formula>0.8999</formula>
    </cfRule>
    <cfRule type="cellIs" dxfId="2355" priority="5466" stopIfTrue="1" operator="between">
      <formula>0.00001</formula>
      <formula>0.6999</formula>
    </cfRule>
  </conditionalFormatting>
  <conditionalFormatting sqref="W79">
    <cfRule type="cellIs" dxfId="2354" priority="5457" stopIfTrue="1" operator="equal">
      <formula>0</formula>
    </cfRule>
    <cfRule type="cellIs" dxfId="2353" priority="5458" stopIfTrue="1" operator="greaterThan">
      <formula>1</formula>
    </cfRule>
    <cfRule type="cellIs" dxfId="2352" priority="5459" stopIfTrue="1" operator="between">
      <formula>0.9</formula>
      <formula>1</formula>
    </cfRule>
    <cfRule type="cellIs" dxfId="2351" priority="5460" stopIfTrue="1" operator="between">
      <formula>0.7</formula>
      <formula>0.8999</formula>
    </cfRule>
    <cfRule type="cellIs" dxfId="2350" priority="5461" stopIfTrue="1" operator="between">
      <formula>0.00001</formula>
      <formula>0.6999</formula>
    </cfRule>
  </conditionalFormatting>
  <conditionalFormatting sqref="Z79">
    <cfRule type="cellIs" dxfId="2349" priority="5452" stopIfTrue="1" operator="equal">
      <formula>0</formula>
    </cfRule>
    <cfRule type="cellIs" dxfId="2348" priority="5453" stopIfTrue="1" operator="greaterThan">
      <formula>1</formula>
    </cfRule>
    <cfRule type="cellIs" dxfId="2347" priority="5454" stopIfTrue="1" operator="between">
      <formula>0.9</formula>
      <formula>1</formula>
    </cfRule>
    <cfRule type="cellIs" dxfId="2346" priority="5455" stopIfTrue="1" operator="between">
      <formula>0.7</formula>
      <formula>0.8999</formula>
    </cfRule>
    <cfRule type="cellIs" dxfId="2345" priority="5456" stopIfTrue="1" operator="between">
      <formula>0.00001</formula>
      <formula>0.6999</formula>
    </cfRule>
  </conditionalFormatting>
  <conditionalFormatting sqref="AC79">
    <cfRule type="cellIs" dxfId="2344" priority="5447" stopIfTrue="1" operator="equal">
      <formula>0</formula>
    </cfRule>
    <cfRule type="cellIs" dxfId="2343" priority="5448" stopIfTrue="1" operator="greaterThan">
      <formula>1</formula>
    </cfRule>
    <cfRule type="cellIs" dxfId="2342" priority="5449" stopIfTrue="1" operator="between">
      <formula>0.9</formula>
      <formula>1</formula>
    </cfRule>
    <cfRule type="cellIs" dxfId="2341" priority="5450" stopIfTrue="1" operator="between">
      <formula>0.7</formula>
      <formula>0.8999</formula>
    </cfRule>
    <cfRule type="cellIs" dxfId="2340" priority="5451" stopIfTrue="1" operator="between">
      <formula>0.00001</formula>
      <formula>0.6999</formula>
    </cfRule>
  </conditionalFormatting>
  <conditionalFormatting sqref="AF79">
    <cfRule type="cellIs" dxfId="2339" priority="5442" stopIfTrue="1" operator="equal">
      <formula>0</formula>
    </cfRule>
    <cfRule type="cellIs" dxfId="2338" priority="5443" stopIfTrue="1" operator="greaterThan">
      <formula>1</formula>
    </cfRule>
    <cfRule type="cellIs" dxfId="2337" priority="5444" stopIfTrue="1" operator="between">
      <formula>0.9</formula>
      <formula>1</formula>
    </cfRule>
    <cfRule type="cellIs" dxfId="2336" priority="5445" stopIfTrue="1" operator="between">
      <formula>0.7</formula>
      <formula>0.8999</formula>
    </cfRule>
    <cfRule type="cellIs" dxfId="2335" priority="5446" stopIfTrue="1" operator="between">
      <formula>0.00001</formula>
      <formula>0.6999</formula>
    </cfRule>
  </conditionalFormatting>
  <conditionalFormatting sqref="AI79">
    <cfRule type="cellIs" dxfId="2334" priority="5437" stopIfTrue="1" operator="equal">
      <formula>0</formula>
    </cfRule>
    <cfRule type="cellIs" dxfId="2333" priority="5438" stopIfTrue="1" operator="greaterThan">
      <formula>1</formula>
    </cfRule>
    <cfRule type="cellIs" dxfId="2332" priority="5439" stopIfTrue="1" operator="between">
      <formula>0.9</formula>
      <formula>1</formula>
    </cfRule>
    <cfRule type="cellIs" dxfId="2331" priority="5440" stopIfTrue="1" operator="between">
      <formula>0.7</formula>
      <formula>0.8999</formula>
    </cfRule>
    <cfRule type="cellIs" dxfId="2330" priority="5441" stopIfTrue="1" operator="between">
      <formula>0.00001</formula>
      <formula>0.6999</formula>
    </cfRule>
  </conditionalFormatting>
  <conditionalFormatting sqref="AL79">
    <cfRule type="cellIs" dxfId="2329" priority="5432" stopIfTrue="1" operator="equal">
      <formula>0</formula>
    </cfRule>
    <cfRule type="cellIs" dxfId="2328" priority="5433" stopIfTrue="1" operator="greaterThan">
      <formula>1</formula>
    </cfRule>
    <cfRule type="cellIs" dxfId="2327" priority="5434" stopIfTrue="1" operator="between">
      <formula>0.9</formula>
      <formula>1</formula>
    </cfRule>
    <cfRule type="cellIs" dxfId="2326" priority="5435" stopIfTrue="1" operator="between">
      <formula>0.7</formula>
      <formula>0.8999</formula>
    </cfRule>
    <cfRule type="cellIs" dxfId="2325" priority="5436" stopIfTrue="1" operator="between">
      <formula>0.00001</formula>
      <formula>0.6999</formula>
    </cfRule>
  </conditionalFormatting>
  <conditionalFormatting sqref="AO79">
    <cfRule type="cellIs" dxfId="2324" priority="5427" stopIfTrue="1" operator="equal">
      <formula>0</formula>
    </cfRule>
    <cfRule type="cellIs" dxfId="2323" priority="5428" stopIfTrue="1" operator="greaterThan">
      <formula>1</formula>
    </cfRule>
    <cfRule type="cellIs" dxfId="2322" priority="5429" stopIfTrue="1" operator="between">
      <formula>0.9</formula>
      <formula>1</formula>
    </cfRule>
    <cfRule type="cellIs" dxfId="2321" priority="5430" stopIfTrue="1" operator="between">
      <formula>0.7</formula>
      <formula>0.8999</formula>
    </cfRule>
    <cfRule type="cellIs" dxfId="2320" priority="5431" stopIfTrue="1" operator="between">
      <formula>0.00001</formula>
      <formula>0.6999</formula>
    </cfRule>
  </conditionalFormatting>
  <conditionalFormatting sqref="AR79">
    <cfRule type="cellIs" dxfId="2319" priority="5422" stopIfTrue="1" operator="equal">
      <formula>0</formula>
    </cfRule>
    <cfRule type="cellIs" dxfId="2318" priority="5423" stopIfTrue="1" operator="greaterThan">
      <formula>1</formula>
    </cfRule>
    <cfRule type="cellIs" dxfId="2317" priority="5424" stopIfTrue="1" operator="between">
      <formula>0.9</formula>
      <formula>1</formula>
    </cfRule>
    <cfRule type="cellIs" dxfId="2316" priority="5425" stopIfTrue="1" operator="between">
      <formula>0.7</formula>
      <formula>0.8999</formula>
    </cfRule>
    <cfRule type="cellIs" dxfId="2315" priority="5426" stopIfTrue="1" operator="between">
      <formula>0.00001</formula>
      <formula>0.6999</formula>
    </cfRule>
  </conditionalFormatting>
  <conditionalFormatting sqref="AU79">
    <cfRule type="cellIs" dxfId="2314" priority="5417" stopIfTrue="1" operator="equal">
      <formula>0</formula>
    </cfRule>
    <cfRule type="cellIs" dxfId="2313" priority="5418" stopIfTrue="1" operator="greaterThan">
      <formula>1</formula>
    </cfRule>
    <cfRule type="cellIs" dxfId="2312" priority="5419" stopIfTrue="1" operator="between">
      <formula>0.9</formula>
      <formula>1</formula>
    </cfRule>
    <cfRule type="cellIs" dxfId="2311" priority="5420" stopIfTrue="1" operator="between">
      <formula>0.7</formula>
      <formula>0.8999</formula>
    </cfRule>
    <cfRule type="cellIs" dxfId="2310" priority="5421" stopIfTrue="1" operator="between">
      <formula>0.00001</formula>
      <formula>0.6999</formula>
    </cfRule>
  </conditionalFormatting>
  <conditionalFormatting sqref="N80 AX80">
    <cfRule type="cellIs" dxfId="2309" priority="5412" stopIfTrue="1" operator="equal">
      <formula>0</formula>
    </cfRule>
    <cfRule type="cellIs" dxfId="2308" priority="5413" stopIfTrue="1" operator="greaterThan">
      <formula>1</formula>
    </cfRule>
    <cfRule type="cellIs" dxfId="2307" priority="5414" stopIfTrue="1" operator="between">
      <formula>0.9</formula>
      <formula>1</formula>
    </cfRule>
    <cfRule type="cellIs" dxfId="2306" priority="5415" stopIfTrue="1" operator="between">
      <formula>0.7</formula>
      <formula>0.8999</formula>
    </cfRule>
    <cfRule type="cellIs" dxfId="2305" priority="5416" stopIfTrue="1" operator="between">
      <formula>0.00001</formula>
      <formula>0.6999</formula>
    </cfRule>
  </conditionalFormatting>
  <conditionalFormatting sqref="T80">
    <cfRule type="cellIs" dxfId="2304" priority="5402" stopIfTrue="1" operator="equal">
      <formula>0</formula>
    </cfRule>
    <cfRule type="cellIs" dxfId="2303" priority="5403" stopIfTrue="1" operator="greaterThan">
      <formula>1</formula>
    </cfRule>
    <cfRule type="cellIs" dxfId="2302" priority="5404" stopIfTrue="1" operator="between">
      <formula>0.9</formula>
      <formula>1</formula>
    </cfRule>
    <cfRule type="cellIs" dxfId="2301" priority="5405" stopIfTrue="1" operator="between">
      <formula>0.7</formula>
      <formula>0.8999</formula>
    </cfRule>
    <cfRule type="cellIs" dxfId="2300" priority="5406" stopIfTrue="1" operator="between">
      <formula>0.00001</formula>
      <formula>0.6999</formula>
    </cfRule>
  </conditionalFormatting>
  <conditionalFormatting sqref="W80">
    <cfRule type="cellIs" dxfId="2299" priority="5397" stopIfTrue="1" operator="equal">
      <formula>0</formula>
    </cfRule>
    <cfRule type="cellIs" dxfId="2298" priority="5398" stopIfTrue="1" operator="greaterThan">
      <formula>1</formula>
    </cfRule>
    <cfRule type="cellIs" dxfId="2297" priority="5399" stopIfTrue="1" operator="between">
      <formula>0.9</formula>
      <formula>1</formula>
    </cfRule>
    <cfRule type="cellIs" dxfId="2296" priority="5400" stopIfTrue="1" operator="between">
      <formula>0.7</formula>
      <formula>0.8999</formula>
    </cfRule>
    <cfRule type="cellIs" dxfId="2295" priority="5401" stopIfTrue="1" operator="between">
      <formula>0.00001</formula>
      <formula>0.6999</formula>
    </cfRule>
  </conditionalFormatting>
  <conditionalFormatting sqref="Z80">
    <cfRule type="cellIs" dxfId="2294" priority="5392" stopIfTrue="1" operator="equal">
      <formula>0</formula>
    </cfRule>
    <cfRule type="cellIs" dxfId="2293" priority="5393" stopIfTrue="1" operator="greaterThan">
      <formula>1</formula>
    </cfRule>
    <cfRule type="cellIs" dxfId="2292" priority="5394" stopIfTrue="1" operator="between">
      <formula>0.9</formula>
      <formula>1</formula>
    </cfRule>
    <cfRule type="cellIs" dxfId="2291" priority="5395" stopIfTrue="1" operator="between">
      <formula>0.7</formula>
      <formula>0.8999</formula>
    </cfRule>
    <cfRule type="cellIs" dxfId="2290" priority="5396" stopIfTrue="1" operator="between">
      <formula>0.00001</formula>
      <formula>0.6999</formula>
    </cfRule>
  </conditionalFormatting>
  <conditionalFormatting sqref="AC80">
    <cfRule type="cellIs" dxfId="2289" priority="5387" stopIfTrue="1" operator="equal">
      <formula>0</formula>
    </cfRule>
    <cfRule type="cellIs" dxfId="2288" priority="5388" stopIfTrue="1" operator="greaterThan">
      <formula>1</formula>
    </cfRule>
    <cfRule type="cellIs" dxfId="2287" priority="5389" stopIfTrue="1" operator="between">
      <formula>0.9</formula>
      <formula>1</formula>
    </cfRule>
    <cfRule type="cellIs" dxfId="2286" priority="5390" stopIfTrue="1" operator="between">
      <formula>0.7</formula>
      <formula>0.8999</formula>
    </cfRule>
    <cfRule type="cellIs" dxfId="2285" priority="5391" stopIfTrue="1" operator="between">
      <formula>0.00001</formula>
      <formula>0.6999</formula>
    </cfRule>
  </conditionalFormatting>
  <conditionalFormatting sqref="AF80">
    <cfRule type="cellIs" dxfId="2284" priority="5382" stopIfTrue="1" operator="equal">
      <formula>0</formula>
    </cfRule>
    <cfRule type="cellIs" dxfId="2283" priority="5383" stopIfTrue="1" operator="greaterThan">
      <formula>1</formula>
    </cfRule>
    <cfRule type="cellIs" dxfId="2282" priority="5384" stopIfTrue="1" operator="between">
      <formula>0.9</formula>
      <formula>1</formula>
    </cfRule>
    <cfRule type="cellIs" dxfId="2281" priority="5385" stopIfTrue="1" operator="between">
      <formula>0.7</formula>
      <formula>0.8999</formula>
    </cfRule>
    <cfRule type="cellIs" dxfId="2280" priority="5386" stopIfTrue="1" operator="between">
      <formula>0.00001</formula>
      <formula>0.6999</formula>
    </cfRule>
  </conditionalFormatting>
  <conditionalFormatting sqref="AI80">
    <cfRule type="cellIs" dxfId="2279" priority="5377" stopIfTrue="1" operator="equal">
      <formula>0</formula>
    </cfRule>
    <cfRule type="cellIs" dxfId="2278" priority="5378" stopIfTrue="1" operator="greaterThan">
      <formula>1</formula>
    </cfRule>
    <cfRule type="cellIs" dxfId="2277" priority="5379" stopIfTrue="1" operator="between">
      <formula>0.9</formula>
      <formula>1</formula>
    </cfRule>
    <cfRule type="cellIs" dxfId="2276" priority="5380" stopIfTrue="1" operator="between">
      <formula>0.7</formula>
      <formula>0.8999</formula>
    </cfRule>
    <cfRule type="cellIs" dxfId="2275" priority="5381" stopIfTrue="1" operator="between">
      <formula>0.00001</formula>
      <formula>0.6999</formula>
    </cfRule>
  </conditionalFormatting>
  <conditionalFormatting sqref="AL80">
    <cfRule type="cellIs" dxfId="2274" priority="5372" stopIfTrue="1" operator="equal">
      <formula>0</formula>
    </cfRule>
    <cfRule type="cellIs" dxfId="2273" priority="5373" stopIfTrue="1" operator="greaterThan">
      <formula>1</formula>
    </cfRule>
    <cfRule type="cellIs" dxfId="2272" priority="5374" stopIfTrue="1" operator="between">
      <formula>0.9</formula>
      <formula>1</formula>
    </cfRule>
    <cfRule type="cellIs" dxfId="2271" priority="5375" stopIfTrue="1" operator="between">
      <formula>0.7</formula>
      <formula>0.8999</formula>
    </cfRule>
    <cfRule type="cellIs" dxfId="2270" priority="5376" stopIfTrue="1" operator="between">
      <formula>0.00001</formula>
      <formula>0.6999</formula>
    </cfRule>
  </conditionalFormatting>
  <conditionalFormatting sqref="AO80">
    <cfRule type="cellIs" dxfId="2269" priority="5367" stopIfTrue="1" operator="equal">
      <formula>0</formula>
    </cfRule>
    <cfRule type="cellIs" dxfId="2268" priority="5368" stopIfTrue="1" operator="greaterThan">
      <formula>1</formula>
    </cfRule>
    <cfRule type="cellIs" dxfId="2267" priority="5369" stopIfTrue="1" operator="between">
      <formula>0.9</formula>
      <formula>1</formula>
    </cfRule>
    <cfRule type="cellIs" dxfId="2266" priority="5370" stopIfTrue="1" operator="between">
      <formula>0.7</formula>
      <formula>0.8999</formula>
    </cfRule>
    <cfRule type="cellIs" dxfId="2265" priority="5371" stopIfTrue="1" operator="between">
      <formula>0.00001</formula>
      <formula>0.6999</formula>
    </cfRule>
  </conditionalFormatting>
  <conditionalFormatting sqref="AR80">
    <cfRule type="cellIs" dxfId="2264" priority="5362" stopIfTrue="1" operator="equal">
      <formula>0</formula>
    </cfRule>
    <cfRule type="cellIs" dxfId="2263" priority="5363" stopIfTrue="1" operator="greaterThan">
      <formula>1</formula>
    </cfRule>
    <cfRule type="cellIs" dxfId="2262" priority="5364" stopIfTrue="1" operator="between">
      <formula>0.9</formula>
      <formula>1</formula>
    </cfRule>
    <cfRule type="cellIs" dxfId="2261" priority="5365" stopIfTrue="1" operator="between">
      <formula>0.7</formula>
      <formula>0.8999</formula>
    </cfRule>
    <cfRule type="cellIs" dxfId="2260" priority="5366" stopIfTrue="1" operator="between">
      <formula>0.00001</formula>
      <formula>0.6999</formula>
    </cfRule>
  </conditionalFormatting>
  <conditionalFormatting sqref="AU80">
    <cfRule type="cellIs" dxfId="2259" priority="5357" stopIfTrue="1" operator="equal">
      <formula>0</formula>
    </cfRule>
    <cfRule type="cellIs" dxfId="2258" priority="5358" stopIfTrue="1" operator="greaterThan">
      <formula>1</formula>
    </cfRule>
    <cfRule type="cellIs" dxfId="2257" priority="5359" stopIfTrue="1" operator="between">
      <formula>0.9</formula>
      <formula>1</formula>
    </cfRule>
    <cfRule type="cellIs" dxfId="2256" priority="5360" stopIfTrue="1" operator="between">
      <formula>0.7</formula>
      <formula>0.8999</formula>
    </cfRule>
    <cfRule type="cellIs" dxfId="2255" priority="5361" stopIfTrue="1" operator="between">
      <formula>0.00001</formula>
      <formula>0.6999</formula>
    </cfRule>
  </conditionalFormatting>
  <conditionalFormatting sqref="N81 AX81">
    <cfRule type="cellIs" dxfId="2254" priority="5352" stopIfTrue="1" operator="equal">
      <formula>0</formula>
    </cfRule>
    <cfRule type="cellIs" dxfId="2253" priority="5353" stopIfTrue="1" operator="greaterThan">
      <formula>1</formula>
    </cfRule>
    <cfRule type="cellIs" dxfId="2252" priority="5354" stopIfTrue="1" operator="between">
      <formula>0.9</formula>
      <formula>1</formula>
    </cfRule>
    <cfRule type="cellIs" dxfId="2251" priority="5355" stopIfTrue="1" operator="between">
      <formula>0.7</formula>
      <formula>0.8999</formula>
    </cfRule>
    <cfRule type="cellIs" dxfId="2250" priority="5356" stopIfTrue="1" operator="between">
      <formula>0.00001</formula>
      <formula>0.6999</formula>
    </cfRule>
  </conditionalFormatting>
  <conditionalFormatting sqref="T81">
    <cfRule type="cellIs" dxfId="2249" priority="5342" stopIfTrue="1" operator="equal">
      <formula>0</formula>
    </cfRule>
    <cfRule type="cellIs" dxfId="2248" priority="5343" stopIfTrue="1" operator="greaterThan">
      <formula>1</formula>
    </cfRule>
    <cfRule type="cellIs" dxfId="2247" priority="5344" stopIfTrue="1" operator="between">
      <formula>0.9</formula>
      <formula>1</formula>
    </cfRule>
    <cfRule type="cellIs" dxfId="2246" priority="5345" stopIfTrue="1" operator="between">
      <formula>0.7</formula>
      <formula>0.8999</formula>
    </cfRule>
    <cfRule type="cellIs" dxfId="2245" priority="5346" stopIfTrue="1" operator="between">
      <formula>0.00001</formula>
      <formula>0.6999</formula>
    </cfRule>
  </conditionalFormatting>
  <conditionalFormatting sqref="W81">
    <cfRule type="cellIs" dxfId="2244" priority="5337" stopIfTrue="1" operator="equal">
      <formula>0</formula>
    </cfRule>
    <cfRule type="cellIs" dxfId="2243" priority="5338" stopIfTrue="1" operator="greaterThan">
      <formula>1</formula>
    </cfRule>
    <cfRule type="cellIs" dxfId="2242" priority="5339" stopIfTrue="1" operator="between">
      <formula>0.9</formula>
      <formula>1</formula>
    </cfRule>
    <cfRule type="cellIs" dxfId="2241" priority="5340" stopIfTrue="1" operator="between">
      <formula>0.7</formula>
      <formula>0.8999</formula>
    </cfRule>
    <cfRule type="cellIs" dxfId="2240" priority="5341" stopIfTrue="1" operator="between">
      <formula>0.00001</formula>
      <formula>0.6999</formula>
    </cfRule>
  </conditionalFormatting>
  <conditionalFormatting sqref="Z81">
    <cfRule type="cellIs" dxfId="2239" priority="5332" stopIfTrue="1" operator="equal">
      <formula>0</formula>
    </cfRule>
    <cfRule type="cellIs" dxfId="2238" priority="5333" stopIfTrue="1" operator="greaterThan">
      <formula>1</formula>
    </cfRule>
    <cfRule type="cellIs" dxfId="2237" priority="5334" stopIfTrue="1" operator="between">
      <formula>0.9</formula>
      <formula>1</formula>
    </cfRule>
    <cfRule type="cellIs" dxfId="2236" priority="5335" stopIfTrue="1" operator="between">
      <formula>0.7</formula>
      <formula>0.8999</formula>
    </cfRule>
    <cfRule type="cellIs" dxfId="2235" priority="5336" stopIfTrue="1" operator="between">
      <formula>0.00001</formula>
      <formula>0.6999</formula>
    </cfRule>
  </conditionalFormatting>
  <conditionalFormatting sqref="AC81">
    <cfRule type="cellIs" dxfId="2234" priority="5327" stopIfTrue="1" operator="equal">
      <formula>0</formula>
    </cfRule>
    <cfRule type="cellIs" dxfId="2233" priority="5328" stopIfTrue="1" operator="greaterThan">
      <formula>1</formula>
    </cfRule>
    <cfRule type="cellIs" dxfId="2232" priority="5329" stopIfTrue="1" operator="between">
      <formula>0.9</formula>
      <formula>1</formula>
    </cfRule>
    <cfRule type="cellIs" dxfId="2231" priority="5330" stopIfTrue="1" operator="between">
      <formula>0.7</formula>
      <formula>0.8999</formula>
    </cfRule>
    <cfRule type="cellIs" dxfId="2230" priority="5331" stopIfTrue="1" operator="between">
      <formula>0.00001</formula>
      <formula>0.6999</formula>
    </cfRule>
  </conditionalFormatting>
  <conditionalFormatting sqref="AF81">
    <cfRule type="cellIs" dxfId="2229" priority="5322" stopIfTrue="1" operator="equal">
      <formula>0</formula>
    </cfRule>
    <cfRule type="cellIs" dxfId="2228" priority="5323" stopIfTrue="1" operator="greaterThan">
      <formula>1</formula>
    </cfRule>
    <cfRule type="cellIs" dxfId="2227" priority="5324" stopIfTrue="1" operator="between">
      <formula>0.9</formula>
      <formula>1</formula>
    </cfRule>
    <cfRule type="cellIs" dxfId="2226" priority="5325" stopIfTrue="1" operator="between">
      <formula>0.7</formula>
      <formula>0.8999</formula>
    </cfRule>
    <cfRule type="cellIs" dxfId="2225" priority="5326" stopIfTrue="1" operator="between">
      <formula>0.00001</formula>
      <formula>0.6999</formula>
    </cfRule>
  </conditionalFormatting>
  <conditionalFormatting sqref="AI81">
    <cfRule type="cellIs" dxfId="2224" priority="5317" stopIfTrue="1" operator="equal">
      <formula>0</formula>
    </cfRule>
    <cfRule type="cellIs" dxfId="2223" priority="5318" stopIfTrue="1" operator="greaterThan">
      <formula>1</formula>
    </cfRule>
    <cfRule type="cellIs" dxfId="2222" priority="5319" stopIfTrue="1" operator="between">
      <formula>0.9</formula>
      <formula>1</formula>
    </cfRule>
    <cfRule type="cellIs" dxfId="2221" priority="5320" stopIfTrue="1" operator="between">
      <formula>0.7</formula>
      <formula>0.8999</formula>
    </cfRule>
    <cfRule type="cellIs" dxfId="2220" priority="5321" stopIfTrue="1" operator="between">
      <formula>0.00001</formula>
      <formula>0.6999</formula>
    </cfRule>
  </conditionalFormatting>
  <conditionalFormatting sqref="AL81">
    <cfRule type="cellIs" dxfId="2219" priority="5312" stopIfTrue="1" operator="equal">
      <formula>0</formula>
    </cfRule>
    <cfRule type="cellIs" dxfId="2218" priority="5313" stopIfTrue="1" operator="greaterThan">
      <formula>1</formula>
    </cfRule>
    <cfRule type="cellIs" dxfId="2217" priority="5314" stopIfTrue="1" operator="between">
      <formula>0.9</formula>
      <formula>1</formula>
    </cfRule>
    <cfRule type="cellIs" dxfId="2216" priority="5315" stopIfTrue="1" operator="between">
      <formula>0.7</formula>
      <formula>0.8999</formula>
    </cfRule>
    <cfRule type="cellIs" dxfId="2215" priority="5316" stopIfTrue="1" operator="between">
      <formula>0.00001</formula>
      <formula>0.6999</formula>
    </cfRule>
  </conditionalFormatting>
  <conditionalFormatting sqref="AO81">
    <cfRule type="cellIs" dxfId="2214" priority="5307" stopIfTrue="1" operator="equal">
      <formula>0</formula>
    </cfRule>
    <cfRule type="cellIs" dxfId="2213" priority="5308" stopIfTrue="1" operator="greaterThan">
      <formula>1</formula>
    </cfRule>
    <cfRule type="cellIs" dxfId="2212" priority="5309" stopIfTrue="1" operator="between">
      <formula>0.9</formula>
      <formula>1</formula>
    </cfRule>
    <cfRule type="cellIs" dxfId="2211" priority="5310" stopIfTrue="1" operator="between">
      <formula>0.7</formula>
      <formula>0.8999</formula>
    </cfRule>
    <cfRule type="cellIs" dxfId="2210" priority="5311" stopIfTrue="1" operator="between">
      <formula>0.00001</formula>
      <formula>0.6999</formula>
    </cfRule>
  </conditionalFormatting>
  <conditionalFormatting sqref="AR81">
    <cfRule type="cellIs" dxfId="2209" priority="5302" stopIfTrue="1" operator="equal">
      <formula>0</formula>
    </cfRule>
    <cfRule type="cellIs" dxfId="2208" priority="5303" stopIfTrue="1" operator="greaterThan">
      <formula>1</formula>
    </cfRule>
    <cfRule type="cellIs" dxfId="2207" priority="5304" stopIfTrue="1" operator="between">
      <formula>0.9</formula>
      <formula>1</formula>
    </cfRule>
    <cfRule type="cellIs" dxfId="2206" priority="5305" stopIfTrue="1" operator="between">
      <formula>0.7</formula>
      <formula>0.8999</formula>
    </cfRule>
    <cfRule type="cellIs" dxfId="2205" priority="5306" stopIfTrue="1" operator="between">
      <formula>0.00001</formula>
      <formula>0.6999</formula>
    </cfRule>
  </conditionalFormatting>
  <conditionalFormatting sqref="AU81">
    <cfRule type="cellIs" dxfId="2204" priority="5297" stopIfTrue="1" operator="equal">
      <formula>0</formula>
    </cfRule>
    <cfRule type="cellIs" dxfId="2203" priority="5298" stopIfTrue="1" operator="greaterThan">
      <formula>1</formula>
    </cfRule>
    <cfRule type="cellIs" dxfId="2202" priority="5299" stopIfTrue="1" operator="between">
      <formula>0.9</formula>
      <formula>1</formula>
    </cfRule>
    <cfRule type="cellIs" dxfId="2201" priority="5300" stopIfTrue="1" operator="between">
      <formula>0.7</formula>
      <formula>0.8999</formula>
    </cfRule>
    <cfRule type="cellIs" dxfId="2200" priority="5301" stopIfTrue="1" operator="between">
      <formula>0.00001</formula>
      <formula>0.6999</formula>
    </cfRule>
  </conditionalFormatting>
  <conditionalFormatting sqref="N82:N87 AR82:AR87 AU82:AU87 AI82:AI87">
    <cfRule type="cellIs" dxfId="2199" priority="5292" stopIfTrue="1" operator="equal">
      <formula>0</formula>
    </cfRule>
    <cfRule type="cellIs" dxfId="2198" priority="5293" stopIfTrue="1" operator="greaterThan">
      <formula>1</formula>
    </cfRule>
    <cfRule type="cellIs" dxfId="2197" priority="5294" stopIfTrue="1" operator="between">
      <formula>0.9</formula>
      <formula>1</formula>
    </cfRule>
    <cfRule type="cellIs" dxfId="2196" priority="5295" stopIfTrue="1" operator="between">
      <formula>0.7</formula>
      <formula>0.8999</formula>
    </cfRule>
    <cfRule type="cellIs" dxfId="2195" priority="5296" stopIfTrue="1" operator="between">
      <formula>0.00001</formula>
      <formula>0.6999</formula>
    </cfRule>
  </conditionalFormatting>
  <conditionalFormatting sqref="AI86">
    <cfRule type="colorScale" priority="5291">
      <colorScale>
        <cfvo type="min"/>
        <cfvo type="percent" val="100"/>
        <color rgb="FFFF7128"/>
        <color theme="0"/>
      </colorScale>
    </cfRule>
  </conditionalFormatting>
  <conditionalFormatting sqref="AO82:AO87">
    <cfRule type="cellIs" dxfId="2194" priority="5286" stopIfTrue="1" operator="equal">
      <formula>0</formula>
    </cfRule>
    <cfRule type="cellIs" dxfId="2193" priority="5287" stopIfTrue="1" operator="greaterThan">
      <formula>1</formula>
    </cfRule>
    <cfRule type="cellIs" dxfId="2192" priority="5288" stopIfTrue="1" operator="between">
      <formula>0.9</formula>
      <formula>1</formula>
    </cfRule>
    <cfRule type="cellIs" dxfId="2191" priority="5289" stopIfTrue="1" operator="between">
      <formula>0.7</formula>
      <formula>0.8999</formula>
    </cfRule>
    <cfRule type="cellIs" dxfId="2190" priority="5290" stopIfTrue="1" operator="between">
      <formula>0.00001</formula>
      <formula>0.6999</formula>
    </cfRule>
  </conditionalFormatting>
  <conditionalFormatting sqref="AL82:AL87">
    <cfRule type="cellIs" dxfId="2189" priority="5281" stopIfTrue="1" operator="equal">
      <formula>0</formula>
    </cfRule>
    <cfRule type="cellIs" dxfId="2188" priority="5282" stopIfTrue="1" operator="greaterThan">
      <formula>1</formula>
    </cfRule>
    <cfRule type="cellIs" dxfId="2187" priority="5283" stopIfTrue="1" operator="between">
      <formula>0.9</formula>
      <formula>1</formula>
    </cfRule>
    <cfRule type="cellIs" dxfId="2186" priority="5284" stopIfTrue="1" operator="between">
      <formula>0.7</formula>
      <formula>0.8999</formula>
    </cfRule>
    <cfRule type="cellIs" dxfId="2185" priority="5285" stopIfTrue="1" operator="between">
      <formula>0.00001</formula>
      <formula>0.6999</formula>
    </cfRule>
  </conditionalFormatting>
  <conditionalFormatting sqref="AF82:AF87">
    <cfRule type="cellIs" dxfId="2184" priority="5276" stopIfTrue="1" operator="equal">
      <formula>0</formula>
    </cfRule>
    <cfRule type="cellIs" dxfId="2183" priority="5277" stopIfTrue="1" operator="greaterThan">
      <formula>1</formula>
    </cfRule>
    <cfRule type="cellIs" dxfId="2182" priority="5278" stopIfTrue="1" operator="between">
      <formula>0.9</formula>
      <formula>1</formula>
    </cfRule>
    <cfRule type="cellIs" dxfId="2181" priority="5279" stopIfTrue="1" operator="between">
      <formula>0.7</formula>
      <formula>0.8999</formula>
    </cfRule>
    <cfRule type="cellIs" dxfId="2180" priority="5280" stopIfTrue="1" operator="between">
      <formula>0.00001</formula>
      <formula>0.6999</formula>
    </cfRule>
  </conditionalFormatting>
  <conditionalFormatting sqref="AC82:AC87">
    <cfRule type="cellIs" dxfId="2179" priority="5271" stopIfTrue="1" operator="equal">
      <formula>0</formula>
    </cfRule>
    <cfRule type="cellIs" dxfId="2178" priority="5272" stopIfTrue="1" operator="greaterThan">
      <formula>1</formula>
    </cfRule>
    <cfRule type="cellIs" dxfId="2177" priority="5273" stopIfTrue="1" operator="between">
      <formula>0.9</formula>
      <formula>1</formula>
    </cfRule>
    <cfRule type="cellIs" dxfId="2176" priority="5274" stopIfTrue="1" operator="between">
      <formula>0.7</formula>
      <formula>0.8999</formula>
    </cfRule>
    <cfRule type="cellIs" dxfId="2175" priority="5275" stopIfTrue="1" operator="between">
      <formula>0.00001</formula>
      <formula>0.6999</formula>
    </cfRule>
  </conditionalFormatting>
  <conditionalFormatting sqref="T82:T87">
    <cfRule type="cellIs" dxfId="2174" priority="5261" stopIfTrue="1" operator="equal">
      <formula>0</formula>
    </cfRule>
    <cfRule type="cellIs" dxfId="2173" priority="5262" stopIfTrue="1" operator="greaterThan">
      <formula>1</formula>
    </cfRule>
    <cfRule type="cellIs" dxfId="2172" priority="5263" stopIfTrue="1" operator="between">
      <formula>0.9</formula>
      <formula>1</formula>
    </cfRule>
    <cfRule type="cellIs" dxfId="2171" priority="5264" stopIfTrue="1" operator="between">
      <formula>0.7</formula>
      <formula>0.8999</formula>
    </cfRule>
    <cfRule type="cellIs" dxfId="2170" priority="5265" stopIfTrue="1" operator="between">
      <formula>0.00001</formula>
      <formula>0.6999</formula>
    </cfRule>
  </conditionalFormatting>
  <conditionalFormatting sqref="W82:W87">
    <cfRule type="cellIs" dxfId="2169" priority="5256" stopIfTrue="1" operator="equal">
      <formula>0</formula>
    </cfRule>
    <cfRule type="cellIs" dxfId="2168" priority="5257" stopIfTrue="1" operator="greaterThan">
      <formula>1</formula>
    </cfRule>
    <cfRule type="cellIs" dxfId="2167" priority="5258" stopIfTrue="1" operator="between">
      <formula>0.9</formula>
      <formula>1</formula>
    </cfRule>
    <cfRule type="cellIs" dxfId="2166" priority="5259" stopIfTrue="1" operator="between">
      <formula>0.7</formula>
      <formula>0.8999</formula>
    </cfRule>
    <cfRule type="cellIs" dxfId="2165" priority="5260" stopIfTrue="1" operator="between">
      <formula>0.00001</formula>
      <formula>0.6999</formula>
    </cfRule>
  </conditionalFormatting>
  <conditionalFormatting sqref="Z82:Z87">
    <cfRule type="cellIs" dxfId="2164" priority="5251" stopIfTrue="1" operator="equal">
      <formula>0</formula>
    </cfRule>
    <cfRule type="cellIs" dxfId="2163" priority="5252" stopIfTrue="1" operator="greaterThan">
      <formula>1</formula>
    </cfRule>
    <cfRule type="cellIs" dxfId="2162" priority="5253" stopIfTrue="1" operator="between">
      <formula>0.9</formula>
      <formula>1</formula>
    </cfRule>
    <cfRule type="cellIs" dxfId="2161" priority="5254" stopIfTrue="1" operator="between">
      <formula>0.7</formula>
      <formula>0.8999</formula>
    </cfRule>
    <cfRule type="cellIs" dxfId="2160" priority="5255" stopIfTrue="1" operator="between">
      <formula>0.00001</formula>
      <formula>0.6999</formula>
    </cfRule>
  </conditionalFormatting>
  <conditionalFormatting sqref="N88 AX88">
    <cfRule type="cellIs" dxfId="2159" priority="5186" stopIfTrue="1" operator="equal">
      <formula>0</formula>
    </cfRule>
    <cfRule type="cellIs" dxfId="2158" priority="5187" stopIfTrue="1" operator="greaterThan">
      <formula>1</formula>
    </cfRule>
    <cfRule type="cellIs" dxfId="2157" priority="5188" stopIfTrue="1" operator="between">
      <formula>0.9</formula>
      <formula>1</formula>
    </cfRule>
    <cfRule type="cellIs" dxfId="2156" priority="5189" stopIfTrue="1" operator="between">
      <formula>0.7</formula>
      <formula>0.8999</formula>
    </cfRule>
    <cfRule type="cellIs" dxfId="2155" priority="5190" stopIfTrue="1" operator="between">
      <formula>0.00001</formula>
      <formula>0.6999</formula>
    </cfRule>
  </conditionalFormatting>
  <conditionalFormatting sqref="T88">
    <cfRule type="cellIs" dxfId="2154" priority="5176" stopIfTrue="1" operator="equal">
      <formula>0</formula>
    </cfRule>
    <cfRule type="cellIs" dxfId="2153" priority="5177" stopIfTrue="1" operator="greaterThan">
      <formula>1</formula>
    </cfRule>
    <cfRule type="cellIs" dxfId="2152" priority="5178" stopIfTrue="1" operator="between">
      <formula>0.9</formula>
      <formula>1</formula>
    </cfRule>
    <cfRule type="cellIs" dxfId="2151" priority="5179" stopIfTrue="1" operator="between">
      <formula>0.7</formula>
      <formula>0.8999</formula>
    </cfRule>
    <cfRule type="cellIs" dxfId="2150" priority="5180" stopIfTrue="1" operator="between">
      <formula>0.00001</formula>
      <formula>0.6999</formula>
    </cfRule>
  </conditionalFormatting>
  <conditionalFormatting sqref="W88">
    <cfRule type="cellIs" dxfId="2149" priority="5171" stopIfTrue="1" operator="equal">
      <formula>0</formula>
    </cfRule>
    <cfRule type="cellIs" dxfId="2148" priority="5172" stopIfTrue="1" operator="greaterThan">
      <formula>1</formula>
    </cfRule>
    <cfRule type="cellIs" dxfId="2147" priority="5173" stopIfTrue="1" operator="between">
      <formula>0.9</formula>
      <formula>1</formula>
    </cfRule>
    <cfRule type="cellIs" dxfId="2146" priority="5174" stopIfTrue="1" operator="between">
      <formula>0.7</formula>
      <formula>0.8999</formula>
    </cfRule>
    <cfRule type="cellIs" dxfId="2145" priority="5175" stopIfTrue="1" operator="between">
      <formula>0.00001</formula>
      <formula>0.6999</formula>
    </cfRule>
  </conditionalFormatting>
  <conditionalFormatting sqref="Z88">
    <cfRule type="cellIs" dxfId="2144" priority="5166" stopIfTrue="1" operator="equal">
      <formula>0</formula>
    </cfRule>
    <cfRule type="cellIs" dxfId="2143" priority="5167" stopIfTrue="1" operator="greaterThan">
      <formula>1</formula>
    </cfRule>
    <cfRule type="cellIs" dxfId="2142" priority="5168" stopIfTrue="1" operator="between">
      <formula>0.9</formula>
      <formula>1</formula>
    </cfRule>
    <cfRule type="cellIs" dxfId="2141" priority="5169" stopIfTrue="1" operator="between">
      <formula>0.7</formula>
      <formula>0.8999</formula>
    </cfRule>
    <cfRule type="cellIs" dxfId="2140" priority="5170" stopIfTrue="1" operator="between">
      <formula>0.00001</formula>
      <formula>0.6999</formula>
    </cfRule>
  </conditionalFormatting>
  <conditionalFormatting sqref="AC88">
    <cfRule type="cellIs" dxfId="2139" priority="5161" stopIfTrue="1" operator="equal">
      <formula>0</formula>
    </cfRule>
    <cfRule type="cellIs" dxfId="2138" priority="5162" stopIfTrue="1" operator="greaterThan">
      <formula>1</formula>
    </cfRule>
    <cfRule type="cellIs" dxfId="2137" priority="5163" stopIfTrue="1" operator="between">
      <formula>0.9</formula>
      <formula>1</formula>
    </cfRule>
    <cfRule type="cellIs" dxfId="2136" priority="5164" stopIfTrue="1" operator="between">
      <formula>0.7</formula>
      <formula>0.8999</formula>
    </cfRule>
    <cfRule type="cellIs" dxfId="2135" priority="5165" stopIfTrue="1" operator="between">
      <formula>0.00001</formula>
      <formula>0.6999</formula>
    </cfRule>
  </conditionalFormatting>
  <conditionalFormatting sqref="AF88">
    <cfRule type="cellIs" dxfId="2134" priority="5156" stopIfTrue="1" operator="equal">
      <formula>0</formula>
    </cfRule>
    <cfRule type="cellIs" dxfId="2133" priority="5157" stopIfTrue="1" operator="greaterThan">
      <formula>1</formula>
    </cfRule>
    <cfRule type="cellIs" dxfId="2132" priority="5158" stopIfTrue="1" operator="between">
      <formula>0.9</formula>
      <formula>1</formula>
    </cfRule>
    <cfRule type="cellIs" dxfId="2131" priority="5159" stopIfTrue="1" operator="between">
      <formula>0.7</formula>
      <formula>0.8999</formula>
    </cfRule>
    <cfRule type="cellIs" dxfId="2130" priority="5160" stopIfTrue="1" operator="between">
      <formula>0.00001</formula>
      <formula>0.6999</formula>
    </cfRule>
  </conditionalFormatting>
  <conditionalFormatting sqref="AI88">
    <cfRule type="cellIs" dxfId="2129" priority="5151" stopIfTrue="1" operator="equal">
      <formula>0</formula>
    </cfRule>
    <cfRule type="cellIs" dxfId="2128" priority="5152" stopIfTrue="1" operator="greaterThan">
      <formula>1</formula>
    </cfRule>
    <cfRule type="cellIs" dxfId="2127" priority="5153" stopIfTrue="1" operator="between">
      <formula>0.9</formula>
      <formula>1</formula>
    </cfRule>
    <cfRule type="cellIs" dxfId="2126" priority="5154" stopIfTrue="1" operator="between">
      <formula>0.7</formula>
      <formula>0.8999</formula>
    </cfRule>
    <cfRule type="cellIs" dxfId="2125" priority="5155" stopIfTrue="1" operator="between">
      <formula>0.00001</formula>
      <formula>0.6999</formula>
    </cfRule>
  </conditionalFormatting>
  <conditionalFormatting sqref="AL88">
    <cfRule type="cellIs" dxfId="2124" priority="5146" stopIfTrue="1" operator="equal">
      <formula>0</formula>
    </cfRule>
    <cfRule type="cellIs" dxfId="2123" priority="5147" stopIfTrue="1" operator="greaterThan">
      <formula>1</formula>
    </cfRule>
    <cfRule type="cellIs" dxfId="2122" priority="5148" stopIfTrue="1" operator="between">
      <formula>0.9</formula>
      <formula>1</formula>
    </cfRule>
    <cfRule type="cellIs" dxfId="2121" priority="5149" stopIfTrue="1" operator="between">
      <formula>0.7</formula>
      <formula>0.8999</formula>
    </cfRule>
    <cfRule type="cellIs" dxfId="2120" priority="5150" stopIfTrue="1" operator="between">
      <formula>0.00001</formula>
      <formula>0.6999</formula>
    </cfRule>
  </conditionalFormatting>
  <conditionalFormatting sqref="AO88">
    <cfRule type="cellIs" dxfId="2119" priority="5141" stopIfTrue="1" operator="equal">
      <formula>0</formula>
    </cfRule>
    <cfRule type="cellIs" dxfId="2118" priority="5142" stopIfTrue="1" operator="greaterThan">
      <formula>1</formula>
    </cfRule>
    <cfRule type="cellIs" dxfId="2117" priority="5143" stopIfTrue="1" operator="between">
      <formula>0.9</formula>
      <formula>1</formula>
    </cfRule>
    <cfRule type="cellIs" dxfId="2116" priority="5144" stopIfTrue="1" operator="between">
      <formula>0.7</formula>
      <formula>0.8999</formula>
    </cfRule>
    <cfRule type="cellIs" dxfId="2115" priority="5145" stopIfTrue="1" operator="between">
      <formula>0.00001</formula>
      <formula>0.6999</formula>
    </cfRule>
  </conditionalFormatting>
  <conditionalFormatting sqref="AR88">
    <cfRule type="cellIs" dxfId="2114" priority="5136" stopIfTrue="1" operator="equal">
      <formula>0</formula>
    </cfRule>
    <cfRule type="cellIs" dxfId="2113" priority="5137" stopIfTrue="1" operator="greaterThan">
      <formula>1</formula>
    </cfRule>
    <cfRule type="cellIs" dxfId="2112" priority="5138" stopIfTrue="1" operator="between">
      <formula>0.9</formula>
      <formula>1</formula>
    </cfRule>
    <cfRule type="cellIs" dxfId="2111" priority="5139" stopIfTrue="1" operator="between">
      <formula>0.7</formula>
      <formula>0.8999</formula>
    </cfRule>
    <cfRule type="cellIs" dxfId="2110" priority="5140" stopIfTrue="1" operator="between">
      <formula>0.00001</formula>
      <formula>0.6999</formula>
    </cfRule>
  </conditionalFormatting>
  <conditionalFormatting sqref="AU88">
    <cfRule type="cellIs" dxfId="2109" priority="5131" stopIfTrue="1" operator="equal">
      <formula>0</formula>
    </cfRule>
    <cfRule type="cellIs" dxfId="2108" priority="5132" stopIfTrue="1" operator="greaterThan">
      <formula>1</formula>
    </cfRule>
    <cfRule type="cellIs" dxfId="2107" priority="5133" stopIfTrue="1" operator="between">
      <formula>0.9</formula>
      <formula>1</formula>
    </cfRule>
    <cfRule type="cellIs" dxfId="2106" priority="5134" stopIfTrue="1" operator="between">
      <formula>0.7</formula>
      <formula>0.8999</formula>
    </cfRule>
    <cfRule type="cellIs" dxfId="2105" priority="5135" stopIfTrue="1" operator="between">
      <formula>0.00001</formula>
      <formula>0.6999</formula>
    </cfRule>
  </conditionalFormatting>
  <conditionalFormatting sqref="N89 AX89">
    <cfRule type="cellIs" dxfId="2104" priority="5126" stopIfTrue="1" operator="equal">
      <formula>0</formula>
    </cfRule>
    <cfRule type="cellIs" dxfId="2103" priority="5127" stopIfTrue="1" operator="greaterThan">
      <formula>1</formula>
    </cfRule>
    <cfRule type="cellIs" dxfId="2102" priority="5128" stopIfTrue="1" operator="between">
      <formula>0.9</formula>
      <formula>1</formula>
    </cfRule>
    <cfRule type="cellIs" dxfId="2101" priority="5129" stopIfTrue="1" operator="between">
      <formula>0.7</formula>
      <formula>0.8999</formula>
    </cfRule>
    <cfRule type="cellIs" dxfId="2100" priority="5130" stopIfTrue="1" operator="between">
      <formula>0.00001</formula>
      <formula>0.6999</formula>
    </cfRule>
  </conditionalFormatting>
  <conditionalFormatting sqref="T89">
    <cfRule type="cellIs" dxfId="2099" priority="5116" stopIfTrue="1" operator="equal">
      <formula>0</formula>
    </cfRule>
    <cfRule type="cellIs" dxfId="2098" priority="5117" stopIfTrue="1" operator="greaterThan">
      <formula>1</formula>
    </cfRule>
    <cfRule type="cellIs" dxfId="2097" priority="5118" stopIfTrue="1" operator="between">
      <formula>0.9</formula>
      <formula>1</formula>
    </cfRule>
    <cfRule type="cellIs" dxfId="2096" priority="5119" stopIfTrue="1" operator="between">
      <formula>0.7</formula>
      <formula>0.8999</formula>
    </cfRule>
    <cfRule type="cellIs" dxfId="2095" priority="5120" stopIfTrue="1" operator="between">
      <formula>0.00001</formula>
      <formula>0.6999</formula>
    </cfRule>
  </conditionalFormatting>
  <conditionalFormatting sqref="W89">
    <cfRule type="cellIs" dxfId="2094" priority="5111" stopIfTrue="1" operator="equal">
      <formula>0</formula>
    </cfRule>
    <cfRule type="cellIs" dxfId="2093" priority="5112" stopIfTrue="1" operator="greaterThan">
      <formula>1</formula>
    </cfRule>
    <cfRule type="cellIs" dxfId="2092" priority="5113" stopIfTrue="1" operator="between">
      <formula>0.9</formula>
      <formula>1</formula>
    </cfRule>
    <cfRule type="cellIs" dxfId="2091" priority="5114" stopIfTrue="1" operator="between">
      <formula>0.7</formula>
      <formula>0.8999</formula>
    </cfRule>
    <cfRule type="cellIs" dxfId="2090" priority="5115" stopIfTrue="1" operator="between">
      <formula>0.00001</formula>
      <formula>0.6999</formula>
    </cfRule>
  </conditionalFormatting>
  <conditionalFormatting sqref="Z89">
    <cfRule type="cellIs" dxfId="2089" priority="5106" stopIfTrue="1" operator="equal">
      <formula>0</formula>
    </cfRule>
    <cfRule type="cellIs" dxfId="2088" priority="5107" stopIfTrue="1" operator="greaterThan">
      <formula>1</formula>
    </cfRule>
    <cfRule type="cellIs" dxfId="2087" priority="5108" stopIfTrue="1" operator="between">
      <formula>0.9</formula>
      <formula>1</formula>
    </cfRule>
    <cfRule type="cellIs" dxfId="2086" priority="5109" stopIfTrue="1" operator="between">
      <formula>0.7</formula>
      <formula>0.8999</formula>
    </cfRule>
    <cfRule type="cellIs" dxfId="2085" priority="5110" stopIfTrue="1" operator="between">
      <formula>0.00001</formula>
      <formula>0.6999</formula>
    </cfRule>
  </conditionalFormatting>
  <conditionalFormatting sqref="AC89">
    <cfRule type="cellIs" dxfId="2084" priority="5101" stopIfTrue="1" operator="equal">
      <formula>0</formula>
    </cfRule>
    <cfRule type="cellIs" dxfId="2083" priority="5102" stopIfTrue="1" operator="greaterThan">
      <formula>1</formula>
    </cfRule>
    <cfRule type="cellIs" dxfId="2082" priority="5103" stopIfTrue="1" operator="between">
      <formula>0.9</formula>
      <formula>1</formula>
    </cfRule>
    <cfRule type="cellIs" dxfId="2081" priority="5104" stopIfTrue="1" operator="between">
      <formula>0.7</formula>
      <formula>0.8999</formula>
    </cfRule>
    <cfRule type="cellIs" dxfId="2080" priority="5105" stopIfTrue="1" operator="between">
      <formula>0.00001</formula>
      <formula>0.6999</formula>
    </cfRule>
  </conditionalFormatting>
  <conditionalFormatting sqref="AF89">
    <cfRule type="cellIs" dxfId="2079" priority="5096" stopIfTrue="1" operator="equal">
      <formula>0</formula>
    </cfRule>
    <cfRule type="cellIs" dxfId="2078" priority="5097" stopIfTrue="1" operator="greaterThan">
      <formula>1</formula>
    </cfRule>
    <cfRule type="cellIs" dxfId="2077" priority="5098" stopIfTrue="1" operator="between">
      <formula>0.9</formula>
      <formula>1</formula>
    </cfRule>
    <cfRule type="cellIs" dxfId="2076" priority="5099" stopIfTrue="1" operator="between">
      <formula>0.7</formula>
      <formula>0.8999</formula>
    </cfRule>
    <cfRule type="cellIs" dxfId="2075" priority="5100" stopIfTrue="1" operator="between">
      <formula>0.00001</formula>
      <formula>0.6999</formula>
    </cfRule>
  </conditionalFormatting>
  <conditionalFormatting sqref="AI89">
    <cfRule type="cellIs" dxfId="2074" priority="5091" stopIfTrue="1" operator="equal">
      <formula>0</formula>
    </cfRule>
    <cfRule type="cellIs" dxfId="2073" priority="5092" stopIfTrue="1" operator="greaterThan">
      <formula>1</formula>
    </cfRule>
    <cfRule type="cellIs" dxfId="2072" priority="5093" stopIfTrue="1" operator="between">
      <formula>0.9</formula>
      <formula>1</formula>
    </cfRule>
    <cfRule type="cellIs" dxfId="2071" priority="5094" stopIfTrue="1" operator="between">
      <formula>0.7</formula>
      <formula>0.8999</formula>
    </cfRule>
    <cfRule type="cellIs" dxfId="2070" priority="5095" stopIfTrue="1" operator="between">
      <formula>0.00001</formula>
      <formula>0.6999</formula>
    </cfRule>
  </conditionalFormatting>
  <conditionalFormatting sqref="AL89">
    <cfRule type="cellIs" dxfId="2069" priority="5086" stopIfTrue="1" operator="equal">
      <formula>0</formula>
    </cfRule>
    <cfRule type="cellIs" dxfId="2068" priority="5087" stopIfTrue="1" operator="greaterThan">
      <formula>1</formula>
    </cfRule>
    <cfRule type="cellIs" dxfId="2067" priority="5088" stopIfTrue="1" operator="between">
      <formula>0.9</formula>
      <formula>1</formula>
    </cfRule>
    <cfRule type="cellIs" dxfId="2066" priority="5089" stopIfTrue="1" operator="between">
      <formula>0.7</formula>
      <formula>0.8999</formula>
    </cfRule>
    <cfRule type="cellIs" dxfId="2065" priority="5090" stopIfTrue="1" operator="between">
      <formula>0.00001</formula>
      <formula>0.6999</formula>
    </cfRule>
  </conditionalFormatting>
  <conditionalFormatting sqref="AO89">
    <cfRule type="cellIs" dxfId="2064" priority="5081" stopIfTrue="1" operator="equal">
      <formula>0</formula>
    </cfRule>
    <cfRule type="cellIs" dxfId="2063" priority="5082" stopIfTrue="1" operator="greaterThan">
      <formula>1</formula>
    </cfRule>
    <cfRule type="cellIs" dxfId="2062" priority="5083" stopIfTrue="1" operator="between">
      <formula>0.9</formula>
      <formula>1</formula>
    </cfRule>
    <cfRule type="cellIs" dxfId="2061" priority="5084" stopIfTrue="1" operator="between">
      <formula>0.7</formula>
      <formula>0.8999</formula>
    </cfRule>
    <cfRule type="cellIs" dxfId="2060" priority="5085" stopIfTrue="1" operator="between">
      <formula>0.00001</formula>
      <formula>0.6999</formula>
    </cfRule>
  </conditionalFormatting>
  <conditionalFormatting sqref="AR89">
    <cfRule type="cellIs" dxfId="2059" priority="5076" stopIfTrue="1" operator="equal">
      <formula>0</formula>
    </cfRule>
    <cfRule type="cellIs" dxfId="2058" priority="5077" stopIfTrue="1" operator="greaterThan">
      <formula>1</formula>
    </cfRule>
    <cfRule type="cellIs" dxfId="2057" priority="5078" stopIfTrue="1" operator="between">
      <formula>0.9</formula>
      <formula>1</formula>
    </cfRule>
    <cfRule type="cellIs" dxfId="2056" priority="5079" stopIfTrue="1" operator="between">
      <formula>0.7</formula>
      <formula>0.8999</formula>
    </cfRule>
    <cfRule type="cellIs" dxfId="2055" priority="5080" stopIfTrue="1" operator="between">
      <formula>0.00001</formula>
      <formula>0.6999</formula>
    </cfRule>
  </conditionalFormatting>
  <conditionalFormatting sqref="AU89">
    <cfRule type="cellIs" dxfId="2054" priority="5071" stopIfTrue="1" operator="equal">
      <formula>0</formula>
    </cfRule>
    <cfRule type="cellIs" dxfId="2053" priority="5072" stopIfTrue="1" operator="greaterThan">
      <formula>1</formula>
    </cfRule>
    <cfRule type="cellIs" dxfId="2052" priority="5073" stopIfTrue="1" operator="between">
      <formula>0.9</formula>
      <formula>1</formula>
    </cfRule>
    <cfRule type="cellIs" dxfId="2051" priority="5074" stopIfTrue="1" operator="between">
      <formula>0.7</formula>
      <formula>0.8999</formula>
    </cfRule>
    <cfRule type="cellIs" dxfId="2050" priority="5075" stopIfTrue="1" operator="between">
      <formula>0.00001</formula>
      <formula>0.6999</formula>
    </cfRule>
  </conditionalFormatting>
  <conditionalFormatting sqref="N90 AX90">
    <cfRule type="cellIs" dxfId="2049" priority="5066" stopIfTrue="1" operator="equal">
      <formula>0</formula>
    </cfRule>
    <cfRule type="cellIs" dxfId="2048" priority="5067" stopIfTrue="1" operator="greaterThan">
      <formula>1</formula>
    </cfRule>
    <cfRule type="cellIs" dxfId="2047" priority="5068" stopIfTrue="1" operator="between">
      <formula>0.9</formula>
      <formula>1</formula>
    </cfRule>
    <cfRule type="cellIs" dxfId="2046" priority="5069" stopIfTrue="1" operator="between">
      <formula>0.7</formula>
      <formula>0.8999</formula>
    </cfRule>
    <cfRule type="cellIs" dxfId="2045" priority="5070" stopIfTrue="1" operator="between">
      <formula>0.00001</formula>
      <formula>0.6999</formula>
    </cfRule>
  </conditionalFormatting>
  <conditionalFormatting sqref="T90">
    <cfRule type="cellIs" dxfId="2044" priority="5056" stopIfTrue="1" operator="equal">
      <formula>0</formula>
    </cfRule>
    <cfRule type="cellIs" dxfId="2043" priority="5057" stopIfTrue="1" operator="greaterThan">
      <formula>1</formula>
    </cfRule>
    <cfRule type="cellIs" dxfId="2042" priority="5058" stopIfTrue="1" operator="between">
      <formula>0.9</formula>
      <formula>1</formula>
    </cfRule>
    <cfRule type="cellIs" dxfId="2041" priority="5059" stopIfTrue="1" operator="between">
      <formula>0.7</formula>
      <formula>0.8999</formula>
    </cfRule>
    <cfRule type="cellIs" dxfId="2040" priority="5060" stopIfTrue="1" operator="between">
      <formula>0.00001</formula>
      <formula>0.6999</formula>
    </cfRule>
  </conditionalFormatting>
  <conditionalFormatting sqref="W90">
    <cfRule type="cellIs" dxfId="2039" priority="5051" stopIfTrue="1" operator="equal">
      <formula>0</formula>
    </cfRule>
    <cfRule type="cellIs" dxfId="2038" priority="5052" stopIfTrue="1" operator="greaterThan">
      <formula>1</formula>
    </cfRule>
    <cfRule type="cellIs" dxfId="2037" priority="5053" stopIfTrue="1" operator="between">
      <formula>0.9</formula>
      <formula>1</formula>
    </cfRule>
    <cfRule type="cellIs" dxfId="2036" priority="5054" stopIfTrue="1" operator="between">
      <formula>0.7</formula>
      <formula>0.8999</formula>
    </cfRule>
    <cfRule type="cellIs" dxfId="2035" priority="5055" stopIfTrue="1" operator="between">
      <formula>0.00001</formula>
      <formula>0.6999</formula>
    </cfRule>
  </conditionalFormatting>
  <conditionalFormatting sqref="Z90">
    <cfRule type="cellIs" dxfId="2034" priority="5046" stopIfTrue="1" operator="equal">
      <formula>0</formula>
    </cfRule>
    <cfRule type="cellIs" dxfId="2033" priority="5047" stopIfTrue="1" operator="greaterThan">
      <formula>1</formula>
    </cfRule>
    <cfRule type="cellIs" dxfId="2032" priority="5048" stopIfTrue="1" operator="between">
      <formula>0.9</formula>
      <formula>1</formula>
    </cfRule>
    <cfRule type="cellIs" dxfId="2031" priority="5049" stopIfTrue="1" operator="between">
      <formula>0.7</formula>
      <formula>0.8999</formula>
    </cfRule>
    <cfRule type="cellIs" dxfId="2030" priority="5050" stopIfTrue="1" operator="between">
      <formula>0.00001</formula>
      <formula>0.6999</formula>
    </cfRule>
  </conditionalFormatting>
  <conditionalFormatting sqref="AC90">
    <cfRule type="cellIs" dxfId="2029" priority="5041" stopIfTrue="1" operator="equal">
      <formula>0</formula>
    </cfRule>
    <cfRule type="cellIs" dxfId="2028" priority="5042" stopIfTrue="1" operator="greaterThan">
      <formula>1</formula>
    </cfRule>
    <cfRule type="cellIs" dxfId="2027" priority="5043" stopIfTrue="1" operator="between">
      <formula>0.9</formula>
      <formula>1</formula>
    </cfRule>
    <cfRule type="cellIs" dxfId="2026" priority="5044" stopIfTrue="1" operator="between">
      <formula>0.7</formula>
      <formula>0.8999</formula>
    </cfRule>
    <cfRule type="cellIs" dxfId="2025" priority="5045" stopIfTrue="1" operator="between">
      <formula>0.00001</formula>
      <formula>0.6999</formula>
    </cfRule>
  </conditionalFormatting>
  <conditionalFormatting sqref="AF90">
    <cfRule type="cellIs" dxfId="2024" priority="5036" stopIfTrue="1" operator="equal">
      <formula>0</formula>
    </cfRule>
    <cfRule type="cellIs" dxfId="2023" priority="5037" stopIfTrue="1" operator="greaterThan">
      <formula>1</formula>
    </cfRule>
    <cfRule type="cellIs" dxfId="2022" priority="5038" stopIfTrue="1" operator="between">
      <formula>0.9</formula>
      <formula>1</formula>
    </cfRule>
    <cfRule type="cellIs" dxfId="2021" priority="5039" stopIfTrue="1" operator="between">
      <formula>0.7</formula>
      <formula>0.8999</formula>
    </cfRule>
    <cfRule type="cellIs" dxfId="2020" priority="5040" stopIfTrue="1" operator="between">
      <formula>0.00001</formula>
      <formula>0.6999</formula>
    </cfRule>
  </conditionalFormatting>
  <conditionalFormatting sqref="AI90">
    <cfRule type="cellIs" dxfId="2019" priority="5031" stopIfTrue="1" operator="equal">
      <formula>0</formula>
    </cfRule>
    <cfRule type="cellIs" dxfId="2018" priority="5032" stopIfTrue="1" operator="greaterThan">
      <formula>1</formula>
    </cfRule>
    <cfRule type="cellIs" dxfId="2017" priority="5033" stopIfTrue="1" operator="between">
      <formula>0.9</formula>
      <formula>1</formula>
    </cfRule>
    <cfRule type="cellIs" dxfId="2016" priority="5034" stopIfTrue="1" operator="between">
      <formula>0.7</formula>
      <formula>0.8999</formula>
    </cfRule>
    <cfRule type="cellIs" dxfId="2015" priority="5035" stopIfTrue="1" operator="between">
      <formula>0.00001</formula>
      <formula>0.6999</formula>
    </cfRule>
  </conditionalFormatting>
  <conditionalFormatting sqref="AL90">
    <cfRule type="cellIs" dxfId="2014" priority="5026" stopIfTrue="1" operator="equal">
      <formula>0</formula>
    </cfRule>
    <cfRule type="cellIs" dxfId="2013" priority="5027" stopIfTrue="1" operator="greaterThan">
      <formula>1</formula>
    </cfRule>
    <cfRule type="cellIs" dxfId="2012" priority="5028" stopIfTrue="1" operator="between">
      <formula>0.9</formula>
      <formula>1</formula>
    </cfRule>
    <cfRule type="cellIs" dxfId="2011" priority="5029" stopIfTrue="1" operator="between">
      <formula>0.7</formula>
      <formula>0.8999</formula>
    </cfRule>
    <cfRule type="cellIs" dxfId="2010" priority="5030" stopIfTrue="1" operator="between">
      <formula>0.00001</formula>
      <formula>0.6999</formula>
    </cfRule>
  </conditionalFormatting>
  <conditionalFormatting sqref="AO90">
    <cfRule type="cellIs" dxfId="2009" priority="5021" stopIfTrue="1" operator="equal">
      <formula>0</formula>
    </cfRule>
    <cfRule type="cellIs" dxfId="2008" priority="5022" stopIfTrue="1" operator="greaterThan">
      <formula>1</formula>
    </cfRule>
    <cfRule type="cellIs" dxfId="2007" priority="5023" stopIfTrue="1" operator="between">
      <formula>0.9</formula>
      <formula>1</formula>
    </cfRule>
    <cfRule type="cellIs" dxfId="2006" priority="5024" stopIfTrue="1" operator="between">
      <formula>0.7</formula>
      <formula>0.8999</formula>
    </cfRule>
    <cfRule type="cellIs" dxfId="2005" priority="5025" stopIfTrue="1" operator="between">
      <formula>0.00001</formula>
      <formula>0.6999</formula>
    </cfRule>
  </conditionalFormatting>
  <conditionalFormatting sqref="AR90">
    <cfRule type="cellIs" dxfId="2004" priority="5016" stopIfTrue="1" operator="equal">
      <formula>0</formula>
    </cfRule>
    <cfRule type="cellIs" dxfId="2003" priority="5017" stopIfTrue="1" operator="greaterThan">
      <formula>1</formula>
    </cfRule>
    <cfRule type="cellIs" dxfId="2002" priority="5018" stopIfTrue="1" operator="between">
      <formula>0.9</formula>
      <formula>1</formula>
    </cfRule>
    <cfRule type="cellIs" dxfId="2001" priority="5019" stopIfTrue="1" operator="between">
      <formula>0.7</formula>
      <formula>0.8999</formula>
    </cfRule>
    <cfRule type="cellIs" dxfId="2000" priority="5020" stopIfTrue="1" operator="between">
      <formula>0.00001</formula>
      <formula>0.6999</formula>
    </cfRule>
  </conditionalFormatting>
  <conditionalFormatting sqref="AU90">
    <cfRule type="cellIs" dxfId="1999" priority="5011" stopIfTrue="1" operator="equal">
      <formula>0</formula>
    </cfRule>
    <cfRule type="cellIs" dxfId="1998" priority="5012" stopIfTrue="1" operator="greaterThan">
      <formula>1</formula>
    </cfRule>
    <cfRule type="cellIs" dxfId="1997" priority="5013" stopIfTrue="1" operator="between">
      <formula>0.9</formula>
      <formula>1</formula>
    </cfRule>
    <cfRule type="cellIs" dxfId="1996" priority="5014" stopIfTrue="1" operator="between">
      <formula>0.7</formula>
      <formula>0.8999</formula>
    </cfRule>
    <cfRule type="cellIs" dxfId="1995" priority="5015" stopIfTrue="1" operator="between">
      <formula>0.00001</formula>
      <formula>0.6999</formula>
    </cfRule>
  </conditionalFormatting>
  <conditionalFormatting sqref="AX99">
    <cfRule type="cellIs" dxfId="1994" priority="5006" stopIfTrue="1" operator="equal">
      <formula>0</formula>
    </cfRule>
    <cfRule type="cellIs" dxfId="1993" priority="5007" stopIfTrue="1" operator="greaterThan">
      <formula>1</formula>
    </cfRule>
    <cfRule type="cellIs" dxfId="1992" priority="5008" stopIfTrue="1" operator="between">
      <formula>0.9</formula>
      <formula>1</formula>
    </cfRule>
    <cfRule type="cellIs" dxfId="1991" priority="5009" stopIfTrue="1" operator="between">
      <formula>0.7</formula>
      <formula>0.8999</formula>
    </cfRule>
    <cfRule type="cellIs" dxfId="1990" priority="5010" stopIfTrue="1" operator="between">
      <formula>0.00001</formula>
      <formula>0.6999</formula>
    </cfRule>
  </conditionalFormatting>
  <conditionalFormatting sqref="AX100">
    <cfRule type="cellIs" dxfId="1989" priority="4946" stopIfTrue="1" operator="equal">
      <formula>0</formula>
    </cfRule>
    <cfRule type="cellIs" dxfId="1988" priority="4947" stopIfTrue="1" operator="greaterThan">
      <formula>1</formula>
    </cfRule>
    <cfRule type="cellIs" dxfId="1987" priority="4948" stopIfTrue="1" operator="between">
      <formula>0.9</formula>
      <formula>1</formula>
    </cfRule>
    <cfRule type="cellIs" dxfId="1986" priority="4949" stopIfTrue="1" operator="between">
      <formula>0.7</formula>
      <formula>0.8999</formula>
    </cfRule>
    <cfRule type="cellIs" dxfId="1985" priority="4950" stopIfTrue="1" operator="between">
      <formula>0.00001</formula>
      <formula>0.6999</formula>
    </cfRule>
  </conditionalFormatting>
  <conditionalFormatting sqref="AX98">
    <cfRule type="cellIs" dxfId="1984" priority="4886" stopIfTrue="1" operator="equal">
      <formula>0</formula>
    </cfRule>
    <cfRule type="cellIs" dxfId="1983" priority="4887" stopIfTrue="1" operator="greaterThan">
      <formula>1</formula>
    </cfRule>
    <cfRule type="cellIs" dxfId="1982" priority="4888" stopIfTrue="1" operator="between">
      <formula>0.9</formula>
      <formula>1</formula>
    </cfRule>
    <cfRule type="cellIs" dxfId="1981" priority="4889" stopIfTrue="1" operator="between">
      <formula>0.7</formula>
      <formula>0.8999</formula>
    </cfRule>
    <cfRule type="cellIs" dxfId="1980" priority="4890" stopIfTrue="1" operator="between">
      <formula>0.00001</formula>
      <formula>0.6999</formula>
    </cfRule>
  </conditionalFormatting>
  <conditionalFormatting sqref="AX77 AX66:AX70 AX73:AX75 AF73:AF75 AI73:AI75 AL73:AL75 AO73:AO75 AR73:AR75 AU73:AU75 N73:N75 Q73:Q75 T73:T75 W73:W75 Z73:Z75 AC73:AC75">
    <cfRule type="cellIs" dxfId="1979" priority="3276" stopIfTrue="1" operator="equal">
      <formula>0</formula>
    </cfRule>
    <cfRule type="cellIs" dxfId="1978" priority="3277" stopIfTrue="1" operator="greaterThan">
      <formula>1</formula>
    </cfRule>
    <cfRule type="cellIs" dxfId="1977" priority="3278" stopIfTrue="1" operator="between">
      <formula>0.9</formula>
      <formula>1</formula>
    </cfRule>
    <cfRule type="cellIs" dxfId="1976" priority="3279" stopIfTrue="1" operator="between">
      <formula>0.7</formula>
      <formula>0.8999</formula>
    </cfRule>
    <cfRule type="cellIs" dxfId="1975" priority="3280" stopIfTrue="1" operator="between">
      <formula>0.00001</formula>
      <formula>0.6999</formula>
    </cfRule>
  </conditionalFormatting>
  <conditionalFormatting sqref="AF66">
    <cfRule type="cellIs" dxfId="1974" priority="3271" stopIfTrue="1" operator="equal">
      <formula>0</formula>
    </cfRule>
    <cfRule type="cellIs" dxfId="1973" priority="3272" stopIfTrue="1" operator="greaterThan">
      <formula>1</formula>
    </cfRule>
    <cfRule type="cellIs" dxfId="1972" priority="3273" stopIfTrue="1" operator="between">
      <formula>0.9</formula>
      <formula>1</formula>
    </cfRule>
    <cfRule type="cellIs" dxfId="1971" priority="3274" stopIfTrue="1" operator="between">
      <formula>0.7</formula>
      <formula>0.8999</formula>
    </cfRule>
    <cfRule type="cellIs" dxfId="1970" priority="3275" stopIfTrue="1" operator="between">
      <formula>0.00001</formula>
      <formula>0.6999</formula>
    </cfRule>
  </conditionalFormatting>
  <conditionalFormatting sqref="AF77 AF67:AF70">
    <cfRule type="cellIs" dxfId="1969" priority="3266" stopIfTrue="1" operator="equal">
      <formula>0</formula>
    </cfRule>
    <cfRule type="cellIs" dxfId="1968" priority="3267" stopIfTrue="1" operator="greaterThan">
      <formula>1</formula>
    </cfRule>
    <cfRule type="cellIs" dxfId="1967" priority="3268" stopIfTrue="1" operator="between">
      <formula>0.9</formula>
      <formula>1</formula>
    </cfRule>
    <cfRule type="cellIs" dxfId="1966" priority="3269" stopIfTrue="1" operator="between">
      <formula>0.7</formula>
      <formula>0.8999</formula>
    </cfRule>
    <cfRule type="cellIs" dxfId="1965" priority="3270" stopIfTrue="1" operator="between">
      <formula>0.00001</formula>
      <formula>0.6999</formula>
    </cfRule>
  </conditionalFormatting>
  <conditionalFormatting sqref="AI77 AI66:AI70">
    <cfRule type="cellIs" dxfId="1964" priority="3261" stopIfTrue="1" operator="equal">
      <formula>0</formula>
    </cfRule>
    <cfRule type="cellIs" dxfId="1963" priority="3262" stopIfTrue="1" operator="greaterThan">
      <formula>1</formula>
    </cfRule>
    <cfRule type="cellIs" dxfId="1962" priority="3263" stopIfTrue="1" operator="between">
      <formula>0.9</formula>
      <formula>1</formula>
    </cfRule>
    <cfRule type="cellIs" dxfId="1961" priority="3264" stopIfTrue="1" operator="between">
      <formula>0.7</formula>
      <formula>0.8999</formula>
    </cfRule>
    <cfRule type="cellIs" dxfId="1960" priority="3265" stopIfTrue="1" operator="between">
      <formula>0.00001</formula>
      <formula>0.6999</formula>
    </cfRule>
  </conditionalFormatting>
  <conditionalFormatting sqref="AL77 AL66:AL70">
    <cfRule type="cellIs" dxfId="1959" priority="3256" stopIfTrue="1" operator="equal">
      <formula>0</formula>
    </cfRule>
    <cfRule type="cellIs" dxfId="1958" priority="3257" stopIfTrue="1" operator="greaterThan">
      <formula>1</formula>
    </cfRule>
    <cfRule type="cellIs" dxfId="1957" priority="3258" stopIfTrue="1" operator="between">
      <formula>0.9</formula>
      <formula>1</formula>
    </cfRule>
    <cfRule type="cellIs" dxfId="1956" priority="3259" stopIfTrue="1" operator="between">
      <formula>0.7</formula>
      <formula>0.8999</formula>
    </cfRule>
    <cfRule type="cellIs" dxfId="1955" priority="3260" stopIfTrue="1" operator="between">
      <formula>0.00001</formula>
      <formula>0.6999</formula>
    </cfRule>
  </conditionalFormatting>
  <conditionalFormatting sqref="AO77 AO66:AO70">
    <cfRule type="cellIs" dxfId="1954" priority="3251" stopIfTrue="1" operator="equal">
      <formula>0</formula>
    </cfRule>
    <cfRule type="cellIs" dxfId="1953" priority="3252" stopIfTrue="1" operator="greaterThan">
      <formula>1</formula>
    </cfRule>
    <cfRule type="cellIs" dxfId="1952" priority="3253" stopIfTrue="1" operator="between">
      <formula>0.9</formula>
      <formula>1</formula>
    </cfRule>
    <cfRule type="cellIs" dxfId="1951" priority="3254" stopIfTrue="1" operator="between">
      <formula>0.7</formula>
      <formula>0.8999</formula>
    </cfRule>
    <cfRule type="cellIs" dxfId="1950" priority="3255" stopIfTrue="1" operator="between">
      <formula>0.00001</formula>
      <formula>0.6999</formula>
    </cfRule>
  </conditionalFormatting>
  <conditionalFormatting sqref="AR77 AR66:AR70">
    <cfRule type="cellIs" dxfId="1949" priority="3246" stopIfTrue="1" operator="equal">
      <formula>0</formula>
    </cfRule>
    <cfRule type="cellIs" dxfId="1948" priority="3247" stopIfTrue="1" operator="greaterThan">
      <formula>1</formula>
    </cfRule>
    <cfRule type="cellIs" dxfId="1947" priority="3248" stopIfTrue="1" operator="between">
      <formula>0.9</formula>
      <formula>1</formula>
    </cfRule>
    <cfRule type="cellIs" dxfId="1946" priority="3249" stopIfTrue="1" operator="between">
      <formula>0.7</formula>
      <formula>0.8999</formula>
    </cfRule>
    <cfRule type="cellIs" dxfId="1945" priority="3250" stopIfTrue="1" operator="between">
      <formula>0.00001</formula>
      <formula>0.6999</formula>
    </cfRule>
  </conditionalFormatting>
  <conditionalFormatting sqref="AU77 AU66:AU70">
    <cfRule type="cellIs" dxfId="1944" priority="3241" stopIfTrue="1" operator="equal">
      <formula>0</formula>
    </cfRule>
    <cfRule type="cellIs" dxfId="1943" priority="3242" stopIfTrue="1" operator="greaterThan">
      <formula>1</formula>
    </cfRule>
    <cfRule type="cellIs" dxfId="1942" priority="3243" stopIfTrue="1" operator="between">
      <formula>0.9</formula>
      <formula>1</formula>
    </cfRule>
    <cfRule type="cellIs" dxfId="1941" priority="3244" stopIfTrue="1" operator="between">
      <formula>0.7</formula>
      <formula>0.8999</formula>
    </cfRule>
    <cfRule type="cellIs" dxfId="1940" priority="3245" stopIfTrue="1" operator="between">
      <formula>0.00001</formula>
      <formula>0.6999</formula>
    </cfRule>
  </conditionalFormatting>
  <conditionalFormatting sqref="N77 N66:N70">
    <cfRule type="cellIs" dxfId="1939" priority="3236" stopIfTrue="1" operator="equal">
      <formula>0</formula>
    </cfRule>
    <cfRule type="cellIs" dxfId="1938" priority="3237" stopIfTrue="1" operator="greaterThan">
      <formula>1</formula>
    </cfRule>
    <cfRule type="cellIs" dxfId="1937" priority="3238" stopIfTrue="1" operator="between">
      <formula>0.9</formula>
      <formula>1</formula>
    </cfRule>
    <cfRule type="cellIs" dxfId="1936" priority="3239" stopIfTrue="1" operator="between">
      <formula>0.7</formula>
      <formula>0.8999</formula>
    </cfRule>
    <cfRule type="cellIs" dxfId="1935" priority="3240" stopIfTrue="1" operator="between">
      <formula>0.00001</formula>
      <formula>0.6999</formula>
    </cfRule>
  </conditionalFormatting>
  <conditionalFormatting sqref="Q66">
    <cfRule type="cellIs" dxfId="1934" priority="3231" stopIfTrue="1" operator="equal">
      <formula>0</formula>
    </cfRule>
    <cfRule type="cellIs" dxfId="1933" priority="3232" stopIfTrue="1" operator="greaterThan">
      <formula>1</formula>
    </cfRule>
    <cfRule type="cellIs" dxfId="1932" priority="3233" stopIfTrue="1" operator="between">
      <formula>0.9</formula>
      <formula>1</formula>
    </cfRule>
    <cfRule type="cellIs" dxfId="1931" priority="3234" stopIfTrue="1" operator="between">
      <formula>0.7</formula>
      <formula>0.8999</formula>
    </cfRule>
    <cfRule type="cellIs" dxfId="1930" priority="3235" stopIfTrue="1" operator="between">
      <formula>0.00001</formula>
      <formula>0.6999</formula>
    </cfRule>
  </conditionalFormatting>
  <conditionalFormatting sqref="Q77 Q67:Q70">
    <cfRule type="cellIs" dxfId="1929" priority="3226" stopIfTrue="1" operator="equal">
      <formula>0</formula>
    </cfRule>
    <cfRule type="cellIs" dxfId="1928" priority="3227" stopIfTrue="1" operator="greaterThan">
      <formula>1</formula>
    </cfRule>
    <cfRule type="cellIs" dxfId="1927" priority="3228" stopIfTrue="1" operator="between">
      <formula>0.9</formula>
      <formula>1</formula>
    </cfRule>
    <cfRule type="cellIs" dxfId="1926" priority="3229" stopIfTrue="1" operator="between">
      <formula>0.7</formula>
      <formula>0.8999</formula>
    </cfRule>
    <cfRule type="cellIs" dxfId="1925" priority="3230" stopIfTrue="1" operator="between">
      <formula>0.00001</formula>
      <formula>0.6999</formula>
    </cfRule>
  </conditionalFormatting>
  <conditionalFormatting sqref="T66">
    <cfRule type="cellIs" dxfId="1924" priority="3221" stopIfTrue="1" operator="equal">
      <formula>0</formula>
    </cfRule>
    <cfRule type="cellIs" dxfId="1923" priority="3222" stopIfTrue="1" operator="greaterThan">
      <formula>1</formula>
    </cfRule>
    <cfRule type="cellIs" dxfId="1922" priority="3223" stopIfTrue="1" operator="between">
      <formula>0.9</formula>
      <formula>1</formula>
    </cfRule>
    <cfRule type="cellIs" dxfId="1921" priority="3224" stopIfTrue="1" operator="between">
      <formula>0.7</formula>
      <formula>0.8999</formula>
    </cfRule>
    <cfRule type="cellIs" dxfId="1920" priority="3225" stopIfTrue="1" operator="between">
      <formula>0.00001</formula>
      <formula>0.6999</formula>
    </cfRule>
  </conditionalFormatting>
  <conditionalFormatting sqref="T77 T67:T70">
    <cfRule type="cellIs" dxfId="1919" priority="3216" stopIfTrue="1" operator="equal">
      <formula>0</formula>
    </cfRule>
    <cfRule type="cellIs" dxfId="1918" priority="3217" stopIfTrue="1" operator="greaterThan">
      <formula>1</formula>
    </cfRule>
    <cfRule type="cellIs" dxfId="1917" priority="3218" stopIfTrue="1" operator="between">
      <formula>0.9</formula>
      <formula>1</formula>
    </cfRule>
    <cfRule type="cellIs" dxfId="1916" priority="3219" stopIfTrue="1" operator="between">
      <formula>0.7</formula>
      <formula>0.8999</formula>
    </cfRule>
    <cfRule type="cellIs" dxfId="1915" priority="3220" stopIfTrue="1" operator="between">
      <formula>0.00001</formula>
      <formula>0.6999</formula>
    </cfRule>
  </conditionalFormatting>
  <conditionalFormatting sqref="W66">
    <cfRule type="cellIs" dxfId="1914" priority="3211" stopIfTrue="1" operator="equal">
      <formula>0</formula>
    </cfRule>
    <cfRule type="cellIs" dxfId="1913" priority="3212" stopIfTrue="1" operator="greaterThan">
      <formula>1</formula>
    </cfRule>
    <cfRule type="cellIs" dxfId="1912" priority="3213" stopIfTrue="1" operator="between">
      <formula>0.9</formula>
      <formula>1</formula>
    </cfRule>
    <cfRule type="cellIs" dxfId="1911" priority="3214" stopIfTrue="1" operator="between">
      <formula>0.7</formula>
      <formula>0.8999</formula>
    </cfRule>
    <cfRule type="cellIs" dxfId="1910" priority="3215" stopIfTrue="1" operator="between">
      <formula>0.00001</formula>
      <formula>0.6999</formula>
    </cfRule>
  </conditionalFormatting>
  <conditionalFormatting sqref="W77 W67:W70">
    <cfRule type="cellIs" dxfId="1909" priority="3206" stopIfTrue="1" operator="equal">
      <formula>0</formula>
    </cfRule>
    <cfRule type="cellIs" dxfId="1908" priority="3207" stopIfTrue="1" operator="greaterThan">
      <formula>1</formula>
    </cfRule>
    <cfRule type="cellIs" dxfId="1907" priority="3208" stopIfTrue="1" operator="between">
      <formula>0.9</formula>
      <formula>1</formula>
    </cfRule>
    <cfRule type="cellIs" dxfId="1906" priority="3209" stopIfTrue="1" operator="between">
      <formula>0.7</formula>
      <formula>0.8999</formula>
    </cfRule>
    <cfRule type="cellIs" dxfId="1905" priority="3210" stopIfTrue="1" operator="between">
      <formula>0.00001</formula>
      <formula>0.6999</formula>
    </cfRule>
  </conditionalFormatting>
  <conditionalFormatting sqref="Z66">
    <cfRule type="cellIs" dxfId="1904" priority="3201" stopIfTrue="1" operator="equal">
      <formula>0</formula>
    </cfRule>
    <cfRule type="cellIs" dxfId="1903" priority="3202" stopIfTrue="1" operator="greaterThan">
      <formula>1</formula>
    </cfRule>
    <cfRule type="cellIs" dxfId="1902" priority="3203" stopIfTrue="1" operator="between">
      <formula>0.9</formula>
      <formula>1</formula>
    </cfRule>
    <cfRule type="cellIs" dxfId="1901" priority="3204" stopIfTrue="1" operator="between">
      <formula>0.7</formula>
      <formula>0.8999</formula>
    </cfRule>
    <cfRule type="cellIs" dxfId="1900" priority="3205" stopIfTrue="1" operator="between">
      <formula>0.00001</formula>
      <formula>0.6999</formula>
    </cfRule>
  </conditionalFormatting>
  <conditionalFormatting sqref="Z77 Z67:Z70">
    <cfRule type="cellIs" dxfId="1899" priority="3196" stopIfTrue="1" operator="equal">
      <formula>0</formula>
    </cfRule>
    <cfRule type="cellIs" dxfId="1898" priority="3197" stopIfTrue="1" operator="greaterThan">
      <formula>1</formula>
    </cfRule>
    <cfRule type="cellIs" dxfId="1897" priority="3198" stopIfTrue="1" operator="between">
      <formula>0.9</formula>
      <formula>1</formula>
    </cfRule>
    <cfRule type="cellIs" dxfId="1896" priority="3199" stopIfTrue="1" operator="between">
      <formula>0.7</formula>
      <formula>0.8999</formula>
    </cfRule>
    <cfRule type="cellIs" dxfId="1895" priority="3200" stopIfTrue="1" operator="between">
      <formula>0.00001</formula>
      <formula>0.6999</formula>
    </cfRule>
  </conditionalFormatting>
  <conditionalFormatting sqref="AC66">
    <cfRule type="cellIs" dxfId="1894" priority="3191" stopIfTrue="1" operator="equal">
      <formula>0</formula>
    </cfRule>
    <cfRule type="cellIs" dxfId="1893" priority="3192" stopIfTrue="1" operator="greaterThan">
      <formula>1</formula>
    </cfRule>
    <cfRule type="cellIs" dxfId="1892" priority="3193" stopIfTrue="1" operator="between">
      <formula>0.9</formula>
      <formula>1</formula>
    </cfRule>
    <cfRule type="cellIs" dxfId="1891" priority="3194" stopIfTrue="1" operator="between">
      <formula>0.7</formula>
      <formula>0.8999</formula>
    </cfRule>
    <cfRule type="cellIs" dxfId="1890" priority="3195" stopIfTrue="1" operator="between">
      <formula>0.00001</formula>
      <formula>0.6999</formula>
    </cfRule>
  </conditionalFormatting>
  <conditionalFormatting sqref="AC77 AC67:AC70">
    <cfRule type="cellIs" dxfId="1889" priority="3186" stopIfTrue="1" operator="equal">
      <formula>0</formula>
    </cfRule>
    <cfRule type="cellIs" dxfId="1888" priority="3187" stopIfTrue="1" operator="greaterThan">
      <formula>1</formula>
    </cfRule>
    <cfRule type="cellIs" dxfId="1887" priority="3188" stopIfTrue="1" operator="between">
      <formula>0.9</formula>
      <formula>1</formula>
    </cfRule>
    <cfRule type="cellIs" dxfId="1886" priority="3189" stopIfTrue="1" operator="between">
      <formula>0.7</formula>
      <formula>0.8999</formula>
    </cfRule>
    <cfRule type="cellIs" dxfId="1885" priority="3190" stopIfTrue="1" operator="between">
      <formula>0.00001</formula>
      <formula>0.6999</formula>
    </cfRule>
  </conditionalFormatting>
  <conditionalFormatting sqref="AX76">
    <cfRule type="cellIs" dxfId="1884" priority="3181" stopIfTrue="1" operator="equal">
      <formula>0</formula>
    </cfRule>
    <cfRule type="cellIs" dxfId="1883" priority="3182" stopIfTrue="1" operator="greaterThan">
      <formula>1</formula>
    </cfRule>
    <cfRule type="cellIs" dxfId="1882" priority="3183" stopIfTrue="1" operator="between">
      <formula>0.9</formula>
      <formula>1</formula>
    </cfRule>
    <cfRule type="cellIs" dxfId="1881" priority="3184" stopIfTrue="1" operator="between">
      <formula>0.7</formula>
      <formula>0.8999</formula>
    </cfRule>
    <cfRule type="cellIs" dxfId="1880" priority="3185" stopIfTrue="1" operator="between">
      <formula>0.00001</formula>
      <formula>0.6999</formula>
    </cfRule>
  </conditionalFormatting>
  <conditionalFormatting sqref="AF76">
    <cfRule type="cellIs" dxfId="1879" priority="3176" stopIfTrue="1" operator="equal">
      <formula>0</formula>
    </cfRule>
    <cfRule type="cellIs" dxfId="1878" priority="3177" stopIfTrue="1" operator="greaterThan">
      <formula>1</formula>
    </cfRule>
    <cfRule type="cellIs" dxfId="1877" priority="3178" stopIfTrue="1" operator="between">
      <formula>0.9</formula>
      <formula>1</formula>
    </cfRule>
    <cfRule type="cellIs" dxfId="1876" priority="3179" stopIfTrue="1" operator="between">
      <formula>0.7</formula>
      <formula>0.8999</formula>
    </cfRule>
    <cfRule type="cellIs" dxfId="1875" priority="3180" stopIfTrue="1" operator="between">
      <formula>0.00001</formula>
      <formula>0.6999</formula>
    </cfRule>
  </conditionalFormatting>
  <conditionalFormatting sqref="AI76">
    <cfRule type="cellIs" dxfId="1874" priority="3171" stopIfTrue="1" operator="equal">
      <formula>0</formula>
    </cfRule>
    <cfRule type="cellIs" dxfId="1873" priority="3172" stopIfTrue="1" operator="greaterThan">
      <formula>1</formula>
    </cfRule>
    <cfRule type="cellIs" dxfId="1872" priority="3173" stopIfTrue="1" operator="between">
      <formula>0.9</formula>
      <formula>1</formula>
    </cfRule>
    <cfRule type="cellIs" dxfId="1871" priority="3174" stopIfTrue="1" operator="between">
      <formula>0.7</formula>
      <formula>0.8999</formula>
    </cfRule>
    <cfRule type="cellIs" dxfId="1870" priority="3175" stopIfTrue="1" operator="between">
      <formula>0.00001</formula>
      <formula>0.6999</formula>
    </cfRule>
  </conditionalFormatting>
  <conditionalFormatting sqref="AL76">
    <cfRule type="cellIs" dxfId="1869" priority="3166" stopIfTrue="1" operator="equal">
      <formula>0</formula>
    </cfRule>
    <cfRule type="cellIs" dxfId="1868" priority="3167" stopIfTrue="1" operator="greaterThan">
      <formula>1</formula>
    </cfRule>
    <cfRule type="cellIs" dxfId="1867" priority="3168" stopIfTrue="1" operator="between">
      <formula>0.9</formula>
      <formula>1</formula>
    </cfRule>
    <cfRule type="cellIs" dxfId="1866" priority="3169" stopIfTrue="1" operator="between">
      <formula>0.7</formula>
      <formula>0.8999</formula>
    </cfRule>
    <cfRule type="cellIs" dxfId="1865" priority="3170" stopIfTrue="1" operator="between">
      <formula>0.00001</formula>
      <formula>0.6999</formula>
    </cfRule>
  </conditionalFormatting>
  <conditionalFormatting sqref="AO76">
    <cfRule type="cellIs" dxfId="1864" priority="3161" stopIfTrue="1" operator="equal">
      <formula>0</formula>
    </cfRule>
    <cfRule type="cellIs" dxfId="1863" priority="3162" stopIfTrue="1" operator="greaterThan">
      <formula>1</formula>
    </cfRule>
    <cfRule type="cellIs" dxfId="1862" priority="3163" stopIfTrue="1" operator="between">
      <formula>0.9</formula>
      <formula>1</formula>
    </cfRule>
    <cfRule type="cellIs" dxfId="1861" priority="3164" stopIfTrue="1" operator="between">
      <formula>0.7</formula>
      <formula>0.8999</formula>
    </cfRule>
    <cfRule type="cellIs" dxfId="1860" priority="3165" stopIfTrue="1" operator="between">
      <formula>0.00001</formula>
      <formula>0.6999</formula>
    </cfRule>
  </conditionalFormatting>
  <conditionalFormatting sqref="AR76">
    <cfRule type="cellIs" dxfId="1859" priority="3156" stopIfTrue="1" operator="equal">
      <formula>0</formula>
    </cfRule>
    <cfRule type="cellIs" dxfId="1858" priority="3157" stopIfTrue="1" operator="greaterThan">
      <formula>1</formula>
    </cfRule>
    <cfRule type="cellIs" dxfId="1857" priority="3158" stopIfTrue="1" operator="between">
      <formula>0.9</formula>
      <formula>1</formula>
    </cfRule>
    <cfRule type="cellIs" dxfId="1856" priority="3159" stopIfTrue="1" operator="between">
      <formula>0.7</formula>
      <formula>0.8999</formula>
    </cfRule>
    <cfRule type="cellIs" dxfId="1855" priority="3160" stopIfTrue="1" operator="between">
      <formula>0.00001</formula>
      <formula>0.6999</formula>
    </cfRule>
  </conditionalFormatting>
  <conditionalFormatting sqref="AU76">
    <cfRule type="cellIs" dxfId="1854" priority="3151" stopIfTrue="1" operator="equal">
      <formula>0</formula>
    </cfRule>
    <cfRule type="cellIs" dxfId="1853" priority="3152" stopIfTrue="1" operator="greaterThan">
      <formula>1</formula>
    </cfRule>
    <cfRule type="cellIs" dxfId="1852" priority="3153" stopIfTrue="1" operator="between">
      <formula>0.9</formula>
      <formula>1</formula>
    </cfRule>
    <cfRule type="cellIs" dxfId="1851" priority="3154" stopIfTrue="1" operator="between">
      <formula>0.7</formula>
      <formula>0.8999</formula>
    </cfRule>
    <cfRule type="cellIs" dxfId="1850" priority="3155" stopIfTrue="1" operator="between">
      <formula>0.00001</formula>
      <formula>0.6999</formula>
    </cfRule>
  </conditionalFormatting>
  <conditionalFormatting sqref="N76">
    <cfRule type="cellIs" dxfId="1849" priority="3146" stopIfTrue="1" operator="equal">
      <formula>0</formula>
    </cfRule>
    <cfRule type="cellIs" dxfId="1848" priority="3147" stopIfTrue="1" operator="greaterThan">
      <formula>1</formula>
    </cfRule>
    <cfRule type="cellIs" dxfId="1847" priority="3148" stopIfTrue="1" operator="between">
      <formula>0.9</formula>
      <formula>1</formula>
    </cfRule>
    <cfRule type="cellIs" dxfId="1846" priority="3149" stopIfTrue="1" operator="between">
      <formula>0.7</formula>
      <formula>0.8999</formula>
    </cfRule>
    <cfRule type="cellIs" dxfId="1845" priority="3150" stopIfTrue="1" operator="between">
      <formula>0.00001</formula>
      <formula>0.6999</formula>
    </cfRule>
  </conditionalFormatting>
  <conditionalFormatting sqref="Q76">
    <cfRule type="cellIs" dxfId="1844" priority="3141" stopIfTrue="1" operator="equal">
      <formula>0</formula>
    </cfRule>
    <cfRule type="cellIs" dxfId="1843" priority="3142" stopIfTrue="1" operator="greaterThan">
      <formula>1</formula>
    </cfRule>
    <cfRule type="cellIs" dxfId="1842" priority="3143" stopIfTrue="1" operator="between">
      <formula>0.9</formula>
      <formula>1</formula>
    </cfRule>
    <cfRule type="cellIs" dxfId="1841" priority="3144" stopIfTrue="1" operator="between">
      <formula>0.7</formula>
      <formula>0.8999</formula>
    </cfRule>
    <cfRule type="cellIs" dxfId="1840" priority="3145" stopIfTrue="1" operator="between">
      <formula>0.00001</formula>
      <formula>0.6999</formula>
    </cfRule>
  </conditionalFormatting>
  <conditionalFormatting sqref="T76">
    <cfRule type="cellIs" dxfId="1839" priority="3136" stopIfTrue="1" operator="equal">
      <formula>0</formula>
    </cfRule>
    <cfRule type="cellIs" dxfId="1838" priority="3137" stopIfTrue="1" operator="greaterThan">
      <formula>1</formula>
    </cfRule>
    <cfRule type="cellIs" dxfId="1837" priority="3138" stopIfTrue="1" operator="between">
      <formula>0.9</formula>
      <formula>1</formula>
    </cfRule>
    <cfRule type="cellIs" dxfId="1836" priority="3139" stopIfTrue="1" operator="between">
      <formula>0.7</formula>
      <formula>0.8999</formula>
    </cfRule>
    <cfRule type="cellIs" dxfId="1835" priority="3140" stopIfTrue="1" operator="between">
      <formula>0.00001</formula>
      <formula>0.6999</formula>
    </cfRule>
  </conditionalFormatting>
  <conditionalFormatting sqref="W76">
    <cfRule type="cellIs" dxfId="1834" priority="3131" stopIfTrue="1" operator="equal">
      <formula>0</formula>
    </cfRule>
    <cfRule type="cellIs" dxfId="1833" priority="3132" stopIfTrue="1" operator="greaterThan">
      <formula>1</formula>
    </cfRule>
    <cfRule type="cellIs" dxfId="1832" priority="3133" stopIfTrue="1" operator="between">
      <formula>0.9</formula>
      <formula>1</formula>
    </cfRule>
    <cfRule type="cellIs" dxfId="1831" priority="3134" stopIfTrue="1" operator="between">
      <formula>0.7</formula>
      <formula>0.8999</formula>
    </cfRule>
    <cfRule type="cellIs" dxfId="1830" priority="3135" stopIfTrue="1" operator="between">
      <formula>0.00001</formula>
      <formula>0.6999</formula>
    </cfRule>
  </conditionalFormatting>
  <conditionalFormatting sqref="Z76">
    <cfRule type="cellIs" dxfId="1829" priority="3126" stopIfTrue="1" operator="equal">
      <formula>0</formula>
    </cfRule>
    <cfRule type="cellIs" dxfId="1828" priority="3127" stopIfTrue="1" operator="greaterThan">
      <formula>1</formula>
    </cfRule>
    <cfRule type="cellIs" dxfId="1827" priority="3128" stopIfTrue="1" operator="between">
      <formula>0.9</formula>
      <formula>1</formula>
    </cfRule>
    <cfRule type="cellIs" dxfId="1826" priority="3129" stopIfTrue="1" operator="between">
      <formula>0.7</formula>
      <formula>0.8999</formula>
    </cfRule>
    <cfRule type="cellIs" dxfId="1825" priority="3130" stopIfTrue="1" operator="between">
      <formula>0.00001</formula>
      <formula>0.6999</formula>
    </cfRule>
  </conditionalFormatting>
  <conditionalFormatting sqref="AC76">
    <cfRule type="cellIs" dxfId="1824" priority="3121" stopIfTrue="1" operator="equal">
      <formula>0</formula>
    </cfRule>
    <cfRule type="cellIs" dxfId="1823" priority="3122" stopIfTrue="1" operator="greaterThan">
      <formula>1</formula>
    </cfRule>
    <cfRule type="cellIs" dxfId="1822" priority="3123" stopIfTrue="1" operator="between">
      <formula>0.9</formula>
      <formula>1</formula>
    </cfRule>
    <cfRule type="cellIs" dxfId="1821" priority="3124" stopIfTrue="1" operator="between">
      <formula>0.7</formula>
      <formula>0.8999</formula>
    </cfRule>
    <cfRule type="cellIs" dxfId="1820" priority="3125" stopIfTrue="1" operator="between">
      <formula>0.00001</formula>
      <formula>0.6999</formula>
    </cfRule>
  </conditionalFormatting>
  <conditionalFormatting sqref="AX71">
    <cfRule type="cellIs" dxfId="1819" priority="3116" stopIfTrue="1" operator="equal">
      <formula>0</formula>
    </cfRule>
    <cfRule type="cellIs" dxfId="1818" priority="3117" stopIfTrue="1" operator="greaterThan">
      <formula>1</formula>
    </cfRule>
    <cfRule type="cellIs" dxfId="1817" priority="3118" stopIfTrue="1" operator="between">
      <formula>0.9</formula>
      <formula>1</formula>
    </cfRule>
    <cfRule type="cellIs" dxfId="1816" priority="3119" stopIfTrue="1" operator="between">
      <formula>0.7</formula>
      <formula>0.8999</formula>
    </cfRule>
    <cfRule type="cellIs" dxfId="1815" priority="3120" stopIfTrue="1" operator="between">
      <formula>0.00001</formula>
      <formula>0.6999</formula>
    </cfRule>
  </conditionalFormatting>
  <conditionalFormatting sqref="AF71">
    <cfRule type="cellIs" dxfId="1814" priority="3111" stopIfTrue="1" operator="equal">
      <formula>0</formula>
    </cfRule>
    <cfRule type="cellIs" dxfId="1813" priority="3112" stopIfTrue="1" operator="greaterThan">
      <formula>1</formula>
    </cfRule>
    <cfRule type="cellIs" dxfId="1812" priority="3113" stopIfTrue="1" operator="between">
      <formula>0.9</formula>
      <formula>1</formula>
    </cfRule>
    <cfRule type="cellIs" dxfId="1811" priority="3114" stopIfTrue="1" operator="between">
      <formula>0.7</formula>
      <formula>0.8999</formula>
    </cfRule>
    <cfRule type="cellIs" dxfId="1810" priority="3115" stopIfTrue="1" operator="between">
      <formula>0.00001</formula>
      <formula>0.6999</formula>
    </cfRule>
  </conditionalFormatting>
  <conditionalFormatting sqref="AI71">
    <cfRule type="cellIs" dxfId="1809" priority="3106" stopIfTrue="1" operator="equal">
      <formula>0</formula>
    </cfRule>
    <cfRule type="cellIs" dxfId="1808" priority="3107" stopIfTrue="1" operator="greaterThan">
      <formula>1</formula>
    </cfRule>
    <cfRule type="cellIs" dxfId="1807" priority="3108" stopIfTrue="1" operator="between">
      <formula>0.9</formula>
      <formula>1</formula>
    </cfRule>
    <cfRule type="cellIs" dxfId="1806" priority="3109" stopIfTrue="1" operator="between">
      <formula>0.7</formula>
      <formula>0.8999</formula>
    </cfRule>
    <cfRule type="cellIs" dxfId="1805" priority="3110" stopIfTrue="1" operator="between">
      <formula>0.00001</formula>
      <formula>0.6999</formula>
    </cfRule>
  </conditionalFormatting>
  <conditionalFormatting sqref="AL71">
    <cfRule type="cellIs" dxfId="1804" priority="3101" stopIfTrue="1" operator="equal">
      <formula>0</formula>
    </cfRule>
    <cfRule type="cellIs" dxfId="1803" priority="3102" stopIfTrue="1" operator="greaterThan">
      <formula>1</formula>
    </cfRule>
    <cfRule type="cellIs" dxfId="1802" priority="3103" stopIfTrue="1" operator="between">
      <formula>0.9</formula>
      <formula>1</formula>
    </cfRule>
    <cfRule type="cellIs" dxfId="1801" priority="3104" stopIfTrue="1" operator="between">
      <formula>0.7</formula>
      <formula>0.8999</formula>
    </cfRule>
    <cfRule type="cellIs" dxfId="1800" priority="3105" stopIfTrue="1" operator="between">
      <formula>0.00001</formula>
      <formula>0.6999</formula>
    </cfRule>
  </conditionalFormatting>
  <conditionalFormatting sqref="AO71">
    <cfRule type="cellIs" dxfId="1799" priority="3096" stopIfTrue="1" operator="equal">
      <formula>0</formula>
    </cfRule>
    <cfRule type="cellIs" dxfId="1798" priority="3097" stopIfTrue="1" operator="greaterThan">
      <formula>1</formula>
    </cfRule>
    <cfRule type="cellIs" dxfId="1797" priority="3098" stopIfTrue="1" operator="between">
      <formula>0.9</formula>
      <formula>1</formula>
    </cfRule>
    <cfRule type="cellIs" dxfId="1796" priority="3099" stopIfTrue="1" operator="between">
      <formula>0.7</formula>
      <formula>0.8999</formula>
    </cfRule>
    <cfRule type="cellIs" dxfId="1795" priority="3100" stopIfTrue="1" operator="between">
      <formula>0.00001</formula>
      <formula>0.6999</formula>
    </cfRule>
  </conditionalFormatting>
  <conditionalFormatting sqref="AR71">
    <cfRule type="cellIs" dxfId="1794" priority="3091" stopIfTrue="1" operator="equal">
      <formula>0</formula>
    </cfRule>
    <cfRule type="cellIs" dxfId="1793" priority="3092" stopIfTrue="1" operator="greaterThan">
      <formula>1</formula>
    </cfRule>
    <cfRule type="cellIs" dxfId="1792" priority="3093" stopIfTrue="1" operator="between">
      <formula>0.9</formula>
      <formula>1</formula>
    </cfRule>
    <cfRule type="cellIs" dxfId="1791" priority="3094" stopIfTrue="1" operator="between">
      <formula>0.7</formula>
      <formula>0.8999</formula>
    </cfRule>
    <cfRule type="cellIs" dxfId="1790" priority="3095" stopIfTrue="1" operator="between">
      <formula>0.00001</formula>
      <formula>0.6999</formula>
    </cfRule>
  </conditionalFormatting>
  <conditionalFormatting sqref="AU71">
    <cfRule type="cellIs" dxfId="1789" priority="3086" stopIfTrue="1" operator="equal">
      <formula>0</formula>
    </cfRule>
    <cfRule type="cellIs" dxfId="1788" priority="3087" stopIfTrue="1" operator="greaterThan">
      <formula>1</formula>
    </cfRule>
    <cfRule type="cellIs" dxfId="1787" priority="3088" stopIfTrue="1" operator="between">
      <formula>0.9</formula>
      <formula>1</formula>
    </cfRule>
    <cfRule type="cellIs" dxfId="1786" priority="3089" stopIfTrue="1" operator="between">
      <formula>0.7</formula>
      <formula>0.8999</formula>
    </cfRule>
    <cfRule type="cellIs" dxfId="1785" priority="3090" stopIfTrue="1" operator="between">
      <formula>0.00001</formula>
      <formula>0.6999</formula>
    </cfRule>
  </conditionalFormatting>
  <conditionalFormatting sqref="N71">
    <cfRule type="cellIs" dxfId="1784" priority="3081" stopIfTrue="1" operator="equal">
      <formula>0</formula>
    </cfRule>
    <cfRule type="cellIs" dxfId="1783" priority="3082" stopIfTrue="1" operator="greaterThan">
      <formula>1</formula>
    </cfRule>
    <cfRule type="cellIs" dxfId="1782" priority="3083" stopIfTrue="1" operator="between">
      <formula>0.9</formula>
      <formula>1</formula>
    </cfRule>
    <cfRule type="cellIs" dxfId="1781" priority="3084" stopIfTrue="1" operator="between">
      <formula>0.7</formula>
      <formula>0.8999</formula>
    </cfRule>
    <cfRule type="cellIs" dxfId="1780" priority="3085" stopIfTrue="1" operator="between">
      <formula>0.00001</formula>
      <formula>0.6999</formula>
    </cfRule>
  </conditionalFormatting>
  <conditionalFormatting sqref="Q71">
    <cfRule type="cellIs" dxfId="1779" priority="3076" stopIfTrue="1" operator="equal">
      <formula>0</formula>
    </cfRule>
    <cfRule type="cellIs" dxfId="1778" priority="3077" stopIfTrue="1" operator="greaterThan">
      <formula>1</formula>
    </cfRule>
    <cfRule type="cellIs" dxfId="1777" priority="3078" stopIfTrue="1" operator="between">
      <formula>0.9</formula>
      <formula>1</formula>
    </cfRule>
    <cfRule type="cellIs" dxfId="1776" priority="3079" stopIfTrue="1" operator="between">
      <formula>0.7</formula>
      <formula>0.8999</formula>
    </cfRule>
    <cfRule type="cellIs" dxfId="1775" priority="3080" stopIfTrue="1" operator="between">
      <formula>0.00001</formula>
      <formula>0.6999</formula>
    </cfRule>
  </conditionalFormatting>
  <conditionalFormatting sqref="T71">
    <cfRule type="cellIs" dxfId="1774" priority="3071" stopIfTrue="1" operator="equal">
      <formula>0</formula>
    </cfRule>
    <cfRule type="cellIs" dxfId="1773" priority="3072" stopIfTrue="1" operator="greaterThan">
      <formula>1</formula>
    </cfRule>
    <cfRule type="cellIs" dxfId="1772" priority="3073" stopIfTrue="1" operator="between">
      <formula>0.9</formula>
      <formula>1</formula>
    </cfRule>
    <cfRule type="cellIs" dxfId="1771" priority="3074" stopIfTrue="1" operator="between">
      <formula>0.7</formula>
      <formula>0.8999</formula>
    </cfRule>
    <cfRule type="cellIs" dxfId="1770" priority="3075" stopIfTrue="1" operator="between">
      <formula>0.00001</formula>
      <formula>0.6999</formula>
    </cfRule>
  </conditionalFormatting>
  <conditionalFormatting sqref="W71">
    <cfRule type="cellIs" dxfId="1769" priority="3066" stopIfTrue="1" operator="equal">
      <formula>0</formula>
    </cfRule>
    <cfRule type="cellIs" dxfId="1768" priority="3067" stopIfTrue="1" operator="greaterThan">
      <formula>1</formula>
    </cfRule>
    <cfRule type="cellIs" dxfId="1767" priority="3068" stopIfTrue="1" operator="between">
      <formula>0.9</formula>
      <formula>1</formula>
    </cfRule>
    <cfRule type="cellIs" dxfId="1766" priority="3069" stopIfTrue="1" operator="between">
      <formula>0.7</formula>
      <formula>0.8999</formula>
    </cfRule>
    <cfRule type="cellIs" dxfId="1765" priority="3070" stopIfTrue="1" operator="between">
      <formula>0.00001</formula>
      <formula>0.6999</formula>
    </cfRule>
  </conditionalFormatting>
  <conditionalFormatting sqref="Z71">
    <cfRule type="cellIs" dxfId="1764" priority="3061" stopIfTrue="1" operator="equal">
      <formula>0</formula>
    </cfRule>
    <cfRule type="cellIs" dxfId="1763" priority="3062" stopIfTrue="1" operator="greaterThan">
      <formula>1</formula>
    </cfRule>
    <cfRule type="cellIs" dxfId="1762" priority="3063" stopIfTrue="1" operator="between">
      <formula>0.9</formula>
      <formula>1</formula>
    </cfRule>
    <cfRule type="cellIs" dxfId="1761" priority="3064" stopIfTrue="1" operator="between">
      <formula>0.7</formula>
      <formula>0.8999</formula>
    </cfRule>
    <cfRule type="cellIs" dxfId="1760" priority="3065" stopIfTrue="1" operator="between">
      <formula>0.00001</formula>
      <formula>0.6999</formula>
    </cfRule>
  </conditionalFormatting>
  <conditionalFormatting sqref="AC71">
    <cfRule type="cellIs" dxfId="1759" priority="3056" stopIfTrue="1" operator="equal">
      <formula>0</formula>
    </cfRule>
    <cfRule type="cellIs" dxfId="1758" priority="3057" stopIfTrue="1" operator="greaterThan">
      <formula>1</formula>
    </cfRule>
    <cfRule type="cellIs" dxfId="1757" priority="3058" stopIfTrue="1" operator="between">
      <formula>0.9</formula>
      <formula>1</formula>
    </cfRule>
    <cfRule type="cellIs" dxfId="1756" priority="3059" stopIfTrue="1" operator="between">
      <formula>0.7</formula>
      <formula>0.8999</formula>
    </cfRule>
    <cfRule type="cellIs" dxfId="1755" priority="3060" stopIfTrue="1" operator="between">
      <formula>0.00001</formula>
      <formula>0.6999</formula>
    </cfRule>
  </conditionalFormatting>
  <conditionalFormatting sqref="AX72">
    <cfRule type="cellIs" dxfId="1754" priority="3051" stopIfTrue="1" operator="equal">
      <formula>0</formula>
    </cfRule>
    <cfRule type="cellIs" dxfId="1753" priority="3052" stopIfTrue="1" operator="greaterThan">
      <formula>1</formula>
    </cfRule>
    <cfRule type="cellIs" dxfId="1752" priority="3053" stopIfTrue="1" operator="between">
      <formula>0.9</formula>
      <formula>1</formula>
    </cfRule>
    <cfRule type="cellIs" dxfId="1751" priority="3054" stopIfTrue="1" operator="between">
      <formula>0.7</formula>
      <formula>0.8999</formula>
    </cfRule>
    <cfRule type="cellIs" dxfId="1750" priority="3055" stopIfTrue="1" operator="between">
      <formula>0.00001</formula>
      <formula>0.6999</formula>
    </cfRule>
  </conditionalFormatting>
  <conditionalFormatting sqref="AF72">
    <cfRule type="cellIs" dxfId="1749" priority="3046" stopIfTrue="1" operator="equal">
      <formula>0</formula>
    </cfRule>
    <cfRule type="cellIs" dxfId="1748" priority="3047" stopIfTrue="1" operator="greaterThan">
      <formula>1</formula>
    </cfRule>
    <cfRule type="cellIs" dxfId="1747" priority="3048" stopIfTrue="1" operator="between">
      <formula>0.9</formula>
      <formula>1</formula>
    </cfRule>
    <cfRule type="cellIs" dxfId="1746" priority="3049" stopIfTrue="1" operator="between">
      <formula>0.7</formula>
      <formula>0.8999</formula>
    </cfRule>
    <cfRule type="cellIs" dxfId="1745" priority="3050" stopIfTrue="1" operator="between">
      <formula>0.00001</formula>
      <formula>0.6999</formula>
    </cfRule>
  </conditionalFormatting>
  <conditionalFormatting sqref="AI72">
    <cfRule type="cellIs" dxfId="1744" priority="3041" stopIfTrue="1" operator="equal">
      <formula>0</formula>
    </cfRule>
    <cfRule type="cellIs" dxfId="1743" priority="3042" stopIfTrue="1" operator="greaterThan">
      <formula>1</formula>
    </cfRule>
    <cfRule type="cellIs" dxfId="1742" priority="3043" stopIfTrue="1" operator="between">
      <formula>0.9</formula>
      <formula>1</formula>
    </cfRule>
    <cfRule type="cellIs" dxfId="1741" priority="3044" stopIfTrue="1" operator="between">
      <formula>0.7</formula>
      <formula>0.8999</formula>
    </cfRule>
    <cfRule type="cellIs" dxfId="1740" priority="3045" stopIfTrue="1" operator="between">
      <formula>0.00001</formula>
      <formula>0.6999</formula>
    </cfRule>
  </conditionalFormatting>
  <conditionalFormatting sqref="AL72">
    <cfRule type="cellIs" dxfId="1739" priority="3036" stopIfTrue="1" operator="equal">
      <formula>0</formula>
    </cfRule>
    <cfRule type="cellIs" dxfId="1738" priority="3037" stopIfTrue="1" operator="greaterThan">
      <formula>1</formula>
    </cfRule>
    <cfRule type="cellIs" dxfId="1737" priority="3038" stopIfTrue="1" operator="between">
      <formula>0.9</formula>
      <formula>1</formula>
    </cfRule>
    <cfRule type="cellIs" dxfId="1736" priority="3039" stopIfTrue="1" operator="between">
      <formula>0.7</formula>
      <formula>0.8999</formula>
    </cfRule>
    <cfRule type="cellIs" dxfId="1735" priority="3040" stopIfTrue="1" operator="between">
      <formula>0.00001</formula>
      <formula>0.6999</formula>
    </cfRule>
  </conditionalFormatting>
  <conditionalFormatting sqref="AO72">
    <cfRule type="cellIs" dxfId="1734" priority="3031" stopIfTrue="1" operator="equal">
      <formula>0</formula>
    </cfRule>
    <cfRule type="cellIs" dxfId="1733" priority="3032" stopIfTrue="1" operator="greaterThan">
      <formula>1</formula>
    </cfRule>
    <cfRule type="cellIs" dxfId="1732" priority="3033" stopIfTrue="1" operator="between">
      <formula>0.9</formula>
      <formula>1</formula>
    </cfRule>
    <cfRule type="cellIs" dxfId="1731" priority="3034" stopIfTrue="1" operator="between">
      <formula>0.7</formula>
      <formula>0.8999</formula>
    </cfRule>
    <cfRule type="cellIs" dxfId="1730" priority="3035" stopIfTrue="1" operator="between">
      <formula>0.00001</formula>
      <formula>0.6999</formula>
    </cfRule>
  </conditionalFormatting>
  <conditionalFormatting sqref="AR72">
    <cfRule type="cellIs" dxfId="1729" priority="3026" stopIfTrue="1" operator="equal">
      <formula>0</formula>
    </cfRule>
    <cfRule type="cellIs" dxfId="1728" priority="3027" stopIfTrue="1" operator="greaterThan">
      <formula>1</formula>
    </cfRule>
    <cfRule type="cellIs" dxfId="1727" priority="3028" stopIfTrue="1" operator="between">
      <formula>0.9</formula>
      <formula>1</formula>
    </cfRule>
    <cfRule type="cellIs" dxfId="1726" priority="3029" stopIfTrue="1" operator="between">
      <formula>0.7</formula>
      <formula>0.8999</formula>
    </cfRule>
    <cfRule type="cellIs" dxfId="1725" priority="3030" stopIfTrue="1" operator="between">
      <formula>0.00001</formula>
      <formula>0.6999</formula>
    </cfRule>
  </conditionalFormatting>
  <conditionalFormatting sqref="AU72">
    <cfRule type="cellIs" dxfId="1724" priority="3021" stopIfTrue="1" operator="equal">
      <formula>0</formula>
    </cfRule>
    <cfRule type="cellIs" dxfId="1723" priority="3022" stopIfTrue="1" operator="greaterThan">
      <formula>1</formula>
    </cfRule>
    <cfRule type="cellIs" dxfId="1722" priority="3023" stopIfTrue="1" operator="between">
      <formula>0.9</formula>
      <formula>1</formula>
    </cfRule>
    <cfRule type="cellIs" dxfId="1721" priority="3024" stopIfTrue="1" operator="between">
      <formula>0.7</formula>
      <formula>0.8999</formula>
    </cfRule>
    <cfRule type="cellIs" dxfId="1720" priority="3025" stopIfTrue="1" operator="between">
      <formula>0.00001</formula>
      <formula>0.6999</formula>
    </cfRule>
  </conditionalFormatting>
  <conditionalFormatting sqref="N72">
    <cfRule type="cellIs" dxfId="1719" priority="3016" stopIfTrue="1" operator="equal">
      <formula>0</formula>
    </cfRule>
    <cfRule type="cellIs" dxfId="1718" priority="3017" stopIfTrue="1" operator="greaterThan">
      <formula>1</formula>
    </cfRule>
    <cfRule type="cellIs" dxfId="1717" priority="3018" stopIfTrue="1" operator="between">
      <formula>0.9</formula>
      <formula>1</formula>
    </cfRule>
    <cfRule type="cellIs" dxfId="1716" priority="3019" stopIfTrue="1" operator="between">
      <formula>0.7</formula>
      <formula>0.8999</formula>
    </cfRule>
    <cfRule type="cellIs" dxfId="1715" priority="3020" stopIfTrue="1" operator="between">
      <formula>0.00001</formula>
      <formula>0.6999</formula>
    </cfRule>
  </conditionalFormatting>
  <conditionalFormatting sqref="Q72">
    <cfRule type="cellIs" dxfId="1714" priority="3011" stopIfTrue="1" operator="equal">
      <formula>0</formula>
    </cfRule>
    <cfRule type="cellIs" dxfId="1713" priority="3012" stopIfTrue="1" operator="greaterThan">
      <formula>1</formula>
    </cfRule>
    <cfRule type="cellIs" dxfId="1712" priority="3013" stopIfTrue="1" operator="between">
      <formula>0.9</formula>
      <formula>1</formula>
    </cfRule>
    <cfRule type="cellIs" dxfId="1711" priority="3014" stopIfTrue="1" operator="between">
      <formula>0.7</formula>
      <formula>0.8999</formula>
    </cfRule>
    <cfRule type="cellIs" dxfId="1710" priority="3015" stopIfTrue="1" operator="between">
      <formula>0.00001</formula>
      <formula>0.6999</formula>
    </cfRule>
  </conditionalFormatting>
  <conditionalFormatting sqref="T72">
    <cfRule type="cellIs" dxfId="1709" priority="3006" stopIfTrue="1" operator="equal">
      <formula>0</formula>
    </cfRule>
    <cfRule type="cellIs" dxfId="1708" priority="3007" stopIfTrue="1" operator="greaterThan">
      <formula>1</formula>
    </cfRule>
    <cfRule type="cellIs" dxfId="1707" priority="3008" stopIfTrue="1" operator="between">
      <formula>0.9</formula>
      <formula>1</formula>
    </cfRule>
    <cfRule type="cellIs" dxfId="1706" priority="3009" stopIfTrue="1" operator="between">
      <formula>0.7</formula>
      <formula>0.8999</formula>
    </cfRule>
    <cfRule type="cellIs" dxfId="1705" priority="3010" stopIfTrue="1" operator="between">
      <formula>0.00001</formula>
      <formula>0.6999</formula>
    </cfRule>
  </conditionalFormatting>
  <conditionalFormatting sqref="W72">
    <cfRule type="cellIs" dxfId="1704" priority="3001" stopIfTrue="1" operator="equal">
      <formula>0</formula>
    </cfRule>
    <cfRule type="cellIs" dxfId="1703" priority="3002" stopIfTrue="1" operator="greaterThan">
      <formula>1</formula>
    </cfRule>
    <cfRule type="cellIs" dxfId="1702" priority="3003" stopIfTrue="1" operator="between">
      <formula>0.9</formula>
      <formula>1</formula>
    </cfRule>
    <cfRule type="cellIs" dxfId="1701" priority="3004" stopIfTrue="1" operator="between">
      <formula>0.7</formula>
      <formula>0.8999</formula>
    </cfRule>
    <cfRule type="cellIs" dxfId="1700" priority="3005" stopIfTrue="1" operator="between">
      <formula>0.00001</formula>
      <formula>0.6999</formula>
    </cfRule>
  </conditionalFormatting>
  <conditionalFormatting sqref="Z72">
    <cfRule type="cellIs" dxfId="1699" priority="2996" stopIfTrue="1" operator="equal">
      <formula>0</formula>
    </cfRule>
    <cfRule type="cellIs" dxfId="1698" priority="2997" stopIfTrue="1" operator="greaterThan">
      <formula>1</formula>
    </cfRule>
    <cfRule type="cellIs" dxfId="1697" priority="2998" stopIfTrue="1" operator="between">
      <formula>0.9</formula>
      <formula>1</formula>
    </cfRule>
    <cfRule type="cellIs" dxfId="1696" priority="2999" stopIfTrue="1" operator="between">
      <formula>0.7</formula>
      <formula>0.8999</formula>
    </cfRule>
    <cfRule type="cellIs" dxfId="1695" priority="3000" stopIfTrue="1" operator="between">
      <formula>0.00001</formula>
      <formula>0.6999</formula>
    </cfRule>
  </conditionalFormatting>
  <conditionalFormatting sqref="AC72">
    <cfRule type="cellIs" dxfId="1694" priority="2991" stopIfTrue="1" operator="equal">
      <formula>0</formula>
    </cfRule>
    <cfRule type="cellIs" dxfId="1693" priority="2992" stopIfTrue="1" operator="greaterThan">
      <formula>1</formula>
    </cfRule>
    <cfRule type="cellIs" dxfId="1692" priority="2993" stopIfTrue="1" operator="between">
      <formula>0.9</formula>
      <formula>1</formula>
    </cfRule>
    <cfRule type="cellIs" dxfId="1691" priority="2994" stopIfTrue="1" operator="between">
      <formula>0.7</formula>
      <formula>0.8999</formula>
    </cfRule>
    <cfRule type="cellIs" dxfId="1690" priority="2995" stopIfTrue="1" operator="between">
      <formula>0.00001</formula>
      <formula>0.6999</formula>
    </cfRule>
  </conditionalFormatting>
  <conditionalFormatting sqref="AX9:AX12 AX19:AX22 AC19:AC25 AF19:AF25 AI19:AI25 AL19:AL25 AO19:AO25 AR19:AR25 AU19:AU25 AX25 AU28:AU34 AR28:AR34 AO28:AO34 AL28:AL34 AI28:AI34 AF28:AF34 AC28:AC34 AX27:AX36 AU48:AU49 AR48:AR49 AO48:AO49 AL48:AL49 AI48:AI49 AF48:AF49 AC48:AC49 AX48:AX51 AX60:AX62 AX42 AC37:AC42 AF37:AF42 AI37:AI42 AL37:AL42 AO37:AO42 AR37:AR42 AU37:AU42 AR60:AR64 AO60:AO64 AL60:AL64 AI60:AI64 AX38:AX40">
    <cfRule type="cellIs" dxfId="1689" priority="2966" stopIfTrue="1" operator="equal">
      <formula>0</formula>
    </cfRule>
    <cfRule type="cellIs" dxfId="1688" priority="2967" stopIfTrue="1" operator="greaterThan">
      <formula>1</formula>
    </cfRule>
    <cfRule type="cellIs" dxfId="1687" priority="2968" stopIfTrue="1" operator="between">
      <formula>0.9</formula>
      <formula>1</formula>
    </cfRule>
    <cfRule type="cellIs" dxfId="1686" priority="2969" stopIfTrue="1" operator="between">
      <formula>0.7</formula>
      <formula>0.8999</formula>
    </cfRule>
    <cfRule type="cellIs" dxfId="1685" priority="2970" stopIfTrue="1" operator="between">
      <formula>0.00001</formula>
      <formula>0.6999</formula>
    </cfRule>
  </conditionalFormatting>
  <conditionalFormatting sqref="AU10:AU13">
    <cfRule type="cellIs" dxfId="1684" priority="2856" stopIfTrue="1" operator="equal">
      <formula>0</formula>
    </cfRule>
    <cfRule type="cellIs" dxfId="1683" priority="2857" stopIfTrue="1" operator="greaterThan">
      <formula>1</formula>
    </cfRule>
    <cfRule type="cellIs" dxfId="1682" priority="2858" stopIfTrue="1" operator="between">
      <formula>0.9</formula>
      <formula>1</formula>
    </cfRule>
    <cfRule type="cellIs" dxfId="1681" priority="2859" stopIfTrue="1" operator="between">
      <formula>0.7</formula>
      <formula>0.8999</formula>
    </cfRule>
    <cfRule type="cellIs" dxfId="1680" priority="2860" stopIfTrue="1" operator="between">
      <formula>0.00001</formula>
      <formula>0.6999</formula>
    </cfRule>
  </conditionalFormatting>
  <conditionalFormatting sqref="AC14">
    <cfRule type="cellIs" dxfId="1679" priority="2841" stopIfTrue="1" operator="equal">
      <formula>0</formula>
    </cfRule>
    <cfRule type="cellIs" dxfId="1678" priority="2842" stopIfTrue="1" operator="greaterThan">
      <formula>1</formula>
    </cfRule>
    <cfRule type="cellIs" dxfId="1677" priority="2843" stopIfTrue="1" operator="between">
      <formula>0.9</formula>
      <formula>1</formula>
    </cfRule>
    <cfRule type="cellIs" dxfId="1676" priority="2844" stopIfTrue="1" operator="between">
      <formula>0.7</formula>
      <formula>0.8999</formula>
    </cfRule>
    <cfRule type="cellIs" dxfId="1675" priority="2845" stopIfTrue="1" operator="between">
      <formula>0.00001</formula>
      <formula>0.6999</formula>
    </cfRule>
  </conditionalFormatting>
  <conditionalFormatting sqref="AO14">
    <cfRule type="cellIs" dxfId="1674" priority="2821" stopIfTrue="1" operator="equal">
      <formula>0</formula>
    </cfRule>
    <cfRule type="cellIs" dxfId="1673" priority="2822" stopIfTrue="1" operator="greaterThan">
      <formula>1</formula>
    </cfRule>
    <cfRule type="cellIs" dxfId="1672" priority="2823" stopIfTrue="1" operator="between">
      <formula>0.9</formula>
      <formula>1</formula>
    </cfRule>
    <cfRule type="cellIs" dxfId="1671" priority="2824" stopIfTrue="1" operator="between">
      <formula>0.7</formula>
      <formula>0.8999</formula>
    </cfRule>
    <cfRule type="cellIs" dxfId="1670" priority="2825" stopIfTrue="1" operator="between">
      <formula>0.00001</formula>
      <formula>0.6999</formula>
    </cfRule>
  </conditionalFormatting>
  <conditionalFormatting sqref="AR14">
    <cfRule type="cellIs" dxfId="1669" priority="2816" stopIfTrue="1" operator="equal">
      <formula>0</formula>
    </cfRule>
    <cfRule type="cellIs" dxfId="1668" priority="2817" stopIfTrue="1" operator="greaterThan">
      <formula>1</formula>
    </cfRule>
    <cfRule type="cellIs" dxfId="1667" priority="2818" stopIfTrue="1" operator="between">
      <formula>0.9</formula>
      <formula>1</formula>
    </cfRule>
    <cfRule type="cellIs" dxfId="1666" priority="2819" stopIfTrue="1" operator="between">
      <formula>0.7</formula>
      <formula>0.8999</formula>
    </cfRule>
    <cfRule type="cellIs" dxfId="1665" priority="2820" stopIfTrue="1" operator="between">
      <formula>0.00001</formula>
      <formula>0.6999</formula>
    </cfRule>
  </conditionalFormatting>
  <conditionalFormatting sqref="AC15">
    <cfRule type="cellIs" dxfId="1664" priority="2791" stopIfTrue="1" operator="equal">
      <formula>0</formula>
    </cfRule>
    <cfRule type="cellIs" dxfId="1663" priority="2792" stopIfTrue="1" operator="greaterThan">
      <formula>1</formula>
    </cfRule>
    <cfRule type="cellIs" dxfId="1662" priority="2793" stopIfTrue="1" operator="between">
      <formula>0.9</formula>
      <formula>1</formula>
    </cfRule>
    <cfRule type="cellIs" dxfId="1661" priority="2794" stopIfTrue="1" operator="between">
      <formula>0.7</formula>
      <formula>0.8999</formula>
    </cfRule>
    <cfRule type="cellIs" dxfId="1660" priority="2795" stopIfTrue="1" operator="between">
      <formula>0.00001</formula>
      <formula>0.6999</formula>
    </cfRule>
  </conditionalFormatting>
  <conditionalFormatting sqref="AL15">
    <cfRule type="cellIs" dxfId="1659" priority="2776" stopIfTrue="1" operator="equal">
      <formula>0</formula>
    </cfRule>
    <cfRule type="cellIs" dxfId="1658" priority="2777" stopIfTrue="1" operator="greaterThan">
      <formula>1</formula>
    </cfRule>
    <cfRule type="cellIs" dxfId="1657" priority="2778" stopIfTrue="1" operator="between">
      <formula>0.9</formula>
      <formula>1</formula>
    </cfRule>
    <cfRule type="cellIs" dxfId="1656" priority="2779" stopIfTrue="1" operator="between">
      <formula>0.7</formula>
      <formula>0.8999</formula>
    </cfRule>
    <cfRule type="cellIs" dxfId="1655" priority="2780" stopIfTrue="1" operator="between">
      <formula>0.00001</formula>
      <formula>0.6999</formula>
    </cfRule>
  </conditionalFormatting>
  <conditionalFormatting sqref="AC9">
    <cfRule type="cellIs" dxfId="1654" priority="2921" stopIfTrue="1" operator="equal">
      <formula>0</formula>
    </cfRule>
    <cfRule type="cellIs" dxfId="1653" priority="2922" stopIfTrue="1" operator="greaterThan">
      <formula>1</formula>
    </cfRule>
    <cfRule type="cellIs" dxfId="1652" priority="2923" stopIfTrue="1" operator="between">
      <formula>0.9</formula>
      <formula>1</formula>
    </cfRule>
    <cfRule type="cellIs" dxfId="1651" priority="2924" stopIfTrue="1" operator="between">
      <formula>0.7</formula>
      <formula>0.8999</formula>
    </cfRule>
    <cfRule type="cellIs" dxfId="1650" priority="2925" stopIfTrue="1" operator="between">
      <formula>0.00001</formula>
      <formula>0.6999</formula>
    </cfRule>
  </conditionalFormatting>
  <conditionalFormatting sqref="AC10:AC13">
    <cfRule type="cellIs" dxfId="1649" priority="2916" stopIfTrue="1" operator="equal">
      <formula>0</formula>
    </cfRule>
    <cfRule type="cellIs" dxfId="1648" priority="2917" stopIfTrue="1" operator="greaterThan">
      <formula>1</formula>
    </cfRule>
    <cfRule type="cellIs" dxfId="1647" priority="2918" stopIfTrue="1" operator="between">
      <formula>0.9</formula>
      <formula>1</formula>
    </cfRule>
    <cfRule type="cellIs" dxfId="1646" priority="2919" stopIfTrue="1" operator="between">
      <formula>0.7</formula>
      <formula>0.8999</formula>
    </cfRule>
    <cfRule type="cellIs" dxfId="1645" priority="2920" stopIfTrue="1" operator="between">
      <formula>0.00001</formula>
      <formula>0.6999</formula>
    </cfRule>
  </conditionalFormatting>
  <conditionalFormatting sqref="AF9">
    <cfRule type="cellIs" dxfId="1644" priority="2911" stopIfTrue="1" operator="equal">
      <formula>0</formula>
    </cfRule>
    <cfRule type="cellIs" dxfId="1643" priority="2912" stopIfTrue="1" operator="greaterThan">
      <formula>1</formula>
    </cfRule>
    <cfRule type="cellIs" dxfId="1642" priority="2913" stopIfTrue="1" operator="between">
      <formula>0.9</formula>
      <formula>1</formula>
    </cfRule>
    <cfRule type="cellIs" dxfId="1641" priority="2914" stopIfTrue="1" operator="between">
      <formula>0.7</formula>
      <formula>0.8999</formula>
    </cfRule>
    <cfRule type="cellIs" dxfId="1640" priority="2915" stopIfTrue="1" operator="between">
      <formula>0.00001</formula>
      <formula>0.6999</formula>
    </cfRule>
  </conditionalFormatting>
  <conditionalFormatting sqref="AF10:AF13">
    <cfRule type="cellIs" dxfId="1639" priority="2906" stopIfTrue="1" operator="equal">
      <formula>0</formula>
    </cfRule>
    <cfRule type="cellIs" dxfId="1638" priority="2907" stopIfTrue="1" operator="greaterThan">
      <formula>1</formula>
    </cfRule>
    <cfRule type="cellIs" dxfId="1637" priority="2908" stopIfTrue="1" operator="between">
      <formula>0.9</formula>
      <formula>1</formula>
    </cfRule>
    <cfRule type="cellIs" dxfId="1636" priority="2909" stopIfTrue="1" operator="between">
      <formula>0.7</formula>
      <formula>0.8999</formula>
    </cfRule>
    <cfRule type="cellIs" dxfId="1635" priority="2910" stopIfTrue="1" operator="between">
      <formula>0.00001</formula>
      <formula>0.6999</formula>
    </cfRule>
  </conditionalFormatting>
  <conditionalFormatting sqref="AI9">
    <cfRule type="cellIs" dxfId="1634" priority="2901" stopIfTrue="1" operator="equal">
      <formula>0</formula>
    </cfRule>
    <cfRule type="cellIs" dxfId="1633" priority="2902" stopIfTrue="1" operator="greaterThan">
      <formula>1</formula>
    </cfRule>
    <cfRule type="cellIs" dxfId="1632" priority="2903" stopIfTrue="1" operator="between">
      <formula>0.9</formula>
      <formula>1</formula>
    </cfRule>
    <cfRule type="cellIs" dxfId="1631" priority="2904" stopIfTrue="1" operator="between">
      <formula>0.7</formula>
      <formula>0.8999</formula>
    </cfRule>
    <cfRule type="cellIs" dxfId="1630" priority="2905" stopIfTrue="1" operator="between">
      <formula>0.00001</formula>
      <formula>0.6999</formula>
    </cfRule>
  </conditionalFormatting>
  <conditionalFormatting sqref="AI10:AI13">
    <cfRule type="cellIs" dxfId="1629" priority="2896" stopIfTrue="1" operator="equal">
      <formula>0</formula>
    </cfRule>
    <cfRule type="cellIs" dxfId="1628" priority="2897" stopIfTrue="1" operator="greaterThan">
      <formula>1</formula>
    </cfRule>
    <cfRule type="cellIs" dxfId="1627" priority="2898" stopIfTrue="1" operator="between">
      <formula>0.9</formula>
      <formula>1</formula>
    </cfRule>
    <cfRule type="cellIs" dxfId="1626" priority="2899" stopIfTrue="1" operator="between">
      <formula>0.7</formula>
      <formula>0.8999</formula>
    </cfRule>
    <cfRule type="cellIs" dxfId="1625" priority="2900" stopIfTrue="1" operator="between">
      <formula>0.00001</formula>
      <formula>0.6999</formula>
    </cfRule>
  </conditionalFormatting>
  <conditionalFormatting sqref="AL9">
    <cfRule type="cellIs" dxfId="1624" priority="2891" stopIfTrue="1" operator="equal">
      <formula>0</formula>
    </cfRule>
    <cfRule type="cellIs" dxfId="1623" priority="2892" stopIfTrue="1" operator="greaterThan">
      <formula>1</formula>
    </cfRule>
    <cfRule type="cellIs" dxfId="1622" priority="2893" stopIfTrue="1" operator="between">
      <formula>0.9</formula>
      <formula>1</formula>
    </cfRule>
    <cfRule type="cellIs" dxfId="1621" priority="2894" stopIfTrue="1" operator="between">
      <formula>0.7</formula>
      <formula>0.8999</formula>
    </cfRule>
    <cfRule type="cellIs" dxfId="1620" priority="2895" stopIfTrue="1" operator="between">
      <formula>0.00001</formula>
      <formula>0.6999</formula>
    </cfRule>
  </conditionalFormatting>
  <conditionalFormatting sqref="AL10:AL13">
    <cfRule type="cellIs" dxfId="1619" priority="2886" stopIfTrue="1" operator="equal">
      <formula>0</formula>
    </cfRule>
    <cfRule type="cellIs" dxfId="1618" priority="2887" stopIfTrue="1" operator="greaterThan">
      <formula>1</formula>
    </cfRule>
    <cfRule type="cellIs" dxfId="1617" priority="2888" stopIfTrue="1" operator="between">
      <formula>0.9</formula>
      <formula>1</formula>
    </cfRule>
    <cfRule type="cellIs" dxfId="1616" priority="2889" stopIfTrue="1" operator="between">
      <formula>0.7</formula>
      <formula>0.8999</formula>
    </cfRule>
    <cfRule type="cellIs" dxfId="1615" priority="2890" stopIfTrue="1" operator="between">
      <formula>0.00001</formula>
      <formula>0.6999</formula>
    </cfRule>
  </conditionalFormatting>
  <conditionalFormatting sqref="AO9">
    <cfRule type="cellIs" dxfId="1614" priority="2881" stopIfTrue="1" operator="equal">
      <formula>0</formula>
    </cfRule>
    <cfRule type="cellIs" dxfId="1613" priority="2882" stopIfTrue="1" operator="greaterThan">
      <formula>1</formula>
    </cfRule>
    <cfRule type="cellIs" dxfId="1612" priority="2883" stopIfTrue="1" operator="between">
      <formula>0.9</formula>
      <formula>1</formula>
    </cfRule>
    <cfRule type="cellIs" dxfId="1611" priority="2884" stopIfTrue="1" operator="between">
      <formula>0.7</formula>
      <formula>0.8999</formula>
    </cfRule>
    <cfRule type="cellIs" dxfId="1610" priority="2885" stopIfTrue="1" operator="between">
      <formula>0.00001</formula>
      <formula>0.6999</formula>
    </cfRule>
  </conditionalFormatting>
  <conditionalFormatting sqref="AO10:AO13">
    <cfRule type="cellIs" dxfId="1609" priority="2876" stopIfTrue="1" operator="equal">
      <formula>0</formula>
    </cfRule>
    <cfRule type="cellIs" dxfId="1608" priority="2877" stopIfTrue="1" operator="greaterThan">
      <formula>1</formula>
    </cfRule>
    <cfRule type="cellIs" dxfId="1607" priority="2878" stopIfTrue="1" operator="between">
      <formula>0.9</formula>
      <formula>1</formula>
    </cfRule>
    <cfRule type="cellIs" dxfId="1606" priority="2879" stopIfTrue="1" operator="between">
      <formula>0.7</formula>
      <formula>0.8999</formula>
    </cfRule>
    <cfRule type="cellIs" dxfId="1605" priority="2880" stopIfTrue="1" operator="between">
      <formula>0.00001</formula>
      <formula>0.6999</formula>
    </cfRule>
  </conditionalFormatting>
  <conditionalFormatting sqref="AR9">
    <cfRule type="cellIs" dxfId="1604" priority="2871" stopIfTrue="1" operator="equal">
      <formula>0</formula>
    </cfRule>
    <cfRule type="cellIs" dxfId="1603" priority="2872" stopIfTrue="1" operator="greaterThan">
      <formula>1</formula>
    </cfRule>
    <cfRule type="cellIs" dxfId="1602" priority="2873" stopIfTrue="1" operator="between">
      <formula>0.9</formula>
      <formula>1</formula>
    </cfRule>
    <cfRule type="cellIs" dxfId="1601" priority="2874" stopIfTrue="1" operator="between">
      <formula>0.7</formula>
      <formula>0.8999</formula>
    </cfRule>
    <cfRule type="cellIs" dxfId="1600" priority="2875" stopIfTrue="1" operator="between">
      <formula>0.00001</formula>
      <formula>0.6999</formula>
    </cfRule>
  </conditionalFormatting>
  <conditionalFormatting sqref="AR10:AR13">
    <cfRule type="cellIs" dxfId="1599" priority="2866" stopIfTrue="1" operator="equal">
      <formula>0</formula>
    </cfRule>
    <cfRule type="cellIs" dxfId="1598" priority="2867" stopIfTrue="1" operator="greaterThan">
      <formula>1</formula>
    </cfRule>
    <cfRule type="cellIs" dxfId="1597" priority="2868" stopIfTrue="1" operator="between">
      <formula>0.9</formula>
      <formula>1</formula>
    </cfRule>
    <cfRule type="cellIs" dxfId="1596" priority="2869" stopIfTrue="1" operator="between">
      <formula>0.7</formula>
      <formula>0.8999</formula>
    </cfRule>
    <cfRule type="cellIs" dxfId="1595" priority="2870" stopIfTrue="1" operator="between">
      <formula>0.00001</formula>
      <formula>0.6999</formula>
    </cfRule>
  </conditionalFormatting>
  <conditionalFormatting sqref="AU9">
    <cfRule type="cellIs" dxfId="1594" priority="2861" stopIfTrue="1" operator="equal">
      <formula>0</formula>
    </cfRule>
    <cfRule type="cellIs" dxfId="1593" priority="2862" stopIfTrue="1" operator="greaterThan">
      <formula>1</formula>
    </cfRule>
    <cfRule type="cellIs" dxfId="1592" priority="2863" stopIfTrue="1" operator="between">
      <formula>0.9</formula>
      <formula>1</formula>
    </cfRule>
    <cfRule type="cellIs" dxfId="1591" priority="2864" stopIfTrue="1" operator="between">
      <formula>0.7</formula>
      <formula>0.8999</formula>
    </cfRule>
    <cfRule type="cellIs" dxfId="1590" priority="2865" stopIfTrue="1" operator="between">
      <formula>0.00001</formula>
      <formula>0.6999</formula>
    </cfRule>
  </conditionalFormatting>
  <conditionalFormatting sqref="AX18">
    <cfRule type="cellIs" dxfId="1589" priority="2611" stopIfTrue="1" operator="equal">
      <formula>0</formula>
    </cfRule>
    <cfRule type="cellIs" dxfId="1588" priority="2612" stopIfTrue="1" operator="greaterThan">
      <formula>1</formula>
    </cfRule>
    <cfRule type="cellIs" dxfId="1587" priority="2613" stopIfTrue="1" operator="between">
      <formula>0.9</formula>
      <formula>1</formula>
    </cfRule>
    <cfRule type="cellIs" dxfId="1586" priority="2614" stopIfTrue="1" operator="between">
      <formula>0.7</formula>
      <formula>0.8999</formula>
    </cfRule>
    <cfRule type="cellIs" dxfId="1585" priority="2615" stopIfTrue="1" operator="between">
      <formula>0.00001</formula>
      <formula>0.6999</formula>
    </cfRule>
  </conditionalFormatting>
  <conditionalFormatting sqref="AX13">
    <cfRule type="cellIs" dxfId="1584" priority="2851" stopIfTrue="1" operator="equal">
      <formula>0</formula>
    </cfRule>
    <cfRule type="cellIs" dxfId="1583" priority="2852" stopIfTrue="1" operator="greaterThan">
      <formula>1</formula>
    </cfRule>
    <cfRule type="cellIs" dxfId="1582" priority="2853" stopIfTrue="1" operator="between">
      <formula>0.9</formula>
      <formula>1</formula>
    </cfRule>
    <cfRule type="cellIs" dxfId="1581" priority="2854" stopIfTrue="1" operator="between">
      <formula>0.7</formula>
      <formula>0.8999</formula>
    </cfRule>
    <cfRule type="cellIs" dxfId="1580" priority="2855" stopIfTrue="1" operator="between">
      <formula>0.00001</formula>
      <formula>0.6999</formula>
    </cfRule>
  </conditionalFormatting>
  <conditionalFormatting sqref="AF14">
    <cfRule type="cellIs" dxfId="1579" priority="2836" stopIfTrue="1" operator="equal">
      <formula>0</formula>
    </cfRule>
    <cfRule type="cellIs" dxfId="1578" priority="2837" stopIfTrue="1" operator="greaterThan">
      <formula>1</formula>
    </cfRule>
    <cfRule type="cellIs" dxfId="1577" priority="2838" stopIfTrue="1" operator="between">
      <formula>0.9</formula>
      <formula>1</formula>
    </cfRule>
    <cfRule type="cellIs" dxfId="1576" priority="2839" stopIfTrue="1" operator="between">
      <formula>0.7</formula>
      <formula>0.8999</formula>
    </cfRule>
    <cfRule type="cellIs" dxfId="1575" priority="2840" stopIfTrue="1" operator="between">
      <formula>0.00001</formula>
      <formula>0.6999</formula>
    </cfRule>
  </conditionalFormatting>
  <conditionalFormatting sqref="AI14">
    <cfRule type="cellIs" dxfId="1574" priority="2831" stopIfTrue="1" operator="equal">
      <formula>0</formula>
    </cfRule>
    <cfRule type="cellIs" dxfId="1573" priority="2832" stopIfTrue="1" operator="greaterThan">
      <formula>1</formula>
    </cfRule>
    <cfRule type="cellIs" dxfId="1572" priority="2833" stopIfTrue="1" operator="between">
      <formula>0.9</formula>
      <formula>1</formula>
    </cfRule>
    <cfRule type="cellIs" dxfId="1571" priority="2834" stopIfTrue="1" operator="between">
      <formula>0.7</formula>
      <formula>0.8999</formula>
    </cfRule>
    <cfRule type="cellIs" dxfId="1570" priority="2835" stopIfTrue="1" operator="between">
      <formula>0.00001</formula>
      <formula>0.6999</formula>
    </cfRule>
  </conditionalFormatting>
  <conditionalFormatting sqref="AL14">
    <cfRule type="cellIs" dxfId="1569" priority="2826" stopIfTrue="1" operator="equal">
      <formula>0</formula>
    </cfRule>
    <cfRule type="cellIs" dxfId="1568" priority="2827" stopIfTrue="1" operator="greaterThan">
      <formula>1</formula>
    </cfRule>
    <cfRule type="cellIs" dxfId="1567" priority="2828" stopIfTrue="1" operator="between">
      <formula>0.9</formula>
      <formula>1</formula>
    </cfRule>
    <cfRule type="cellIs" dxfId="1566" priority="2829" stopIfTrue="1" operator="between">
      <formula>0.7</formula>
      <formula>0.8999</formula>
    </cfRule>
    <cfRule type="cellIs" dxfId="1565" priority="2830" stopIfTrue="1" operator="between">
      <formula>0.00001</formula>
      <formula>0.6999</formula>
    </cfRule>
  </conditionalFormatting>
  <conditionalFormatting sqref="AU14">
    <cfRule type="cellIs" dxfId="1564" priority="2811" stopIfTrue="1" operator="equal">
      <formula>0</formula>
    </cfRule>
    <cfRule type="cellIs" dxfId="1563" priority="2812" stopIfTrue="1" operator="greaterThan">
      <formula>1</formula>
    </cfRule>
    <cfRule type="cellIs" dxfId="1562" priority="2813" stopIfTrue="1" operator="between">
      <formula>0.9</formula>
      <formula>1</formula>
    </cfRule>
    <cfRule type="cellIs" dxfId="1561" priority="2814" stopIfTrue="1" operator="between">
      <formula>0.7</formula>
      <formula>0.8999</formula>
    </cfRule>
    <cfRule type="cellIs" dxfId="1560" priority="2815" stopIfTrue="1" operator="between">
      <formula>0.00001</formula>
      <formula>0.6999</formula>
    </cfRule>
  </conditionalFormatting>
  <conditionalFormatting sqref="AX14">
    <cfRule type="cellIs" dxfId="1559" priority="2806" stopIfTrue="1" operator="equal">
      <formula>0</formula>
    </cfRule>
    <cfRule type="cellIs" dxfId="1558" priority="2807" stopIfTrue="1" operator="greaterThan">
      <formula>1</formula>
    </cfRule>
    <cfRule type="cellIs" dxfId="1557" priority="2808" stopIfTrue="1" operator="between">
      <formula>0.9</formula>
      <formula>1</formula>
    </cfRule>
    <cfRule type="cellIs" dxfId="1556" priority="2809" stopIfTrue="1" operator="between">
      <formula>0.7</formula>
      <formula>0.8999</formula>
    </cfRule>
    <cfRule type="cellIs" dxfId="1555" priority="2810" stopIfTrue="1" operator="between">
      <formula>0.00001</formula>
      <formula>0.6999</formula>
    </cfRule>
  </conditionalFormatting>
  <conditionalFormatting sqref="AF15">
    <cfRule type="cellIs" dxfId="1554" priority="2786" stopIfTrue="1" operator="equal">
      <formula>0</formula>
    </cfRule>
    <cfRule type="cellIs" dxfId="1553" priority="2787" stopIfTrue="1" operator="greaterThan">
      <formula>1</formula>
    </cfRule>
    <cfRule type="cellIs" dxfId="1552" priority="2788" stopIfTrue="1" operator="between">
      <formula>0.9</formula>
      <formula>1</formula>
    </cfRule>
    <cfRule type="cellIs" dxfId="1551" priority="2789" stopIfTrue="1" operator="between">
      <formula>0.7</formula>
      <formula>0.8999</formula>
    </cfRule>
    <cfRule type="cellIs" dxfId="1550" priority="2790" stopIfTrue="1" operator="between">
      <formula>0.00001</formula>
      <formula>0.6999</formula>
    </cfRule>
  </conditionalFormatting>
  <conditionalFormatting sqref="AI15">
    <cfRule type="cellIs" dxfId="1549" priority="2781" stopIfTrue="1" operator="equal">
      <formula>0</formula>
    </cfRule>
    <cfRule type="cellIs" dxfId="1548" priority="2782" stopIfTrue="1" operator="greaterThan">
      <formula>1</formula>
    </cfRule>
    <cfRule type="cellIs" dxfId="1547" priority="2783" stopIfTrue="1" operator="between">
      <formula>0.9</formula>
      <formula>1</formula>
    </cfRule>
    <cfRule type="cellIs" dxfId="1546" priority="2784" stopIfTrue="1" operator="between">
      <formula>0.7</formula>
      <formula>0.8999</formula>
    </cfRule>
    <cfRule type="cellIs" dxfId="1545" priority="2785" stopIfTrue="1" operator="between">
      <formula>0.00001</formula>
      <formula>0.6999</formula>
    </cfRule>
  </conditionalFormatting>
  <conditionalFormatting sqref="AO15">
    <cfRule type="cellIs" dxfId="1544" priority="2771" stopIfTrue="1" operator="equal">
      <formula>0</formula>
    </cfRule>
    <cfRule type="cellIs" dxfId="1543" priority="2772" stopIfTrue="1" operator="greaterThan">
      <formula>1</formula>
    </cfRule>
    <cfRule type="cellIs" dxfId="1542" priority="2773" stopIfTrue="1" operator="between">
      <formula>0.9</formula>
      <formula>1</formula>
    </cfRule>
    <cfRule type="cellIs" dxfId="1541" priority="2774" stopIfTrue="1" operator="between">
      <formula>0.7</formula>
      <formula>0.8999</formula>
    </cfRule>
    <cfRule type="cellIs" dxfId="1540" priority="2775" stopIfTrue="1" operator="between">
      <formula>0.00001</formula>
      <formula>0.6999</formula>
    </cfRule>
  </conditionalFormatting>
  <conditionalFormatting sqref="AR15">
    <cfRule type="cellIs" dxfId="1539" priority="2766" stopIfTrue="1" operator="equal">
      <formula>0</formula>
    </cfRule>
    <cfRule type="cellIs" dxfId="1538" priority="2767" stopIfTrue="1" operator="greaterThan">
      <formula>1</formula>
    </cfRule>
    <cfRule type="cellIs" dxfId="1537" priority="2768" stopIfTrue="1" operator="between">
      <formula>0.9</formula>
      <formula>1</formula>
    </cfRule>
    <cfRule type="cellIs" dxfId="1536" priority="2769" stopIfTrue="1" operator="between">
      <formula>0.7</formula>
      <formula>0.8999</formula>
    </cfRule>
    <cfRule type="cellIs" dxfId="1535" priority="2770" stopIfTrue="1" operator="between">
      <formula>0.00001</formula>
      <formula>0.6999</formula>
    </cfRule>
  </conditionalFormatting>
  <conditionalFormatting sqref="AU15">
    <cfRule type="cellIs" dxfId="1534" priority="2761" stopIfTrue="1" operator="equal">
      <formula>0</formula>
    </cfRule>
    <cfRule type="cellIs" dxfId="1533" priority="2762" stopIfTrue="1" operator="greaterThan">
      <formula>1</formula>
    </cfRule>
    <cfRule type="cellIs" dxfId="1532" priority="2763" stopIfTrue="1" operator="between">
      <formula>0.9</formula>
      <formula>1</formula>
    </cfRule>
    <cfRule type="cellIs" dxfId="1531" priority="2764" stopIfTrue="1" operator="between">
      <formula>0.7</formula>
      <formula>0.8999</formula>
    </cfRule>
    <cfRule type="cellIs" dxfId="1530" priority="2765" stopIfTrue="1" operator="between">
      <formula>0.00001</formula>
      <formula>0.6999</formula>
    </cfRule>
  </conditionalFormatting>
  <conditionalFormatting sqref="AX15">
    <cfRule type="cellIs" dxfId="1529" priority="2756" stopIfTrue="1" operator="equal">
      <formula>0</formula>
    </cfRule>
    <cfRule type="cellIs" dxfId="1528" priority="2757" stopIfTrue="1" operator="greaterThan">
      <formula>1</formula>
    </cfRule>
    <cfRule type="cellIs" dxfId="1527" priority="2758" stopIfTrue="1" operator="between">
      <formula>0.9</formula>
      <formula>1</formula>
    </cfRule>
    <cfRule type="cellIs" dxfId="1526" priority="2759" stopIfTrue="1" operator="between">
      <formula>0.7</formula>
      <formula>0.8999</formula>
    </cfRule>
    <cfRule type="cellIs" dxfId="1525" priority="2760" stopIfTrue="1" operator="between">
      <formula>0.00001</formula>
      <formula>0.6999</formula>
    </cfRule>
  </conditionalFormatting>
  <conditionalFormatting sqref="AX16">
    <cfRule type="cellIs" dxfId="1524" priority="2751" stopIfTrue="1" operator="equal">
      <formula>0</formula>
    </cfRule>
    <cfRule type="cellIs" dxfId="1523" priority="2752" stopIfTrue="1" operator="greaterThan">
      <formula>1</formula>
    </cfRule>
    <cfRule type="cellIs" dxfId="1522" priority="2753" stopIfTrue="1" operator="between">
      <formula>0.9</formula>
      <formula>1</formula>
    </cfRule>
    <cfRule type="cellIs" dxfId="1521" priority="2754" stopIfTrue="1" operator="between">
      <formula>0.7</formula>
      <formula>0.8999</formula>
    </cfRule>
    <cfRule type="cellIs" dxfId="1520" priority="2755" stopIfTrue="1" operator="between">
      <formula>0.00001</formula>
      <formula>0.6999</formula>
    </cfRule>
  </conditionalFormatting>
  <conditionalFormatting sqref="AU16">
    <cfRule type="cellIs" dxfId="1519" priority="2706" stopIfTrue="1" operator="equal">
      <formula>0</formula>
    </cfRule>
    <cfRule type="cellIs" dxfId="1518" priority="2707" stopIfTrue="1" operator="greaterThan">
      <formula>1</formula>
    </cfRule>
    <cfRule type="cellIs" dxfId="1517" priority="2708" stopIfTrue="1" operator="between">
      <formula>0.9</formula>
      <formula>1</formula>
    </cfRule>
    <cfRule type="cellIs" dxfId="1516" priority="2709" stopIfTrue="1" operator="between">
      <formula>0.7</formula>
      <formula>0.8999</formula>
    </cfRule>
    <cfRule type="cellIs" dxfId="1515" priority="2710" stopIfTrue="1" operator="between">
      <formula>0.00001</formula>
      <formula>0.6999</formula>
    </cfRule>
  </conditionalFormatting>
  <conditionalFormatting sqref="AC16">
    <cfRule type="cellIs" dxfId="1514" priority="2736" stopIfTrue="1" operator="equal">
      <formula>0</formula>
    </cfRule>
    <cfRule type="cellIs" dxfId="1513" priority="2737" stopIfTrue="1" operator="greaterThan">
      <formula>1</formula>
    </cfRule>
    <cfRule type="cellIs" dxfId="1512" priority="2738" stopIfTrue="1" operator="between">
      <formula>0.9</formula>
      <formula>1</formula>
    </cfRule>
    <cfRule type="cellIs" dxfId="1511" priority="2739" stopIfTrue="1" operator="between">
      <formula>0.7</formula>
      <formula>0.8999</formula>
    </cfRule>
    <cfRule type="cellIs" dxfId="1510" priority="2740" stopIfTrue="1" operator="between">
      <formula>0.00001</formula>
      <formula>0.6999</formula>
    </cfRule>
  </conditionalFormatting>
  <conditionalFormatting sqref="AF16">
    <cfRule type="cellIs" dxfId="1509" priority="2731" stopIfTrue="1" operator="equal">
      <formula>0</formula>
    </cfRule>
    <cfRule type="cellIs" dxfId="1508" priority="2732" stopIfTrue="1" operator="greaterThan">
      <formula>1</formula>
    </cfRule>
    <cfRule type="cellIs" dxfId="1507" priority="2733" stopIfTrue="1" operator="between">
      <formula>0.9</formula>
      <formula>1</formula>
    </cfRule>
    <cfRule type="cellIs" dxfId="1506" priority="2734" stopIfTrue="1" operator="between">
      <formula>0.7</formula>
      <formula>0.8999</formula>
    </cfRule>
    <cfRule type="cellIs" dxfId="1505" priority="2735" stopIfTrue="1" operator="between">
      <formula>0.00001</formula>
      <formula>0.6999</formula>
    </cfRule>
  </conditionalFormatting>
  <conditionalFormatting sqref="AI16">
    <cfRule type="cellIs" dxfId="1504" priority="2726" stopIfTrue="1" operator="equal">
      <formula>0</formula>
    </cfRule>
    <cfRule type="cellIs" dxfId="1503" priority="2727" stopIfTrue="1" operator="greaterThan">
      <formula>1</formula>
    </cfRule>
    <cfRule type="cellIs" dxfId="1502" priority="2728" stopIfTrue="1" operator="between">
      <formula>0.9</formula>
      <formula>1</formula>
    </cfRule>
    <cfRule type="cellIs" dxfId="1501" priority="2729" stopIfTrue="1" operator="between">
      <formula>0.7</formula>
      <formula>0.8999</formula>
    </cfRule>
    <cfRule type="cellIs" dxfId="1500" priority="2730" stopIfTrue="1" operator="between">
      <formula>0.00001</formula>
      <formula>0.6999</formula>
    </cfRule>
  </conditionalFormatting>
  <conditionalFormatting sqref="AL16">
    <cfRule type="cellIs" dxfId="1499" priority="2721" stopIfTrue="1" operator="equal">
      <formula>0</formula>
    </cfRule>
    <cfRule type="cellIs" dxfId="1498" priority="2722" stopIfTrue="1" operator="greaterThan">
      <formula>1</formula>
    </cfRule>
    <cfRule type="cellIs" dxfId="1497" priority="2723" stopIfTrue="1" operator="between">
      <formula>0.9</formula>
      <formula>1</formula>
    </cfRule>
    <cfRule type="cellIs" dxfId="1496" priority="2724" stopIfTrue="1" operator="between">
      <formula>0.7</formula>
      <formula>0.8999</formula>
    </cfRule>
    <cfRule type="cellIs" dxfId="1495" priority="2725" stopIfTrue="1" operator="between">
      <formula>0.00001</formula>
      <formula>0.6999</formula>
    </cfRule>
  </conditionalFormatting>
  <conditionalFormatting sqref="AO16">
    <cfRule type="cellIs" dxfId="1494" priority="2716" stopIfTrue="1" operator="equal">
      <formula>0</formula>
    </cfRule>
    <cfRule type="cellIs" dxfId="1493" priority="2717" stopIfTrue="1" operator="greaterThan">
      <formula>1</formula>
    </cfRule>
    <cfRule type="cellIs" dxfId="1492" priority="2718" stopIfTrue="1" operator="between">
      <formula>0.9</formula>
      <formula>1</formula>
    </cfRule>
    <cfRule type="cellIs" dxfId="1491" priority="2719" stopIfTrue="1" operator="between">
      <formula>0.7</formula>
      <formula>0.8999</formula>
    </cfRule>
    <cfRule type="cellIs" dxfId="1490" priority="2720" stopIfTrue="1" operator="between">
      <formula>0.00001</formula>
      <formula>0.6999</formula>
    </cfRule>
  </conditionalFormatting>
  <conditionalFormatting sqref="AR16">
    <cfRule type="cellIs" dxfId="1489" priority="2711" stopIfTrue="1" operator="equal">
      <formula>0</formula>
    </cfRule>
    <cfRule type="cellIs" dxfId="1488" priority="2712" stopIfTrue="1" operator="greaterThan">
      <formula>1</formula>
    </cfRule>
    <cfRule type="cellIs" dxfId="1487" priority="2713" stopIfTrue="1" operator="between">
      <formula>0.9</formula>
      <formula>1</formula>
    </cfRule>
    <cfRule type="cellIs" dxfId="1486" priority="2714" stopIfTrue="1" operator="between">
      <formula>0.7</formula>
      <formula>0.8999</formula>
    </cfRule>
    <cfRule type="cellIs" dxfId="1485" priority="2715" stopIfTrue="1" operator="between">
      <formula>0.00001</formula>
      <formula>0.6999</formula>
    </cfRule>
  </conditionalFormatting>
  <conditionalFormatting sqref="AC17">
    <cfRule type="cellIs" dxfId="1484" priority="2696" stopIfTrue="1" operator="equal">
      <formula>0</formula>
    </cfRule>
    <cfRule type="cellIs" dxfId="1483" priority="2697" stopIfTrue="1" operator="greaterThan">
      <formula>1</formula>
    </cfRule>
    <cfRule type="cellIs" dxfId="1482" priority="2698" stopIfTrue="1" operator="between">
      <formula>0.9</formula>
      <formula>1</formula>
    </cfRule>
    <cfRule type="cellIs" dxfId="1481" priority="2699" stopIfTrue="1" operator="between">
      <formula>0.7</formula>
      <formula>0.8999</formula>
    </cfRule>
    <cfRule type="cellIs" dxfId="1480" priority="2700" stopIfTrue="1" operator="between">
      <formula>0.00001</formula>
      <formula>0.6999</formula>
    </cfRule>
  </conditionalFormatting>
  <conditionalFormatting sqref="AF17">
    <cfRule type="cellIs" dxfId="1479" priority="2691" stopIfTrue="1" operator="equal">
      <formula>0</formula>
    </cfRule>
    <cfRule type="cellIs" dxfId="1478" priority="2692" stopIfTrue="1" operator="greaterThan">
      <formula>1</formula>
    </cfRule>
    <cfRule type="cellIs" dxfId="1477" priority="2693" stopIfTrue="1" operator="between">
      <formula>0.9</formula>
      <formula>1</formula>
    </cfRule>
    <cfRule type="cellIs" dxfId="1476" priority="2694" stopIfTrue="1" operator="between">
      <formula>0.7</formula>
      <formula>0.8999</formula>
    </cfRule>
    <cfRule type="cellIs" dxfId="1475" priority="2695" stopIfTrue="1" operator="between">
      <formula>0.00001</formula>
      <formula>0.6999</formula>
    </cfRule>
  </conditionalFormatting>
  <conditionalFormatting sqref="AI17">
    <cfRule type="cellIs" dxfId="1474" priority="2686" stopIfTrue="1" operator="equal">
      <formula>0</formula>
    </cfRule>
    <cfRule type="cellIs" dxfId="1473" priority="2687" stopIfTrue="1" operator="greaterThan">
      <formula>1</formula>
    </cfRule>
    <cfRule type="cellIs" dxfId="1472" priority="2688" stopIfTrue="1" operator="between">
      <formula>0.9</formula>
      <formula>1</formula>
    </cfRule>
    <cfRule type="cellIs" dxfId="1471" priority="2689" stopIfTrue="1" operator="between">
      <formula>0.7</formula>
      <formula>0.8999</formula>
    </cfRule>
    <cfRule type="cellIs" dxfId="1470" priority="2690" stopIfTrue="1" operator="between">
      <formula>0.00001</formula>
      <formula>0.6999</formula>
    </cfRule>
  </conditionalFormatting>
  <conditionalFormatting sqref="AL17">
    <cfRule type="cellIs" dxfId="1469" priority="2681" stopIfTrue="1" operator="equal">
      <formula>0</formula>
    </cfRule>
    <cfRule type="cellIs" dxfId="1468" priority="2682" stopIfTrue="1" operator="greaterThan">
      <formula>1</formula>
    </cfRule>
    <cfRule type="cellIs" dxfId="1467" priority="2683" stopIfTrue="1" operator="between">
      <formula>0.9</formula>
      <formula>1</formula>
    </cfRule>
    <cfRule type="cellIs" dxfId="1466" priority="2684" stopIfTrue="1" operator="between">
      <formula>0.7</formula>
      <formula>0.8999</formula>
    </cfRule>
    <cfRule type="cellIs" dxfId="1465" priority="2685" stopIfTrue="1" operator="between">
      <formula>0.00001</formula>
      <formula>0.6999</formula>
    </cfRule>
  </conditionalFormatting>
  <conditionalFormatting sqref="AO17">
    <cfRule type="cellIs" dxfId="1464" priority="2676" stopIfTrue="1" operator="equal">
      <formula>0</formula>
    </cfRule>
    <cfRule type="cellIs" dxfId="1463" priority="2677" stopIfTrue="1" operator="greaterThan">
      <formula>1</formula>
    </cfRule>
    <cfRule type="cellIs" dxfId="1462" priority="2678" stopIfTrue="1" operator="between">
      <formula>0.9</formula>
      <formula>1</formula>
    </cfRule>
    <cfRule type="cellIs" dxfId="1461" priority="2679" stopIfTrue="1" operator="between">
      <formula>0.7</formula>
      <formula>0.8999</formula>
    </cfRule>
    <cfRule type="cellIs" dxfId="1460" priority="2680" stopIfTrue="1" operator="between">
      <formula>0.00001</formula>
      <formula>0.6999</formula>
    </cfRule>
  </conditionalFormatting>
  <conditionalFormatting sqref="AR17">
    <cfRule type="cellIs" dxfId="1459" priority="2671" stopIfTrue="1" operator="equal">
      <formula>0</formula>
    </cfRule>
    <cfRule type="cellIs" dxfId="1458" priority="2672" stopIfTrue="1" operator="greaterThan">
      <formula>1</formula>
    </cfRule>
    <cfRule type="cellIs" dxfId="1457" priority="2673" stopIfTrue="1" operator="between">
      <formula>0.9</formula>
      <formula>1</formula>
    </cfRule>
    <cfRule type="cellIs" dxfId="1456" priority="2674" stopIfTrue="1" operator="between">
      <formula>0.7</formula>
      <formula>0.8999</formula>
    </cfRule>
    <cfRule type="cellIs" dxfId="1455" priority="2675" stopIfTrue="1" operator="between">
      <formula>0.00001</formula>
      <formula>0.6999</formula>
    </cfRule>
  </conditionalFormatting>
  <conditionalFormatting sqref="AU17">
    <cfRule type="cellIs" dxfId="1454" priority="2666" stopIfTrue="1" operator="equal">
      <formula>0</formula>
    </cfRule>
    <cfRule type="cellIs" dxfId="1453" priority="2667" stopIfTrue="1" operator="greaterThan">
      <formula>1</formula>
    </cfRule>
    <cfRule type="cellIs" dxfId="1452" priority="2668" stopIfTrue="1" operator="between">
      <formula>0.9</formula>
      <formula>1</formula>
    </cfRule>
    <cfRule type="cellIs" dxfId="1451" priority="2669" stopIfTrue="1" operator="between">
      <formula>0.7</formula>
      <formula>0.8999</formula>
    </cfRule>
    <cfRule type="cellIs" dxfId="1450" priority="2670" stopIfTrue="1" operator="between">
      <formula>0.00001</formula>
      <formula>0.6999</formula>
    </cfRule>
  </conditionalFormatting>
  <conditionalFormatting sqref="AX17">
    <cfRule type="cellIs" dxfId="1449" priority="2661" stopIfTrue="1" operator="equal">
      <formula>0</formula>
    </cfRule>
    <cfRule type="cellIs" dxfId="1448" priority="2662" stopIfTrue="1" operator="greaterThan">
      <formula>1</formula>
    </cfRule>
    <cfRule type="cellIs" dxfId="1447" priority="2663" stopIfTrue="1" operator="between">
      <formula>0.9</formula>
      <formula>1</formula>
    </cfRule>
    <cfRule type="cellIs" dxfId="1446" priority="2664" stopIfTrue="1" operator="between">
      <formula>0.7</formula>
      <formula>0.8999</formula>
    </cfRule>
    <cfRule type="cellIs" dxfId="1445" priority="2665" stopIfTrue="1" operator="between">
      <formula>0.00001</formula>
      <formula>0.6999</formula>
    </cfRule>
  </conditionalFormatting>
  <conditionalFormatting sqref="AC18">
    <cfRule type="cellIs" dxfId="1444" priority="2646" stopIfTrue="1" operator="equal">
      <formula>0</formula>
    </cfRule>
    <cfRule type="cellIs" dxfId="1443" priority="2647" stopIfTrue="1" operator="greaterThan">
      <formula>1</formula>
    </cfRule>
    <cfRule type="cellIs" dxfId="1442" priority="2648" stopIfTrue="1" operator="between">
      <formula>0.9</formula>
      <formula>1</formula>
    </cfRule>
    <cfRule type="cellIs" dxfId="1441" priority="2649" stopIfTrue="1" operator="between">
      <formula>0.7</formula>
      <formula>0.8999</formula>
    </cfRule>
    <cfRule type="cellIs" dxfId="1440" priority="2650" stopIfTrue="1" operator="between">
      <formula>0.00001</formula>
      <formula>0.6999</formula>
    </cfRule>
  </conditionalFormatting>
  <conditionalFormatting sqref="AF18">
    <cfRule type="cellIs" dxfId="1439" priority="2641" stopIfTrue="1" operator="equal">
      <formula>0</formula>
    </cfRule>
    <cfRule type="cellIs" dxfId="1438" priority="2642" stopIfTrue="1" operator="greaterThan">
      <formula>1</formula>
    </cfRule>
    <cfRule type="cellIs" dxfId="1437" priority="2643" stopIfTrue="1" operator="between">
      <formula>0.9</formula>
      <formula>1</formula>
    </cfRule>
    <cfRule type="cellIs" dxfId="1436" priority="2644" stopIfTrue="1" operator="between">
      <formula>0.7</formula>
      <formula>0.8999</formula>
    </cfRule>
    <cfRule type="cellIs" dxfId="1435" priority="2645" stopIfTrue="1" operator="between">
      <formula>0.00001</formula>
      <formula>0.6999</formula>
    </cfRule>
  </conditionalFormatting>
  <conditionalFormatting sqref="AI18">
    <cfRule type="cellIs" dxfId="1434" priority="2636" stopIfTrue="1" operator="equal">
      <formula>0</formula>
    </cfRule>
    <cfRule type="cellIs" dxfId="1433" priority="2637" stopIfTrue="1" operator="greaterThan">
      <formula>1</formula>
    </cfRule>
    <cfRule type="cellIs" dxfId="1432" priority="2638" stopIfTrue="1" operator="between">
      <formula>0.9</formula>
      <formula>1</formula>
    </cfRule>
    <cfRule type="cellIs" dxfId="1431" priority="2639" stopIfTrue="1" operator="between">
      <formula>0.7</formula>
      <formula>0.8999</formula>
    </cfRule>
    <cfRule type="cellIs" dxfId="1430" priority="2640" stopIfTrue="1" operator="between">
      <formula>0.00001</formula>
      <formula>0.6999</formula>
    </cfRule>
  </conditionalFormatting>
  <conditionalFormatting sqref="AL18">
    <cfRule type="cellIs" dxfId="1429" priority="2631" stopIfTrue="1" operator="equal">
      <formula>0</formula>
    </cfRule>
    <cfRule type="cellIs" dxfId="1428" priority="2632" stopIfTrue="1" operator="greaterThan">
      <formula>1</formula>
    </cfRule>
    <cfRule type="cellIs" dxfId="1427" priority="2633" stopIfTrue="1" operator="between">
      <formula>0.9</formula>
      <formula>1</formula>
    </cfRule>
    <cfRule type="cellIs" dxfId="1426" priority="2634" stopIfTrue="1" operator="between">
      <formula>0.7</formula>
      <formula>0.8999</formula>
    </cfRule>
    <cfRule type="cellIs" dxfId="1425" priority="2635" stopIfTrue="1" operator="between">
      <formula>0.00001</formula>
      <formula>0.6999</formula>
    </cfRule>
  </conditionalFormatting>
  <conditionalFormatting sqref="AO18">
    <cfRule type="cellIs" dxfId="1424" priority="2626" stopIfTrue="1" operator="equal">
      <formula>0</formula>
    </cfRule>
    <cfRule type="cellIs" dxfId="1423" priority="2627" stopIfTrue="1" operator="greaterThan">
      <formula>1</formula>
    </cfRule>
    <cfRule type="cellIs" dxfId="1422" priority="2628" stopIfTrue="1" operator="between">
      <formula>0.9</formula>
      <formula>1</formula>
    </cfRule>
    <cfRule type="cellIs" dxfId="1421" priority="2629" stopIfTrue="1" operator="between">
      <formula>0.7</formula>
      <formula>0.8999</formula>
    </cfRule>
    <cfRule type="cellIs" dxfId="1420" priority="2630" stopIfTrue="1" operator="between">
      <formula>0.00001</formula>
      <formula>0.6999</formula>
    </cfRule>
  </conditionalFormatting>
  <conditionalFormatting sqref="AR18">
    <cfRule type="cellIs" dxfId="1419" priority="2621" stopIfTrue="1" operator="equal">
      <formula>0</formula>
    </cfRule>
    <cfRule type="cellIs" dxfId="1418" priority="2622" stopIfTrue="1" operator="greaterThan">
      <formula>1</formula>
    </cfRule>
    <cfRule type="cellIs" dxfId="1417" priority="2623" stopIfTrue="1" operator="between">
      <formula>0.9</formula>
      <formula>1</formula>
    </cfRule>
    <cfRule type="cellIs" dxfId="1416" priority="2624" stopIfTrue="1" operator="between">
      <formula>0.7</formula>
      <formula>0.8999</formula>
    </cfRule>
    <cfRule type="cellIs" dxfId="1415" priority="2625" stopIfTrue="1" operator="between">
      <formula>0.00001</formula>
      <formula>0.6999</formula>
    </cfRule>
  </conditionalFormatting>
  <conditionalFormatting sqref="AU18">
    <cfRule type="cellIs" dxfId="1414" priority="2616" stopIfTrue="1" operator="equal">
      <formula>0</formula>
    </cfRule>
    <cfRule type="cellIs" dxfId="1413" priority="2617" stopIfTrue="1" operator="greaterThan">
      <formula>1</formula>
    </cfRule>
    <cfRule type="cellIs" dxfId="1412" priority="2618" stopIfTrue="1" operator="between">
      <formula>0.9</formula>
      <formula>1</formula>
    </cfRule>
    <cfRule type="cellIs" dxfId="1411" priority="2619" stopIfTrue="1" operator="between">
      <formula>0.7</formula>
      <formula>0.8999</formula>
    </cfRule>
    <cfRule type="cellIs" dxfId="1410" priority="2620" stopIfTrue="1" operator="between">
      <formula>0.00001</formula>
      <formula>0.6999</formula>
    </cfRule>
  </conditionalFormatting>
  <conditionalFormatting sqref="AX23">
    <cfRule type="cellIs" dxfId="1409" priority="2606" stopIfTrue="1" operator="equal">
      <formula>0</formula>
    </cfRule>
    <cfRule type="cellIs" dxfId="1408" priority="2607" stopIfTrue="1" operator="greaterThan">
      <formula>1</formula>
    </cfRule>
    <cfRule type="cellIs" dxfId="1407" priority="2608" stopIfTrue="1" operator="between">
      <formula>0.9</formula>
      <formula>1</formula>
    </cfRule>
    <cfRule type="cellIs" dxfId="1406" priority="2609" stopIfTrue="1" operator="between">
      <formula>0.7</formula>
      <formula>0.8999</formula>
    </cfRule>
    <cfRule type="cellIs" dxfId="1405" priority="2610" stopIfTrue="1" operator="between">
      <formula>0.00001</formula>
      <formula>0.6999</formula>
    </cfRule>
  </conditionalFormatting>
  <conditionalFormatting sqref="AX24">
    <cfRule type="cellIs" dxfId="1404" priority="2601" stopIfTrue="1" operator="equal">
      <formula>0</formula>
    </cfRule>
    <cfRule type="cellIs" dxfId="1403" priority="2602" stopIfTrue="1" operator="greaterThan">
      <formula>1</formula>
    </cfRule>
    <cfRule type="cellIs" dxfId="1402" priority="2603" stopIfTrue="1" operator="between">
      <formula>0.9</formula>
      <formula>1</formula>
    </cfRule>
    <cfRule type="cellIs" dxfId="1401" priority="2604" stopIfTrue="1" operator="between">
      <formula>0.7</formula>
      <formula>0.8999</formula>
    </cfRule>
    <cfRule type="cellIs" dxfId="1400" priority="2605" stopIfTrue="1" operator="between">
      <formula>0.00001</formula>
      <formula>0.6999</formula>
    </cfRule>
  </conditionalFormatting>
  <conditionalFormatting sqref="AC26 AF26 AI26 AL26 AO26 AR26 AU26 AX26">
    <cfRule type="cellIs" dxfId="1399" priority="2596" stopIfTrue="1" operator="equal">
      <formula>0</formula>
    </cfRule>
    <cfRule type="cellIs" dxfId="1398" priority="2597" stopIfTrue="1" operator="greaterThan">
      <formula>1</formula>
    </cfRule>
    <cfRule type="cellIs" dxfId="1397" priority="2598" stopIfTrue="1" operator="between">
      <formula>0.9</formula>
      <formula>1</formula>
    </cfRule>
    <cfRule type="cellIs" dxfId="1396" priority="2599" stopIfTrue="1" operator="between">
      <formula>0.7</formula>
      <formula>0.8999</formula>
    </cfRule>
    <cfRule type="cellIs" dxfId="1395" priority="2600" stopIfTrue="1" operator="between">
      <formula>0.00001</formula>
      <formula>0.6999</formula>
    </cfRule>
  </conditionalFormatting>
  <conditionalFormatting sqref="AC27 AF27 AI27 AL27 AO27 AR27 AU27">
    <cfRule type="cellIs" dxfId="1394" priority="2591" stopIfTrue="1" operator="equal">
      <formula>0</formula>
    </cfRule>
    <cfRule type="cellIs" dxfId="1393" priority="2592" stopIfTrue="1" operator="greaterThan">
      <formula>1</formula>
    </cfRule>
    <cfRule type="cellIs" dxfId="1392" priority="2593" stopIfTrue="1" operator="between">
      <formula>0.9</formula>
      <formula>1</formula>
    </cfRule>
    <cfRule type="cellIs" dxfId="1391" priority="2594" stopIfTrue="1" operator="between">
      <formula>0.7</formula>
      <formula>0.8999</formula>
    </cfRule>
    <cfRule type="cellIs" dxfId="1390" priority="2595" stopIfTrue="1" operator="between">
      <formula>0.00001</formula>
      <formula>0.6999</formula>
    </cfRule>
  </conditionalFormatting>
  <conditionalFormatting sqref="AC36 AF36 AI36 AL36 AO36 AR36 AU36">
    <cfRule type="cellIs" dxfId="1389" priority="2581" stopIfTrue="1" operator="equal">
      <formula>0</formula>
    </cfRule>
    <cfRule type="cellIs" dxfId="1388" priority="2582" stopIfTrue="1" operator="greaterThan">
      <formula>1</formula>
    </cfRule>
    <cfRule type="cellIs" dxfId="1387" priority="2583" stopIfTrue="1" operator="between">
      <formula>0.9</formula>
      <formula>1</formula>
    </cfRule>
    <cfRule type="cellIs" dxfId="1386" priority="2584" stopIfTrue="1" operator="between">
      <formula>0.7</formula>
      <formula>0.8999</formula>
    </cfRule>
    <cfRule type="cellIs" dxfId="1385" priority="2585" stopIfTrue="1" operator="between">
      <formula>0.00001</formula>
      <formula>0.6999</formula>
    </cfRule>
  </conditionalFormatting>
  <conditionalFormatting sqref="AX43:AX45">
    <cfRule type="cellIs" dxfId="1384" priority="2576" stopIfTrue="1" operator="equal">
      <formula>0</formula>
    </cfRule>
    <cfRule type="cellIs" dxfId="1383" priority="2577" stopIfTrue="1" operator="greaterThan">
      <formula>1</formula>
    </cfRule>
    <cfRule type="cellIs" dxfId="1382" priority="2578" stopIfTrue="1" operator="between">
      <formula>0.9</formula>
      <formula>1</formula>
    </cfRule>
    <cfRule type="cellIs" dxfId="1381" priority="2579" stopIfTrue="1" operator="between">
      <formula>0.7</formula>
      <formula>0.8999</formula>
    </cfRule>
    <cfRule type="cellIs" dxfId="1380" priority="2580" stopIfTrue="1" operator="between">
      <formula>0.00001</formula>
      <formula>0.6999</formula>
    </cfRule>
  </conditionalFormatting>
  <conditionalFormatting sqref="AC50">
    <cfRule type="cellIs" dxfId="1379" priority="2556" stopIfTrue="1" operator="equal">
      <formula>0</formula>
    </cfRule>
    <cfRule type="cellIs" dxfId="1378" priority="2557" stopIfTrue="1" operator="greaterThan">
      <formula>1</formula>
    </cfRule>
    <cfRule type="cellIs" dxfId="1377" priority="2558" stopIfTrue="1" operator="between">
      <formula>0.9</formula>
      <formula>1</formula>
    </cfRule>
    <cfRule type="cellIs" dxfId="1376" priority="2559" stopIfTrue="1" operator="between">
      <formula>0.7</formula>
      <formula>0.8999</formula>
    </cfRule>
    <cfRule type="cellIs" dxfId="1375" priority="2560" stopIfTrue="1" operator="between">
      <formula>0.00001</formula>
      <formula>0.6999</formula>
    </cfRule>
  </conditionalFormatting>
  <conditionalFormatting sqref="AF50">
    <cfRule type="cellIs" dxfId="1374" priority="2551" stopIfTrue="1" operator="equal">
      <formula>0</formula>
    </cfRule>
    <cfRule type="cellIs" dxfId="1373" priority="2552" stopIfTrue="1" operator="greaterThan">
      <formula>1</formula>
    </cfRule>
    <cfRule type="cellIs" dxfId="1372" priority="2553" stopIfTrue="1" operator="between">
      <formula>0.9</formula>
      <formula>1</formula>
    </cfRule>
    <cfRule type="cellIs" dxfId="1371" priority="2554" stopIfTrue="1" operator="between">
      <formula>0.7</formula>
      <formula>0.8999</formula>
    </cfRule>
    <cfRule type="cellIs" dxfId="1370" priority="2555" stopIfTrue="1" operator="between">
      <formula>0.00001</formula>
      <formula>0.6999</formula>
    </cfRule>
  </conditionalFormatting>
  <conditionalFormatting sqref="AI50">
    <cfRule type="cellIs" dxfId="1369" priority="2546" stopIfTrue="1" operator="equal">
      <formula>0</formula>
    </cfRule>
    <cfRule type="cellIs" dxfId="1368" priority="2547" stopIfTrue="1" operator="greaterThan">
      <formula>1</formula>
    </cfRule>
    <cfRule type="cellIs" dxfId="1367" priority="2548" stopIfTrue="1" operator="between">
      <formula>0.9</formula>
      <formula>1</formula>
    </cfRule>
    <cfRule type="cellIs" dxfId="1366" priority="2549" stopIfTrue="1" operator="between">
      <formula>0.7</formula>
      <formula>0.8999</formula>
    </cfRule>
    <cfRule type="cellIs" dxfId="1365" priority="2550" stopIfTrue="1" operator="between">
      <formula>0.00001</formula>
      <formula>0.6999</formula>
    </cfRule>
  </conditionalFormatting>
  <conditionalFormatting sqref="AL50">
    <cfRule type="cellIs" dxfId="1364" priority="2541" stopIfTrue="1" operator="equal">
      <formula>0</formula>
    </cfRule>
    <cfRule type="cellIs" dxfId="1363" priority="2542" stopIfTrue="1" operator="greaterThan">
      <formula>1</formula>
    </cfRule>
    <cfRule type="cellIs" dxfId="1362" priority="2543" stopIfTrue="1" operator="between">
      <formula>0.9</formula>
      <formula>1</formula>
    </cfRule>
    <cfRule type="cellIs" dxfId="1361" priority="2544" stopIfTrue="1" operator="between">
      <formula>0.7</formula>
      <formula>0.8999</formula>
    </cfRule>
    <cfRule type="cellIs" dxfId="1360" priority="2545" stopIfTrue="1" operator="between">
      <formula>0.00001</formula>
      <formula>0.6999</formula>
    </cfRule>
  </conditionalFormatting>
  <conditionalFormatting sqref="AO50">
    <cfRule type="cellIs" dxfId="1359" priority="2536" stopIfTrue="1" operator="equal">
      <formula>0</formula>
    </cfRule>
    <cfRule type="cellIs" dxfId="1358" priority="2537" stopIfTrue="1" operator="greaterThan">
      <formula>1</formula>
    </cfRule>
    <cfRule type="cellIs" dxfId="1357" priority="2538" stopIfTrue="1" operator="between">
      <formula>0.9</formula>
      <formula>1</formula>
    </cfRule>
    <cfRule type="cellIs" dxfId="1356" priority="2539" stopIfTrue="1" operator="between">
      <formula>0.7</formula>
      <formula>0.8999</formula>
    </cfRule>
    <cfRule type="cellIs" dxfId="1355" priority="2540" stopIfTrue="1" operator="between">
      <formula>0.00001</formula>
      <formula>0.6999</formula>
    </cfRule>
  </conditionalFormatting>
  <conditionalFormatting sqref="AR50">
    <cfRule type="cellIs" dxfId="1354" priority="2531" stopIfTrue="1" operator="equal">
      <formula>0</formula>
    </cfRule>
    <cfRule type="cellIs" dxfId="1353" priority="2532" stopIfTrue="1" operator="greaterThan">
      <formula>1</formula>
    </cfRule>
    <cfRule type="cellIs" dxfId="1352" priority="2533" stopIfTrue="1" operator="between">
      <formula>0.9</formula>
      <formula>1</formula>
    </cfRule>
    <cfRule type="cellIs" dxfId="1351" priority="2534" stopIfTrue="1" operator="between">
      <formula>0.7</formula>
      <formula>0.8999</formula>
    </cfRule>
    <cfRule type="cellIs" dxfId="1350" priority="2535" stopIfTrue="1" operator="between">
      <formula>0.00001</formula>
      <formula>0.6999</formula>
    </cfRule>
  </conditionalFormatting>
  <conditionalFormatting sqref="AU50">
    <cfRule type="cellIs" dxfId="1349" priority="2526" stopIfTrue="1" operator="equal">
      <formula>0</formula>
    </cfRule>
    <cfRule type="cellIs" dxfId="1348" priority="2527" stopIfTrue="1" operator="greaterThan">
      <formula>1</formula>
    </cfRule>
    <cfRule type="cellIs" dxfId="1347" priority="2528" stopIfTrue="1" operator="between">
      <formula>0.9</formula>
      <formula>1</formula>
    </cfRule>
    <cfRule type="cellIs" dxfId="1346" priority="2529" stopIfTrue="1" operator="between">
      <formula>0.7</formula>
      <formula>0.8999</formula>
    </cfRule>
    <cfRule type="cellIs" dxfId="1345" priority="2530" stopIfTrue="1" operator="between">
      <formula>0.00001</formula>
      <formula>0.6999</formula>
    </cfRule>
  </conditionalFormatting>
  <conditionalFormatting sqref="AC51">
    <cfRule type="cellIs" dxfId="1344" priority="2506" stopIfTrue="1" operator="equal">
      <formula>0</formula>
    </cfRule>
    <cfRule type="cellIs" dxfId="1343" priority="2507" stopIfTrue="1" operator="greaterThan">
      <formula>1</formula>
    </cfRule>
    <cfRule type="cellIs" dxfId="1342" priority="2508" stopIfTrue="1" operator="between">
      <formula>0.9</formula>
      <formula>1</formula>
    </cfRule>
    <cfRule type="cellIs" dxfId="1341" priority="2509" stopIfTrue="1" operator="between">
      <formula>0.7</formula>
      <formula>0.8999</formula>
    </cfRule>
    <cfRule type="cellIs" dxfId="1340" priority="2510" stopIfTrue="1" operator="between">
      <formula>0.00001</formula>
      <formula>0.6999</formula>
    </cfRule>
  </conditionalFormatting>
  <conditionalFormatting sqref="AF51">
    <cfRule type="cellIs" dxfId="1339" priority="2501" stopIfTrue="1" operator="equal">
      <formula>0</formula>
    </cfRule>
    <cfRule type="cellIs" dxfId="1338" priority="2502" stopIfTrue="1" operator="greaterThan">
      <formula>1</formula>
    </cfRule>
    <cfRule type="cellIs" dxfId="1337" priority="2503" stopIfTrue="1" operator="between">
      <formula>0.9</formula>
      <formula>1</formula>
    </cfRule>
    <cfRule type="cellIs" dxfId="1336" priority="2504" stopIfTrue="1" operator="between">
      <formula>0.7</formula>
      <formula>0.8999</formula>
    </cfRule>
    <cfRule type="cellIs" dxfId="1335" priority="2505" stopIfTrue="1" operator="between">
      <formula>0.00001</formula>
      <formula>0.6999</formula>
    </cfRule>
  </conditionalFormatting>
  <conditionalFormatting sqref="AI51">
    <cfRule type="cellIs" dxfId="1334" priority="2496" stopIfTrue="1" operator="equal">
      <formula>0</formula>
    </cfRule>
    <cfRule type="cellIs" dxfId="1333" priority="2497" stopIfTrue="1" operator="greaterThan">
      <formula>1</formula>
    </cfRule>
    <cfRule type="cellIs" dxfId="1332" priority="2498" stopIfTrue="1" operator="between">
      <formula>0.9</formula>
      <formula>1</formula>
    </cfRule>
    <cfRule type="cellIs" dxfId="1331" priority="2499" stopIfTrue="1" operator="between">
      <formula>0.7</formula>
      <formula>0.8999</formula>
    </cfRule>
    <cfRule type="cellIs" dxfId="1330" priority="2500" stopIfTrue="1" operator="between">
      <formula>0.00001</formula>
      <formula>0.6999</formula>
    </cfRule>
  </conditionalFormatting>
  <conditionalFormatting sqref="AL51">
    <cfRule type="cellIs" dxfId="1329" priority="2491" stopIfTrue="1" operator="equal">
      <formula>0</formula>
    </cfRule>
    <cfRule type="cellIs" dxfId="1328" priority="2492" stopIfTrue="1" operator="greaterThan">
      <formula>1</formula>
    </cfRule>
    <cfRule type="cellIs" dxfId="1327" priority="2493" stopIfTrue="1" operator="between">
      <formula>0.9</formula>
      <formula>1</formula>
    </cfRule>
    <cfRule type="cellIs" dxfId="1326" priority="2494" stopIfTrue="1" operator="between">
      <formula>0.7</formula>
      <formula>0.8999</formula>
    </cfRule>
    <cfRule type="cellIs" dxfId="1325" priority="2495" stopIfTrue="1" operator="between">
      <formula>0.00001</formula>
      <formula>0.6999</formula>
    </cfRule>
  </conditionalFormatting>
  <conditionalFormatting sqref="AO51">
    <cfRule type="cellIs" dxfId="1324" priority="2486" stopIfTrue="1" operator="equal">
      <formula>0</formula>
    </cfRule>
    <cfRule type="cellIs" dxfId="1323" priority="2487" stopIfTrue="1" operator="greaterThan">
      <formula>1</formula>
    </cfRule>
    <cfRule type="cellIs" dxfId="1322" priority="2488" stopIfTrue="1" operator="between">
      <formula>0.9</formula>
      <formula>1</formula>
    </cfRule>
    <cfRule type="cellIs" dxfId="1321" priority="2489" stopIfTrue="1" operator="between">
      <formula>0.7</formula>
      <formula>0.8999</formula>
    </cfRule>
    <cfRule type="cellIs" dxfId="1320" priority="2490" stopIfTrue="1" operator="between">
      <formula>0.00001</formula>
      <formula>0.6999</formula>
    </cfRule>
  </conditionalFormatting>
  <conditionalFormatting sqref="AR51">
    <cfRule type="cellIs" dxfId="1319" priority="2481" stopIfTrue="1" operator="equal">
      <formula>0</formula>
    </cfRule>
    <cfRule type="cellIs" dxfId="1318" priority="2482" stopIfTrue="1" operator="greaterThan">
      <formula>1</formula>
    </cfRule>
    <cfRule type="cellIs" dxfId="1317" priority="2483" stopIfTrue="1" operator="between">
      <formula>0.9</formula>
      <formula>1</formula>
    </cfRule>
    <cfRule type="cellIs" dxfId="1316" priority="2484" stopIfTrue="1" operator="between">
      <formula>0.7</formula>
      <formula>0.8999</formula>
    </cfRule>
    <cfRule type="cellIs" dxfId="1315" priority="2485" stopIfTrue="1" operator="between">
      <formula>0.00001</formula>
      <formula>0.6999</formula>
    </cfRule>
  </conditionalFormatting>
  <conditionalFormatting sqref="AU51">
    <cfRule type="cellIs" dxfId="1314" priority="2476" stopIfTrue="1" operator="equal">
      <formula>0</formula>
    </cfRule>
    <cfRule type="cellIs" dxfId="1313" priority="2477" stopIfTrue="1" operator="greaterThan">
      <formula>1</formula>
    </cfRule>
    <cfRule type="cellIs" dxfId="1312" priority="2478" stopIfTrue="1" operator="between">
      <formula>0.9</formula>
      <formula>1</formula>
    </cfRule>
    <cfRule type="cellIs" dxfId="1311" priority="2479" stopIfTrue="1" operator="between">
      <formula>0.7</formula>
      <formula>0.8999</formula>
    </cfRule>
    <cfRule type="cellIs" dxfId="1310" priority="2480" stopIfTrue="1" operator="between">
      <formula>0.00001</formula>
      <formula>0.6999</formula>
    </cfRule>
  </conditionalFormatting>
  <conditionalFormatting sqref="AC60:AC64">
    <cfRule type="cellIs" dxfId="1309" priority="2461" stopIfTrue="1" operator="equal">
      <formula>0</formula>
    </cfRule>
    <cfRule type="cellIs" dxfId="1308" priority="2462" stopIfTrue="1" operator="greaterThan">
      <formula>1</formula>
    </cfRule>
    <cfRule type="cellIs" dxfId="1307" priority="2463" stopIfTrue="1" operator="between">
      <formula>0.9</formula>
      <formula>1</formula>
    </cfRule>
    <cfRule type="cellIs" dxfId="1306" priority="2464" stopIfTrue="1" operator="between">
      <formula>0.7</formula>
      <formula>0.8999</formula>
    </cfRule>
    <cfRule type="cellIs" dxfId="1305" priority="2465" stopIfTrue="1" operator="between">
      <formula>0.00001</formula>
      <formula>0.6999</formula>
    </cfRule>
  </conditionalFormatting>
  <conditionalFormatting sqref="AF60:AF64">
    <cfRule type="cellIs" dxfId="1304" priority="2456" stopIfTrue="1" operator="equal">
      <formula>0</formula>
    </cfRule>
    <cfRule type="cellIs" dxfId="1303" priority="2457" stopIfTrue="1" operator="greaterThan">
      <formula>1</formula>
    </cfRule>
    <cfRule type="cellIs" dxfId="1302" priority="2458" stopIfTrue="1" operator="between">
      <formula>0.9</formula>
      <formula>1</formula>
    </cfRule>
    <cfRule type="cellIs" dxfId="1301" priority="2459" stopIfTrue="1" operator="between">
      <formula>0.7</formula>
      <formula>0.8999</formula>
    </cfRule>
    <cfRule type="cellIs" dxfId="1300" priority="2460" stopIfTrue="1" operator="between">
      <formula>0.00001</formula>
      <formula>0.6999</formula>
    </cfRule>
  </conditionalFormatting>
  <conditionalFormatting sqref="AU60:AU64">
    <cfRule type="cellIs" dxfId="1299" priority="2451" stopIfTrue="1" operator="equal">
      <formula>0</formula>
    </cfRule>
    <cfRule type="cellIs" dxfId="1298" priority="2452" stopIfTrue="1" operator="greaterThan">
      <formula>1</formula>
    </cfRule>
    <cfRule type="cellIs" dxfId="1297" priority="2453" stopIfTrue="1" operator="between">
      <formula>0.9</formula>
      <formula>1</formula>
    </cfRule>
    <cfRule type="cellIs" dxfId="1296" priority="2454" stopIfTrue="1" operator="between">
      <formula>0.7</formula>
      <formula>0.8999</formula>
    </cfRule>
    <cfRule type="cellIs" dxfId="1295" priority="2455" stopIfTrue="1" operator="between">
      <formula>0.00001</formula>
      <formula>0.6999</formula>
    </cfRule>
  </conditionalFormatting>
  <conditionalFormatting sqref="AX41">
    <cfRule type="cellIs" dxfId="1294" priority="2391" stopIfTrue="1" operator="equal">
      <formula>0</formula>
    </cfRule>
    <cfRule type="cellIs" dxfId="1293" priority="2392" stopIfTrue="1" operator="greaterThan">
      <formula>1</formula>
    </cfRule>
    <cfRule type="cellIs" dxfId="1292" priority="2393" stopIfTrue="1" operator="between">
      <formula>0.9</formula>
      <formula>1</formula>
    </cfRule>
    <cfRule type="cellIs" dxfId="1291" priority="2394" stopIfTrue="1" operator="between">
      <formula>0.7</formula>
      <formula>0.8999</formula>
    </cfRule>
    <cfRule type="cellIs" dxfId="1290" priority="2395" stopIfTrue="1" operator="between">
      <formula>0.00001</formula>
      <formula>0.6999</formula>
    </cfRule>
  </conditionalFormatting>
  <conditionalFormatting sqref="AU35 AR35 AO35 AL35 AI35 AF35 AC35">
    <cfRule type="cellIs" dxfId="1289" priority="2386" stopIfTrue="1" operator="equal">
      <formula>0</formula>
    </cfRule>
    <cfRule type="cellIs" dxfId="1288" priority="2387" stopIfTrue="1" operator="greaterThan">
      <formula>1</formula>
    </cfRule>
    <cfRule type="cellIs" dxfId="1287" priority="2388" stopIfTrue="1" operator="between">
      <formula>0.9</formula>
      <formula>1</formula>
    </cfRule>
    <cfRule type="cellIs" dxfId="1286" priority="2389" stopIfTrue="1" operator="between">
      <formula>0.7</formula>
      <formula>0.8999</formula>
    </cfRule>
    <cfRule type="cellIs" dxfId="1285" priority="2390" stopIfTrue="1" operator="between">
      <formula>0.00001</formula>
      <formula>0.6999</formula>
    </cfRule>
  </conditionalFormatting>
  <conditionalFormatting sqref="AC45 AF45 AI45 AL45 AO45 AR45 AU45">
    <cfRule type="cellIs" dxfId="1284" priority="2381" stopIfTrue="1" operator="equal">
      <formula>0</formula>
    </cfRule>
    <cfRule type="cellIs" dxfId="1283" priority="2382" stopIfTrue="1" operator="greaterThan">
      <formula>1</formula>
    </cfRule>
    <cfRule type="cellIs" dxfId="1282" priority="2383" stopIfTrue="1" operator="between">
      <formula>0.9</formula>
      <formula>1</formula>
    </cfRule>
    <cfRule type="cellIs" dxfId="1281" priority="2384" stopIfTrue="1" operator="between">
      <formula>0.7</formula>
      <formula>0.8999</formula>
    </cfRule>
    <cfRule type="cellIs" dxfId="1280" priority="2385" stopIfTrue="1" operator="between">
      <formula>0.00001</formula>
      <formula>0.6999</formula>
    </cfRule>
  </conditionalFormatting>
  <conditionalFormatting sqref="AX46">
    <cfRule type="cellIs" dxfId="1279" priority="2376" stopIfTrue="1" operator="equal">
      <formula>0</formula>
    </cfRule>
    <cfRule type="cellIs" dxfId="1278" priority="2377" stopIfTrue="1" operator="greaterThan">
      <formula>1</formula>
    </cfRule>
    <cfRule type="cellIs" dxfId="1277" priority="2378" stopIfTrue="1" operator="between">
      <formula>0.9</formula>
      <formula>1</formula>
    </cfRule>
    <cfRule type="cellIs" dxfId="1276" priority="2379" stopIfTrue="1" operator="between">
      <formula>0.7</formula>
      <formula>0.8999</formula>
    </cfRule>
    <cfRule type="cellIs" dxfId="1275" priority="2380" stopIfTrue="1" operator="between">
      <formula>0.00001</formula>
      <formula>0.6999</formula>
    </cfRule>
  </conditionalFormatting>
  <conditionalFormatting sqref="AC46 AF46 AI46 AL46 AO46 AR46 AU46">
    <cfRule type="cellIs" dxfId="1274" priority="2371" stopIfTrue="1" operator="equal">
      <formula>0</formula>
    </cfRule>
    <cfRule type="cellIs" dxfId="1273" priority="2372" stopIfTrue="1" operator="greaterThan">
      <formula>1</formula>
    </cfRule>
    <cfRule type="cellIs" dxfId="1272" priority="2373" stopIfTrue="1" operator="between">
      <formula>0.9</formula>
      <formula>1</formula>
    </cfRule>
    <cfRule type="cellIs" dxfId="1271" priority="2374" stopIfTrue="1" operator="between">
      <formula>0.7</formula>
      <formula>0.8999</formula>
    </cfRule>
    <cfRule type="cellIs" dxfId="1270" priority="2375" stopIfTrue="1" operator="between">
      <formula>0.00001</formula>
      <formula>0.6999</formula>
    </cfRule>
  </conditionalFormatting>
  <conditionalFormatting sqref="AX47">
    <cfRule type="cellIs" dxfId="1269" priority="2366" stopIfTrue="1" operator="equal">
      <formula>0</formula>
    </cfRule>
    <cfRule type="cellIs" dxfId="1268" priority="2367" stopIfTrue="1" operator="greaterThan">
      <formula>1</formula>
    </cfRule>
    <cfRule type="cellIs" dxfId="1267" priority="2368" stopIfTrue="1" operator="between">
      <formula>0.9</formula>
      <formula>1</formula>
    </cfRule>
    <cfRule type="cellIs" dxfId="1266" priority="2369" stopIfTrue="1" operator="between">
      <formula>0.7</formula>
      <formula>0.8999</formula>
    </cfRule>
    <cfRule type="cellIs" dxfId="1265" priority="2370" stopIfTrue="1" operator="between">
      <formula>0.00001</formula>
      <formula>0.6999</formula>
    </cfRule>
  </conditionalFormatting>
  <conditionalFormatting sqref="AC47 AF47 AI47 AL47 AO47 AR47 AU47">
    <cfRule type="cellIs" dxfId="1264" priority="2361" stopIfTrue="1" operator="equal">
      <formula>0</formula>
    </cfRule>
    <cfRule type="cellIs" dxfId="1263" priority="2362" stopIfTrue="1" operator="greaterThan">
      <formula>1</formula>
    </cfRule>
    <cfRule type="cellIs" dxfId="1262" priority="2363" stopIfTrue="1" operator="between">
      <formula>0.9</formula>
      <formula>1</formula>
    </cfRule>
    <cfRule type="cellIs" dxfId="1261" priority="2364" stopIfTrue="1" operator="between">
      <formula>0.7</formula>
      <formula>0.8999</formula>
    </cfRule>
    <cfRule type="cellIs" dxfId="1260" priority="2365" stopIfTrue="1" operator="between">
      <formula>0.00001</formula>
      <formula>0.6999</formula>
    </cfRule>
  </conditionalFormatting>
  <conditionalFormatting sqref="AX52">
    <cfRule type="cellIs" dxfId="1259" priority="2356" stopIfTrue="1" operator="equal">
      <formula>0</formula>
    </cfRule>
    <cfRule type="cellIs" dxfId="1258" priority="2357" stopIfTrue="1" operator="greaterThan">
      <formula>1</formula>
    </cfRule>
    <cfRule type="cellIs" dxfId="1257" priority="2358" stopIfTrue="1" operator="between">
      <formula>0.9</formula>
      <formula>1</formula>
    </cfRule>
    <cfRule type="cellIs" dxfId="1256" priority="2359" stopIfTrue="1" operator="between">
      <formula>0.7</formula>
      <formula>0.8999</formula>
    </cfRule>
    <cfRule type="cellIs" dxfId="1255" priority="2360" stopIfTrue="1" operator="between">
      <formula>0.00001</formula>
      <formula>0.6999</formula>
    </cfRule>
  </conditionalFormatting>
  <conditionalFormatting sqref="AC52">
    <cfRule type="cellIs" dxfId="1254" priority="2336" stopIfTrue="1" operator="equal">
      <formula>0</formula>
    </cfRule>
    <cfRule type="cellIs" dxfId="1253" priority="2337" stopIfTrue="1" operator="greaterThan">
      <formula>1</formula>
    </cfRule>
    <cfRule type="cellIs" dxfId="1252" priority="2338" stopIfTrue="1" operator="between">
      <formula>0.9</formula>
      <formula>1</formula>
    </cfRule>
    <cfRule type="cellIs" dxfId="1251" priority="2339" stopIfTrue="1" operator="between">
      <formula>0.7</formula>
      <formula>0.8999</formula>
    </cfRule>
    <cfRule type="cellIs" dxfId="1250" priority="2340" stopIfTrue="1" operator="between">
      <formula>0.00001</formula>
      <formula>0.6999</formula>
    </cfRule>
  </conditionalFormatting>
  <conditionalFormatting sqref="AF52">
    <cfRule type="cellIs" dxfId="1249" priority="2331" stopIfTrue="1" operator="equal">
      <formula>0</formula>
    </cfRule>
    <cfRule type="cellIs" dxfId="1248" priority="2332" stopIfTrue="1" operator="greaterThan">
      <formula>1</formula>
    </cfRule>
    <cfRule type="cellIs" dxfId="1247" priority="2333" stopIfTrue="1" operator="between">
      <formula>0.9</formula>
      <formula>1</formula>
    </cfRule>
    <cfRule type="cellIs" dxfId="1246" priority="2334" stopIfTrue="1" operator="between">
      <formula>0.7</formula>
      <formula>0.8999</formula>
    </cfRule>
    <cfRule type="cellIs" dxfId="1245" priority="2335" stopIfTrue="1" operator="between">
      <formula>0.00001</formula>
      <formula>0.6999</formula>
    </cfRule>
  </conditionalFormatting>
  <conditionalFormatting sqref="AI52">
    <cfRule type="cellIs" dxfId="1244" priority="2326" stopIfTrue="1" operator="equal">
      <formula>0</formula>
    </cfRule>
    <cfRule type="cellIs" dxfId="1243" priority="2327" stopIfTrue="1" operator="greaterThan">
      <formula>1</formula>
    </cfRule>
    <cfRule type="cellIs" dxfId="1242" priority="2328" stopIfTrue="1" operator="between">
      <formula>0.9</formula>
      <formula>1</formula>
    </cfRule>
    <cfRule type="cellIs" dxfId="1241" priority="2329" stopIfTrue="1" operator="between">
      <formula>0.7</formula>
      <formula>0.8999</formula>
    </cfRule>
    <cfRule type="cellIs" dxfId="1240" priority="2330" stopIfTrue="1" operator="between">
      <formula>0.00001</formula>
      <formula>0.6999</formula>
    </cfRule>
  </conditionalFormatting>
  <conditionalFormatting sqref="AL52">
    <cfRule type="cellIs" dxfId="1239" priority="2321" stopIfTrue="1" operator="equal">
      <formula>0</formula>
    </cfRule>
    <cfRule type="cellIs" dxfId="1238" priority="2322" stopIfTrue="1" operator="greaterThan">
      <formula>1</formula>
    </cfRule>
    <cfRule type="cellIs" dxfId="1237" priority="2323" stopIfTrue="1" operator="between">
      <formula>0.9</formula>
      <formula>1</formula>
    </cfRule>
    <cfRule type="cellIs" dxfId="1236" priority="2324" stopIfTrue="1" operator="between">
      <formula>0.7</formula>
      <formula>0.8999</formula>
    </cfRule>
    <cfRule type="cellIs" dxfId="1235" priority="2325" stopIfTrue="1" operator="between">
      <formula>0.00001</formula>
      <formula>0.6999</formula>
    </cfRule>
  </conditionalFormatting>
  <conditionalFormatting sqref="AO52">
    <cfRule type="cellIs" dxfId="1234" priority="2316" stopIfTrue="1" operator="equal">
      <formula>0</formula>
    </cfRule>
    <cfRule type="cellIs" dxfId="1233" priority="2317" stopIfTrue="1" operator="greaterThan">
      <formula>1</formula>
    </cfRule>
    <cfRule type="cellIs" dxfId="1232" priority="2318" stopIfTrue="1" operator="between">
      <formula>0.9</formula>
      <formula>1</formula>
    </cfRule>
    <cfRule type="cellIs" dxfId="1231" priority="2319" stopIfTrue="1" operator="between">
      <formula>0.7</formula>
      <formula>0.8999</formula>
    </cfRule>
    <cfRule type="cellIs" dxfId="1230" priority="2320" stopIfTrue="1" operator="between">
      <formula>0.00001</formula>
      <formula>0.6999</formula>
    </cfRule>
  </conditionalFormatting>
  <conditionalFormatting sqref="AR52">
    <cfRule type="cellIs" dxfId="1229" priority="2311" stopIfTrue="1" operator="equal">
      <formula>0</formula>
    </cfRule>
    <cfRule type="cellIs" dxfId="1228" priority="2312" stopIfTrue="1" operator="greaterThan">
      <formula>1</formula>
    </cfRule>
    <cfRule type="cellIs" dxfId="1227" priority="2313" stopIfTrue="1" operator="between">
      <formula>0.9</formula>
      <formula>1</formula>
    </cfRule>
    <cfRule type="cellIs" dxfId="1226" priority="2314" stopIfTrue="1" operator="between">
      <formula>0.7</formula>
      <formula>0.8999</formula>
    </cfRule>
    <cfRule type="cellIs" dxfId="1225" priority="2315" stopIfTrue="1" operator="between">
      <formula>0.00001</formula>
      <formula>0.6999</formula>
    </cfRule>
  </conditionalFormatting>
  <conditionalFormatting sqref="AU52">
    <cfRule type="cellIs" dxfId="1224" priority="2306" stopIfTrue="1" operator="equal">
      <formula>0</formula>
    </cfRule>
    <cfRule type="cellIs" dxfId="1223" priority="2307" stopIfTrue="1" operator="greaterThan">
      <formula>1</formula>
    </cfRule>
    <cfRule type="cellIs" dxfId="1222" priority="2308" stopIfTrue="1" operator="between">
      <formula>0.9</formula>
      <formula>1</formula>
    </cfRule>
    <cfRule type="cellIs" dxfId="1221" priority="2309" stopIfTrue="1" operator="between">
      <formula>0.7</formula>
      <formula>0.8999</formula>
    </cfRule>
    <cfRule type="cellIs" dxfId="1220" priority="2310" stopIfTrue="1" operator="between">
      <formula>0.00001</formula>
      <formula>0.6999</formula>
    </cfRule>
  </conditionalFormatting>
  <conditionalFormatting sqref="AX53">
    <cfRule type="cellIs" dxfId="1219" priority="2296" stopIfTrue="1" operator="equal">
      <formula>0</formula>
    </cfRule>
    <cfRule type="cellIs" dxfId="1218" priority="2297" stopIfTrue="1" operator="greaterThan">
      <formula>1</formula>
    </cfRule>
    <cfRule type="cellIs" dxfId="1217" priority="2298" stopIfTrue="1" operator="between">
      <formula>0.9</formula>
      <formula>1</formula>
    </cfRule>
    <cfRule type="cellIs" dxfId="1216" priority="2299" stopIfTrue="1" operator="between">
      <formula>0.7</formula>
      <formula>0.8999</formula>
    </cfRule>
    <cfRule type="cellIs" dxfId="1215" priority="2300" stopIfTrue="1" operator="between">
      <formula>0.00001</formula>
      <formula>0.6999</formula>
    </cfRule>
  </conditionalFormatting>
  <conditionalFormatting sqref="AC53">
    <cfRule type="cellIs" dxfId="1214" priority="2276" stopIfTrue="1" operator="equal">
      <formula>0</formula>
    </cfRule>
    <cfRule type="cellIs" dxfId="1213" priority="2277" stopIfTrue="1" operator="greaterThan">
      <formula>1</formula>
    </cfRule>
    <cfRule type="cellIs" dxfId="1212" priority="2278" stopIfTrue="1" operator="between">
      <formula>0.9</formula>
      <formula>1</formula>
    </cfRule>
    <cfRule type="cellIs" dxfId="1211" priority="2279" stopIfTrue="1" operator="between">
      <formula>0.7</formula>
      <formula>0.8999</formula>
    </cfRule>
    <cfRule type="cellIs" dxfId="1210" priority="2280" stopIfTrue="1" operator="between">
      <formula>0.00001</formula>
      <formula>0.6999</formula>
    </cfRule>
  </conditionalFormatting>
  <conditionalFormatting sqref="AF53">
    <cfRule type="cellIs" dxfId="1209" priority="2271" stopIfTrue="1" operator="equal">
      <formula>0</formula>
    </cfRule>
    <cfRule type="cellIs" dxfId="1208" priority="2272" stopIfTrue="1" operator="greaterThan">
      <formula>1</formula>
    </cfRule>
    <cfRule type="cellIs" dxfId="1207" priority="2273" stopIfTrue="1" operator="between">
      <formula>0.9</formula>
      <formula>1</formula>
    </cfRule>
    <cfRule type="cellIs" dxfId="1206" priority="2274" stopIfTrue="1" operator="between">
      <formula>0.7</formula>
      <formula>0.8999</formula>
    </cfRule>
    <cfRule type="cellIs" dxfId="1205" priority="2275" stopIfTrue="1" operator="between">
      <formula>0.00001</formula>
      <formula>0.6999</formula>
    </cfRule>
  </conditionalFormatting>
  <conditionalFormatting sqref="AI53">
    <cfRule type="cellIs" dxfId="1204" priority="2266" stopIfTrue="1" operator="equal">
      <formula>0</formula>
    </cfRule>
    <cfRule type="cellIs" dxfId="1203" priority="2267" stopIfTrue="1" operator="greaterThan">
      <formula>1</formula>
    </cfRule>
    <cfRule type="cellIs" dxfId="1202" priority="2268" stopIfTrue="1" operator="between">
      <formula>0.9</formula>
      <formula>1</formula>
    </cfRule>
    <cfRule type="cellIs" dxfId="1201" priority="2269" stopIfTrue="1" operator="between">
      <formula>0.7</formula>
      <formula>0.8999</formula>
    </cfRule>
    <cfRule type="cellIs" dxfId="1200" priority="2270" stopIfTrue="1" operator="between">
      <formula>0.00001</formula>
      <formula>0.6999</formula>
    </cfRule>
  </conditionalFormatting>
  <conditionalFormatting sqref="AL53">
    <cfRule type="cellIs" dxfId="1199" priority="2261" stopIfTrue="1" operator="equal">
      <formula>0</formula>
    </cfRule>
    <cfRule type="cellIs" dxfId="1198" priority="2262" stopIfTrue="1" operator="greaterThan">
      <formula>1</formula>
    </cfRule>
    <cfRule type="cellIs" dxfId="1197" priority="2263" stopIfTrue="1" operator="between">
      <formula>0.9</formula>
      <formula>1</formula>
    </cfRule>
    <cfRule type="cellIs" dxfId="1196" priority="2264" stopIfTrue="1" operator="between">
      <formula>0.7</formula>
      <formula>0.8999</formula>
    </cfRule>
    <cfRule type="cellIs" dxfId="1195" priority="2265" stopIfTrue="1" operator="between">
      <formula>0.00001</formula>
      <formula>0.6999</formula>
    </cfRule>
  </conditionalFormatting>
  <conditionalFormatting sqref="AO53">
    <cfRule type="cellIs" dxfId="1194" priority="2256" stopIfTrue="1" operator="equal">
      <formula>0</formula>
    </cfRule>
    <cfRule type="cellIs" dxfId="1193" priority="2257" stopIfTrue="1" operator="greaterThan">
      <formula>1</formula>
    </cfRule>
    <cfRule type="cellIs" dxfId="1192" priority="2258" stopIfTrue="1" operator="between">
      <formula>0.9</formula>
      <formula>1</formula>
    </cfRule>
    <cfRule type="cellIs" dxfId="1191" priority="2259" stopIfTrue="1" operator="between">
      <formula>0.7</formula>
      <formula>0.8999</formula>
    </cfRule>
    <cfRule type="cellIs" dxfId="1190" priority="2260" stopIfTrue="1" operator="between">
      <formula>0.00001</formula>
      <formula>0.6999</formula>
    </cfRule>
  </conditionalFormatting>
  <conditionalFormatting sqref="AR53">
    <cfRule type="cellIs" dxfId="1189" priority="2251" stopIfTrue="1" operator="equal">
      <formula>0</formula>
    </cfRule>
    <cfRule type="cellIs" dxfId="1188" priority="2252" stopIfTrue="1" operator="greaterThan">
      <formula>1</formula>
    </cfRule>
    <cfRule type="cellIs" dxfId="1187" priority="2253" stopIfTrue="1" operator="between">
      <formula>0.9</formula>
      <formula>1</formula>
    </cfRule>
    <cfRule type="cellIs" dxfId="1186" priority="2254" stopIfTrue="1" operator="between">
      <formula>0.7</formula>
      <formula>0.8999</formula>
    </cfRule>
    <cfRule type="cellIs" dxfId="1185" priority="2255" stopIfTrue="1" operator="between">
      <formula>0.00001</formula>
      <formula>0.6999</formula>
    </cfRule>
  </conditionalFormatting>
  <conditionalFormatting sqref="AU53">
    <cfRule type="cellIs" dxfId="1184" priority="2246" stopIfTrue="1" operator="equal">
      <formula>0</formula>
    </cfRule>
    <cfRule type="cellIs" dxfId="1183" priority="2247" stopIfTrue="1" operator="greaterThan">
      <formula>1</formula>
    </cfRule>
    <cfRule type="cellIs" dxfId="1182" priority="2248" stopIfTrue="1" operator="between">
      <formula>0.9</formula>
      <formula>1</formula>
    </cfRule>
    <cfRule type="cellIs" dxfId="1181" priority="2249" stopIfTrue="1" operator="between">
      <formula>0.7</formula>
      <formula>0.8999</formula>
    </cfRule>
    <cfRule type="cellIs" dxfId="1180" priority="2250" stopIfTrue="1" operator="between">
      <formula>0.00001</formula>
      <formula>0.6999</formula>
    </cfRule>
  </conditionalFormatting>
  <conditionalFormatting sqref="AX54">
    <cfRule type="cellIs" dxfId="1179" priority="2236" stopIfTrue="1" operator="equal">
      <formula>0</formula>
    </cfRule>
    <cfRule type="cellIs" dxfId="1178" priority="2237" stopIfTrue="1" operator="greaterThan">
      <formula>1</formula>
    </cfRule>
    <cfRule type="cellIs" dxfId="1177" priority="2238" stopIfTrue="1" operator="between">
      <formula>0.9</formula>
      <formula>1</formula>
    </cfRule>
    <cfRule type="cellIs" dxfId="1176" priority="2239" stopIfTrue="1" operator="between">
      <formula>0.7</formula>
      <formula>0.8999</formula>
    </cfRule>
    <cfRule type="cellIs" dxfId="1175" priority="2240" stopIfTrue="1" operator="between">
      <formula>0.00001</formula>
      <formula>0.6999</formula>
    </cfRule>
  </conditionalFormatting>
  <conditionalFormatting sqref="AC54">
    <cfRule type="cellIs" dxfId="1174" priority="2216" stopIfTrue="1" operator="equal">
      <formula>0</formula>
    </cfRule>
    <cfRule type="cellIs" dxfId="1173" priority="2217" stopIfTrue="1" operator="greaterThan">
      <formula>1</formula>
    </cfRule>
    <cfRule type="cellIs" dxfId="1172" priority="2218" stopIfTrue="1" operator="between">
      <formula>0.9</formula>
      <formula>1</formula>
    </cfRule>
    <cfRule type="cellIs" dxfId="1171" priority="2219" stopIfTrue="1" operator="between">
      <formula>0.7</formula>
      <formula>0.8999</formula>
    </cfRule>
    <cfRule type="cellIs" dxfId="1170" priority="2220" stopIfTrue="1" operator="between">
      <formula>0.00001</formula>
      <formula>0.6999</formula>
    </cfRule>
  </conditionalFormatting>
  <conditionalFormatting sqref="AF54">
    <cfRule type="cellIs" dxfId="1169" priority="2211" stopIfTrue="1" operator="equal">
      <formula>0</formula>
    </cfRule>
    <cfRule type="cellIs" dxfId="1168" priority="2212" stopIfTrue="1" operator="greaterThan">
      <formula>1</formula>
    </cfRule>
    <cfRule type="cellIs" dxfId="1167" priority="2213" stopIfTrue="1" operator="between">
      <formula>0.9</formula>
      <formula>1</formula>
    </cfRule>
    <cfRule type="cellIs" dxfId="1166" priority="2214" stopIfTrue="1" operator="between">
      <formula>0.7</formula>
      <formula>0.8999</formula>
    </cfRule>
    <cfRule type="cellIs" dxfId="1165" priority="2215" stopIfTrue="1" operator="between">
      <formula>0.00001</formula>
      <formula>0.6999</formula>
    </cfRule>
  </conditionalFormatting>
  <conditionalFormatting sqref="AI54">
    <cfRule type="cellIs" dxfId="1164" priority="2206" stopIfTrue="1" operator="equal">
      <formula>0</formula>
    </cfRule>
    <cfRule type="cellIs" dxfId="1163" priority="2207" stopIfTrue="1" operator="greaterThan">
      <formula>1</formula>
    </cfRule>
    <cfRule type="cellIs" dxfId="1162" priority="2208" stopIfTrue="1" operator="between">
      <formula>0.9</formula>
      <formula>1</formula>
    </cfRule>
    <cfRule type="cellIs" dxfId="1161" priority="2209" stopIfTrue="1" operator="between">
      <formula>0.7</formula>
      <formula>0.8999</formula>
    </cfRule>
    <cfRule type="cellIs" dxfId="1160" priority="2210" stopIfTrue="1" operator="between">
      <formula>0.00001</formula>
      <formula>0.6999</formula>
    </cfRule>
  </conditionalFormatting>
  <conditionalFormatting sqref="AL54">
    <cfRule type="cellIs" dxfId="1159" priority="2201" stopIfTrue="1" operator="equal">
      <formula>0</formula>
    </cfRule>
    <cfRule type="cellIs" dxfId="1158" priority="2202" stopIfTrue="1" operator="greaterThan">
      <formula>1</formula>
    </cfRule>
    <cfRule type="cellIs" dxfId="1157" priority="2203" stopIfTrue="1" operator="between">
      <formula>0.9</formula>
      <formula>1</formula>
    </cfRule>
    <cfRule type="cellIs" dxfId="1156" priority="2204" stopIfTrue="1" operator="between">
      <formula>0.7</formula>
      <formula>0.8999</formula>
    </cfRule>
    <cfRule type="cellIs" dxfId="1155" priority="2205" stopIfTrue="1" operator="between">
      <formula>0.00001</formula>
      <formula>0.6999</formula>
    </cfRule>
  </conditionalFormatting>
  <conditionalFormatting sqref="AO54">
    <cfRule type="cellIs" dxfId="1154" priority="2196" stopIfTrue="1" operator="equal">
      <formula>0</formula>
    </cfRule>
    <cfRule type="cellIs" dxfId="1153" priority="2197" stopIfTrue="1" operator="greaterThan">
      <formula>1</formula>
    </cfRule>
    <cfRule type="cellIs" dxfId="1152" priority="2198" stopIfTrue="1" operator="between">
      <formula>0.9</formula>
      <formula>1</formula>
    </cfRule>
    <cfRule type="cellIs" dxfId="1151" priority="2199" stopIfTrue="1" operator="between">
      <formula>0.7</formula>
      <formula>0.8999</formula>
    </cfRule>
    <cfRule type="cellIs" dxfId="1150" priority="2200" stopIfTrue="1" operator="between">
      <formula>0.00001</formula>
      <formula>0.6999</formula>
    </cfRule>
  </conditionalFormatting>
  <conditionalFormatting sqref="AR54">
    <cfRule type="cellIs" dxfId="1149" priority="2191" stopIfTrue="1" operator="equal">
      <formula>0</formula>
    </cfRule>
    <cfRule type="cellIs" dxfId="1148" priority="2192" stopIfTrue="1" operator="greaterThan">
      <formula>1</formula>
    </cfRule>
    <cfRule type="cellIs" dxfId="1147" priority="2193" stopIfTrue="1" operator="between">
      <formula>0.9</formula>
      <formula>1</formula>
    </cfRule>
    <cfRule type="cellIs" dxfId="1146" priority="2194" stopIfTrue="1" operator="between">
      <formula>0.7</formula>
      <formula>0.8999</formula>
    </cfRule>
    <cfRule type="cellIs" dxfId="1145" priority="2195" stopIfTrue="1" operator="between">
      <formula>0.00001</formula>
      <formula>0.6999</formula>
    </cfRule>
  </conditionalFormatting>
  <conditionalFormatting sqref="AU54">
    <cfRule type="cellIs" dxfId="1144" priority="2186" stopIfTrue="1" operator="equal">
      <formula>0</formula>
    </cfRule>
    <cfRule type="cellIs" dxfId="1143" priority="2187" stopIfTrue="1" operator="greaterThan">
      <formula>1</formula>
    </cfRule>
    <cfRule type="cellIs" dxfId="1142" priority="2188" stopIfTrue="1" operator="between">
      <formula>0.9</formula>
      <formula>1</formula>
    </cfRule>
    <cfRule type="cellIs" dxfId="1141" priority="2189" stopIfTrue="1" operator="between">
      <formula>0.7</formula>
      <formula>0.8999</formula>
    </cfRule>
    <cfRule type="cellIs" dxfId="1140" priority="2190" stopIfTrue="1" operator="between">
      <formula>0.00001</formula>
      <formula>0.6999</formula>
    </cfRule>
  </conditionalFormatting>
  <conditionalFormatting sqref="AX55">
    <cfRule type="cellIs" dxfId="1139" priority="2176" stopIfTrue="1" operator="equal">
      <formula>0</formula>
    </cfRule>
    <cfRule type="cellIs" dxfId="1138" priority="2177" stopIfTrue="1" operator="greaterThan">
      <formula>1</formula>
    </cfRule>
    <cfRule type="cellIs" dxfId="1137" priority="2178" stopIfTrue="1" operator="between">
      <formula>0.9</formula>
      <formula>1</formula>
    </cfRule>
    <cfRule type="cellIs" dxfId="1136" priority="2179" stopIfTrue="1" operator="between">
      <formula>0.7</formula>
      <formula>0.8999</formula>
    </cfRule>
    <cfRule type="cellIs" dxfId="1135" priority="2180" stopIfTrue="1" operator="between">
      <formula>0.00001</formula>
      <formula>0.6999</formula>
    </cfRule>
  </conditionalFormatting>
  <conditionalFormatting sqref="AC55">
    <cfRule type="cellIs" dxfId="1134" priority="2156" stopIfTrue="1" operator="equal">
      <formula>0</formula>
    </cfRule>
    <cfRule type="cellIs" dxfId="1133" priority="2157" stopIfTrue="1" operator="greaterThan">
      <formula>1</formula>
    </cfRule>
    <cfRule type="cellIs" dxfId="1132" priority="2158" stopIfTrue="1" operator="between">
      <formula>0.9</formula>
      <formula>1</formula>
    </cfRule>
    <cfRule type="cellIs" dxfId="1131" priority="2159" stopIfTrue="1" operator="between">
      <formula>0.7</formula>
      <formula>0.8999</formula>
    </cfRule>
    <cfRule type="cellIs" dxfId="1130" priority="2160" stopIfTrue="1" operator="between">
      <formula>0.00001</formula>
      <formula>0.6999</formula>
    </cfRule>
  </conditionalFormatting>
  <conditionalFormatting sqref="AF55">
    <cfRule type="cellIs" dxfId="1129" priority="2151" stopIfTrue="1" operator="equal">
      <formula>0</formula>
    </cfRule>
    <cfRule type="cellIs" dxfId="1128" priority="2152" stopIfTrue="1" operator="greaterThan">
      <formula>1</formula>
    </cfRule>
    <cfRule type="cellIs" dxfId="1127" priority="2153" stopIfTrue="1" operator="between">
      <formula>0.9</formula>
      <formula>1</formula>
    </cfRule>
    <cfRule type="cellIs" dxfId="1126" priority="2154" stopIfTrue="1" operator="between">
      <formula>0.7</formula>
      <formula>0.8999</formula>
    </cfRule>
    <cfRule type="cellIs" dxfId="1125" priority="2155" stopIfTrue="1" operator="between">
      <formula>0.00001</formula>
      <formula>0.6999</formula>
    </cfRule>
  </conditionalFormatting>
  <conditionalFormatting sqref="AI55">
    <cfRule type="cellIs" dxfId="1124" priority="2146" stopIfTrue="1" operator="equal">
      <formula>0</formula>
    </cfRule>
    <cfRule type="cellIs" dxfId="1123" priority="2147" stopIfTrue="1" operator="greaterThan">
      <formula>1</formula>
    </cfRule>
    <cfRule type="cellIs" dxfId="1122" priority="2148" stopIfTrue="1" operator="between">
      <formula>0.9</formula>
      <formula>1</formula>
    </cfRule>
    <cfRule type="cellIs" dxfId="1121" priority="2149" stopIfTrue="1" operator="between">
      <formula>0.7</formula>
      <formula>0.8999</formula>
    </cfRule>
    <cfRule type="cellIs" dxfId="1120" priority="2150" stopIfTrue="1" operator="between">
      <formula>0.00001</formula>
      <formula>0.6999</formula>
    </cfRule>
  </conditionalFormatting>
  <conditionalFormatting sqref="AL55">
    <cfRule type="cellIs" dxfId="1119" priority="2141" stopIfTrue="1" operator="equal">
      <formula>0</formula>
    </cfRule>
    <cfRule type="cellIs" dxfId="1118" priority="2142" stopIfTrue="1" operator="greaterThan">
      <formula>1</formula>
    </cfRule>
    <cfRule type="cellIs" dxfId="1117" priority="2143" stopIfTrue="1" operator="between">
      <formula>0.9</formula>
      <formula>1</formula>
    </cfRule>
    <cfRule type="cellIs" dxfId="1116" priority="2144" stopIfTrue="1" operator="between">
      <formula>0.7</formula>
      <formula>0.8999</formula>
    </cfRule>
    <cfRule type="cellIs" dxfId="1115" priority="2145" stopIfTrue="1" operator="between">
      <formula>0.00001</formula>
      <formula>0.6999</formula>
    </cfRule>
  </conditionalFormatting>
  <conditionalFormatting sqref="AO55">
    <cfRule type="cellIs" dxfId="1114" priority="2136" stopIfTrue="1" operator="equal">
      <formula>0</formula>
    </cfRule>
    <cfRule type="cellIs" dxfId="1113" priority="2137" stopIfTrue="1" operator="greaterThan">
      <formula>1</formula>
    </cfRule>
    <cfRule type="cellIs" dxfId="1112" priority="2138" stopIfTrue="1" operator="between">
      <formula>0.9</formula>
      <formula>1</formula>
    </cfRule>
    <cfRule type="cellIs" dxfId="1111" priority="2139" stopIfTrue="1" operator="between">
      <formula>0.7</formula>
      <formula>0.8999</formula>
    </cfRule>
    <cfRule type="cellIs" dxfId="1110" priority="2140" stopIfTrue="1" operator="between">
      <formula>0.00001</formula>
      <formula>0.6999</formula>
    </cfRule>
  </conditionalFormatting>
  <conditionalFormatting sqref="AR55">
    <cfRule type="cellIs" dxfId="1109" priority="2131" stopIfTrue="1" operator="equal">
      <formula>0</formula>
    </cfRule>
    <cfRule type="cellIs" dxfId="1108" priority="2132" stopIfTrue="1" operator="greaterThan">
      <formula>1</formula>
    </cfRule>
    <cfRule type="cellIs" dxfId="1107" priority="2133" stopIfTrue="1" operator="between">
      <formula>0.9</formula>
      <formula>1</formula>
    </cfRule>
    <cfRule type="cellIs" dxfId="1106" priority="2134" stopIfTrue="1" operator="between">
      <formula>0.7</formula>
      <formula>0.8999</formula>
    </cfRule>
    <cfRule type="cellIs" dxfId="1105" priority="2135" stopIfTrue="1" operator="between">
      <formula>0.00001</formula>
      <formula>0.6999</formula>
    </cfRule>
  </conditionalFormatting>
  <conditionalFormatting sqref="AU55">
    <cfRule type="cellIs" dxfId="1104" priority="2126" stopIfTrue="1" operator="equal">
      <formula>0</formula>
    </cfRule>
    <cfRule type="cellIs" dxfId="1103" priority="2127" stopIfTrue="1" operator="greaterThan">
      <formula>1</formula>
    </cfRule>
    <cfRule type="cellIs" dxfId="1102" priority="2128" stopIfTrue="1" operator="between">
      <formula>0.9</formula>
      <formula>1</formula>
    </cfRule>
    <cfRule type="cellIs" dxfId="1101" priority="2129" stopIfTrue="1" operator="between">
      <formula>0.7</formula>
      <formula>0.8999</formula>
    </cfRule>
    <cfRule type="cellIs" dxfId="1100" priority="2130" stopIfTrue="1" operator="between">
      <formula>0.00001</formula>
      <formula>0.6999</formula>
    </cfRule>
  </conditionalFormatting>
  <conditionalFormatting sqref="AX56">
    <cfRule type="cellIs" dxfId="1099" priority="2116" stopIfTrue="1" operator="equal">
      <formula>0</formula>
    </cfRule>
    <cfRule type="cellIs" dxfId="1098" priority="2117" stopIfTrue="1" operator="greaterThan">
      <formula>1</formula>
    </cfRule>
    <cfRule type="cellIs" dxfId="1097" priority="2118" stopIfTrue="1" operator="between">
      <formula>0.9</formula>
      <formula>1</formula>
    </cfRule>
    <cfRule type="cellIs" dxfId="1096" priority="2119" stopIfTrue="1" operator="between">
      <formula>0.7</formula>
      <formula>0.8999</formula>
    </cfRule>
    <cfRule type="cellIs" dxfId="1095" priority="2120" stopIfTrue="1" operator="between">
      <formula>0.00001</formula>
      <formula>0.6999</formula>
    </cfRule>
  </conditionalFormatting>
  <conditionalFormatting sqref="AC56">
    <cfRule type="cellIs" dxfId="1094" priority="2096" stopIfTrue="1" operator="equal">
      <formula>0</formula>
    </cfRule>
    <cfRule type="cellIs" dxfId="1093" priority="2097" stopIfTrue="1" operator="greaterThan">
      <formula>1</formula>
    </cfRule>
    <cfRule type="cellIs" dxfId="1092" priority="2098" stopIfTrue="1" operator="between">
      <formula>0.9</formula>
      <formula>1</formula>
    </cfRule>
    <cfRule type="cellIs" dxfId="1091" priority="2099" stopIfTrue="1" operator="between">
      <formula>0.7</formula>
      <formula>0.8999</formula>
    </cfRule>
    <cfRule type="cellIs" dxfId="1090" priority="2100" stopIfTrue="1" operator="between">
      <formula>0.00001</formula>
      <formula>0.6999</formula>
    </cfRule>
  </conditionalFormatting>
  <conditionalFormatting sqref="AF56">
    <cfRule type="cellIs" dxfId="1089" priority="2091" stopIfTrue="1" operator="equal">
      <formula>0</formula>
    </cfRule>
    <cfRule type="cellIs" dxfId="1088" priority="2092" stopIfTrue="1" operator="greaterThan">
      <formula>1</formula>
    </cfRule>
    <cfRule type="cellIs" dxfId="1087" priority="2093" stopIfTrue="1" operator="between">
      <formula>0.9</formula>
      <formula>1</formula>
    </cfRule>
    <cfRule type="cellIs" dxfId="1086" priority="2094" stopIfTrue="1" operator="between">
      <formula>0.7</formula>
      <formula>0.8999</formula>
    </cfRule>
    <cfRule type="cellIs" dxfId="1085" priority="2095" stopIfTrue="1" operator="between">
      <formula>0.00001</formula>
      <formula>0.6999</formula>
    </cfRule>
  </conditionalFormatting>
  <conditionalFormatting sqref="AI56">
    <cfRule type="cellIs" dxfId="1084" priority="2086" stopIfTrue="1" operator="equal">
      <formula>0</formula>
    </cfRule>
    <cfRule type="cellIs" dxfId="1083" priority="2087" stopIfTrue="1" operator="greaterThan">
      <formula>1</formula>
    </cfRule>
    <cfRule type="cellIs" dxfId="1082" priority="2088" stopIfTrue="1" operator="between">
      <formula>0.9</formula>
      <formula>1</formula>
    </cfRule>
    <cfRule type="cellIs" dxfId="1081" priority="2089" stopIfTrue="1" operator="between">
      <formula>0.7</formula>
      <formula>0.8999</formula>
    </cfRule>
    <cfRule type="cellIs" dxfId="1080" priority="2090" stopIfTrue="1" operator="between">
      <formula>0.00001</formula>
      <formula>0.6999</formula>
    </cfRule>
  </conditionalFormatting>
  <conditionalFormatting sqref="AL56">
    <cfRule type="cellIs" dxfId="1079" priority="2081" stopIfTrue="1" operator="equal">
      <formula>0</formula>
    </cfRule>
    <cfRule type="cellIs" dxfId="1078" priority="2082" stopIfTrue="1" operator="greaterThan">
      <formula>1</formula>
    </cfRule>
    <cfRule type="cellIs" dxfId="1077" priority="2083" stopIfTrue="1" operator="between">
      <formula>0.9</formula>
      <formula>1</formula>
    </cfRule>
    <cfRule type="cellIs" dxfId="1076" priority="2084" stopIfTrue="1" operator="between">
      <formula>0.7</formula>
      <formula>0.8999</formula>
    </cfRule>
    <cfRule type="cellIs" dxfId="1075" priority="2085" stopIfTrue="1" operator="between">
      <formula>0.00001</formula>
      <formula>0.6999</formula>
    </cfRule>
  </conditionalFormatting>
  <conditionalFormatting sqref="AO56">
    <cfRule type="cellIs" dxfId="1074" priority="2076" stopIfTrue="1" operator="equal">
      <formula>0</formula>
    </cfRule>
    <cfRule type="cellIs" dxfId="1073" priority="2077" stopIfTrue="1" operator="greaterThan">
      <formula>1</formula>
    </cfRule>
    <cfRule type="cellIs" dxfId="1072" priority="2078" stopIfTrue="1" operator="between">
      <formula>0.9</formula>
      <formula>1</formula>
    </cfRule>
    <cfRule type="cellIs" dxfId="1071" priority="2079" stopIfTrue="1" operator="between">
      <formula>0.7</formula>
      <formula>0.8999</formula>
    </cfRule>
    <cfRule type="cellIs" dxfId="1070" priority="2080" stopIfTrue="1" operator="between">
      <formula>0.00001</formula>
      <formula>0.6999</formula>
    </cfRule>
  </conditionalFormatting>
  <conditionalFormatting sqref="AR56">
    <cfRule type="cellIs" dxfId="1069" priority="2071" stopIfTrue="1" operator="equal">
      <formula>0</formula>
    </cfRule>
    <cfRule type="cellIs" dxfId="1068" priority="2072" stopIfTrue="1" operator="greaterThan">
      <formula>1</formula>
    </cfRule>
    <cfRule type="cellIs" dxfId="1067" priority="2073" stopIfTrue="1" operator="between">
      <formula>0.9</formula>
      <formula>1</formula>
    </cfRule>
    <cfRule type="cellIs" dxfId="1066" priority="2074" stopIfTrue="1" operator="between">
      <formula>0.7</formula>
      <formula>0.8999</formula>
    </cfRule>
    <cfRule type="cellIs" dxfId="1065" priority="2075" stopIfTrue="1" operator="between">
      <formula>0.00001</formula>
      <formula>0.6999</formula>
    </cfRule>
  </conditionalFormatting>
  <conditionalFormatting sqref="AU56">
    <cfRule type="cellIs" dxfId="1064" priority="2066" stopIfTrue="1" operator="equal">
      <formula>0</formula>
    </cfRule>
    <cfRule type="cellIs" dxfId="1063" priority="2067" stopIfTrue="1" operator="greaterThan">
      <formula>1</formula>
    </cfRule>
    <cfRule type="cellIs" dxfId="1062" priority="2068" stopIfTrue="1" operator="between">
      <formula>0.9</formula>
      <formula>1</formula>
    </cfRule>
    <cfRule type="cellIs" dxfId="1061" priority="2069" stopIfTrue="1" operator="between">
      <formula>0.7</formula>
      <formula>0.8999</formula>
    </cfRule>
    <cfRule type="cellIs" dxfId="1060" priority="2070" stopIfTrue="1" operator="between">
      <formula>0.00001</formula>
      <formula>0.6999</formula>
    </cfRule>
  </conditionalFormatting>
  <conditionalFormatting sqref="AX57">
    <cfRule type="cellIs" dxfId="1059" priority="2056" stopIfTrue="1" operator="equal">
      <formula>0</formula>
    </cfRule>
    <cfRule type="cellIs" dxfId="1058" priority="2057" stopIfTrue="1" operator="greaterThan">
      <formula>1</formula>
    </cfRule>
    <cfRule type="cellIs" dxfId="1057" priority="2058" stopIfTrue="1" operator="between">
      <formula>0.9</formula>
      <formula>1</formula>
    </cfRule>
    <cfRule type="cellIs" dxfId="1056" priority="2059" stopIfTrue="1" operator="between">
      <formula>0.7</formula>
      <formula>0.8999</formula>
    </cfRule>
    <cfRule type="cellIs" dxfId="1055" priority="2060" stopIfTrue="1" operator="between">
      <formula>0.00001</formula>
      <formula>0.6999</formula>
    </cfRule>
  </conditionalFormatting>
  <conditionalFormatting sqref="AC57">
    <cfRule type="cellIs" dxfId="1054" priority="2036" stopIfTrue="1" operator="equal">
      <formula>0</formula>
    </cfRule>
    <cfRule type="cellIs" dxfId="1053" priority="2037" stopIfTrue="1" operator="greaterThan">
      <formula>1</formula>
    </cfRule>
    <cfRule type="cellIs" dxfId="1052" priority="2038" stopIfTrue="1" operator="between">
      <formula>0.9</formula>
      <formula>1</formula>
    </cfRule>
    <cfRule type="cellIs" dxfId="1051" priority="2039" stopIfTrue="1" operator="between">
      <formula>0.7</formula>
      <formula>0.8999</formula>
    </cfRule>
    <cfRule type="cellIs" dxfId="1050" priority="2040" stopIfTrue="1" operator="between">
      <formula>0.00001</formula>
      <formula>0.6999</formula>
    </cfRule>
  </conditionalFormatting>
  <conditionalFormatting sqref="AF57">
    <cfRule type="cellIs" dxfId="1049" priority="2031" stopIfTrue="1" operator="equal">
      <formula>0</formula>
    </cfRule>
    <cfRule type="cellIs" dxfId="1048" priority="2032" stopIfTrue="1" operator="greaterThan">
      <formula>1</formula>
    </cfRule>
    <cfRule type="cellIs" dxfId="1047" priority="2033" stopIfTrue="1" operator="between">
      <formula>0.9</formula>
      <formula>1</formula>
    </cfRule>
    <cfRule type="cellIs" dxfId="1046" priority="2034" stopIfTrue="1" operator="between">
      <formula>0.7</formula>
      <formula>0.8999</formula>
    </cfRule>
    <cfRule type="cellIs" dxfId="1045" priority="2035" stopIfTrue="1" operator="between">
      <formula>0.00001</formula>
      <formula>0.6999</formula>
    </cfRule>
  </conditionalFormatting>
  <conditionalFormatting sqref="AI57">
    <cfRule type="cellIs" dxfId="1044" priority="2026" stopIfTrue="1" operator="equal">
      <formula>0</formula>
    </cfRule>
    <cfRule type="cellIs" dxfId="1043" priority="2027" stopIfTrue="1" operator="greaterThan">
      <formula>1</formula>
    </cfRule>
    <cfRule type="cellIs" dxfId="1042" priority="2028" stopIfTrue="1" operator="between">
      <formula>0.9</formula>
      <formula>1</formula>
    </cfRule>
    <cfRule type="cellIs" dxfId="1041" priority="2029" stopIfTrue="1" operator="between">
      <formula>0.7</formula>
      <formula>0.8999</formula>
    </cfRule>
    <cfRule type="cellIs" dxfId="1040" priority="2030" stopIfTrue="1" operator="between">
      <formula>0.00001</formula>
      <formula>0.6999</formula>
    </cfRule>
  </conditionalFormatting>
  <conditionalFormatting sqref="AL57">
    <cfRule type="cellIs" dxfId="1039" priority="2021" stopIfTrue="1" operator="equal">
      <formula>0</formula>
    </cfRule>
    <cfRule type="cellIs" dxfId="1038" priority="2022" stopIfTrue="1" operator="greaterThan">
      <formula>1</formula>
    </cfRule>
    <cfRule type="cellIs" dxfId="1037" priority="2023" stopIfTrue="1" operator="between">
      <formula>0.9</formula>
      <formula>1</formula>
    </cfRule>
    <cfRule type="cellIs" dxfId="1036" priority="2024" stopIfTrue="1" operator="between">
      <formula>0.7</formula>
      <formula>0.8999</formula>
    </cfRule>
    <cfRule type="cellIs" dxfId="1035" priority="2025" stopIfTrue="1" operator="between">
      <formula>0.00001</formula>
      <formula>0.6999</formula>
    </cfRule>
  </conditionalFormatting>
  <conditionalFormatting sqref="AO57">
    <cfRule type="cellIs" dxfId="1034" priority="2016" stopIfTrue="1" operator="equal">
      <formula>0</formula>
    </cfRule>
    <cfRule type="cellIs" dxfId="1033" priority="2017" stopIfTrue="1" operator="greaterThan">
      <formula>1</formula>
    </cfRule>
    <cfRule type="cellIs" dxfId="1032" priority="2018" stopIfTrue="1" operator="between">
      <formula>0.9</formula>
      <formula>1</formula>
    </cfRule>
    <cfRule type="cellIs" dxfId="1031" priority="2019" stopIfTrue="1" operator="between">
      <formula>0.7</formula>
      <formula>0.8999</formula>
    </cfRule>
    <cfRule type="cellIs" dxfId="1030" priority="2020" stopIfTrue="1" operator="between">
      <formula>0.00001</formula>
      <formula>0.6999</formula>
    </cfRule>
  </conditionalFormatting>
  <conditionalFormatting sqref="AR57">
    <cfRule type="cellIs" dxfId="1029" priority="2011" stopIfTrue="1" operator="equal">
      <formula>0</formula>
    </cfRule>
    <cfRule type="cellIs" dxfId="1028" priority="2012" stopIfTrue="1" operator="greaterThan">
      <formula>1</formula>
    </cfRule>
    <cfRule type="cellIs" dxfId="1027" priority="2013" stopIfTrue="1" operator="between">
      <formula>0.9</formula>
      <formula>1</formula>
    </cfRule>
    <cfRule type="cellIs" dxfId="1026" priority="2014" stopIfTrue="1" operator="between">
      <formula>0.7</formula>
      <formula>0.8999</formula>
    </cfRule>
    <cfRule type="cellIs" dxfId="1025" priority="2015" stopIfTrue="1" operator="between">
      <formula>0.00001</formula>
      <formula>0.6999</formula>
    </cfRule>
  </conditionalFormatting>
  <conditionalFormatting sqref="AU57">
    <cfRule type="cellIs" dxfId="1024" priority="2006" stopIfTrue="1" operator="equal">
      <formula>0</formula>
    </cfRule>
    <cfRule type="cellIs" dxfId="1023" priority="2007" stopIfTrue="1" operator="greaterThan">
      <formula>1</formula>
    </cfRule>
    <cfRule type="cellIs" dxfId="1022" priority="2008" stopIfTrue="1" operator="between">
      <formula>0.9</formula>
      <formula>1</formula>
    </cfRule>
    <cfRule type="cellIs" dxfId="1021" priority="2009" stopIfTrue="1" operator="between">
      <formula>0.7</formula>
      <formula>0.8999</formula>
    </cfRule>
    <cfRule type="cellIs" dxfId="1020" priority="2010" stopIfTrue="1" operator="between">
      <formula>0.00001</formula>
      <formula>0.6999</formula>
    </cfRule>
  </conditionalFormatting>
  <conditionalFormatting sqref="AX59">
    <cfRule type="cellIs" dxfId="1019" priority="1991" stopIfTrue="1" operator="equal">
      <formula>0</formula>
    </cfRule>
    <cfRule type="cellIs" dxfId="1018" priority="1992" stopIfTrue="1" operator="greaterThan">
      <formula>1</formula>
    </cfRule>
    <cfRule type="cellIs" dxfId="1017" priority="1993" stopIfTrue="1" operator="between">
      <formula>0.9</formula>
      <formula>1</formula>
    </cfRule>
    <cfRule type="cellIs" dxfId="1016" priority="1994" stopIfTrue="1" operator="between">
      <formula>0.7</formula>
      <formula>0.8999</formula>
    </cfRule>
    <cfRule type="cellIs" dxfId="1015" priority="1995" stopIfTrue="1" operator="between">
      <formula>0.00001</formula>
      <formula>0.6999</formula>
    </cfRule>
  </conditionalFormatting>
  <conditionalFormatting sqref="AC59">
    <cfRule type="cellIs" dxfId="1014" priority="1971" stopIfTrue="1" operator="equal">
      <formula>0</formula>
    </cfRule>
    <cfRule type="cellIs" dxfId="1013" priority="1972" stopIfTrue="1" operator="greaterThan">
      <formula>1</formula>
    </cfRule>
    <cfRule type="cellIs" dxfId="1012" priority="1973" stopIfTrue="1" operator="between">
      <formula>0.9</formula>
      <formula>1</formula>
    </cfRule>
    <cfRule type="cellIs" dxfId="1011" priority="1974" stopIfTrue="1" operator="between">
      <formula>0.7</formula>
      <formula>0.8999</formula>
    </cfRule>
    <cfRule type="cellIs" dxfId="1010" priority="1975" stopIfTrue="1" operator="between">
      <formula>0.00001</formula>
      <formula>0.6999</formula>
    </cfRule>
  </conditionalFormatting>
  <conditionalFormatting sqref="AF59">
    <cfRule type="cellIs" dxfId="1009" priority="1966" stopIfTrue="1" operator="equal">
      <formula>0</formula>
    </cfRule>
    <cfRule type="cellIs" dxfId="1008" priority="1967" stopIfTrue="1" operator="greaterThan">
      <formula>1</formula>
    </cfRule>
    <cfRule type="cellIs" dxfId="1007" priority="1968" stopIfTrue="1" operator="between">
      <formula>0.9</formula>
      <formula>1</formula>
    </cfRule>
    <cfRule type="cellIs" dxfId="1006" priority="1969" stopIfTrue="1" operator="between">
      <formula>0.7</formula>
      <formula>0.8999</formula>
    </cfRule>
    <cfRule type="cellIs" dxfId="1005" priority="1970" stopIfTrue="1" operator="between">
      <formula>0.00001</formula>
      <formula>0.6999</formula>
    </cfRule>
  </conditionalFormatting>
  <conditionalFormatting sqref="AI59">
    <cfRule type="cellIs" dxfId="1004" priority="1961" stopIfTrue="1" operator="equal">
      <formula>0</formula>
    </cfRule>
    <cfRule type="cellIs" dxfId="1003" priority="1962" stopIfTrue="1" operator="greaterThan">
      <formula>1</formula>
    </cfRule>
    <cfRule type="cellIs" dxfId="1002" priority="1963" stopIfTrue="1" operator="between">
      <formula>0.9</formula>
      <formula>1</formula>
    </cfRule>
    <cfRule type="cellIs" dxfId="1001" priority="1964" stopIfTrue="1" operator="between">
      <formula>0.7</formula>
      <formula>0.8999</formula>
    </cfRule>
    <cfRule type="cellIs" dxfId="1000" priority="1965" stopIfTrue="1" operator="between">
      <formula>0.00001</formula>
      <formula>0.6999</formula>
    </cfRule>
  </conditionalFormatting>
  <conditionalFormatting sqref="AL59">
    <cfRule type="cellIs" dxfId="999" priority="1956" stopIfTrue="1" operator="equal">
      <formula>0</formula>
    </cfRule>
    <cfRule type="cellIs" dxfId="998" priority="1957" stopIfTrue="1" operator="greaterThan">
      <formula>1</formula>
    </cfRule>
    <cfRule type="cellIs" dxfId="997" priority="1958" stopIfTrue="1" operator="between">
      <formula>0.9</formula>
      <formula>1</formula>
    </cfRule>
    <cfRule type="cellIs" dxfId="996" priority="1959" stopIfTrue="1" operator="between">
      <formula>0.7</formula>
      <formula>0.8999</formula>
    </cfRule>
    <cfRule type="cellIs" dxfId="995" priority="1960" stopIfTrue="1" operator="between">
      <formula>0.00001</formula>
      <formula>0.6999</formula>
    </cfRule>
  </conditionalFormatting>
  <conditionalFormatting sqref="AO59">
    <cfRule type="cellIs" dxfId="994" priority="1951" stopIfTrue="1" operator="equal">
      <formula>0</formula>
    </cfRule>
    <cfRule type="cellIs" dxfId="993" priority="1952" stopIfTrue="1" operator="greaterThan">
      <formula>1</formula>
    </cfRule>
    <cfRule type="cellIs" dxfId="992" priority="1953" stopIfTrue="1" operator="between">
      <formula>0.9</formula>
      <formula>1</formula>
    </cfRule>
    <cfRule type="cellIs" dxfId="991" priority="1954" stopIfTrue="1" operator="between">
      <formula>0.7</formula>
      <formula>0.8999</formula>
    </cfRule>
    <cfRule type="cellIs" dxfId="990" priority="1955" stopIfTrue="1" operator="between">
      <formula>0.00001</formula>
      <formula>0.6999</formula>
    </cfRule>
  </conditionalFormatting>
  <conditionalFormatting sqref="AR59">
    <cfRule type="cellIs" dxfId="989" priority="1946" stopIfTrue="1" operator="equal">
      <formula>0</formula>
    </cfRule>
    <cfRule type="cellIs" dxfId="988" priority="1947" stopIfTrue="1" operator="greaterThan">
      <formula>1</formula>
    </cfRule>
    <cfRule type="cellIs" dxfId="987" priority="1948" stopIfTrue="1" operator="between">
      <formula>0.9</formula>
      <formula>1</formula>
    </cfRule>
    <cfRule type="cellIs" dxfId="986" priority="1949" stopIfTrue="1" operator="between">
      <formula>0.7</formula>
      <formula>0.8999</formula>
    </cfRule>
    <cfRule type="cellIs" dxfId="985" priority="1950" stopIfTrue="1" operator="between">
      <formula>0.00001</formula>
      <formula>0.6999</formula>
    </cfRule>
  </conditionalFormatting>
  <conditionalFormatting sqref="AU59">
    <cfRule type="cellIs" dxfId="984" priority="1941" stopIfTrue="1" operator="equal">
      <formula>0</formula>
    </cfRule>
    <cfRule type="cellIs" dxfId="983" priority="1942" stopIfTrue="1" operator="greaterThan">
      <formula>1</formula>
    </cfRule>
    <cfRule type="cellIs" dxfId="982" priority="1943" stopIfTrue="1" operator="between">
      <formula>0.9</formula>
      <formula>1</formula>
    </cfRule>
    <cfRule type="cellIs" dxfId="981" priority="1944" stopIfTrue="1" operator="between">
      <formula>0.7</formula>
      <formula>0.8999</formula>
    </cfRule>
    <cfRule type="cellIs" dxfId="980" priority="1945" stopIfTrue="1" operator="between">
      <formula>0.00001</formula>
      <formula>0.6999</formula>
    </cfRule>
  </conditionalFormatting>
  <conditionalFormatting sqref="AX58">
    <cfRule type="cellIs" dxfId="979" priority="1931" stopIfTrue="1" operator="equal">
      <formula>0</formula>
    </cfRule>
    <cfRule type="cellIs" dxfId="978" priority="1932" stopIfTrue="1" operator="greaterThan">
      <formula>1</formula>
    </cfRule>
    <cfRule type="cellIs" dxfId="977" priority="1933" stopIfTrue="1" operator="between">
      <formula>0.9</formula>
      <formula>1</formula>
    </cfRule>
    <cfRule type="cellIs" dxfId="976" priority="1934" stopIfTrue="1" operator="between">
      <formula>0.7</formula>
      <formula>0.8999</formula>
    </cfRule>
    <cfRule type="cellIs" dxfId="975" priority="1935" stopIfTrue="1" operator="between">
      <formula>0.00001</formula>
      <formula>0.6999</formula>
    </cfRule>
  </conditionalFormatting>
  <conditionalFormatting sqref="AC58">
    <cfRule type="cellIs" dxfId="974" priority="1911" stopIfTrue="1" operator="equal">
      <formula>0</formula>
    </cfRule>
    <cfRule type="cellIs" dxfId="973" priority="1912" stopIfTrue="1" operator="greaterThan">
      <formula>1</formula>
    </cfRule>
    <cfRule type="cellIs" dxfId="972" priority="1913" stopIfTrue="1" operator="between">
      <formula>0.9</formula>
      <formula>1</formula>
    </cfRule>
    <cfRule type="cellIs" dxfId="971" priority="1914" stopIfTrue="1" operator="between">
      <formula>0.7</formula>
      <formula>0.8999</formula>
    </cfRule>
    <cfRule type="cellIs" dxfId="970" priority="1915" stopIfTrue="1" operator="between">
      <formula>0.00001</formula>
      <formula>0.6999</formula>
    </cfRule>
  </conditionalFormatting>
  <conditionalFormatting sqref="AF58">
    <cfRule type="cellIs" dxfId="969" priority="1906" stopIfTrue="1" operator="equal">
      <formula>0</formula>
    </cfRule>
    <cfRule type="cellIs" dxfId="968" priority="1907" stopIfTrue="1" operator="greaterThan">
      <formula>1</formula>
    </cfRule>
    <cfRule type="cellIs" dxfId="967" priority="1908" stopIfTrue="1" operator="between">
      <formula>0.9</formula>
      <formula>1</formula>
    </cfRule>
    <cfRule type="cellIs" dxfId="966" priority="1909" stopIfTrue="1" operator="between">
      <formula>0.7</formula>
      <formula>0.8999</formula>
    </cfRule>
    <cfRule type="cellIs" dxfId="965" priority="1910" stopIfTrue="1" operator="between">
      <formula>0.00001</formula>
      <formula>0.6999</formula>
    </cfRule>
  </conditionalFormatting>
  <conditionalFormatting sqref="AI58">
    <cfRule type="cellIs" dxfId="964" priority="1901" stopIfTrue="1" operator="equal">
      <formula>0</formula>
    </cfRule>
    <cfRule type="cellIs" dxfId="963" priority="1902" stopIfTrue="1" operator="greaterThan">
      <formula>1</formula>
    </cfRule>
    <cfRule type="cellIs" dxfId="962" priority="1903" stopIfTrue="1" operator="between">
      <formula>0.9</formula>
      <formula>1</formula>
    </cfRule>
    <cfRule type="cellIs" dxfId="961" priority="1904" stopIfTrue="1" operator="between">
      <formula>0.7</formula>
      <formula>0.8999</formula>
    </cfRule>
    <cfRule type="cellIs" dxfId="960" priority="1905" stopIfTrue="1" operator="between">
      <formula>0.00001</formula>
      <formula>0.6999</formula>
    </cfRule>
  </conditionalFormatting>
  <conditionalFormatting sqref="AL58">
    <cfRule type="cellIs" dxfId="959" priority="1896" stopIfTrue="1" operator="equal">
      <formula>0</formula>
    </cfRule>
    <cfRule type="cellIs" dxfId="958" priority="1897" stopIfTrue="1" operator="greaterThan">
      <formula>1</formula>
    </cfRule>
    <cfRule type="cellIs" dxfId="957" priority="1898" stopIfTrue="1" operator="between">
      <formula>0.9</formula>
      <formula>1</formula>
    </cfRule>
    <cfRule type="cellIs" dxfId="956" priority="1899" stopIfTrue="1" operator="between">
      <formula>0.7</formula>
      <formula>0.8999</formula>
    </cfRule>
    <cfRule type="cellIs" dxfId="955" priority="1900" stopIfTrue="1" operator="between">
      <formula>0.00001</formula>
      <formula>0.6999</formula>
    </cfRule>
  </conditionalFormatting>
  <conditionalFormatting sqref="AO58">
    <cfRule type="cellIs" dxfId="954" priority="1891" stopIfTrue="1" operator="equal">
      <formula>0</formula>
    </cfRule>
    <cfRule type="cellIs" dxfId="953" priority="1892" stopIfTrue="1" operator="greaterThan">
      <formula>1</formula>
    </cfRule>
    <cfRule type="cellIs" dxfId="952" priority="1893" stopIfTrue="1" operator="between">
      <formula>0.9</formula>
      <formula>1</formula>
    </cfRule>
    <cfRule type="cellIs" dxfId="951" priority="1894" stopIfTrue="1" operator="between">
      <formula>0.7</formula>
      <formula>0.8999</formula>
    </cfRule>
    <cfRule type="cellIs" dxfId="950" priority="1895" stopIfTrue="1" operator="between">
      <formula>0.00001</formula>
      <formula>0.6999</formula>
    </cfRule>
  </conditionalFormatting>
  <conditionalFormatting sqref="AR58">
    <cfRule type="cellIs" dxfId="949" priority="1886" stopIfTrue="1" operator="equal">
      <formula>0</formula>
    </cfRule>
    <cfRule type="cellIs" dxfId="948" priority="1887" stopIfTrue="1" operator="greaterThan">
      <formula>1</formula>
    </cfRule>
    <cfRule type="cellIs" dxfId="947" priority="1888" stopIfTrue="1" operator="between">
      <formula>0.9</formula>
      <formula>1</formula>
    </cfRule>
    <cfRule type="cellIs" dxfId="946" priority="1889" stopIfTrue="1" operator="between">
      <formula>0.7</formula>
      <formula>0.8999</formula>
    </cfRule>
    <cfRule type="cellIs" dxfId="945" priority="1890" stopIfTrue="1" operator="between">
      <formula>0.00001</formula>
      <formula>0.6999</formula>
    </cfRule>
  </conditionalFormatting>
  <conditionalFormatting sqref="AU58">
    <cfRule type="cellIs" dxfId="944" priority="1881" stopIfTrue="1" operator="equal">
      <formula>0</formula>
    </cfRule>
    <cfRule type="cellIs" dxfId="943" priority="1882" stopIfTrue="1" operator="greaterThan">
      <formula>1</formula>
    </cfRule>
    <cfRule type="cellIs" dxfId="942" priority="1883" stopIfTrue="1" operator="between">
      <formula>0.9</formula>
      <formula>1</formula>
    </cfRule>
    <cfRule type="cellIs" dxfId="941" priority="1884" stopIfTrue="1" operator="between">
      <formula>0.7</formula>
      <formula>0.8999</formula>
    </cfRule>
    <cfRule type="cellIs" dxfId="940" priority="1885" stopIfTrue="1" operator="between">
      <formula>0.00001</formula>
      <formula>0.6999</formula>
    </cfRule>
  </conditionalFormatting>
  <conditionalFormatting sqref="AX63">
    <cfRule type="cellIs" dxfId="939" priority="1876" stopIfTrue="1" operator="equal">
      <formula>0</formula>
    </cfRule>
    <cfRule type="cellIs" dxfId="938" priority="1877" stopIfTrue="1" operator="greaterThan">
      <formula>1</formula>
    </cfRule>
    <cfRule type="cellIs" dxfId="937" priority="1878" stopIfTrue="1" operator="between">
      <formula>0.9</formula>
      <formula>1</formula>
    </cfRule>
    <cfRule type="cellIs" dxfId="936" priority="1879" stopIfTrue="1" operator="between">
      <formula>0.7</formula>
      <formula>0.8999</formula>
    </cfRule>
    <cfRule type="cellIs" dxfId="935" priority="1880" stopIfTrue="1" operator="between">
      <formula>0.00001</formula>
      <formula>0.6999</formula>
    </cfRule>
  </conditionalFormatting>
  <conditionalFormatting sqref="AX64">
    <cfRule type="cellIs" dxfId="934" priority="1866" stopIfTrue="1" operator="equal">
      <formula>0</formula>
    </cfRule>
    <cfRule type="cellIs" dxfId="933" priority="1867" stopIfTrue="1" operator="greaterThan">
      <formula>1</formula>
    </cfRule>
    <cfRule type="cellIs" dxfId="932" priority="1868" stopIfTrue="1" operator="between">
      <formula>0.9</formula>
      <formula>1</formula>
    </cfRule>
    <cfRule type="cellIs" dxfId="931" priority="1869" stopIfTrue="1" operator="between">
      <formula>0.7</formula>
      <formula>0.8999</formula>
    </cfRule>
    <cfRule type="cellIs" dxfId="930" priority="1870" stopIfTrue="1" operator="between">
      <formula>0.00001</formula>
      <formula>0.6999</formula>
    </cfRule>
  </conditionalFormatting>
  <conditionalFormatting sqref="AX65">
    <cfRule type="cellIs" dxfId="929" priority="1861" stopIfTrue="1" operator="equal">
      <formula>0</formula>
    </cfRule>
    <cfRule type="cellIs" dxfId="928" priority="1862" stopIfTrue="1" operator="greaterThan">
      <formula>1</formula>
    </cfRule>
    <cfRule type="cellIs" dxfId="927" priority="1863" stopIfTrue="1" operator="between">
      <formula>0.9</formula>
      <formula>1</formula>
    </cfRule>
    <cfRule type="cellIs" dxfId="926" priority="1864" stopIfTrue="1" operator="between">
      <formula>0.7</formula>
      <formula>0.8999</formula>
    </cfRule>
    <cfRule type="cellIs" dxfId="925" priority="1865" stopIfTrue="1" operator="between">
      <formula>0.00001</formula>
      <formula>0.6999</formula>
    </cfRule>
  </conditionalFormatting>
  <conditionalFormatting sqref="AC65">
    <cfRule type="cellIs" dxfId="924" priority="1851" stopIfTrue="1" operator="equal">
      <formula>0</formula>
    </cfRule>
    <cfRule type="cellIs" dxfId="923" priority="1852" stopIfTrue="1" operator="greaterThan">
      <formula>1</formula>
    </cfRule>
    <cfRule type="cellIs" dxfId="922" priority="1853" stopIfTrue="1" operator="between">
      <formula>0.9</formula>
      <formula>1</formula>
    </cfRule>
    <cfRule type="cellIs" dxfId="921" priority="1854" stopIfTrue="1" operator="between">
      <formula>0.7</formula>
      <formula>0.8999</formula>
    </cfRule>
    <cfRule type="cellIs" dxfId="920" priority="1855" stopIfTrue="1" operator="between">
      <formula>0.00001</formula>
      <formula>0.6999</formula>
    </cfRule>
  </conditionalFormatting>
  <conditionalFormatting sqref="AF65">
    <cfRule type="cellIs" dxfId="919" priority="1846" stopIfTrue="1" operator="equal">
      <formula>0</formula>
    </cfRule>
    <cfRule type="cellIs" dxfId="918" priority="1847" stopIfTrue="1" operator="greaterThan">
      <formula>1</formula>
    </cfRule>
    <cfRule type="cellIs" dxfId="917" priority="1848" stopIfTrue="1" operator="between">
      <formula>0.9</formula>
      <formula>1</formula>
    </cfRule>
    <cfRule type="cellIs" dxfId="916" priority="1849" stopIfTrue="1" operator="between">
      <formula>0.7</formula>
      <formula>0.8999</formula>
    </cfRule>
    <cfRule type="cellIs" dxfId="915" priority="1850" stopIfTrue="1" operator="between">
      <formula>0.00001</formula>
      <formula>0.6999</formula>
    </cfRule>
  </conditionalFormatting>
  <conditionalFormatting sqref="AI65">
    <cfRule type="cellIs" dxfId="914" priority="1841" stopIfTrue="1" operator="equal">
      <formula>0</formula>
    </cfRule>
    <cfRule type="cellIs" dxfId="913" priority="1842" stopIfTrue="1" operator="greaterThan">
      <formula>1</formula>
    </cfRule>
    <cfRule type="cellIs" dxfId="912" priority="1843" stopIfTrue="1" operator="between">
      <formula>0.9</formula>
      <formula>1</formula>
    </cfRule>
    <cfRule type="cellIs" dxfId="911" priority="1844" stopIfTrue="1" operator="between">
      <formula>0.7</formula>
      <formula>0.8999</formula>
    </cfRule>
    <cfRule type="cellIs" dxfId="910" priority="1845" stopIfTrue="1" operator="between">
      <formula>0.00001</formula>
      <formula>0.6999</formula>
    </cfRule>
  </conditionalFormatting>
  <conditionalFormatting sqref="AL65">
    <cfRule type="cellIs" dxfId="909" priority="1836" stopIfTrue="1" operator="equal">
      <formula>0</formula>
    </cfRule>
    <cfRule type="cellIs" dxfId="908" priority="1837" stopIfTrue="1" operator="greaterThan">
      <formula>1</formula>
    </cfRule>
    <cfRule type="cellIs" dxfId="907" priority="1838" stopIfTrue="1" operator="between">
      <formula>0.9</formula>
      <formula>1</formula>
    </cfRule>
    <cfRule type="cellIs" dxfId="906" priority="1839" stopIfTrue="1" operator="between">
      <formula>0.7</formula>
      <formula>0.8999</formula>
    </cfRule>
    <cfRule type="cellIs" dxfId="905" priority="1840" stopIfTrue="1" operator="between">
      <formula>0.00001</formula>
      <formula>0.6999</formula>
    </cfRule>
  </conditionalFormatting>
  <conditionalFormatting sqref="AO65">
    <cfRule type="cellIs" dxfId="904" priority="1831" stopIfTrue="1" operator="equal">
      <formula>0</formula>
    </cfRule>
    <cfRule type="cellIs" dxfId="903" priority="1832" stopIfTrue="1" operator="greaterThan">
      <formula>1</formula>
    </cfRule>
    <cfRule type="cellIs" dxfId="902" priority="1833" stopIfTrue="1" operator="between">
      <formula>0.9</formula>
      <formula>1</formula>
    </cfRule>
    <cfRule type="cellIs" dxfId="901" priority="1834" stopIfTrue="1" operator="between">
      <formula>0.7</formula>
      <formula>0.8999</formula>
    </cfRule>
    <cfRule type="cellIs" dxfId="900" priority="1835" stopIfTrue="1" operator="between">
      <formula>0.00001</formula>
      <formula>0.6999</formula>
    </cfRule>
  </conditionalFormatting>
  <conditionalFormatting sqref="AR65">
    <cfRule type="cellIs" dxfId="899" priority="1826" stopIfTrue="1" operator="equal">
      <formula>0</formula>
    </cfRule>
    <cfRule type="cellIs" dxfId="898" priority="1827" stopIfTrue="1" operator="greaterThan">
      <formula>1</formula>
    </cfRule>
    <cfRule type="cellIs" dxfId="897" priority="1828" stopIfTrue="1" operator="between">
      <formula>0.9</formula>
      <formula>1</formula>
    </cfRule>
    <cfRule type="cellIs" dxfId="896" priority="1829" stopIfTrue="1" operator="between">
      <formula>0.7</formula>
      <formula>0.8999</formula>
    </cfRule>
    <cfRule type="cellIs" dxfId="895" priority="1830" stopIfTrue="1" operator="between">
      <formula>0.00001</formula>
      <formula>0.6999</formula>
    </cfRule>
  </conditionalFormatting>
  <conditionalFormatting sqref="AU65">
    <cfRule type="cellIs" dxfId="894" priority="1821" stopIfTrue="1" operator="equal">
      <formula>0</formula>
    </cfRule>
    <cfRule type="cellIs" dxfId="893" priority="1822" stopIfTrue="1" operator="greaterThan">
      <formula>1</formula>
    </cfRule>
    <cfRule type="cellIs" dxfId="892" priority="1823" stopIfTrue="1" operator="between">
      <formula>0.9</formula>
      <formula>1</formula>
    </cfRule>
    <cfRule type="cellIs" dxfId="891" priority="1824" stopIfTrue="1" operator="between">
      <formula>0.7</formula>
      <formula>0.8999</formula>
    </cfRule>
    <cfRule type="cellIs" dxfId="890" priority="1825" stopIfTrue="1" operator="between">
      <formula>0.00001</formula>
      <formula>0.6999</formula>
    </cfRule>
  </conditionalFormatting>
  <conditionalFormatting sqref="AC43:AC44 AF43:AF44 AI43:AI44 AL43:AL44 AO43:AO44 AR43:AR44 AU43:AU44">
    <cfRule type="cellIs" dxfId="889" priority="1606" stopIfTrue="1" operator="equal">
      <formula>0</formula>
    </cfRule>
    <cfRule type="cellIs" dxfId="888" priority="1607" stopIfTrue="1" operator="greaterThan">
      <formula>1</formula>
    </cfRule>
    <cfRule type="cellIs" dxfId="887" priority="1608" stopIfTrue="1" operator="between">
      <formula>0.9</formula>
      <formula>1</formula>
    </cfRule>
    <cfRule type="cellIs" dxfId="886" priority="1609" stopIfTrue="1" operator="between">
      <formula>0.7</formula>
      <formula>0.8999</formula>
    </cfRule>
    <cfRule type="cellIs" dxfId="885" priority="1610" stopIfTrue="1" operator="between">
      <formula>0.00001</formula>
      <formula>0.6999</formula>
    </cfRule>
  </conditionalFormatting>
  <conditionalFormatting sqref="AX37">
    <cfRule type="cellIs" dxfId="884" priority="1571" stopIfTrue="1" operator="equal">
      <formula>0</formula>
    </cfRule>
    <cfRule type="cellIs" dxfId="883" priority="1572" stopIfTrue="1" operator="greaterThan">
      <formula>1</formula>
    </cfRule>
    <cfRule type="cellIs" dxfId="882" priority="1573" stopIfTrue="1" operator="between">
      <formula>0.9</formula>
      <formula>1</formula>
    </cfRule>
    <cfRule type="cellIs" dxfId="881" priority="1574" stopIfTrue="1" operator="between">
      <formula>0.7</formula>
      <formula>0.8999</formula>
    </cfRule>
    <cfRule type="cellIs" dxfId="880" priority="1575" stopIfTrue="1" operator="between">
      <formula>0.00001</formula>
      <formula>0.6999</formula>
    </cfRule>
  </conditionalFormatting>
  <conditionalFormatting sqref="N19:N24 Q20:Q25 T20:T25 W32:W34 T28:T34 Q28:Q34 N28:N34 Q38:Q40 T37:T39 W38:W39 W48:W49 T48:T49 N60 Z42 Q42 W21 W24 Z48:Z49 Z37:Z40 N37:N42 Z19:Z34">
    <cfRule type="cellIs" dxfId="879" priority="951" stopIfTrue="1" operator="equal">
      <formula>0</formula>
    </cfRule>
    <cfRule type="cellIs" dxfId="878" priority="952" stopIfTrue="1" operator="greaterThan">
      <formula>1</formula>
    </cfRule>
    <cfRule type="cellIs" dxfId="877" priority="953" stopIfTrue="1" operator="between">
      <formula>0.9</formula>
      <formula>1</formula>
    </cfRule>
    <cfRule type="cellIs" dxfId="876" priority="954" stopIfTrue="1" operator="between">
      <formula>0.7</formula>
      <formula>0.8999</formula>
    </cfRule>
    <cfRule type="cellIs" dxfId="875" priority="955" stopIfTrue="1" operator="between">
      <formula>0.00001</formula>
      <formula>0.6999</formula>
    </cfRule>
  </conditionalFormatting>
  <conditionalFormatting sqref="Z10:Z13">
    <cfRule type="cellIs" dxfId="874" priority="911" stopIfTrue="1" operator="equal">
      <formula>0</formula>
    </cfRule>
    <cfRule type="cellIs" dxfId="873" priority="912" stopIfTrue="1" operator="greaterThan">
      <formula>1</formula>
    </cfRule>
    <cfRule type="cellIs" dxfId="872" priority="913" stopIfTrue="1" operator="between">
      <formula>0.9</formula>
      <formula>1</formula>
    </cfRule>
    <cfRule type="cellIs" dxfId="871" priority="914" stopIfTrue="1" operator="between">
      <formula>0.7</formula>
      <formula>0.8999</formula>
    </cfRule>
    <cfRule type="cellIs" dxfId="870" priority="915" stopIfTrue="1" operator="between">
      <formula>0.00001</formula>
      <formula>0.6999</formula>
    </cfRule>
  </conditionalFormatting>
  <conditionalFormatting sqref="T10">
    <cfRule type="cellIs" dxfId="869" priority="921" stopIfTrue="1" operator="equal">
      <formula>0</formula>
    </cfRule>
    <cfRule type="cellIs" dxfId="868" priority="922" stopIfTrue="1" operator="greaterThan">
      <formula>1</formula>
    </cfRule>
    <cfRule type="cellIs" dxfId="867" priority="923" stopIfTrue="1" operator="between">
      <formula>0.9</formula>
      <formula>1</formula>
    </cfRule>
    <cfRule type="cellIs" dxfId="866" priority="924" stopIfTrue="1" operator="between">
      <formula>0.7</formula>
      <formula>0.8999</formula>
    </cfRule>
    <cfRule type="cellIs" dxfId="865" priority="925" stopIfTrue="1" operator="between">
      <formula>0.00001</formula>
      <formula>0.6999</formula>
    </cfRule>
  </conditionalFormatting>
  <conditionalFormatting sqref="N9">
    <cfRule type="cellIs" dxfId="864" priority="946" stopIfTrue="1" operator="equal">
      <formula>0</formula>
    </cfRule>
    <cfRule type="cellIs" dxfId="863" priority="947" stopIfTrue="1" operator="greaterThan">
      <formula>1</formula>
    </cfRule>
    <cfRule type="cellIs" dxfId="862" priority="948" stopIfTrue="1" operator="between">
      <formula>0.9</formula>
      <formula>1</formula>
    </cfRule>
    <cfRule type="cellIs" dxfId="861" priority="949" stopIfTrue="1" operator="between">
      <formula>0.7</formula>
      <formula>0.8999</formula>
    </cfRule>
    <cfRule type="cellIs" dxfId="860" priority="950" stopIfTrue="1" operator="between">
      <formula>0.00001</formula>
      <formula>0.6999</formula>
    </cfRule>
  </conditionalFormatting>
  <conditionalFormatting sqref="N10:N14 N17">
    <cfRule type="cellIs" dxfId="859" priority="941" stopIfTrue="1" operator="equal">
      <formula>0</formula>
    </cfRule>
    <cfRule type="cellIs" dxfId="858" priority="942" stopIfTrue="1" operator="greaterThan">
      <formula>1</formula>
    </cfRule>
    <cfRule type="cellIs" dxfId="857" priority="943" stopIfTrue="1" operator="between">
      <formula>0.9</formula>
      <formula>1</formula>
    </cfRule>
    <cfRule type="cellIs" dxfId="856" priority="944" stopIfTrue="1" operator="between">
      <formula>0.7</formula>
      <formula>0.8999</formula>
    </cfRule>
    <cfRule type="cellIs" dxfId="855" priority="945" stopIfTrue="1" operator="between">
      <formula>0.00001</formula>
      <formula>0.6999</formula>
    </cfRule>
  </conditionalFormatting>
  <conditionalFormatting sqref="Q9">
    <cfRule type="cellIs" dxfId="854" priority="936" stopIfTrue="1" operator="equal">
      <formula>0</formula>
    </cfRule>
    <cfRule type="cellIs" dxfId="853" priority="937" stopIfTrue="1" operator="greaterThan">
      <formula>1</formula>
    </cfRule>
    <cfRule type="cellIs" dxfId="852" priority="938" stopIfTrue="1" operator="between">
      <formula>0.9</formula>
      <formula>1</formula>
    </cfRule>
    <cfRule type="cellIs" dxfId="851" priority="939" stopIfTrue="1" operator="between">
      <formula>0.7</formula>
      <formula>0.8999</formula>
    </cfRule>
    <cfRule type="cellIs" dxfId="850" priority="940" stopIfTrue="1" operator="between">
      <formula>0.00001</formula>
      <formula>0.6999</formula>
    </cfRule>
  </conditionalFormatting>
  <conditionalFormatting sqref="Q10:Q11">
    <cfRule type="cellIs" dxfId="849" priority="931" stopIfTrue="1" operator="equal">
      <formula>0</formula>
    </cfRule>
    <cfRule type="cellIs" dxfId="848" priority="932" stopIfTrue="1" operator="greaterThan">
      <formula>1</formula>
    </cfRule>
    <cfRule type="cellIs" dxfId="847" priority="933" stopIfTrue="1" operator="between">
      <formula>0.9</formula>
      <formula>1</formula>
    </cfRule>
    <cfRule type="cellIs" dxfId="846" priority="934" stopIfTrue="1" operator="between">
      <formula>0.7</formula>
      <formula>0.8999</formula>
    </cfRule>
    <cfRule type="cellIs" dxfId="845" priority="935" stopIfTrue="1" operator="between">
      <formula>0.00001</formula>
      <formula>0.6999</formula>
    </cfRule>
  </conditionalFormatting>
  <conditionalFormatting sqref="T9">
    <cfRule type="cellIs" dxfId="844" priority="926" stopIfTrue="1" operator="equal">
      <formula>0</formula>
    </cfRule>
    <cfRule type="cellIs" dxfId="843" priority="927" stopIfTrue="1" operator="greaterThan">
      <formula>1</formula>
    </cfRule>
    <cfRule type="cellIs" dxfId="842" priority="928" stopIfTrue="1" operator="between">
      <formula>0.9</formula>
      <formula>1</formula>
    </cfRule>
    <cfRule type="cellIs" dxfId="841" priority="929" stopIfTrue="1" operator="between">
      <formula>0.7</formula>
      <formula>0.8999</formula>
    </cfRule>
    <cfRule type="cellIs" dxfId="840" priority="930" stopIfTrue="1" operator="between">
      <formula>0.00001</formula>
      <formula>0.6999</formula>
    </cfRule>
  </conditionalFormatting>
  <conditionalFormatting sqref="N15">
    <cfRule type="cellIs" dxfId="839" priority="901" stopIfTrue="1" operator="equal">
      <formula>0</formula>
    </cfRule>
    <cfRule type="cellIs" dxfId="838" priority="902" stopIfTrue="1" operator="greaterThan">
      <formula>1</formula>
    </cfRule>
    <cfRule type="cellIs" dxfId="837" priority="903" stopIfTrue="1" operator="between">
      <formula>0.9</formula>
      <formula>1</formula>
    </cfRule>
    <cfRule type="cellIs" dxfId="836" priority="904" stopIfTrue="1" operator="between">
      <formula>0.7</formula>
      <formula>0.8999</formula>
    </cfRule>
    <cfRule type="cellIs" dxfId="835" priority="905" stopIfTrue="1" operator="between">
      <formula>0.00001</formula>
      <formula>0.6999</formula>
    </cfRule>
  </conditionalFormatting>
  <conditionalFormatting sqref="Z9">
    <cfRule type="cellIs" dxfId="834" priority="916" stopIfTrue="1" operator="equal">
      <formula>0</formula>
    </cfRule>
    <cfRule type="cellIs" dxfId="833" priority="917" stopIfTrue="1" operator="greaterThan">
      <formula>1</formula>
    </cfRule>
    <cfRule type="cellIs" dxfId="832" priority="918" stopIfTrue="1" operator="between">
      <formula>0.9</formula>
      <formula>1</formula>
    </cfRule>
    <cfRule type="cellIs" dxfId="831" priority="919" stopIfTrue="1" operator="between">
      <formula>0.7</formula>
      <formula>0.8999</formula>
    </cfRule>
    <cfRule type="cellIs" dxfId="830" priority="920" stopIfTrue="1" operator="between">
      <formula>0.00001</formula>
      <formula>0.6999</formula>
    </cfRule>
  </conditionalFormatting>
  <conditionalFormatting sqref="Z14:Z17">
    <cfRule type="cellIs" dxfId="829" priority="906" stopIfTrue="1" operator="equal">
      <formula>0</formula>
    </cfRule>
    <cfRule type="cellIs" dxfId="828" priority="907" stopIfTrue="1" operator="greaterThan">
      <formula>1</formula>
    </cfRule>
    <cfRule type="cellIs" dxfId="827" priority="908" stopIfTrue="1" operator="between">
      <formula>0.9</formula>
      <formula>1</formula>
    </cfRule>
    <cfRule type="cellIs" dxfId="826" priority="909" stopIfTrue="1" operator="between">
      <formula>0.7</formula>
      <formula>0.8999</formula>
    </cfRule>
    <cfRule type="cellIs" dxfId="825" priority="910" stopIfTrue="1" operator="between">
      <formula>0.00001</formula>
      <formula>0.6999</formula>
    </cfRule>
  </conditionalFormatting>
  <conditionalFormatting sqref="N16">
    <cfRule type="cellIs" dxfId="824" priority="896" stopIfTrue="1" operator="equal">
      <formula>0</formula>
    </cfRule>
    <cfRule type="cellIs" dxfId="823" priority="897" stopIfTrue="1" operator="greaterThan">
      <formula>1</formula>
    </cfRule>
    <cfRule type="cellIs" dxfId="822" priority="898" stopIfTrue="1" operator="between">
      <formula>0.9</formula>
      <formula>1</formula>
    </cfRule>
    <cfRule type="cellIs" dxfId="821" priority="899" stopIfTrue="1" operator="between">
      <formula>0.7</formula>
      <formula>0.8999</formula>
    </cfRule>
    <cfRule type="cellIs" dxfId="820" priority="900" stopIfTrue="1" operator="between">
      <formula>0.00001</formula>
      <formula>0.6999</formula>
    </cfRule>
  </conditionalFormatting>
  <conditionalFormatting sqref="N18">
    <cfRule type="cellIs" dxfId="819" priority="891" stopIfTrue="1" operator="equal">
      <formula>0</formula>
    </cfRule>
    <cfRule type="cellIs" dxfId="818" priority="892" stopIfTrue="1" operator="greaterThan">
      <formula>1</formula>
    </cfRule>
    <cfRule type="cellIs" dxfId="817" priority="893" stopIfTrue="1" operator="between">
      <formula>0.9</formula>
      <formula>1</formula>
    </cfRule>
    <cfRule type="cellIs" dxfId="816" priority="894" stopIfTrue="1" operator="between">
      <formula>0.7</formula>
      <formula>0.8999</formula>
    </cfRule>
    <cfRule type="cellIs" dxfId="815" priority="895" stopIfTrue="1" operator="between">
      <formula>0.00001</formula>
      <formula>0.6999</formula>
    </cfRule>
  </conditionalFormatting>
  <conditionalFormatting sqref="Z18">
    <cfRule type="cellIs" dxfId="814" priority="886" stopIfTrue="1" operator="equal">
      <formula>0</formula>
    </cfRule>
    <cfRule type="cellIs" dxfId="813" priority="887" stopIfTrue="1" operator="greaterThan">
      <formula>1</formula>
    </cfRule>
    <cfRule type="cellIs" dxfId="812" priority="888" stopIfTrue="1" operator="between">
      <formula>0.9</formula>
      <formula>1</formula>
    </cfRule>
    <cfRule type="cellIs" dxfId="811" priority="889" stopIfTrue="1" operator="between">
      <formula>0.7</formula>
      <formula>0.8999</formula>
    </cfRule>
    <cfRule type="cellIs" dxfId="810" priority="890" stopIfTrue="1" operator="between">
      <formula>0.00001</formula>
      <formula>0.6999</formula>
    </cfRule>
  </conditionalFormatting>
  <conditionalFormatting sqref="Q26 T26">
    <cfRule type="cellIs" dxfId="809" priority="881" stopIfTrue="1" operator="equal">
      <formula>0</formula>
    </cfRule>
    <cfRule type="cellIs" dxfId="808" priority="882" stopIfTrue="1" operator="greaterThan">
      <formula>1</formula>
    </cfRule>
    <cfRule type="cellIs" dxfId="807" priority="883" stopIfTrue="1" operator="between">
      <formula>0.9</formula>
      <formula>1</formula>
    </cfRule>
    <cfRule type="cellIs" dxfId="806" priority="884" stopIfTrue="1" operator="between">
      <formula>0.7</formula>
      <formula>0.8999</formula>
    </cfRule>
    <cfRule type="cellIs" dxfId="805" priority="885" stopIfTrue="1" operator="between">
      <formula>0.00001</formula>
      <formula>0.6999</formula>
    </cfRule>
  </conditionalFormatting>
  <conditionalFormatting sqref="Q27 T27">
    <cfRule type="cellIs" dxfId="804" priority="876" stopIfTrue="1" operator="equal">
      <formula>0</formula>
    </cfRule>
    <cfRule type="cellIs" dxfId="803" priority="877" stopIfTrue="1" operator="greaterThan">
      <formula>1</formula>
    </cfRule>
    <cfRule type="cellIs" dxfId="802" priority="878" stopIfTrue="1" operator="between">
      <formula>0.9</formula>
      <formula>1</formula>
    </cfRule>
    <cfRule type="cellIs" dxfId="801" priority="879" stopIfTrue="1" operator="between">
      <formula>0.7</formula>
      <formula>0.8999</formula>
    </cfRule>
    <cfRule type="cellIs" dxfId="800" priority="880" stopIfTrue="1" operator="between">
      <formula>0.00001</formula>
      <formula>0.6999</formula>
    </cfRule>
  </conditionalFormatting>
  <conditionalFormatting sqref="N35">
    <cfRule type="cellIs" dxfId="799" priority="871" stopIfTrue="1" operator="equal">
      <formula>0</formula>
    </cfRule>
    <cfRule type="cellIs" dxfId="798" priority="872" stopIfTrue="1" operator="greaterThan">
      <formula>1</formula>
    </cfRule>
    <cfRule type="cellIs" dxfId="797" priority="873" stopIfTrue="1" operator="between">
      <formula>0.9</formula>
      <formula>1</formula>
    </cfRule>
    <cfRule type="cellIs" dxfId="796" priority="874" stopIfTrue="1" operator="between">
      <formula>0.7</formula>
      <formula>0.8999</formula>
    </cfRule>
    <cfRule type="cellIs" dxfId="795" priority="875" stopIfTrue="1" operator="between">
      <formula>0.00001</formula>
      <formula>0.6999</formula>
    </cfRule>
  </conditionalFormatting>
  <conditionalFormatting sqref="N36 T36 Z36">
    <cfRule type="cellIs" dxfId="794" priority="866" stopIfTrue="1" operator="equal">
      <formula>0</formula>
    </cfRule>
    <cfRule type="cellIs" dxfId="793" priority="867" stopIfTrue="1" operator="greaterThan">
      <formula>1</formula>
    </cfRule>
    <cfRule type="cellIs" dxfId="792" priority="868" stopIfTrue="1" operator="between">
      <formula>0.9</formula>
      <formula>1</formula>
    </cfRule>
    <cfRule type="cellIs" dxfId="791" priority="869" stopIfTrue="1" operator="between">
      <formula>0.7</formula>
      <formula>0.8999</formula>
    </cfRule>
    <cfRule type="cellIs" dxfId="790" priority="870" stopIfTrue="1" operator="between">
      <formula>0.00001</formula>
      <formula>0.6999</formula>
    </cfRule>
  </conditionalFormatting>
  <conditionalFormatting sqref="T50">
    <cfRule type="cellIs" dxfId="789" priority="861" stopIfTrue="1" operator="equal">
      <formula>0</formula>
    </cfRule>
    <cfRule type="cellIs" dxfId="788" priority="862" stopIfTrue="1" operator="greaterThan">
      <formula>1</formula>
    </cfRule>
    <cfRule type="cellIs" dxfId="787" priority="863" stopIfTrue="1" operator="between">
      <formula>0.9</formula>
      <formula>1</formula>
    </cfRule>
    <cfRule type="cellIs" dxfId="786" priority="864" stopIfTrue="1" operator="between">
      <formula>0.7</formula>
      <formula>0.8999</formula>
    </cfRule>
    <cfRule type="cellIs" dxfId="785" priority="865" stopIfTrue="1" operator="between">
      <formula>0.00001</formula>
      <formula>0.6999</formula>
    </cfRule>
  </conditionalFormatting>
  <conditionalFormatting sqref="W50">
    <cfRule type="cellIs" dxfId="784" priority="856" stopIfTrue="1" operator="equal">
      <formula>0</formula>
    </cfRule>
    <cfRule type="cellIs" dxfId="783" priority="857" stopIfTrue="1" operator="greaterThan">
      <formula>1</formula>
    </cfRule>
    <cfRule type="cellIs" dxfId="782" priority="858" stopIfTrue="1" operator="between">
      <formula>0.9</formula>
      <formula>1</formula>
    </cfRule>
    <cfRule type="cellIs" dxfId="781" priority="859" stopIfTrue="1" operator="between">
      <formula>0.7</formula>
      <formula>0.8999</formula>
    </cfRule>
    <cfRule type="cellIs" dxfId="780" priority="860" stopIfTrue="1" operator="between">
      <formula>0.00001</formula>
      <formula>0.6999</formula>
    </cfRule>
  </conditionalFormatting>
  <conditionalFormatting sqref="Z50">
    <cfRule type="cellIs" dxfId="779" priority="851" stopIfTrue="1" operator="equal">
      <formula>0</formula>
    </cfRule>
    <cfRule type="cellIs" dxfId="778" priority="852" stopIfTrue="1" operator="greaterThan">
      <formula>1</formula>
    </cfRule>
    <cfRule type="cellIs" dxfId="777" priority="853" stopIfTrue="1" operator="between">
      <formula>0.9</formula>
      <formula>1</formula>
    </cfRule>
    <cfRule type="cellIs" dxfId="776" priority="854" stopIfTrue="1" operator="between">
      <formula>0.7</formula>
      <formula>0.8999</formula>
    </cfRule>
    <cfRule type="cellIs" dxfId="775" priority="855" stopIfTrue="1" operator="between">
      <formula>0.00001</formula>
      <formula>0.6999</formula>
    </cfRule>
  </conditionalFormatting>
  <conditionalFormatting sqref="W51:W52">
    <cfRule type="cellIs" dxfId="774" priority="846" stopIfTrue="1" operator="equal">
      <formula>0</formula>
    </cfRule>
    <cfRule type="cellIs" dxfId="773" priority="847" stopIfTrue="1" operator="greaterThan">
      <formula>1</formula>
    </cfRule>
    <cfRule type="cellIs" dxfId="772" priority="848" stopIfTrue="1" operator="between">
      <formula>0.9</formula>
      <formula>1</formula>
    </cfRule>
    <cfRule type="cellIs" dxfId="771" priority="849" stopIfTrue="1" operator="between">
      <formula>0.7</formula>
      <formula>0.8999</formula>
    </cfRule>
    <cfRule type="cellIs" dxfId="770" priority="850" stopIfTrue="1" operator="between">
      <formula>0.00001</formula>
      <formula>0.6999</formula>
    </cfRule>
  </conditionalFormatting>
  <conditionalFormatting sqref="Z51:Z52">
    <cfRule type="cellIs" dxfId="769" priority="841" stopIfTrue="1" operator="equal">
      <formula>0</formula>
    </cfRule>
    <cfRule type="cellIs" dxfId="768" priority="842" stopIfTrue="1" operator="greaterThan">
      <formula>1</formula>
    </cfRule>
    <cfRule type="cellIs" dxfId="767" priority="843" stopIfTrue="1" operator="between">
      <formula>0.9</formula>
      <formula>1</formula>
    </cfRule>
    <cfRule type="cellIs" dxfId="766" priority="844" stopIfTrue="1" operator="between">
      <formula>0.7</formula>
      <formula>0.8999</formula>
    </cfRule>
    <cfRule type="cellIs" dxfId="765" priority="845" stopIfTrue="1" operator="between">
      <formula>0.00001</formula>
      <formula>0.6999</formula>
    </cfRule>
  </conditionalFormatting>
  <conditionalFormatting sqref="Q60">
    <cfRule type="cellIs" dxfId="764" priority="836" stopIfTrue="1" operator="equal">
      <formula>0</formula>
    </cfRule>
    <cfRule type="cellIs" dxfId="763" priority="837" stopIfTrue="1" operator="greaterThan">
      <formula>1</formula>
    </cfRule>
    <cfRule type="cellIs" dxfId="762" priority="838" stopIfTrue="1" operator="between">
      <formula>0.9</formula>
      <formula>1</formula>
    </cfRule>
    <cfRule type="cellIs" dxfId="761" priority="839" stopIfTrue="1" operator="between">
      <formula>0.7</formula>
      <formula>0.8999</formula>
    </cfRule>
    <cfRule type="cellIs" dxfId="760" priority="840" stopIfTrue="1" operator="between">
      <formula>0.00001</formula>
      <formula>0.6999</formula>
    </cfRule>
  </conditionalFormatting>
  <conditionalFormatting sqref="Z60:Z62">
    <cfRule type="cellIs" dxfId="759" priority="831" stopIfTrue="1" operator="equal">
      <formula>0</formula>
    </cfRule>
    <cfRule type="cellIs" dxfId="758" priority="832" stopIfTrue="1" operator="greaterThan">
      <formula>1</formula>
    </cfRule>
    <cfRule type="cellIs" dxfId="757" priority="833" stopIfTrue="1" operator="between">
      <formula>0.9</formula>
      <formula>1</formula>
    </cfRule>
    <cfRule type="cellIs" dxfId="756" priority="834" stopIfTrue="1" operator="between">
      <formula>0.7</formula>
      <formula>0.8999</formula>
    </cfRule>
    <cfRule type="cellIs" dxfId="755" priority="835" stopIfTrue="1" operator="between">
      <formula>0.00001</formula>
      <formula>0.6999</formula>
    </cfRule>
  </conditionalFormatting>
  <conditionalFormatting sqref="Q19">
    <cfRule type="cellIs" dxfId="754" priority="826" stopIfTrue="1" operator="equal">
      <formula>0</formula>
    </cfRule>
    <cfRule type="cellIs" dxfId="753" priority="827" stopIfTrue="1" operator="greaterThan">
      <formula>1</formula>
    </cfRule>
    <cfRule type="cellIs" dxfId="752" priority="828" stopIfTrue="1" operator="between">
      <formula>0.9</formula>
      <formula>1</formula>
    </cfRule>
    <cfRule type="cellIs" dxfId="751" priority="829" stopIfTrue="1" operator="between">
      <formula>0.7</formula>
      <formula>0.8999</formula>
    </cfRule>
    <cfRule type="cellIs" dxfId="750" priority="830" stopIfTrue="1" operator="between">
      <formula>0.00001</formula>
      <formula>0.6999</formula>
    </cfRule>
  </conditionalFormatting>
  <conditionalFormatting sqref="Q12:Q14 Q17">
    <cfRule type="cellIs" dxfId="749" priority="821" stopIfTrue="1" operator="equal">
      <formula>0</formula>
    </cfRule>
    <cfRule type="cellIs" dxfId="748" priority="822" stopIfTrue="1" operator="greaterThan">
      <formula>1</formula>
    </cfRule>
    <cfRule type="cellIs" dxfId="747" priority="823" stopIfTrue="1" operator="between">
      <formula>0.9</formula>
      <formula>1</formula>
    </cfRule>
    <cfRule type="cellIs" dxfId="746" priority="824" stopIfTrue="1" operator="between">
      <formula>0.7</formula>
      <formula>0.8999</formula>
    </cfRule>
    <cfRule type="cellIs" dxfId="745" priority="825" stopIfTrue="1" operator="between">
      <formula>0.00001</formula>
      <formula>0.6999</formula>
    </cfRule>
  </conditionalFormatting>
  <conditionalFormatting sqref="Q15">
    <cfRule type="cellIs" dxfId="744" priority="816" stopIfTrue="1" operator="equal">
      <formula>0</formula>
    </cfRule>
    <cfRule type="cellIs" dxfId="743" priority="817" stopIfTrue="1" operator="greaterThan">
      <formula>1</formula>
    </cfRule>
    <cfRule type="cellIs" dxfId="742" priority="818" stopIfTrue="1" operator="between">
      <formula>0.9</formula>
      <formula>1</formula>
    </cfRule>
    <cfRule type="cellIs" dxfId="741" priority="819" stopIfTrue="1" operator="between">
      <formula>0.7</formula>
      <formula>0.8999</formula>
    </cfRule>
    <cfRule type="cellIs" dxfId="740" priority="820" stopIfTrue="1" operator="between">
      <formula>0.00001</formula>
      <formula>0.6999</formula>
    </cfRule>
  </conditionalFormatting>
  <conditionalFormatting sqref="Q16">
    <cfRule type="cellIs" dxfId="739" priority="811" stopIfTrue="1" operator="equal">
      <formula>0</formula>
    </cfRule>
    <cfRule type="cellIs" dxfId="738" priority="812" stopIfTrue="1" operator="greaterThan">
      <formula>1</formula>
    </cfRule>
    <cfRule type="cellIs" dxfId="737" priority="813" stopIfTrue="1" operator="between">
      <formula>0.9</formula>
      <formula>1</formula>
    </cfRule>
    <cfRule type="cellIs" dxfId="736" priority="814" stopIfTrue="1" operator="between">
      <formula>0.7</formula>
      <formula>0.8999</formula>
    </cfRule>
    <cfRule type="cellIs" dxfId="735" priority="815" stopIfTrue="1" operator="between">
      <formula>0.00001</formula>
      <formula>0.6999</formula>
    </cfRule>
  </conditionalFormatting>
  <conditionalFormatting sqref="Q18">
    <cfRule type="cellIs" dxfId="734" priority="806" stopIfTrue="1" operator="equal">
      <formula>0</formula>
    </cfRule>
    <cfRule type="cellIs" dxfId="733" priority="807" stopIfTrue="1" operator="greaterThan">
      <formula>1</formula>
    </cfRule>
    <cfRule type="cellIs" dxfId="732" priority="808" stopIfTrue="1" operator="between">
      <formula>0.9</formula>
      <formula>1</formula>
    </cfRule>
    <cfRule type="cellIs" dxfId="731" priority="809" stopIfTrue="1" operator="between">
      <formula>0.7</formula>
      <formula>0.8999</formula>
    </cfRule>
    <cfRule type="cellIs" dxfId="730" priority="810" stopIfTrue="1" operator="between">
      <formula>0.00001</formula>
      <formula>0.6999</formula>
    </cfRule>
  </conditionalFormatting>
  <conditionalFormatting sqref="Q35">
    <cfRule type="cellIs" dxfId="729" priority="801" stopIfTrue="1" operator="equal">
      <formula>0</formula>
    </cfRule>
    <cfRule type="cellIs" dxfId="728" priority="802" stopIfTrue="1" operator="greaterThan">
      <formula>1</formula>
    </cfRule>
    <cfRule type="cellIs" dxfId="727" priority="803" stopIfTrue="1" operator="between">
      <formula>0.9</formula>
      <formula>1</formula>
    </cfRule>
    <cfRule type="cellIs" dxfId="726" priority="804" stopIfTrue="1" operator="between">
      <formula>0.7</formula>
      <formula>0.8999</formula>
    </cfRule>
    <cfRule type="cellIs" dxfId="725" priority="805" stopIfTrue="1" operator="between">
      <formula>0.00001</formula>
      <formula>0.6999</formula>
    </cfRule>
  </conditionalFormatting>
  <conditionalFormatting sqref="Q36">
    <cfRule type="cellIs" dxfId="724" priority="796" stopIfTrue="1" operator="equal">
      <formula>0</formula>
    </cfRule>
    <cfRule type="cellIs" dxfId="723" priority="797" stopIfTrue="1" operator="greaterThan">
      <formula>1</formula>
    </cfRule>
    <cfRule type="cellIs" dxfId="722" priority="798" stopIfTrue="1" operator="between">
      <formula>0.9</formula>
      <formula>1</formula>
    </cfRule>
    <cfRule type="cellIs" dxfId="721" priority="799" stopIfTrue="1" operator="between">
      <formula>0.7</formula>
      <formula>0.8999</formula>
    </cfRule>
    <cfRule type="cellIs" dxfId="720" priority="800" stopIfTrue="1" operator="between">
      <formula>0.00001</formula>
      <formula>0.6999</formula>
    </cfRule>
  </conditionalFormatting>
  <conditionalFormatting sqref="Q37">
    <cfRule type="cellIs" dxfId="719" priority="791" stopIfTrue="1" operator="equal">
      <formula>0</formula>
    </cfRule>
    <cfRule type="cellIs" dxfId="718" priority="792" stopIfTrue="1" operator="greaterThan">
      <formula>1</formula>
    </cfRule>
    <cfRule type="cellIs" dxfId="717" priority="793" stopIfTrue="1" operator="between">
      <formula>0.9</formula>
      <formula>1</formula>
    </cfRule>
    <cfRule type="cellIs" dxfId="716" priority="794" stopIfTrue="1" operator="between">
      <formula>0.7</formula>
      <formula>0.8999</formula>
    </cfRule>
    <cfRule type="cellIs" dxfId="715" priority="795" stopIfTrue="1" operator="between">
      <formula>0.00001</formula>
      <formula>0.6999</formula>
    </cfRule>
  </conditionalFormatting>
  <conditionalFormatting sqref="N48:N51 Q48:Q51">
    <cfRule type="cellIs" dxfId="714" priority="786" stopIfTrue="1" operator="equal">
      <formula>0</formula>
    </cfRule>
    <cfRule type="cellIs" dxfId="713" priority="787" stopIfTrue="1" operator="greaterThan">
      <formula>1</formula>
    </cfRule>
    <cfRule type="cellIs" dxfId="712" priority="788" stopIfTrue="1" operator="between">
      <formula>0.9</formula>
      <formula>1</formula>
    </cfRule>
    <cfRule type="cellIs" dxfId="711" priority="789" stopIfTrue="1" operator="between">
      <formula>0.7</formula>
      <formula>0.8999</formula>
    </cfRule>
    <cfRule type="cellIs" dxfId="710" priority="790" stopIfTrue="1" operator="between">
      <formula>0.00001</formula>
      <formula>0.6999</formula>
    </cfRule>
  </conditionalFormatting>
  <conditionalFormatting sqref="N61:N62">
    <cfRule type="cellIs" dxfId="709" priority="781" stopIfTrue="1" operator="equal">
      <formula>0</formula>
    </cfRule>
    <cfRule type="cellIs" dxfId="708" priority="782" stopIfTrue="1" operator="greaterThan">
      <formula>1</formula>
    </cfRule>
    <cfRule type="cellIs" dxfId="707" priority="783" stopIfTrue="1" operator="between">
      <formula>0.9</formula>
      <formula>1</formula>
    </cfRule>
    <cfRule type="cellIs" dxfId="706" priority="784" stopIfTrue="1" operator="between">
      <formula>0.7</formula>
      <formula>0.8999</formula>
    </cfRule>
    <cfRule type="cellIs" dxfId="705" priority="785" stopIfTrue="1" operator="between">
      <formula>0.00001</formula>
      <formula>0.6999</formula>
    </cfRule>
  </conditionalFormatting>
  <conditionalFormatting sqref="Q61:Q62">
    <cfRule type="cellIs" dxfId="704" priority="776" stopIfTrue="1" operator="equal">
      <formula>0</formula>
    </cfRule>
    <cfRule type="cellIs" dxfId="703" priority="777" stopIfTrue="1" operator="greaterThan">
      <formula>1</formula>
    </cfRule>
    <cfRule type="cellIs" dxfId="702" priority="778" stopIfTrue="1" operator="between">
      <formula>0.9</formula>
      <formula>1</formula>
    </cfRule>
    <cfRule type="cellIs" dxfId="701" priority="779" stopIfTrue="1" operator="between">
      <formula>0.7</formula>
      <formula>0.8999</formula>
    </cfRule>
    <cfRule type="cellIs" dxfId="700" priority="780" stopIfTrue="1" operator="between">
      <formula>0.00001</formula>
      <formula>0.6999</formula>
    </cfRule>
  </conditionalFormatting>
  <conditionalFormatting sqref="Q41 Z41">
    <cfRule type="cellIs" dxfId="699" priority="771" stopIfTrue="1" operator="equal">
      <formula>0</formula>
    </cfRule>
    <cfRule type="cellIs" dxfId="698" priority="772" stopIfTrue="1" operator="greaterThan">
      <formula>1</formula>
    </cfRule>
    <cfRule type="cellIs" dxfId="697" priority="773" stopIfTrue="1" operator="between">
      <formula>0.9</formula>
      <formula>1</formula>
    </cfRule>
    <cfRule type="cellIs" dxfId="696" priority="774" stopIfTrue="1" operator="between">
      <formula>0.7</formula>
      <formula>0.8999</formula>
    </cfRule>
    <cfRule type="cellIs" dxfId="695" priority="775" stopIfTrue="1" operator="between">
      <formula>0.00001</formula>
      <formula>0.6999</formula>
    </cfRule>
  </conditionalFormatting>
  <conditionalFormatting sqref="Z35 T35">
    <cfRule type="cellIs" dxfId="694" priority="766" stopIfTrue="1" operator="equal">
      <formula>0</formula>
    </cfRule>
    <cfRule type="cellIs" dxfId="693" priority="767" stopIfTrue="1" operator="greaterThan">
      <formula>1</formula>
    </cfRule>
    <cfRule type="cellIs" dxfId="692" priority="768" stopIfTrue="1" operator="between">
      <formula>0.9</formula>
      <formula>1</formula>
    </cfRule>
    <cfRule type="cellIs" dxfId="691" priority="769" stopIfTrue="1" operator="between">
      <formula>0.7</formula>
      <formula>0.8999</formula>
    </cfRule>
    <cfRule type="cellIs" dxfId="690" priority="770" stopIfTrue="1" operator="between">
      <formula>0.00001</formula>
      <formula>0.6999</formula>
    </cfRule>
  </conditionalFormatting>
  <conditionalFormatting sqref="N43 Q43 Z43">
    <cfRule type="cellIs" dxfId="689" priority="761" stopIfTrue="1" operator="equal">
      <formula>0</formula>
    </cfRule>
    <cfRule type="cellIs" dxfId="688" priority="762" stopIfTrue="1" operator="greaterThan">
      <formula>1</formula>
    </cfRule>
    <cfRule type="cellIs" dxfId="687" priority="763" stopIfTrue="1" operator="between">
      <formula>0.9</formula>
      <formula>1</formula>
    </cfRule>
    <cfRule type="cellIs" dxfId="686" priority="764" stopIfTrue="1" operator="between">
      <formula>0.7</formula>
      <formula>0.8999</formula>
    </cfRule>
    <cfRule type="cellIs" dxfId="685" priority="765" stopIfTrue="1" operator="between">
      <formula>0.00001</formula>
      <formula>0.6999</formula>
    </cfRule>
  </conditionalFormatting>
  <conditionalFormatting sqref="N44 Q44 Z44">
    <cfRule type="cellIs" dxfId="684" priority="756" stopIfTrue="1" operator="equal">
      <formula>0</formula>
    </cfRule>
    <cfRule type="cellIs" dxfId="683" priority="757" stopIfTrue="1" operator="greaterThan">
      <formula>1</formula>
    </cfRule>
    <cfRule type="cellIs" dxfId="682" priority="758" stopIfTrue="1" operator="between">
      <formula>0.9</formula>
      <formula>1</formula>
    </cfRule>
    <cfRule type="cellIs" dxfId="681" priority="759" stopIfTrue="1" operator="between">
      <formula>0.7</formula>
      <formula>0.8999</formula>
    </cfRule>
    <cfRule type="cellIs" dxfId="680" priority="760" stopIfTrue="1" operator="between">
      <formula>0.00001</formula>
      <formula>0.6999</formula>
    </cfRule>
  </conditionalFormatting>
  <conditionalFormatting sqref="N45 Q45 Z45">
    <cfRule type="cellIs" dxfId="679" priority="751" stopIfTrue="1" operator="equal">
      <formula>0</formula>
    </cfRule>
    <cfRule type="cellIs" dxfId="678" priority="752" stopIfTrue="1" operator="greaterThan">
      <formula>1</formula>
    </cfRule>
    <cfRule type="cellIs" dxfId="677" priority="753" stopIfTrue="1" operator="between">
      <formula>0.9</formula>
      <formula>1</formula>
    </cfRule>
    <cfRule type="cellIs" dxfId="676" priority="754" stopIfTrue="1" operator="between">
      <formula>0.7</formula>
      <formula>0.8999</formula>
    </cfRule>
    <cfRule type="cellIs" dxfId="675" priority="755" stopIfTrue="1" operator="between">
      <formula>0.00001</formula>
      <formula>0.6999</formula>
    </cfRule>
  </conditionalFormatting>
  <conditionalFormatting sqref="N46 Q46 Z46">
    <cfRule type="cellIs" dxfId="674" priority="746" stopIfTrue="1" operator="equal">
      <formula>0</formula>
    </cfRule>
    <cfRule type="cellIs" dxfId="673" priority="747" stopIfTrue="1" operator="greaterThan">
      <formula>1</formula>
    </cfRule>
    <cfRule type="cellIs" dxfId="672" priority="748" stopIfTrue="1" operator="between">
      <formula>0.9</formula>
      <formula>1</formula>
    </cfRule>
    <cfRule type="cellIs" dxfId="671" priority="749" stopIfTrue="1" operator="between">
      <formula>0.7</formula>
      <formula>0.8999</formula>
    </cfRule>
    <cfRule type="cellIs" dxfId="670" priority="750" stopIfTrue="1" operator="between">
      <formula>0.00001</formula>
      <formula>0.6999</formula>
    </cfRule>
  </conditionalFormatting>
  <conditionalFormatting sqref="N47 Q47 Z47">
    <cfRule type="cellIs" dxfId="669" priority="741" stopIfTrue="1" operator="equal">
      <formula>0</formula>
    </cfRule>
    <cfRule type="cellIs" dxfId="668" priority="742" stopIfTrue="1" operator="greaterThan">
      <formula>1</formula>
    </cfRule>
    <cfRule type="cellIs" dxfId="667" priority="743" stopIfTrue="1" operator="between">
      <formula>0.9</formula>
      <formula>1</formula>
    </cfRule>
    <cfRule type="cellIs" dxfId="666" priority="744" stopIfTrue="1" operator="between">
      <formula>0.7</formula>
      <formula>0.8999</formula>
    </cfRule>
    <cfRule type="cellIs" dxfId="665" priority="745" stopIfTrue="1" operator="between">
      <formula>0.00001</formula>
      <formula>0.6999</formula>
    </cfRule>
  </conditionalFormatting>
  <conditionalFormatting sqref="N52 Q52">
    <cfRule type="cellIs" dxfId="664" priority="736" stopIfTrue="1" operator="equal">
      <formula>0</formula>
    </cfRule>
    <cfRule type="cellIs" dxfId="663" priority="737" stopIfTrue="1" operator="greaterThan">
      <formula>1</formula>
    </cfRule>
    <cfRule type="cellIs" dxfId="662" priority="738" stopIfTrue="1" operator="between">
      <formula>0.9</formula>
      <formula>1</formula>
    </cfRule>
    <cfRule type="cellIs" dxfId="661" priority="739" stopIfTrue="1" operator="between">
      <formula>0.7</formula>
      <formula>0.8999</formula>
    </cfRule>
    <cfRule type="cellIs" dxfId="660" priority="740" stopIfTrue="1" operator="between">
      <formula>0.00001</formula>
      <formula>0.6999</formula>
    </cfRule>
  </conditionalFormatting>
  <conditionalFormatting sqref="W53">
    <cfRule type="cellIs" dxfId="659" priority="731" stopIfTrue="1" operator="equal">
      <formula>0</formula>
    </cfRule>
    <cfRule type="cellIs" dxfId="658" priority="732" stopIfTrue="1" operator="greaterThan">
      <formula>1</formula>
    </cfRule>
    <cfRule type="cellIs" dxfId="657" priority="733" stopIfTrue="1" operator="between">
      <formula>0.9</formula>
      <formula>1</formula>
    </cfRule>
    <cfRule type="cellIs" dxfId="656" priority="734" stopIfTrue="1" operator="between">
      <formula>0.7</formula>
      <formula>0.8999</formula>
    </cfRule>
    <cfRule type="cellIs" dxfId="655" priority="735" stopIfTrue="1" operator="between">
      <formula>0.00001</formula>
      <formula>0.6999</formula>
    </cfRule>
  </conditionalFormatting>
  <conditionalFormatting sqref="Z53">
    <cfRule type="cellIs" dxfId="654" priority="726" stopIfTrue="1" operator="equal">
      <formula>0</formula>
    </cfRule>
    <cfRule type="cellIs" dxfId="653" priority="727" stopIfTrue="1" operator="greaterThan">
      <formula>1</formula>
    </cfRule>
    <cfRule type="cellIs" dxfId="652" priority="728" stopIfTrue="1" operator="between">
      <formula>0.9</formula>
      <formula>1</formula>
    </cfRule>
    <cfRule type="cellIs" dxfId="651" priority="729" stopIfTrue="1" operator="between">
      <formula>0.7</formula>
      <formula>0.8999</formula>
    </cfRule>
    <cfRule type="cellIs" dxfId="650" priority="730" stopIfTrue="1" operator="between">
      <formula>0.00001</formula>
      <formula>0.6999</formula>
    </cfRule>
  </conditionalFormatting>
  <conditionalFormatting sqref="N53 Q53">
    <cfRule type="cellIs" dxfId="649" priority="721" stopIfTrue="1" operator="equal">
      <formula>0</formula>
    </cfRule>
    <cfRule type="cellIs" dxfId="648" priority="722" stopIfTrue="1" operator="greaterThan">
      <formula>1</formula>
    </cfRule>
    <cfRule type="cellIs" dxfId="647" priority="723" stopIfTrue="1" operator="between">
      <formula>0.9</formula>
      <formula>1</formula>
    </cfRule>
    <cfRule type="cellIs" dxfId="646" priority="724" stopIfTrue="1" operator="between">
      <formula>0.7</formula>
      <formula>0.8999</formula>
    </cfRule>
    <cfRule type="cellIs" dxfId="645" priority="725" stopIfTrue="1" operator="between">
      <formula>0.00001</formula>
      <formula>0.6999</formula>
    </cfRule>
  </conditionalFormatting>
  <conditionalFormatting sqref="T51:T54">
    <cfRule type="cellIs" dxfId="644" priority="716" stopIfTrue="1" operator="equal">
      <formula>0</formula>
    </cfRule>
    <cfRule type="cellIs" dxfId="643" priority="717" stopIfTrue="1" operator="greaterThan">
      <formula>1</formula>
    </cfRule>
    <cfRule type="cellIs" dxfId="642" priority="718" stopIfTrue="1" operator="between">
      <formula>0.9</formula>
      <formula>1</formula>
    </cfRule>
    <cfRule type="cellIs" dxfId="641" priority="719" stopIfTrue="1" operator="between">
      <formula>0.7</formula>
      <formula>0.8999</formula>
    </cfRule>
    <cfRule type="cellIs" dxfId="640" priority="720" stopIfTrue="1" operator="between">
      <formula>0.00001</formula>
      <formula>0.6999</formula>
    </cfRule>
  </conditionalFormatting>
  <conditionalFormatting sqref="W54">
    <cfRule type="cellIs" dxfId="639" priority="711" stopIfTrue="1" operator="equal">
      <formula>0</formula>
    </cfRule>
    <cfRule type="cellIs" dxfId="638" priority="712" stopIfTrue="1" operator="greaterThan">
      <formula>1</formula>
    </cfRule>
    <cfRule type="cellIs" dxfId="637" priority="713" stopIfTrue="1" operator="between">
      <formula>0.9</formula>
      <formula>1</formula>
    </cfRule>
    <cfRule type="cellIs" dxfId="636" priority="714" stopIfTrue="1" operator="between">
      <formula>0.7</formula>
      <formula>0.8999</formula>
    </cfRule>
    <cfRule type="cellIs" dxfId="635" priority="715" stopIfTrue="1" operator="between">
      <formula>0.00001</formula>
      <formula>0.6999</formula>
    </cfRule>
  </conditionalFormatting>
  <conditionalFormatting sqref="Z54">
    <cfRule type="cellIs" dxfId="634" priority="706" stopIfTrue="1" operator="equal">
      <formula>0</formula>
    </cfRule>
    <cfRule type="cellIs" dxfId="633" priority="707" stopIfTrue="1" operator="greaterThan">
      <formula>1</formula>
    </cfRule>
    <cfRule type="cellIs" dxfId="632" priority="708" stopIfTrue="1" operator="between">
      <formula>0.9</formula>
      <formula>1</formula>
    </cfRule>
    <cfRule type="cellIs" dxfId="631" priority="709" stopIfTrue="1" operator="between">
      <formula>0.7</formula>
      <formula>0.8999</formula>
    </cfRule>
    <cfRule type="cellIs" dxfId="630" priority="710" stopIfTrue="1" operator="between">
      <formula>0.00001</formula>
      <formula>0.6999</formula>
    </cfRule>
  </conditionalFormatting>
  <conditionalFormatting sqref="N54 Q54">
    <cfRule type="cellIs" dxfId="629" priority="701" stopIfTrue="1" operator="equal">
      <formula>0</formula>
    </cfRule>
    <cfRule type="cellIs" dxfId="628" priority="702" stopIfTrue="1" operator="greaterThan">
      <formula>1</formula>
    </cfRule>
    <cfRule type="cellIs" dxfId="627" priority="703" stopIfTrue="1" operator="between">
      <formula>0.9</formula>
      <formula>1</formula>
    </cfRule>
    <cfRule type="cellIs" dxfId="626" priority="704" stopIfTrue="1" operator="between">
      <formula>0.7</formula>
      <formula>0.8999</formula>
    </cfRule>
    <cfRule type="cellIs" dxfId="625" priority="705" stopIfTrue="1" operator="between">
      <formula>0.00001</formula>
      <formula>0.6999</formula>
    </cfRule>
  </conditionalFormatting>
  <conditionalFormatting sqref="T55">
    <cfRule type="cellIs" dxfId="624" priority="696" stopIfTrue="1" operator="equal">
      <formula>0</formula>
    </cfRule>
    <cfRule type="cellIs" dxfId="623" priority="697" stopIfTrue="1" operator="greaterThan">
      <formula>1</formula>
    </cfRule>
    <cfRule type="cellIs" dxfId="622" priority="698" stopIfTrue="1" operator="between">
      <formula>0.9</formula>
      <formula>1</formula>
    </cfRule>
    <cfRule type="cellIs" dxfId="621" priority="699" stopIfTrue="1" operator="between">
      <formula>0.7</formula>
      <formula>0.8999</formula>
    </cfRule>
    <cfRule type="cellIs" dxfId="620" priority="700" stopIfTrue="1" operator="between">
      <formula>0.00001</formula>
      <formula>0.6999</formula>
    </cfRule>
  </conditionalFormatting>
  <conditionalFormatting sqref="W55">
    <cfRule type="cellIs" dxfId="619" priority="691" stopIfTrue="1" operator="equal">
      <formula>0</formula>
    </cfRule>
    <cfRule type="cellIs" dxfId="618" priority="692" stopIfTrue="1" operator="greaterThan">
      <formula>1</formula>
    </cfRule>
    <cfRule type="cellIs" dxfId="617" priority="693" stopIfTrue="1" operator="between">
      <formula>0.9</formula>
      <formula>1</formula>
    </cfRule>
    <cfRule type="cellIs" dxfId="616" priority="694" stopIfTrue="1" operator="between">
      <formula>0.7</formula>
      <formula>0.8999</formula>
    </cfRule>
    <cfRule type="cellIs" dxfId="615" priority="695" stopIfTrue="1" operator="between">
      <formula>0.00001</formula>
      <formula>0.6999</formula>
    </cfRule>
  </conditionalFormatting>
  <conditionalFormatting sqref="Z55">
    <cfRule type="cellIs" dxfId="614" priority="686" stopIfTrue="1" operator="equal">
      <formula>0</formula>
    </cfRule>
    <cfRule type="cellIs" dxfId="613" priority="687" stopIfTrue="1" operator="greaterThan">
      <formula>1</formula>
    </cfRule>
    <cfRule type="cellIs" dxfId="612" priority="688" stopIfTrue="1" operator="between">
      <formula>0.9</formula>
      <formula>1</formula>
    </cfRule>
    <cfRule type="cellIs" dxfId="611" priority="689" stopIfTrue="1" operator="between">
      <formula>0.7</formula>
      <formula>0.8999</formula>
    </cfRule>
    <cfRule type="cellIs" dxfId="610" priority="690" stopIfTrue="1" operator="between">
      <formula>0.00001</formula>
      <formula>0.6999</formula>
    </cfRule>
  </conditionalFormatting>
  <conditionalFormatting sqref="N55 Q55">
    <cfRule type="cellIs" dxfId="609" priority="681" stopIfTrue="1" operator="equal">
      <formula>0</formula>
    </cfRule>
    <cfRule type="cellIs" dxfId="608" priority="682" stopIfTrue="1" operator="greaterThan">
      <formula>1</formula>
    </cfRule>
    <cfRule type="cellIs" dxfId="607" priority="683" stopIfTrue="1" operator="between">
      <formula>0.9</formula>
      <formula>1</formula>
    </cfRule>
    <cfRule type="cellIs" dxfId="606" priority="684" stopIfTrue="1" operator="between">
      <formula>0.7</formula>
      <formula>0.8999</formula>
    </cfRule>
    <cfRule type="cellIs" dxfId="605" priority="685" stopIfTrue="1" operator="between">
      <formula>0.00001</formula>
      <formula>0.6999</formula>
    </cfRule>
  </conditionalFormatting>
  <conditionalFormatting sqref="T56">
    <cfRule type="cellIs" dxfId="604" priority="676" stopIfTrue="1" operator="equal">
      <formula>0</formula>
    </cfRule>
    <cfRule type="cellIs" dxfId="603" priority="677" stopIfTrue="1" operator="greaterThan">
      <formula>1</formula>
    </cfRule>
    <cfRule type="cellIs" dxfId="602" priority="678" stopIfTrue="1" operator="between">
      <formula>0.9</formula>
      <formula>1</formula>
    </cfRule>
    <cfRule type="cellIs" dxfId="601" priority="679" stopIfTrue="1" operator="between">
      <formula>0.7</formula>
      <formula>0.8999</formula>
    </cfRule>
    <cfRule type="cellIs" dxfId="600" priority="680" stopIfTrue="1" operator="between">
      <formula>0.00001</formula>
      <formula>0.6999</formula>
    </cfRule>
  </conditionalFormatting>
  <conditionalFormatting sqref="W56">
    <cfRule type="cellIs" dxfId="599" priority="671" stopIfTrue="1" operator="equal">
      <formula>0</formula>
    </cfRule>
    <cfRule type="cellIs" dxfId="598" priority="672" stopIfTrue="1" operator="greaterThan">
      <formula>1</formula>
    </cfRule>
    <cfRule type="cellIs" dxfId="597" priority="673" stopIfTrue="1" operator="between">
      <formula>0.9</formula>
      <formula>1</formula>
    </cfRule>
    <cfRule type="cellIs" dxfId="596" priority="674" stopIfTrue="1" operator="between">
      <formula>0.7</formula>
      <formula>0.8999</formula>
    </cfRule>
    <cfRule type="cellIs" dxfId="595" priority="675" stopIfTrue="1" operator="between">
      <formula>0.00001</formula>
      <formula>0.6999</formula>
    </cfRule>
  </conditionalFormatting>
  <conditionalFormatting sqref="Z56">
    <cfRule type="cellIs" dxfId="594" priority="666" stopIfTrue="1" operator="equal">
      <formula>0</formula>
    </cfRule>
    <cfRule type="cellIs" dxfId="593" priority="667" stopIfTrue="1" operator="greaterThan">
      <formula>1</formula>
    </cfRule>
    <cfRule type="cellIs" dxfId="592" priority="668" stopIfTrue="1" operator="between">
      <formula>0.9</formula>
      <formula>1</formula>
    </cfRule>
    <cfRule type="cellIs" dxfId="591" priority="669" stopIfTrue="1" operator="between">
      <formula>0.7</formula>
      <formula>0.8999</formula>
    </cfRule>
    <cfRule type="cellIs" dxfId="590" priority="670" stopIfTrue="1" operator="between">
      <formula>0.00001</formula>
      <formula>0.6999</formula>
    </cfRule>
  </conditionalFormatting>
  <conditionalFormatting sqref="N56 Q56">
    <cfRule type="cellIs" dxfId="589" priority="661" stopIfTrue="1" operator="equal">
      <formula>0</formula>
    </cfRule>
    <cfRule type="cellIs" dxfId="588" priority="662" stopIfTrue="1" operator="greaterThan">
      <formula>1</formula>
    </cfRule>
    <cfRule type="cellIs" dxfId="587" priority="663" stopIfTrue="1" operator="between">
      <formula>0.9</formula>
      <formula>1</formula>
    </cfRule>
    <cfRule type="cellIs" dxfId="586" priority="664" stopIfTrue="1" operator="between">
      <formula>0.7</formula>
      <formula>0.8999</formula>
    </cfRule>
    <cfRule type="cellIs" dxfId="585" priority="665" stopIfTrue="1" operator="between">
      <formula>0.00001</formula>
      <formula>0.6999</formula>
    </cfRule>
  </conditionalFormatting>
  <conditionalFormatting sqref="T57">
    <cfRule type="cellIs" dxfId="584" priority="656" stopIfTrue="1" operator="equal">
      <formula>0</formula>
    </cfRule>
    <cfRule type="cellIs" dxfId="583" priority="657" stopIfTrue="1" operator="greaterThan">
      <formula>1</formula>
    </cfRule>
    <cfRule type="cellIs" dxfId="582" priority="658" stopIfTrue="1" operator="between">
      <formula>0.9</formula>
      <formula>1</formula>
    </cfRule>
    <cfRule type="cellIs" dxfId="581" priority="659" stopIfTrue="1" operator="between">
      <formula>0.7</formula>
      <formula>0.8999</formula>
    </cfRule>
    <cfRule type="cellIs" dxfId="580" priority="660" stopIfTrue="1" operator="between">
      <formula>0.00001</formula>
      <formula>0.6999</formula>
    </cfRule>
  </conditionalFormatting>
  <conditionalFormatting sqref="W57">
    <cfRule type="cellIs" dxfId="579" priority="651" stopIfTrue="1" operator="equal">
      <formula>0</formula>
    </cfRule>
    <cfRule type="cellIs" dxfId="578" priority="652" stopIfTrue="1" operator="greaterThan">
      <formula>1</formula>
    </cfRule>
    <cfRule type="cellIs" dxfId="577" priority="653" stopIfTrue="1" operator="between">
      <formula>0.9</formula>
      <formula>1</formula>
    </cfRule>
    <cfRule type="cellIs" dxfId="576" priority="654" stopIfTrue="1" operator="between">
      <formula>0.7</formula>
      <formula>0.8999</formula>
    </cfRule>
    <cfRule type="cellIs" dxfId="575" priority="655" stopIfTrue="1" operator="between">
      <formula>0.00001</formula>
      <formula>0.6999</formula>
    </cfRule>
  </conditionalFormatting>
  <conditionalFormatting sqref="Z57">
    <cfRule type="cellIs" dxfId="574" priority="646" stopIfTrue="1" operator="equal">
      <formula>0</formula>
    </cfRule>
    <cfRule type="cellIs" dxfId="573" priority="647" stopIfTrue="1" operator="greaterThan">
      <formula>1</formula>
    </cfRule>
    <cfRule type="cellIs" dxfId="572" priority="648" stopIfTrue="1" operator="between">
      <formula>0.9</formula>
      <formula>1</formula>
    </cfRule>
    <cfRule type="cellIs" dxfId="571" priority="649" stopIfTrue="1" operator="between">
      <formula>0.7</formula>
      <formula>0.8999</formula>
    </cfRule>
    <cfRule type="cellIs" dxfId="570" priority="650" stopIfTrue="1" operator="between">
      <formula>0.00001</formula>
      <formula>0.6999</formula>
    </cfRule>
  </conditionalFormatting>
  <conditionalFormatting sqref="N57 Q57">
    <cfRule type="cellIs" dxfId="569" priority="641" stopIfTrue="1" operator="equal">
      <formula>0</formula>
    </cfRule>
    <cfRule type="cellIs" dxfId="568" priority="642" stopIfTrue="1" operator="greaterThan">
      <formula>1</formula>
    </cfRule>
    <cfRule type="cellIs" dxfId="567" priority="643" stopIfTrue="1" operator="between">
      <formula>0.9</formula>
      <formula>1</formula>
    </cfRule>
    <cfRule type="cellIs" dxfId="566" priority="644" stopIfTrue="1" operator="between">
      <formula>0.7</formula>
      <formula>0.8999</formula>
    </cfRule>
    <cfRule type="cellIs" dxfId="565" priority="645" stopIfTrue="1" operator="between">
      <formula>0.00001</formula>
      <formula>0.6999</formula>
    </cfRule>
  </conditionalFormatting>
  <conditionalFormatting sqref="N58 Q58">
    <cfRule type="cellIs" dxfId="564" priority="636" stopIfTrue="1" operator="equal">
      <formula>0</formula>
    </cfRule>
    <cfRule type="cellIs" dxfId="563" priority="637" stopIfTrue="1" operator="greaterThan">
      <formula>1</formula>
    </cfRule>
    <cfRule type="cellIs" dxfId="562" priority="638" stopIfTrue="1" operator="between">
      <formula>0.9</formula>
      <formula>1</formula>
    </cfRule>
    <cfRule type="cellIs" dxfId="561" priority="639" stopIfTrue="1" operator="between">
      <formula>0.7</formula>
      <formula>0.8999</formula>
    </cfRule>
    <cfRule type="cellIs" dxfId="560" priority="640" stopIfTrue="1" operator="between">
      <formula>0.00001</formula>
      <formula>0.6999</formula>
    </cfRule>
  </conditionalFormatting>
  <conditionalFormatting sqref="T59">
    <cfRule type="cellIs" dxfId="559" priority="631" stopIfTrue="1" operator="equal">
      <formula>0</formula>
    </cfRule>
    <cfRule type="cellIs" dxfId="558" priority="632" stopIfTrue="1" operator="greaterThan">
      <formula>1</formula>
    </cfRule>
    <cfRule type="cellIs" dxfId="557" priority="633" stopIfTrue="1" operator="between">
      <formula>0.9</formula>
      <formula>1</formula>
    </cfRule>
    <cfRule type="cellIs" dxfId="556" priority="634" stopIfTrue="1" operator="between">
      <formula>0.7</formula>
      <formula>0.8999</formula>
    </cfRule>
    <cfRule type="cellIs" dxfId="555" priority="635" stopIfTrue="1" operator="between">
      <formula>0.00001</formula>
      <formula>0.6999</formula>
    </cfRule>
  </conditionalFormatting>
  <conditionalFormatting sqref="W59">
    <cfRule type="cellIs" dxfId="554" priority="626" stopIfTrue="1" operator="equal">
      <formula>0</formula>
    </cfRule>
    <cfRule type="cellIs" dxfId="553" priority="627" stopIfTrue="1" operator="greaterThan">
      <formula>1</formula>
    </cfRule>
    <cfRule type="cellIs" dxfId="552" priority="628" stopIfTrue="1" operator="between">
      <formula>0.9</formula>
      <formula>1</formula>
    </cfRule>
    <cfRule type="cellIs" dxfId="551" priority="629" stopIfTrue="1" operator="between">
      <formula>0.7</formula>
      <formula>0.8999</formula>
    </cfRule>
    <cfRule type="cellIs" dxfId="550" priority="630" stopIfTrue="1" operator="between">
      <formula>0.00001</formula>
      <formula>0.6999</formula>
    </cfRule>
  </conditionalFormatting>
  <conditionalFormatting sqref="Z59">
    <cfRule type="cellIs" dxfId="549" priority="621" stopIfTrue="1" operator="equal">
      <formula>0</formula>
    </cfRule>
    <cfRule type="cellIs" dxfId="548" priority="622" stopIfTrue="1" operator="greaterThan">
      <formula>1</formula>
    </cfRule>
    <cfRule type="cellIs" dxfId="547" priority="623" stopIfTrue="1" operator="between">
      <formula>0.9</formula>
      <formula>1</formula>
    </cfRule>
    <cfRule type="cellIs" dxfId="546" priority="624" stopIfTrue="1" operator="between">
      <formula>0.7</formula>
      <formula>0.8999</formula>
    </cfRule>
    <cfRule type="cellIs" dxfId="545" priority="625" stopIfTrue="1" operator="between">
      <formula>0.00001</formula>
      <formula>0.6999</formula>
    </cfRule>
  </conditionalFormatting>
  <conditionalFormatting sqref="N59 Q59">
    <cfRule type="cellIs" dxfId="544" priority="616" stopIfTrue="1" operator="equal">
      <formula>0</formula>
    </cfRule>
    <cfRule type="cellIs" dxfId="543" priority="617" stopIfTrue="1" operator="greaterThan">
      <formula>1</formula>
    </cfRule>
    <cfRule type="cellIs" dxfId="542" priority="618" stopIfTrue="1" operator="between">
      <formula>0.9</formula>
      <formula>1</formula>
    </cfRule>
    <cfRule type="cellIs" dxfId="541" priority="619" stopIfTrue="1" operator="between">
      <formula>0.7</formula>
      <formula>0.8999</formula>
    </cfRule>
    <cfRule type="cellIs" dxfId="540" priority="620" stopIfTrue="1" operator="between">
      <formula>0.00001</formula>
      <formula>0.6999</formula>
    </cfRule>
  </conditionalFormatting>
  <conditionalFormatting sqref="T58">
    <cfRule type="cellIs" dxfId="539" priority="611" stopIfTrue="1" operator="equal">
      <formula>0</formula>
    </cfRule>
    <cfRule type="cellIs" dxfId="538" priority="612" stopIfTrue="1" operator="greaterThan">
      <formula>1</formula>
    </cfRule>
    <cfRule type="cellIs" dxfId="537" priority="613" stopIfTrue="1" operator="between">
      <formula>0.9</formula>
      <formula>1</formula>
    </cfRule>
    <cfRule type="cellIs" dxfId="536" priority="614" stopIfTrue="1" operator="between">
      <formula>0.7</formula>
      <formula>0.8999</formula>
    </cfRule>
    <cfRule type="cellIs" dxfId="535" priority="615" stopIfTrue="1" operator="between">
      <formula>0.00001</formula>
      <formula>0.6999</formula>
    </cfRule>
  </conditionalFormatting>
  <conditionalFormatting sqref="W58">
    <cfRule type="cellIs" dxfId="534" priority="606" stopIfTrue="1" operator="equal">
      <formula>0</formula>
    </cfRule>
    <cfRule type="cellIs" dxfId="533" priority="607" stopIfTrue="1" operator="greaterThan">
      <formula>1</formula>
    </cfRule>
    <cfRule type="cellIs" dxfId="532" priority="608" stopIfTrue="1" operator="between">
      <formula>0.9</formula>
      <formula>1</formula>
    </cfRule>
    <cfRule type="cellIs" dxfId="531" priority="609" stopIfTrue="1" operator="between">
      <formula>0.7</formula>
      <formula>0.8999</formula>
    </cfRule>
    <cfRule type="cellIs" dxfId="530" priority="610" stopIfTrue="1" operator="between">
      <formula>0.00001</formula>
      <formula>0.6999</formula>
    </cfRule>
  </conditionalFormatting>
  <conditionalFormatting sqref="Z58">
    <cfRule type="cellIs" dxfId="529" priority="601" stopIfTrue="1" operator="equal">
      <formula>0</formula>
    </cfRule>
    <cfRule type="cellIs" dxfId="528" priority="602" stopIfTrue="1" operator="greaterThan">
      <formula>1</formula>
    </cfRule>
    <cfRule type="cellIs" dxfId="527" priority="603" stopIfTrue="1" operator="between">
      <formula>0.9</formula>
      <formula>1</formula>
    </cfRule>
    <cfRule type="cellIs" dxfId="526" priority="604" stopIfTrue="1" operator="between">
      <formula>0.7</formula>
      <formula>0.8999</formula>
    </cfRule>
    <cfRule type="cellIs" dxfId="525" priority="605" stopIfTrue="1" operator="between">
      <formula>0.00001</formula>
      <formula>0.6999</formula>
    </cfRule>
  </conditionalFormatting>
  <conditionalFormatting sqref="Z63">
    <cfRule type="cellIs" dxfId="524" priority="596" stopIfTrue="1" operator="equal">
      <formula>0</formula>
    </cfRule>
    <cfRule type="cellIs" dxfId="523" priority="597" stopIfTrue="1" operator="greaterThan">
      <formula>1</formula>
    </cfRule>
    <cfRule type="cellIs" dxfId="522" priority="598" stopIfTrue="1" operator="between">
      <formula>0.9</formula>
      <formula>1</formula>
    </cfRule>
    <cfRule type="cellIs" dxfId="521" priority="599" stopIfTrue="1" operator="between">
      <formula>0.7</formula>
      <formula>0.8999</formula>
    </cfRule>
    <cfRule type="cellIs" dxfId="520" priority="600" stopIfTrue="1" operator="between">
      <formula>0.00001</formula>
      <formula>0.6999</formula>
    </cfRule>
  </conditionalFormatting>
  <conditionalFormatting sqref="N63 Q63">
    <cfRule type="cellIs" dxfId="519" priority="591" stopIfTrue="1" operator="equal">
      <formula>0</formula>
    </cfRule>
    <cfRule type="cellIs" dxfId="518" priority="592" stopIfTrue="1" operator="greaterThan">
      <formula>1</formula>
    </cfRule>
    <cfRule type="cellIs" dxfId="517" priority="593" stopIfTrue="1" operator="between">
      <formula>0.9</formula>
      <formula>1</formula>
    </cfRule>
    <cfRule type="cellIs" dxfId="516" priority="594" stopIfTrue="1" operator="between">
      <formula>0.7</formula>
      <formula>0.8999</formula>
    </cfRule>
    <cfRule type="cellIs" dxfId="515" priority="595" stopIfTrue="1" operator="between">
      <formula>0.00001</formula>
      <formula>0.6999</formula>
    </cfRule>
  </conditionalFormatting>
  <conditionalFormatting sqref="Z64">
    <cfRule type="cellIs" dxfId="514" priority="586" stopIfTrue="1" operator="equal">
      <formula>0</formula>
    </cfRule>
    <cfRule type="cellIs" dxfId="513" priority="587" stopIfTrue="1" operator="greaterThan">
      <formula>1</formula>
    </cfRule>
    <cfRule type="cellIs" dxfId="512" priority="588" stopIfTrue="1" operator="between">
      <formula>0.9</formula>
      <formula>1</formula>
    </cfRule>
    <cfRule type="cellIs" dxfId="511" priority="589" stopIfTrue="1" operator="between">
      <formula>0.7</formula>
      <formula>0.8999</formula>
    </cfRule>
    <cfRule type="cellIs" dxfId="510" priority="590" stopIfTrue="1" operator="between">
      <formula>0.00001</formula>
      <formula>0.6999</formula>
    </cfRule>
  </conditionalFormatting>
  <conditionalFormatting sqref="N64 Q64">
    <cfRule type="cellIs" dxfId="509" priority="581" stopIfTrue="1" operator="equal">
      <formula>0</formula>
    </cfRule>
    <cfRule type="cellIs" dxfId="508" priority="582" stopIfTrue="1" operator="greaterThan">
      <formula>1</formula>
    </cfRule>
    <cfRule type="cellIs" dxfId="507" priority="583" stopIfTrue="1" operator="between">
      <formula>0.9</formula>
      <formula>1</formula>
    </cfRule>
    <cfRule type="cellIs" dxfId="506" priority="584" stopIfTrue="1" operator="between">
      <formula>0.7</formula>
      <formula>0.8999</formula>
    </cfRule>
    <cfRule type="cellIs" dxfId="505" priority="585" stopIfTrue="1" operator="between">
      <formula>0.00001</formula>
      <formula>0.6999</formula>
    </cfRule>
  </conditionalFormatting>
  <conditionalFormatting sqref="Z65">
    <cfRule type="cellIs" dxfId="504" priority="576" stopIfTrue="1" operator="equal">
      <formula>0</formula>
    </cfRule>
    <cfRule type="cellIs" dxfId="503" priority="577" stopIfTrue="1" operator="greaterThan">
      <formula>1</formula>
    </cfRule>
    <cfRule type="cellIs" dxfId="502" priority="578" stopIfTrue="1" operator="between">
      <formula>0.9</formula>
      <formula>1</formula>
    </cfRule>
    <cfRule type="cellIs" dxfId="501" priority="579" stopIfTrue="1" operator="between">
      <formula>0.7</formula>
      <formula>0.8999</formula>
    </cfRule>
    <cfRule type="cellIs" dxfId="500" priority="580" stopIfTrue="1" operator="between">
      <formula>0.00001</formula>
      <formula>0.6999</formula>
    </cfRule>
  </conditionalFormatting>
  <conditionalFormatting sqref="N65 Q65">
    <cfRule type="cellIs" dxfId="499" priority="571" stopIfTrue="1" operator="equal">
      <formula>0</formula>
    </cfRule>
    <cfRule type="cellIs" dxfId="498" priority="572" stopIfTrue="1" operator="greaterThan">
      <formula>1</formula>
    </cfRule>
    <cfRule type="cellIs" dxfId="497" priority="573" stopIfTrue="1" operator="between">
      <formula>0.9</formula>
      <formula>1</formula>
    </cfRule>
    <cfRule type="cellIs" dxfId="496" priority="574" stopIfTrue="1" operator="between">
      <formula>0.7</formula>
      <formula>0.8999</formula>
    </cfRule>
    <cfRule type="cellIs" dxfId="495" priority="575" stopIfTrue="1" operator="between">
      <formula>0.00001</formula>
      <formula>0.6999</formula>
    </cfRule>
  </conditionalFormatting>
  <conditionalFormatting sqref="T19">
    <cfRule type="cellIs" dxfId="494" priority="566" stopIfTrue="1" operator="equal">
      <formula>0</formula>
    </cfRule>
    <cfRule type="cellIs" dxfId="493" priority="567" stopIfTrue="1" operator="greaterThan">
      <formula>1</formula>
    </cfRule>
    <cfRule type="cellIs" dxfId="492" priority="568" stopIfTrue="1" operator="between">
      <formula>0.9</formula>
      <formula>1</formula>
    </cfRule>
    <cfRule type="cellIs" dxfId="491" priority="569" stopIfTrue="1" operator="between">
      <formula>0.7</formula>
      <formula>0.8999</formula>
    </cfRule>
    <cfRule type="cellIs" dxfId="490" priority="570" stopIfTrue="1" operator="between">
      <formula>0.00001</formula>
      <formula>0.6999</formula>
    </cfRule>
  </conditionalFormatting>
  <conditionalFormatting sqref="T11:T13">
    <cfRule type="cellIs" dxfId="489" priority="561" stopIfTrue="1" operator="equal">
      <formula>0</formula>
    </cfRule>
    <cfRule type="cellIs" dxfId="488" priority="562" stopIfTrue="1" operator="greaterThan">
      <formula>1</formula>
    </cfRule>
    <cfRule type="cellIs" dxfId="487" priority="563" stopIfTrue="1" operator="between">
      <formula>0.9</formula>
      <formula>1</formula>
    </cfRule>
    <cfRule type="cellIs" dxfId="486" priority="564" stopIfTrue="1" operator="between">
      <formula>0.7</formula>
      <formula>0.8999</formula>
    </cfRule>
    <cfRule type="cellIs" dxfId="485" priority="565" stopIfTrue="1" operator="between">
      <formula>0.00001</formula>
      <formula>0.6999</formula>
    </cfRule>
  </conditionalFormatting>
  <conditionalFormatting sqref="T14">
    <cfRule type="cellIs" dxfId="484" priority="556" stopIfTrue="1" operator="equal">
      <formula>0</formula>
    </cfRule>
    <cfRule type="cellIs" dxfId="483" priority="557" stopIfTrue="1" operator="greaterThan">
      <formula>1</formula>
    </cfRule>
    <cfRule type="cellIs" dxfId="482" priority="558" stopIfTrue="1" operator="between">
      <formula>0.9</formula>
      <formula>1</formula>
    </cfRule>
    <cfRule type="cellIs" dxfId="481" priority="559" stopIfTrue="1" operator="between">
      <formula>0.7</formula>
      <formula>0.8999</formula>
    </cfRule>
    <cfRule type="cellIs" dxfId="480" priority="560" stopIfTrue="1" operator="between">
      <formula>0.00001</formula>
      <formula>0.6999</formula>
    </cfRule>
  </conditionalFormatting>
  <conditionalFormatting sqref="T15">
    <cfRule type="cellIs" dxfId="479" priority="551" stopIfTrue="1" operator="equal">
      <formula>0</formula>
    </cfRule>
    <cfRule type="cellIs" dxfId="478" priority="552" stopIfTrue="1" operator="greaterThan">
      <formula>1</formula>
    </cfRule>
    <cfRule type="cellIs" dxfId="477" priority="553" stopIfTrue="1" operator="between">
      <formula>0.9</formula>
      <formula>1</formula>
    </cfRule>
    <cfRule type="cellIs" dxfId="476" priority="554" stopIfTrue="1" operator="between">
      <formula>0.7</formula>
      <formula>0.8999</formula>
    </cfRule>
    <cfRule type="cellIs" dxfId="475" priority="555" stopIfTrue="1" operator="between">
      <formula>0.00001</formula>
      <formula>0.6999</formula>
    </cfRule>
  </conditionalFormatting>
  <conditionalFormatting sqref="T16">
    <cfRule type="cellIs" dxfId="474" priority="546" stopIfTrue="1" operator="equal">
      <formula>0</formula>
    </cfRule>
    <cfRule type="cellIs" dxfId="473" priority="547" stopIfTrue="1" operator="greaterThan">
      <formula>1</formula>
    </cfRule>
    <cfRule type="cellIs" dxfId="472" priority="548" stopIfTrue="1" operator="between">
      <formula>0.9</formula>
      <formula>1</formula>
    </cfRule>
    <cfRule type="cellIs" dxfId="471" priority="549" stopIfTrue="1" operator="between">
      <formula>0.7</formula>
      <formula>0.8999</formula>
    </cfRule>
    <cfRule type="cellIs" dxfId="470" priority="550" stopIfTrue="1" operator="between">
      <formula>0.00001</formula>
      <formula>0.6999</formula>
    </cfRule>
  </conditionalFormatting>
  <conditionalFormatting sqref="T17">
    <cfRule type="cellIs" dxfId="469" priority="541" stopIfTrue="1" operator="equal">
      <formula>0</formula>
    </cfRule>
    <cfRule type="cellIs" dxfId="468" priority="542" stopIfTrue="1" operator="greaterThan">
      <formula>1</formula>
    </cfRule>
    <cfRule type="cellIs" dxfId="467" priority="543" stopIfTrue="1" operator="between">
      <formula>0.9</formula>
      <formula>1</formula>
    </cfRule>
    <cfRule type="cellIs" dxfId="466" priority="544" stopIfTrue="1" operator="between">
      <formula>0.7</formula>
      <formula>0.8999</formula>
    </cfRule>
    <cfRule type="cellIs" dxfId="465" priority="545" stopIfTrue="1" operator="between">
      <formula>0.00001</formula>
      <formula>0.6999</formula>
    </cfRule>
  </conditionalFormatting>
  <conditionalFormatting sqref="T18">
    <cfRule type="cellIs" dxfId="464" priority="536" stopIfTrue="1" operator="equal">
      <formula>0</formula>
    </cfRule>
    <cfRule type="cellIs" dxfId="463" priority="537" stopIfTrue="1" operator="greaterThan">
      <formula>1</formula>
    </cfRule>
    <cfRule type="cellIs" dxfId="462" priority="538" stopIfTrue="1" operator="between">
      <formula>0.9</formula>
      <formula>1</formula>
    </cfRule>
    <cfRule type="cellIs" dxfId="461" priority="539" stopIfTrue="1" operator="between">
      <formula>0.7</formula>
      <formula>0.8999</formula>
    </cfRule>
    <cfRule type="cellIs" dxfId="460" priority="540" stopIfTrue="1" operator="between">
      <formula>0.00001</formula>
      <formula>0.6999</formula>
    </cfRule>
  </conditionalFormatting>
  <conditionalFormatting sqref="T60">
    <cfRule type="cellIs" dxfId="459" priority="531" stopIfTrue="1" operator="equal">
      <formula>0</formula>
    </cfRule>
    <cfRule type="cellIs" dxfId="458" priority="532" stopIfTrue="1" operator="greaterThan">
      <formula>1</formula>
    </cfRule>
    <cfRule type="cellIs" dxfId="457" priority="533" stopIfTrue="1" operator="between">
      <formula>0.9</formula>
      <formula>1</formula>
    </cfRule>
    <cfRule type="cellIs" dxfId="456" priority="534" stopIfTrue="1" operator="between">
      <formula>0.7</formula>
      <formula>0.8999</formula>
    </cfRule>
    <cfRule type="cellIs" dxfId="455" priority="535" stopIfTrue="1" operator="between">
      <formula>0.00001</formula>
      <formula>0.6999</formula>
    </cfRule>
  </conditionalFormatting>
  <conditionalFormatting sqref="T62">
    <cfRule type="cellIs" dxfId="454" priority="526" stopIfTrue="1" operator="equal">
      <formula>0</formula>
    </cfRule>
    <cfRule type="cellIs" dxfId="453" priority="527" stopIfTrue="1" operator="greaterThan">
      <formula>1</formula>
    </cfRule>
    <cfRule type="cellIs" dxfId="452" priority="528" stopIfTrue="1" operator="between">
      <formula>0.9</formula>
      <formula>1</formula>
    </cfRule>
    <cfRule type="cellIs" dxfId="451" priority="529" stopIfTrue="1" operator="between">
      <formula>0.7</formula>
      <formula>0.8999</formula>
    </cfRule>
    <cfRule type="cellIs" dxfId="450" priority="530" stopIfTrue="1" operator="between">
      <formula>0.00001</formula>
      <formula>0.6999</formula>
    </cfRule>
  </conditionalFormatting>
  <conditionalFormatting sqref="N25">
    <cfRule type="cellIs" dxfId="449" priority="521" stopIfTrue="1" operator="equal">
      <formula>0</formula>
    </cfRule>
    <cfRule type="cellIs" dxfId="448" priority="522" stopIfTrue="1" operator="greaterThan">
      <formula>1</formula>
    </cfRule>
    <cfRule type="cellIs" dxfId="447" priority="523" stopIfTrue="1" operator="between">
      <formula>0.9</formula>
      <formula>1</formula>
    </cfRule>
    <cfRule type="cellIs" dxfId="446" priority="524" stopIfTrue="1" operator="between">
      <formula>0.7</formula>
      <formula>0.8999</formula>
    </cfRule>
    <cfRule type="cellIs" dxfId="445" priority="525" stopIfTrue="1" operator="between">
      <formula>0.00001</formula>
      <formula>0.6999</formula>
    </cfRule>
  </conditionalFormatting>
  <conditionalFormatting sqref="N26">
    <cfRule type="cellIs" dxfId="444" priority="516" stopIfTrue="1" operator="equal">
      <formula>0</formula>
    </cfRule>
    <cfRule type="cellIs" dxfId="443" priority="517" stopIfTrue="1" operator="greaterThan">
      <formula>1</formula>
    </cfRule>
    <cfRule type="cellIs" dxfId="442" priority="518" stopIfTrue="1" operator="between">
      <formula>0.9</formula>
      <formula>1</formula>
    </cfRule>
    <cfRule type="cellIs" dxfId="441" priority="519" stopIfTrue="1" operator="between">
      <formula>0.7</formula>
      <formula>0.8999</formula>
    </cfRule>
    <cfRule type="cellIs" dxfId="440" priority="520" stopIfTrue="1" operator="between">
      <formula>0.00001</formula>
      <formula>0.6999</formula>
    </cfRule>
  </conditionalFormatting>
  <conditionalFormatting sqref="N27">
    <cfRule type="cellIs" dxfId="439" priority="511" stopIfTrue="1" operator="equal">
      <formula>0</formula>
    </cfRule>
    <cfRule type="cellIs" dxfId="438" priority="512" stopIfTrue="1" operator="greaterThan">
      <formula>1</formula>
    </cfRule>
    <cfRule type="cellIs" dxfId="437" priority="513" stopIfTrue="1" operator="between">
      <formula>0.9</formula>
      <formula>1</formula>
    </cfRule>
    <cfRule type="cellIs" dxfId="436" priority="514" stopIfTrue="1" operator="between">
      <formula>0.7</formula>
      <formula>0.8999</formula>
    </cfRule>
    <cfRule type="cellIs" dxfId="435" priority="515" stopIfTrue="1" operator="between">
      <formula>0.00001</formula>
      <formula>0.6999</formula>
    </cfRule>
  </conditionalFormatting>
  <conditionalFormatting sqref="W25">
    <cfRule type="cellIs" dxfId="434" priority="501" stopIfTrue="1" operator="equal">
      <formula>0</formula>
    </cfRule>
    <cfRule type="cellIs" dxfId="433" priority="502" stopIfTrue="1" operator="greaterThan">
      <formula>1</formula>
    </cfRule>
    <cfRule type="cellIs" dxfId="432" priority="503" stopIfTrue="1" operator="between">
      <formula>0.9</formula>
      <formula>1</formula>
    </cfRule>
    <cfRule type="cellIs" dxfId="431" priority="504" stopIfTrue="1" operator="between">
      <formula>0.7</formula>
      <formula>0.8999</formula>
    </cfRule>
    <cfRule type="cellIs" dxfId="430" priority="505" stopIfTrue="1" operator="between">
      <formula>0.00001</formula>
      <formula>0.6999</formula>
    </cfRule>
  </conditionalFormatting>
  <conditionalFormatting sqref="W26">
    <cfRule type="cellIs" dxfId="429" priority="496" stopIfTrue="1" operator="equal">
      <formula>0</formula>
    </cfRule>
    <cfRule type="cellIs" dxfId="428" priority="497" stopIfTrue="1" operator="greaterThan">
      <formula>1</formula>
    </cfRule>
    <cfRule type="cellIs" dxfId="427" priority="498" stopIfTrue="1" operator="between">
      <formula>0.9</formula>
      <formula>1</formula>
    </cfRule>
    <cfRule type="cellIs" dxfId="426" priority="499" stopIfTrue="1" operator="between">
      <formula>0.7</formula>
      <formula>0.8999</formula>
    </cfRule>
    <cfRule type="cellIs" dxfId="425" priority="500" stopIfTrue="1" operator="between">
      <formula>0.00001</formula>
      <formula>0.6999</formula>
    </cfRule>
  </conditionalFormatting>
  <conditionalFormatting sqref="W27">
    <cfRule type="cellIs" dxfId="424" priority="491" stopIfTrue="1" operator="equal">
      <formula>0</formula>
    </cfRule>
    <cfRule type="cellIs" dxfId="423" priority="492" stopIfTrue="1" operator="greaterThan">
      <formula>1</formula>
    </cfRule>
    <cfRule type="cellIs" dxfId="422" priority="493" stopIfTrue="1" operator="between">
      <formula>0.9</formula>
      <formula>1</formula>
    </cfRule>
    <cfRule type="cellIs" dxfId="421" priority="494" stopIfTrue="1" operator="between">
      <formula>0.7</formula>
      <formula>0.8999</formula>
    </cfRule>
    <cfRule type="cellIs" dxfId="420" priority="495" stopIfTrue="1" operator="between">
      <formula>0.00001</formula>
      <formula>0.6999</formula>
    </cfRule>
  </conditionalFormatting>
  <conditionalFormatting sqref="W20">
    <cfRule type="cellIs" dxfId="419" priority="481" stopIfTrue="1" operator="equal">
      <formula>0</formula>
    </cfRule>
    <cfRule type="cellIs" dxfId="418" priority="482" stopIfTrue="1" operator="greaterThan">
      <formula>1</formula>
    </cfRule>
    <cfRule type="cellIs" dxfId="417" priority="483" stopIfTrue="1" operator="between">
      <formula>0.9</formula>
      <formula>1</formula>
    </cfRule>
    <cfRule type="cellIs" dxfId="416" priority="484" stopIfTrue="1" operator="between">
      <formula>0.7</formula>
      <formula>0.8999</formula>
    </cfRule>
    <cfRule type="cellIs" dxfId="415" priority="485" stopIfTrue="1" operator="between">
      <formula>0.00001</formula>
      <formula>0.6999</formula>
    </cfRule>
  </conditionalFormatting>
  <conditionalFormatting sqref="W22:W23">
    <cfRule type="cellIs" dxfId="414" priority="476" stopIfTrue="1" operator="equal">
      <formula>0</formula>
    </cfRule>
    <cfRule type="cellIs" dxfId="413" priority="477" stopIfTrue="1" operator="greaterThan">
      <formula>1</formula>
    </cfRule>
    <cfRule type="cellIs" dxfId="412" priority="478" stopIfTrue="1" operator="between">
      <formula>0.9</formula>
      <formula>1</formula>
    </cfRule>
    <cfRule type="cellIs" dxfId="411" priority="479" stopIfTrue="1" operator="between">
      <formula>0.7</formula>
      <formula>0.8999</formula>
    </cfRule>
    <cfRule type="cellIs" dxfId="410" priority="480" stopIfTrue="1" operator="between">
      <formula>0.00001</formula>
      <formula>0.6999</formula>
    </cfRule>
  </conditionalFormatting>
  <conditionalFormatting sqref="T40 T42">
    <cfRule type="cellIs" dxfId="409" priority="471" stopIfTrue="1" operator="equal">
      <formula>0</formula>
    </cfRule>
    <cfRule type="cellIs" dxfId="408" priority="472" stopIfTrue="1" operator="greaterThan">
      <formula>1</formula>
    </cfRule>
    <cfRule type="cellIs" dxfId="407" priority="473" stopIfTrue="1" operator="between">
      <formula>0.9</formula>
      <formula>1</formula>
    </cfRule>
    <cfRule type="cellIs" dxfId="406" priority="474" stopIfTrue="1" operator="between">
      <formula>0.7</formula>
      <formula>0.8999</formula>
    </cfRule>
    <cfRule type="cellIs" dxfId="405" priority="475" stopIfTrue="1" operator="between">
      <formula>0.00001</formula>
      <formula>0.6999</formula>
    </cfRule>
  </conditionalFormatting>
  <conditionalFormatting sqref="T41">
    <cfRule type="cellIs" dxfId="404" priority="466" stopIfTrue="1" operator="equal">
      <formula>0</formula>
    </cfRule>
    <cfRule type="cellIs" dxfId="403" priority="467" stopIfTrue="1" operator="greaterThan">
      <formula>1</formula>
    </cfRule>
    <cfRule type="cellIs" dxfId="402" priority="468" stopIfTrue="1" operator="between">
      <formula>0.9</formula>
      <formula>1</formula>
    </cfRule>
    <cfRule type="cellIs" dxfId="401" priority="469" stopIfTrue="1" operator="between">
      <formula>0.7</formula>
      <formula>0.8999</formula>
    </cfRule>
    <cfRule type="cellIs" dxfId="400" priority="470" stopIfTrue="1" operator="between">
      <formula>0.00001</formula>
      <formula>0.6999</formula>
    </cfRule>
  </conditionalFormatting>
  <conditionalFormatting sqref="T43">
    <cfRule type="cellIs" dxfId="399" priority="461" stopIfTrue="1" operator="equal">
      <formula>0</formula>
    </cfRule>
    <cfRule type="cellIs" dxfId="398" priority="462" stopIfTrue="1" operator="greaterThan">
      <formula>1</formula>
    </cfRule>
    <cfRule type="cellIs" dxfId="397" priority="463" stopIfTrue="1" operator="between">
      <formula>0.9</formula>
      <formula>1</formula>
    </cfRule>
    <cfRule type="cellIs" dxfId="396" priority="464" stopIfTrue="1" operator="between">
      <formula>0.7</formula>
      <formula>0.8999</formula>
    </cfRule>
    <cfRule type="cellIs" dxfId="395" priority="465" stopIfTrue="1" operator="between">
      <formula>0.00001</formula>
      <formula>0.6999</formula>
    </cfRule>
  </conditionalFormatting>
  <conditionalFormatting sqref="T44">
    <cfRule type="cellIs" dxfId="394" priority="456" stopIfTrue="1" operator="equal">
      <formula>0</formula>
    </cfRule>
    <cfRule type="cellIs" dxfId="393" priority="457" stopIfTrue="1" operator="greaterThan">
      <formula>1</formula>
    </cfRule>
    <cfRule type="cellIs" dxfId="392" priority="458" stopIfTrue="1" operator="between">
      <formula>0.9</formula>
      <formula>1</formula>
    </cfRule>
    <cfRule type="cellIs" dxfId="391" priority="459" stopIfTrue="1" operator="between">
      <formula>0.7</formula>
      <formula>0.8999</formula>
    </cfRule>
    <cfRule type="cellIs" dxfId="390" priority="460" stopIfTrue="1" operator="between">
      <formula>0.00001</formula>
      <formula>0.6999</formula>
    </cfRule>
  </conditionalFormatting>
  <conditionalFormatting sqref="W40 W42:W43">
    <cfRule type="cellIs" dxfId="389" priority="451" stopIfTrue="1" operator="equal">
      <formula>0</formula>
    </cfRule>
    <cfRule type="cellIs" dxfId="388" priority="452" stopIfTrue="1" operator="greaterThan">
      <formula>1</formula>
    </cfRule>
    <cfRule type="cellIs" dxfId="387" priority="453" stopIfTrue="1" operator="between">
      <formula>0.9</formula>
      <formula>1</formula>
    </cfRule>
    <cfRule type="cellIs" dxfId="386" priority="454" stopIfTrue="1" operator="between">
      <formula>0.7</formula>
      <formula>0.8999</formula>
    </cfRule>
    <cfRule type="cellIs" dxfId="385" priority="455" stopIfTrue="1" operator="between">
      <formula>0.00001</formula>
      <formula>0.6999</formula>
    </cfRule>
  </conditionalFormatting>
  <conditionalFormatting sqref="W41">
    <cfRule type="cellIs" dxfId="384" priority="446" stopIfTrue="1" operator="equal">
      <formula>0</formula>
    </cfRule>
    <cfRule type="cellIs" dxfId="383" priority="447" stopIfTrue="1" operator="greaterThan">
      <formula>1</formula>
    </cfRule>
    <cfRule type="cellIs" dxfId="382" priority="448" stopIfTrue="1" operator="between">
      <formula>0.9</formula>
      <formula>1</formula>
    </cfRule>
    <cfRule type="cellIs" dxfId="381" priority="449" stopIfTrue="1" operator="between">
      <formula>0.7</formula>
      <formula>0.8999</formula>
    </cfRule>
    <cfRule type="cellIs" dxfId="380" priority="450" stopIfTrue="1" operator="between">
      <formula>0.00001</formula>
      <formula>0.6999</formula>
    </cfRule>
  </conditionalFormatting>
  <conditionalFormatting sqref="W44">
    <cfRule type="cellIs" dxfId="379" priority="441" stopIfTrue="1" operator="equal">
      <formula>0</formula>
    </cfRule>
    <cfRule type="cellIs" dxfId="378" priority="442" stopIfTrue="1" operator="greaterThan">
      <formula>1</formula>
    </cfRule>
    <cfRule type="cellIs" dxfId="377" priority="443" stopIfTrue="1" operator="between">
      <formula>0.9</formula>
      <formula>1</formula>
    </cfRule>
    <cfRule type="cellIs" dxfId="376" priority="444" stopIfTrue="1" operator="between">
      <formula>0.7</formula>
      <formula>0.8999</formula>
    </cfRule>
    <cfRule type="cellIs" dxfId="375" priority="445" stopIfTrue="1" operator="between">
      <formula>0.00001</formula>
      <formula>0.6999</formula>
    </cfRule>
  </conditionalFormatting>
  <conditionalFormatting sqref="W19">
    <cfRule type="cellIs" dxfId="374" priority="436" stopIfTrue="1" operator="equal">
      <formula>0</formula>
    </cfRule>
    <cfRule type="cellIs" dxfId="373" priority="437" stopIfTrue="1" operator="greaterThan">
      <formula>1</formula>
    </cfRule>
    <cfRule type="cellIs" dxfId="372" priority="438" stopIfTrue="1" operator="between">
      <formula>0.9</formula>
      <formula>1</formula>
    </cfRule>
    <cfRule type="cellIs" dxfId="371" priority="439" stopIfTrue="1" operator="between">
      <formula>0.7</formula>
      <formula>0.8999</formula>
    </cfRule>
    <cfRule type="cellIs" dxfId="370" priority="440" stopIfTrue="1" operator="between">
      <formula>0.00001</formula>
      <formula>0.6999</formula>
    </cfRule>
  </conditionalFormatting>
  <conditionalFormatting sqref="W12:W13">
    <cfRule type="cellIs" dxfId="369" priority="431" stopIfTrue="1" operator="equal">
      <formula>0</formula>
    </cfRule>
    <cfRule type="cellIs" dxfId="368" priority="432" stopIfTrue="1" operator="greaterThan">
      <formula>1</formula>
    </cfRule>
    <cfRule type="cellIs" dxfId="367" priority="433" stopIfTrue="1" operator="between">
      <formula>0.9</formula>
      <formula>1</formula>
    </cfRule>
    <cfRule type="cellIs" dxfId="366" priority="434" stopIfTrue="1" operator="between">
      <formula>0.7</formula>
      <formula>0.8999</formula>
    </cfRule>
    <cfRule type="cellIs" dxfId="365" priority="435" stopIfTrue="1" operator="between">
      <formula>0.00001</formula>
      <formula>0.6999</formula>
    </cfRule>
  </conditionalFormatting>
  <conditionalFormatting sqref="W14">
    <cfRule type="cellIs" dxfId="364" priority="426" stopIfTrue="1" operator="equal">
      <formula>0</formula>
    </cfRule>
    <cfRule type="cellIs" dxfId="363" priority="427" stopIfTrue="1" operator="greaterThan">
      <formula>1</formula>
    </cfRule>
    <cfRule type="cellIs" dxfId="362" priority="428" stopIfTrue="1" operator="between">
      <formula>0.9</formula>
      <formula>1</formula>
    </cfRule>
    <cfRule type="cellIs" dxfId="361" priority="429" stopIfTrue="1" operator="between">
      <formula>0.7</formula>
      <formula>0.8999</formula>
    </cfRule>
    <cfRule type="cellIs" dxfId="360" priority="430" stopIfTrue="1" operator="between">
      <formula>0.00001</formula>
      <formula>0.6999</formula>
    </cfRule>
  </conditionalFormatting>
  <conditionalFormatting sqref="W15">
    <cfRule type="cellIs" dxfId="359" priority="421" stopIfTrue="1" operator="equal">
      <formula>0</formula>
    </cfRule>
    <cfRule type="cellIs" dxfId="358" priority="422" stopIfTrue="1" operator="greaterThan">
      <formula>1</formula>
    </cfRule>
    <cfRule type="cellIs" dxfId="357" priority="423" stopIfTrue="1" operator="between">
      <formula>0.9</formula>
      <formula>1</formula>
    </cfRule>
    <cfRule type="cellIs" dxfId="356" priority="424" stopIfTrue="1" operator="between">
      <formula>0.7</formula>
      <formula>0.8999</formula>
    </cfRule>
    <cfRule type="cellIs" dxfId="355" priority="425" stopIfTrue="1" operator="between">
      <formula>0.00001</formula>
      <formula>0.6999</formula>
    </cfRule>
  </conditionalFormatting>
  <conditionalFormatting sqref="W16">
    <cfRule type="cellIs" dxfId="354" priority="416" stopIfTrue="1" operator="equal">
      <formula>0</formula>
    </cfRule>
    <cfRule type="cellIs" dxfId="353" priority="417" stopIfTrue="1" operator="greaterThan">
      <formula>1</formula>
    </cfRule>
    <cfRule type="cellIs" dxfId="352" priority="418" stopIfTrue="1" operator="between">
      <formula>0.9</formula>
      <formula>1</formula>
    </cfRule>
    <cfRule type="cellIs" dxfId="351" priority="419" stopIfTrue="1" operator="between">
      <formula>0.7</formula>
      <formula>0.8999</formula>
    </cfRule>
    <cfRule type="cellIs" dxfId="350" priority="420" stopIfTrue="1" operator="between">
      <formula>0.00001</formula>
      <formula>0.6999</formula>
    </cfRule>
  </conditionalFormatting>
  <conditionalFormatting sqref="W17">
    <cfRule type="cellIs" dxfId="349" priority="411" stopIfTrue="1" operator="equal">
      <formula>0</formula>
    </cfRule>
    <cfRule type="cellIs" dxfId="348" priority="412" stopIfTrue="1" operator="greaterThan">
      <formula>1</formula>
    </cfRule>
    <cfRule type="cellIs" dxfId="347" priority="413" stopIfTrue="1" operator="between">
      <formula>0.9</formula>
      <formula>1</formula>
    </cfRule>
    <cfRule type="cellIs" dxfId="346" priority="414" stopIfTrue="1" operator="between">
      <formula>0.7</formula>
      <formula>0.8999</formula>
    </cfRule>
    <cfRule type="cellIs" dxfId="345" priority="415" stopIfTrue="1" operator="between">
      <formula>0.00001</formula>
      <formula>0.6999</formula>
    </cfRule>
  </conditionalFormatting>
  <conditionalFormatting sqref="W18">
    <cfRule type="cellIs" dxfId="344" priority="406" stopIfTrue="1" operator="equal">
      <formula>0</formula>
    </cfRule>
    <cfRule type="cellIs" dxfId="343" priority="407" stopIfTrue="1" operator="greaterThan">
      <formula>1</formula>
    </cfRule>
    <cfRule type="cellIs" dxfId="342" priority="408" stopIfTrue="1" operator="between">
      <formula>0.9</formula>
      <formula>1</formula>
    </cfRule>
    <cfRule type="cellIs" dxfId="341" priority="409" stopIfTrue="1" operator="between">
      <formula>0.7</formula>
      <formula>0.8999</formula>
    </cfRule>
    <cfRule type="cellIs" dxfId="340" priority="410" stopIfTrue="1" operator="between">
      <formula>0.00001</formula>
      <formula>0.6999</formula>
    </cfRule>
  </conditionalFormatting>
  <conditionalFormatting sqref="W11">
    <cfRule type="cellIs" dxfId="339" priority="401" stopIfTrue="1" operator="equal">
      <formula>0</formula>
    </cfRule>
    <cfRule type="cellIs" dxfId="338" priority="402" stopIfTrue="1" operator="greaterThan">
      <formula>1</formula>
    </cfRule>
    <cfRule type="cellIs" dxfId="337" priority="403" stopIfTrue="1" operator="between">
      <formula>0.9</formula>
      <formula>1</formula>
    </cfRule>
    <cfRule type="cellIs" dxfId="336" priority="404" stopIfTrue="1" operator="between">
      <formula>0.7</formula>
      <formula>0.8999</formula>
    </cfRule>
    <cfRule type="cellIs" dxfId="335" priority="405" stopIfTrue="1" operator="between">
      <formula>0.00001</formula>
      <formula>0.6999</formula>
    </cfRule>
  </conditionalFormatting>
  <conditionalFormatting sqref="W10">
    <cfRule type="cellIs" dxfId="334" priority="396" stopIfTrue="1" operator="equal">
      <formula>0</formula>
    </cfRule>
    <cfRule type="cellIs" dxfId="333" priority="397" stopIfTrue="1" operator="greaterThan">
      <formula>1</formula>
    </cfRule>
    <cfRule type="cellIs" dxfId="332" priority="398" stopIfTrue="1" operator="between">
      <formula>0.9</formula>
      <formula>1</formula>
    </cfRule>
    <cfRule type="cellIs" dxfId="331" priority="399" stopIfTrue="1" operator="between">
      <formula>0.7</formula>
      <formula>0.8999</formula>
    </cfRule>
    <cfRule type="cellIs" dxfId="330" priority="400" stopIfTrue="1" operator="between">
      <formula>0.00001</formula>
      <formula>0.6999</formula>
    </cfRule>
  </conditionalFormatting>
  <conditionalFormatting sqref="W9">
    <cfRule type="cellIs" dxfId="329" priority="391" stopIfTrue="1" operator="equal">
      <formula>0</formula>
    </cfRule>
    <cfRule type="cellIs" dxfId="328" priority="392" stopIfTrue="1" operator="greaterThan">
      <formula>1</formula>
    </cfRule>
    <cfRule type="cellIs" dxfId="327" priority="393" stopIfTrue="1" operator="between">
      <formula>0.9</formula>
      <formula>1</formula>
    </cfRule>
    <cfRule type="cellIs" dxfId="326" priority="394" stopIfTrue="1" operator="between">
      <formula>0.7</formula>
      <formula>0.8999</formula>
    </cfRule>
    <cfRule type="cellIs" dxfId="325" priority="395" stopIfTrue="1" operator="between">
      <formula>0.00001</formula>
      <formula>0.6999</formula>
    </cfRule>
  </conditionalFormatting>
  <conditionalFormatting sqref="W37">
    <cfRule type="cellIs" dxfId="324" priority="386" stopIfTrue="1" operator="equal">
      <formula>0</formula>
    </cfRule>
    <cfRule type="cellIs" dxfId="323" priority="387" stopIfTrue="1" operator="greaterThan">
      <formula>1</formula>
    </cfRule>
    <cfRule type="cellIs" dxfId="322" priority="388" stopIfTrue="1" operator="between">
      <formula>0.9</formula>
      <formula>1</formula>
    </cfRule>
    <cfRule type="cellIs" dxfId="321" priority="389" stopIfTrue="1" operator="between">
      <formula>0.7</formula>
      <formula>0.8999</formula>
    </cfRule>
    <cfRule type="cellIs" dxfId="320" priority="390" stopIfTrue="1" operator="between">
      <formula>0.00001</formula>
      <formula>0.6999</formula>
    </cfRule>
  </conditionalFormatting>
  <conditionalFormatting sqref="W36">
    <cfRule type="cellIs" dxfId="319" priority="381" stopIfTrue="1" operator="equal">
      <formula>0</formula>
    </cfRule>
    <cfRule type="cellIs" dxfId="318" priority="382" stopIfTrue="1" operator="greaterThan">
      <formula>1</formula>
    </cfRule>
    <cfRule type="cellIs" dxfId="317" priority="383" stopIfTrue="1" operator="between">
      <formula>0.9</formula>
      <formula>1</formula>
    </cfRule>
    <cfRule type="cellIs" dxfId="316" priority="384" stopIfTrue="1" operator="between">
      <formula>0.7</formula>
      <formula>0.8999</formula>
    </cfRule>
    <cfRule type="cellIs" dxfId="315" priority="385" stopIfTrue="1" operator="between">
      <formula>0.00001</formula>
      <formula>0.6999</formula>
    </cfRule>
  </conditionalFormatting>
  <conditionalFormatting sqref="W35">
    <cfRule type="cellIs" dxfId="314" priority="376" stopIfTrue="1" operator="equal">
      <formula>0</formula>
    </cfRule>
    <cfRule type="cellIs" dxfId="313" priority="377" stopIfTrue="1" operator="greaterThan">
      <formula>1</formula>
    </cfRule>
    <cfRule type="cellIs" dxfId="312" priority="378" stopIfTrue="1" operator="between">
      <formula>0.9</formula>
      <formula>1</formula>
    </cfRule>
    <cfRule type="cellIs" dxfId="311" priority="379" stopIfTrue="1" operator="between">
      <formula>0.7</formula>
      <formula>0.8999</formula>
    </cfRule>
    <cfRule type="cellIs" dxfId="310" priority="380" stopIfTrue="1" operator="between">
      <formula>0.00001</formula>
      <formula>0.6999</formula>
    </cfRule>
  </conditionalFormatting>
  <conditionalFormatting sqref="W64">
    <cfRule type="cellIs" dxfId="309" priority="371" stopIfTrue="1" operator="equal">
      <formula>0</formula>
    </cfRule>
    <cfRule type="cellIs" dxfId="308" priority="372" stopIfTrue="1" operator="greaterThan">
      <formula>1</formula>
    </cfRule>
    <cfRule type="cellIs" dxfId="307" priority="373" stopIfTrue="1" operator="between">
      <formula>0.9</formula>
      <formula>1</formula>
    </cfRule>
    <cfRule type="cellIs" dxfId="306" priority="374" stopIfTrue="1" operator="between">
      <formula>0.7</formula>
      <formula>0.8999</formula>
    </cfRule>
    <cfRule type="cellIs" dxfId="305" priority="375" stopIfTrue="1" operator="between">
      <formula>0.00001</formula>
      <formula>0.6999</formula>
    </cfRule>
  </conditionalFormatting>
  <conditionalFormatting sqref="W65">
    <cfRule type="cellIs" dxfId="304" priority="366" stopIfTrue="1" operator="equal">
      <formula>0</formula>
    </cfRule>
    <cfRule type="cellIs" dxfId="303" priority="367" stopIfTrue="1" operator="greaterThan">
      <formula>1</formula>
    </cfRule>
    <cfRule type="cellIs" dxfId="302" priority="368" stopIfTrue="1" operator="between">
      <formula>0.9</formula>
      <formula>1</formula>
    </cfRule>
    <cfRule type="cellIs" dxfId="301" priority="369" stopIfTrue="1" operator="between">
      <formula>0.7</formula>
      <formula>0.8999</formula>
    </cfRule>
    <cfRule type="cellIs" dxfId="300" priority="370" stopIfTrue="1" operator="between">
      <formula>0.00001</formula>
      <formula>0.6999</formula>
    </cfRule>
  </conditionalFormatting>
  <conditionalFormatting sqref="W28:W31">
    <cfRule type="cellIs" dxfId="299" priority="361" stopIfTrue="1" operator="equal">
      <formula>0</formula>
    </cfRule>
    <cfRule type="cellIs" dxfId="298" priority="362" stopIfTrue="1" operator="greaterThan">
      <formula>1</formula>
    </cfRule>
    <cfRule type="cellIs" dxfId="297" priority="363" stopIfTrue="1" operator="between">
      <formula>0.9</formula>
      <formula>1</formula>
    </cfRule>
    <cfRule type="cellIs" dxfId="296" priority="364" stopIfTrue="1" operator="between">
      <formula>0.7</formula>
      <formula>0.8999</formula>
    </cfRule>
    <cfRule type="cellIs" dxfId="295" priority="365" stopIfTrue="1" operator="between">
      <formula>0.00001</formula>
      <formula>0.6999</formula>
    </cfRule>
  </conditionalFormatting>
  <conditionalFormatting sqref="W60:W63">
    <cfRule type="cellIs" dxfId="294" priority="356" stopIfTrue="1" operator="equal">
      <formula>0</formula>
    </cfRule>
    <cfRule type="cellIs" dxfId="293" priority="357" stopIfTrue="1" operator="greaterThan">
      <formula>1</formula>
    </cfRule>
    <cfRule type="cellIs" dxfId="292" priority="358" stopIfTrue="1" operator="between">
      <formula>0.9</formula>
      <formula>1</formula>
    </cfRule>
    <cfRule type="cellIs" dxfId="291" priority="359" stopIfTrue="1" operator="between">
      <formula>0.7</formula>
      <formula>0.8999</formula>
    </cfRule>
    <cfRule type="cellIs" dxfId="290" priority="360" stopIfTrue="1" operator="between">
      <formula>0.00001</formula>
      <formula>0.6999</formula>
    </cfRule>
  </conditionalFormatting>
  <conditionalFormatting sqref="W45">
    <cfRule type="cellIs" dxfId="289" priority="351" stopIfTrue="1" operator="equal">
      <formula>0</formula>
    </cfRule>
    <cfRule type="cellIs" dxfId="288" priority="352" stopIfTrue="1" operator="greaterThan">
      <formula>1</formula>
    </cfRule>
    <cfRule type="cellIs" dxfId="287" priority="353" stopIfTrue="1" operator="between">
      <formula>0.9</formula>
      <formula>1</formula>
    </cfRule>
    <cfRule type="cellIs" dxfId="286" priority="354" stopIfTrue="1" operator="between">
      <formula>0.7</formula>
      <formula>0.8999</formula>
    </cfRule>
    <cfRule type="cellIs" dxfId="285" priority="355" stopIfTrue="1" operator="between">
      <formula>0.00001</formula>
      <formula>0.6999</formula>
    </cfRule>
  </conditionalFormatting>
  <conditionalFormatting sqref="W46">
    <cfRule type="cellIs" dxfId="284" priority="346" stopIfTrue="1" operator="equal">
      <formula>0</formula>
    </cfRule>
    <cfRule type="cellIs" dxfId="283" priority="347" stopIfTrue="1" operator="greaterThan">
      <formula>1</formula>
    </cfRule>
    <cfRule type="cellIs" dxfId="282" priority="348" stopIfTrue="1" operator="between">
      <formula>0.9</formula>
      <formula>1</formula>
    </cfRule>
    <cfRule type="cellIs" dxfId="281" priority="349" stopIfTrue="1" operator="between">
      <formula>0.7</formula>
      <formula>0.8999</formula>
    </cfRule>
    <cfRule type="cellIs" dxfId="280" priority="350" stopIfTrue="1" operator="between">
      <formula>0.00001</formula>
      <formula>0.6999</formula>
    </cfRule>
  </conditionalFormatting>
  <conditionalFormatting sqref="W47">
    <cfRule type="cellIs" dxfId="279" priority="341" stopIfTrue="1" operator="equal">
      <formula>0</formula>
    </cfRule>
    <cfRule type="cellIs" dxfId="278" priority="342" stopIfTrue="1" operator="greaterThan">
      <formula>1</formula>
    </cfRule>
    <cfRule type="cellIs" dxfId="277" priority="343" stopIfTrue="1" operator="between">
      <formula>0.9</formula>
      <formula>1</formula>
    </cfRule>
    <cfRule type="cellIs" dxfId="276" priority="344" stopIfTrue="1" operator="between">
      <formula>0.7</formula>
      <formula>0.8999</formula>
    </cfRule>
    <cfRule type="cellIs" dxfId="275" priority="345" stopIfTrue="1" operator="between">
      <formula>0.00001</formula>
      <formula>0.6999</formula>
    </cfRule>
  </conditionalFormatting>
  <conditionalFormatting sqref="AX97">
    <cfRule type="cellIs" dxfId="274" priority="331" stopIfTrue="1" operator="equal">
      <formula>0</formula>
    </cfRule>
    <cfRule type="cellIs" dxfId="273" priority="332" stopIfTrue="1" operator="greaterThan">
      <formula>1</formula>
    </cfRule>
    <cfRule type="cellIs" dxfId="272" priority="333" stopIfTrue="1" operator="between">
      <formula>0.9</formula>
      <formula>1</formula>
    </cfRule>
    <cfRule type="cellIs" dxfId="271" priority="334" stopIfTrue="1" operator="between">
      <formula>0.7</formula>
      <formula>0.8999</formula>
    </cfRule>
    <cfRule type="cellIs" dxfId="270" priority="335" stopIfTrue="1" operator="between">
      <formula>0.00001</formula>
      <formula>0.6999</formula>
    </cfRule>
  </conditionalFormatting>
  <conditionalFormatting sqref="N94 AI94 AR94 AU94 AO94 AL94 AF94 AC94 Q94 T94 W94 Z94">
    <cfRule type="cellIs" dxfId="269" priority="266" stopIfTrue="1" operator="equal">
      <formula>0</formula>
    </cfRule>
    <cfRule type="cellIs" dxfId="268" priority="267" stopIfTrue="1" operator="greaterThan">
      <formula>1</formula>
    </cfRule>
    <cfRule type="cellIs" dxfId="267" priority="268" stopIfTrue="1" operator="between">
      <formula>0.9</formula>
      <formula>1</formula>
    </cfRule>
    <cfRule type="cellIs" dxfId="266" priority="269" stopIfTrue="1" operator="between">
      <formula>0.7</formula>
      <formula>0.8999</formula>
    </cfRule>
    <cfRule type="cellIs" dxfId="265" priority="270" stopIfTrue="1" operator="between">
      <formula>0.00001</formula>
      <formula>0.6999</formula>
    </cfRule>
  </conditionalFormatting>
  <conditionalFormatting sqref="N95 Q95 T95">
    <cfRule type="cellIs" dxfId="264" priority="261" stopIfTrue="1" operator="equal">
      <formula>0</formula>
    </cfRule>
    <cfRule type="cellIs" dxfId="263" priority="262" stopIfTrue="1" operator="greaterThan">
      <formula>1</formula>
    </cfRule>
    <cfRule type="cellIs" dxfId="262" priority="263" stopIfTrue="1" operator="between">
      <formula>0.9</formula>
      <formula>1</formula>
    </cfRule>
    <cfRule type="cellIs" dxfId="261" priority="264" stopIfTrue="1" operator="between">
      <formula>0.7</formula>
      <formula>0.8999</formula>
    </cfRule>
    <cfRule type="cellIs" dxfId="260" priority="265" stopIfTrue="1" operator="between">
      <formula>0.00001</formula>
      <formula>0.6999</formula>
    </cfRule>
  </conditionalFormatting>
  <conditionalFormatting sqref="Z96 W96 T96 Q96 AC96 AF96 AL96 AO96 AU96 AR96 AI96 N96">
    <cfRule type="cellIs" dxfId="259" priority="256" stopIfTrue="1" operator="equal">
      <formula>0</formula>
    </cfRule>
    <cfRule type="cellIs" dxfId="258" priority="257" stopIfTrue="1" operator="greaterThan">
      <formula>1</formula>
    </cfRule>
    <cfRule type="cellIs" dxfId="257" priority="258" stopIfTrue="1" operator="between">
      <formula>0.9</formula>
      <formula>1</formula>
    </cfRule>
    <cfRule type="cellIs" dxfId="256" priority="259" stopIfTrue="1" operator="between">
      <formula>0.7</formula>
      <formula>0.8999</formula>
    </cfRule>
    <cfRule type="cellIs" dxfId="255" priority="260" stopIfTrue="1" operator="between">
      <formula>0.00001</formula>
      <formula>0.6999</formula>
    </cfRule>
  </conditionalFormatting>
  <conditionalFormatting sqref="W92 T92 Q92 AF92 AL92 AO92 AU92 AR92 AI92 N92 Z92">
    <cfRule type="cellIs" dxfId="254" priority="251" stopIfTrue="1" operator="equal">
      <formula>0</formula>
    </cfRule>
    <cfRule type="cellIs" dxfId="253" priority="252" stopIfTrue="1" operator="greaterThan">
      <formula>1</formula>
    </cfRule>
    <cfRule type="cellIs" dxfId="252" priority="253" stopIfTrue="1" operator="between">
      <formula>0.9</formula>
      <formula>1</formula>
    </cfRule>
    <cfRule type="cellIs" dxfId="251" priority="254" stopIfTrue="1" operator="between">
      <formula>0.7</formula>
      <formula>0.8999</formula>
    </cfRule>
    <cfRule type="cellIs" dxfId="250" priority="255" stopIfTrue="1" operator="between">
      <formula>0.00001</formula>
      <formula>0.6999</formula>
    </cfRule>
  </conditionalFormatting>
  <conditionalFormatting sqref="N93 AI93 AR93 AU93 AO93 AL93 AF93 AC93 Q93 T93 W93 Z93">
    <cfRule type="cellIs" dxfId="249" priority="246" stopIfTrue="1" operator="equal">
      <formula>0</formula>
    </cfRule>
    <cfRule type="cellIs" dxfId="248" priority="247" stopIfTrue="1" operator="greaterThan">
      <formula>1</formula>
    </cfRule>
    <cfRule type="cellIs" dxfId="247" priority="248" stopIfTrue="1" operator="between">
      <formula>0.9</formula>
      <formula>1</formula>
    </cfRule>
    <cfRule type="cellIs" dxfId="246" priority="249" stopIfTrue="1" operator="between">
      <formula>0.7</formula>
      <formula>0.8999</formula>
    </cfRule>
    <cfRule type="cellIs" dxfId="245" priority="250" stopIfTrue="1" operator="between">
      <formula>0.00001</formula>
      <formula>0.6999</formula>
    </cfRule>
  </conditionalFormatting>
  <conditionalFormatting sqref="Z91 W91 T91 Q91 N91">
    <cfRule type="cellIs" dxfId="244" priority="241" stopIfTrue="1" operator="equal">
      <formula>0</formula>
    </cfRule>
    <cfRule type="cellIs" dxfId="243" priority="242" stopIfTrue="1" operator="greaterThan">
      <formula>1</formula>
    </cfRule>
    <cfRule type="cellIs" dxfId="242" priority="243" stopIfTrue="1" operator="between">
      <formula>0.9</formula>
      <formula>1</formula>
    </cfRule>
    <cfRule type="cellIs" dxfId="241" priority="244" stopIfTrue="1" operator="between">
      <formula>0.7</formula>
      <formula>0.8999</formula>
    </cfRule>
    <cfRule type="cellIs" dxfId="240" priority="245" stopIfTrue="1" operator="between">
      <formula>0.00001</formula>
      <formula>0.6999</formula>
    </cfRule>
  </conditionalFormatting>
  <conditionalFormatting sqref="AI95 AR95 AU95 AO95 AL95 AF95 AC95 W95 Z95">
    <cfRule type="cellIs" dxfId="239" priority="236" stopIfTrue="1" operator="equal">
      <formula>0</formula>
    </cfRule>
    <cfRule type="cellIs" dxfId="238" priority="237" stopIfTrue="1" operator="greaterThan">
      <formula>1</formula>
    </cfRule>
    <cfRule type="cellIs" dxfId="237" priority="238" stopIfTrue="1" operator="between">
      <formula>0.9</formula>
      <formula>1</formula>
    </cfRule>
    <cfRule type="cellIs" dxfId="236" priority="239" stopIfTrue="1" operator="between">
      <formula>0.7</formula>
      <formula>0.8999</formula>
    </cfRule>
    <cfRule type="cellIs" dxfId="235" priority="240" stopIfTrue="1" operator="between">
      <formula>0.00001</formula>
      <formula>0.6999</formula>
    </cfRule>
  </conditionalFormatting>
  <conditionalFormatting sqref="Q97">
    <cfRule type="cellIs" dxfId="234" priority="231" stopIfTrue="1" operator="equal">
      <formula>0</formula>
    </cfRule>
    <cfRule type="cellIs" dxfId="233" priority="232" stopIfTrue="1" operator="greaterThan">
      <formula>1</formula>
    </cfRule>
    <cfRule type="cellIs" dxfId="232" priority="233" stopIfTrue="1" operator="between">
      <formula>0.9</formula>
      <formula>1</formula>
    </cfRule>
    <cfRule type="cellIs" dxfId="231" priority="234" stopIfTrue="1" operator="between">
      <formula>0.7</formula>
      <formula>0.8999</formula>
    </cfRule>
    <cfRule type="cellIs" dxfId="230" priority="235" stopIfTrue="1" operator="between">
      <formula>0.00001</formula>
      <formula>0.6999</formula>
    </cfRule>
  </conditionalFormatting>
  <conditionalFormatting sqref="T97">
    <cfRule type="cellIs" dxfId="229" priority="226" stopIfTrue="1" operator="equal">
      <formula>0</formula>
    </cfRule>
    <cfRule type="cellIs" dxfId="228" priority="227" stopIfTrue="1" operator="greaterThan">
      <formula>1</formula>
    </cfRule>
    <cfRule type="cellIs" dxfId="227" priority="228" stopIfTrue="1" operator="between">
      <formula>0.9</formula>
      <formula>1</formula>
    </cfRule>
    <cfRule type="cellIs" dxfId="226" priority="229" stopIfTrue="1" operator="between">
      <formula>0.7</formula>
      <formula>0.8999</formula>
    </cfRule>
    <cfRule type="cellIs" dxfId="225" priority="230" stopIfTrue="1" operator="between">
      <formula>0.00001</formula>
      <formula>0.6999</formula>
    </cfRule>
  </conditionalFormatting>
  <conditionalFormatting sqref="W97">
    <cfRule type="cellIs" dxfId="224" priority="221" stopIfTrue="1" operator="equal">
      <formula>0</formula>
    </cfRule>
    <cfRule type="cellIs" dxfId="223" priority="222" stopIfTrue="1" operator="greaterThan">
      <formula>1</formula>
    </cfRule>
    <cfRule type="cellIs" dxfId="222" priority="223" stopIfTrue="1" operator="between">
      <formula>0.9</formula>
      <formula>1</formula>
    </cfRule>
    <cfRule type="cellIs" dxfId="221" priority="224" stopIfTrue="1" operator="between">
      <formula>0.7</formula>
      <formula>0.8999</formula>
    </cfRule>
    <cfRule type="cellIs" dxfId="220" priority="225" stopIfTrue="1" operator="between">
      <formula>0.00001</formula>
      <formula>0.6999</formula>
    </cfRule>
  </conditionalFormatting>
  <conditionalFormatting sqref="Z97">
    <cfRule type="cellIs" dxfId="219" priority="216" stopIfTrue="1" operator="equal">
      <formula>0</formula>
    </cfRule>
    <cfRule type="cellIs" dxfId="218" priority="217" stopIfTrue="1" operator="greaterThan">
      <formula>1</formula>
    </cfRule>
    <cfRule type="cellIs" dxfId="217" priority="218" stopIfTrue="1" operator="between">
      <formula>0.9</formula>
      <formula>1</formula>
    </cfRule>
    <cfRule type="cellIs" dxfId="216" priority="219" stopIfTrue="1" operator="between">
      <formula>0.7</formula>
      <formula>0.8999</formula>
    </cfRule>
    <cfRule type="cellIs" dxfId="215" priority="220" stopIfTrue="1" operator="between">
      <formula>0.00001</formula>
      <formula>0.6999</formula>
    </cfRule>
  </conditionalFormatting>
  <conditionalFormatting sqref="AC97">
    <cfRule type="cellIs" dxfId="214" priority="211" stopIfTrue="1" operator="equal">
      <formula>0</formula>
    </cfRule>
    <cfRule type="cellIs" dxfId="213" priority="212" stopIfTrue="1" operator="greaterThan">
      <formula>1</formula>
    </cfRule>
    <cfRule type="cellIs" dxfId="212" priority="213" stopIfTrue="1" operator="between">
      <formula>0.9</formula>
      <formula>1</formula>
    </cfRule>
    <cfRule type="cellIs" dxfId="211" priority="214" stopIfTrue="1" operator="between">
      <formula>0.7</formula>
      <formula>0.8999</formula>
    </cfRule>
    <cfRule type="cellIs" dxfId="210" priority="215" stopIfTrue="1" operator="between">
      <formula>0.00001</formula>
      <formula>0.6999</formula>
    </cfRule>
  </conditionalFormatting>
  <conditionalFormatting sqref="AF97">
    <cfRule type="cellIs" dxfId="209" priority="206" stopIfTrue="1" operator="equal">
      <formula>0</formula>
    </cfRule>
    <cfRule type="cellIs" dxfId="208" priority="207" stopIfTrue="1" operator="greaterThan">
      <formula>1</formula>
    </cfRule>
    <cfRule type="cellIs" dxfId="207" priority="208" stopIfTrue="1" operator="between">
      <formula>0.9</formula>
      <formula>1</formula>
    </cfRule>
    <cfRule type="cellIs" dxfId="206" priority="209" stopIfTrue="1" operator="between">
      <formula>0.7</formula>
      <formula>0.8999</formula>
    </cfRule>
    <cfRule type="cellIs" dxfId="205" priority="210" stopIfTrue="1" operator="between">
      <formula>0.00001</formula>
      <formula>0.6999</formula>
    </cfRule>
  </conditionalFormatting>
  <conditionalFormatting sqref="AI97">
    <cfRule type="cellIs" dxfId="204" priority="201" stopIfTrue="1" operator="equal">
      <formula>0</formula>
    </cfRule>
    <cfRule type="cellIs" dxfId="203" priority="202" stopIfTrue="1" operator="greaterThan">
      <formula>1</formula>
    </cfRule>
    <cfRule type="cellIs" dxfId="202" priority="203" stopIfTrue="1" operator="between">
      <formula>0.9</formula>
      <formula>1</formula>
    </cfRule>
    <cfRule type="cellIs" dxfId="201" priority="204" stopIfTrue="1" operator="between">
      <formula>0.7</formula>
      <formula>0.8999</formula>
    </cfRule>
    <cfRule type="cellIs" dxfId="200" priority="205" stopIfTrue="1" operator="between">
      <formula>0.00001</formula>
      <formula>0.6999</formula>
    </cfRule>
  </conditionalFormatting>
  <conditionalFormatting sqref="AL97">
    <cfRule type="cellIs" dxfId="199" priority="196" stopIfTrue="1" operator="equal">
      <formula>0</formula>
    </cfRule>
    <cfRule type="cellIs" dxfId="198" priority="197" stopIfTrue="1" operator="greaterThan">
      <formula>1</formula>
    </cfRule>
    <cfRule type="cellIs" dxfId="197" priority="198" stopIfTrue="1" operator="between">
      <formula>0.9</formula>
      <formula>1</formula>
    </cfRule>
    <cfRule type="cellIs" dxfId="196" priority="199" stopIfTrue="1" operator="between">
      <formula>0.7</formula>
      <formula>0.8999</formula>
    </cfRule>
    <cfRule type="cellIs" dxfId="195" priority="200" stopIfTrue="1" operator="between">
      <formula>0.00001</formula>
      <formula>0.6999</formula>
    </cfRule>
  </conditionalFormatting>
  <conditionalFormatting sqref="AO97">
    <cfRule type="cellIs" dxfId="194" priority="191" stopIfTrue="1" operator="equal">
      <formula>0</formula>
    </cfRule>
    <cfRule type="cellIs" dxfId="193" priority="192" stopIfTrue="1" operator="greaterThan">
      <formula>1</formula>
    </cfRule>
    <cfRule type="cellIs" dxfId="192" priority="193" stopIfTrue="1" operator="between">
      <formula>0.9</formula>
      <formula>1</formula>
    </cfRule>
    <cfRule type="cellIs" dxfId="191" priority="194" stopIfTrue="1" operator="between">
      <formula>0.7</formula>
      <formula>0.8999</formula>
    </cfRule>
    <cfRule type="cellIs" dxfId="190" priority="195" stopIfTrue="1" operator="between">
      <formula>0.00001</formula>
      <formula>0.6999</formula>
    </cfRule>
  </conditionalFormatting>
  <conditionalFormatting sqref="AR97">
    <cfRule type="cellIs" dxfId="189" priority="186" stopIfTrue="1" operator="equal">
      <formula>0</formula>
    </cfRule>
    <cfRule type="cellIs" dxfId="188" priority="187" stopIfTrue="1" operator="greaterThan">
      <formula>1</formula>
    </cfRule>
    <cfRule type="cellIs" dxfId="187" priority="188" stopIfTrue="1" operator="between">
      <formula>0.9</formula>
      <formula>1</formula>
    </cfRule>
    <cfRule type="cellIs" dxfId="186" priority="189" stopIfTrue="1" operator="between">
      <formula>0.7</formula>
      <formula>0.8999</formula>
    </cfRule>
    <cfRule type="cellIs" dxfId="185" priority="190" stopIfTrue="1" operator="between">
      <formula>0.00001</formula>
      <formula>0.6999</formula>
    </cfRule>
  </conditionalFormatting>
  <conditionalFormatting sqref="Q98">
    <cfRule type="cellIs" dxfId="184" priority="181" stopIfTrue="1" operator="equal">
      <formula>0</formula>
    </cfRule>
    <cfRule type="cellIs" dxfId="183" priority="182" stopIfTrue="1" operator="greaterThan">
      <formula>1</formula>
    </cfRule>
    <cfRule type="cellIs" dxfId="182" priority="183" stopIfTrue="1" operator="between">
      <formula>0.9</formula>
      <formula>1</formula>
    </cfRule>
    <cfRule type="cellIs" dxfId="181" priority="184" stopIfTrue="1" operator="between">
      <formula>0.7</formula>
      <formula>0.8999</formula>
    </cfRule>
    <cfRule type="cellIs" dxfId="180" priority="185" stopIfTrue="1" operator="between">
      <formula>0.00001</formula>
      <formula>0.6999</formula>
    </cfRule>
  </conditionalFormatting>
  <conditionalFormatting sqref="T98">
    <cfRule type="cellIs" dxfId="179" priority="176" stopIfTrue="1" operator="equal">
      <formula>0</formula>
    </cfRule>
    <cfRule type="cellIs" dxfId="178" priority="177" stopIfTrue="1" operator="greaterThan">
      <formula>1</formula>
    </cfRule>
    <cfRule type="cellIs" dxfId="177" priority="178" stopIfTrue="1" operator="between">
      <formula>0.9</formula>
      <formula>1</formula>
    </cfRule>
    <cfRule type="cellIs" dxfId="176" priority="179" stopIfTrue="1" operator="between">
      <formula>0.7</formula>
      <formula>0.8999</formula>
    </cfRule>
    <cfRule type="cellIs" dxfId="175" priority="180" stopIfTrue="1" operator="between">
      <formula>0.00001</formula>
      <formula>0.6999</formula>
    </cfRule>
  </conditionalFormatting>
  <conditionalFormatting sqref="W98">
    <cfRule type="cellIs" dxfId="174" priority="171" stopIfTrue="1" operator="equal">
      <formula>0</formula>
    </cfRule>
    <cfRule type="cellIs" dxfId="173" priority="172" stopIfTrue="1" operator="greaterThan">
      <formula>1</formula>
    </cfRule>
    <cfRule type="cellIs" dxfId="172" priority="173" stopIfTrue="1" operator="between">
      <formula>0.9</formula>
      <formula>1</formula>
    </cfRule>
    <cfRule type="cellIs" dxfId="171" priority="174" stopIfTrue="1" operator="between">
      <formula>0.7</formula>
      <formula>0.8999</formula>
    </cfRule>
    <cfRule type="cellIs" dxfId="170" priority="175" stopIfTrue="1" operator="between">
      <formula>0.00001</formula>
      <formula>0.6999</formula>
    </cfRule>
  </conditionalFormatting>
  <conditionalFormatting sqref="Z98">
    <cfRule type="cellIs" dxfId="169" priority="166" stopIfTrue="1" operator="equal">
      <formula>0</formula>
    </cfRule>
    <cfRule type="cellIs" dxfId="168" priority="167" stopIfTrue="1" operator="greaterThan">
      <formula>1</formula>
    </cfRule>
    <cfRule type="cellIs" dxfId="167" priority="168" stopIfTrue="1" operator="between">
      <formula>0.9</formula>
      <formula>1</formula>
    </cfRule>
    <cfRule type="cellIs" dxfId="166" priority="169" stopIfTrue="1" operator="between">
      <formula>0.7</formula>
      <formula>0.8999</formula>
    </cfRule>
    <cfRule type="cellIs" dxfId="165" priority="170" stopIfTrue="1" operator="between">
      <formula>0.00001</formula>
      <formula>0.6999</formula>
    </cfRule>
  </conditionalFormatting>
  <conditionalFormatting sqref="AC98">
    <cfRule type="cellIs" dxfId="164" priority="161" stopIfTrue="1" operator="equal">
      <formula>0</formula>
    </cfRule>
    <cfRule type="cellIs" dxfId="163" priority="162" stopIfTrue="1" operator="greaterThan">
      <formula>1</formula>
    </cfRule>
    <cfRule type="cellIs" dxfId="162" priority="163" stopIfTrue="1" operator="between">
      <formula>0.9</formula>
      <formula>1</formula>
    </cfRule>
    <cfRule type="cellIs" dxfId="161" priority="164" stopIfTrue="1" operator="between">
      <formula>0.7</formula>
      <formula>0.8999</formula>
    </cfRule>
    <cfRule type="cellIs" dxfId="160" priority="165" stopIfTrue="1" operator="between">
      <formula>0.00001</formula>
      <formula>0.6999</formula>
    </cfRule>
  </conditionalFormatting>
  <conditionalFormatting sqref="AF98">
    <cfRule type="cellIs" dxfId="159" priority="156" stopIfTrue="1" operator="equal">
      <formula>0</formula>
    </cfRule>
    <cfRule type="cellIs" dxfId="158" priority="157" stopIfTrue="1" operator="greaterThan">
      <formula>1</formula>
    </cfRule>
    <cfRule type="cellIs" dxfId="157" priority="158" stopIfTrue="1" operator="between">
      <formula>0.9</formula>
      <formula>1</formula>
    </cfRule>
    <cfRule type="cellIs" dxfId="156" priority="159" stopIfTrue="1" operator="between">
      <formula>0.7</formula>
      <formula>0.8999</formula>
    </cfRule>
    <cfRule type="cellIs" dxfId="155" priority="160" stopIfTrue="1" operator="between">
      <formula>0.00001</formula>
      <formula>0.6999</formula>
    </cfRule>
  </conditionalFormatting>
  <conditionalFormatting sqref="AI98">
    <cfRule type="cellIs" dxfId="154" priority="151" stopIfTrue="1" operator="equal">
      <formula>0</formula>
    </cfRule>
    <cfRule type="cellIs" dxfId="153" priority="152" stopIfTrue="1" operator="greaterThan">
      <formula>1</formula>
    </cfRule>
    <cfRule type="cellIs" dxfId="152" priority="153" stopIfTrue="1" operator="between">
      <formula>0.9</formula>
      <formula>1</formula>
    </cfRule>
    <cfRule type="cellIs" dxfId="151" priority="154" stopIfTrue="1" operator="between">
      <formula>0.7</formula>
      <formula>0.8999</formula>
    </cfRule>
    <cfRule type="cellIs" dxfId="150" priority="155" stopIfTrue="1" operator="between">
      <formula>0.00001</formula>
      <formula>0.6999</formula>
    </cfRule>
  </conditionalFormatting>
  <conditionalFormatting sqref="AL98">
    <cfRule type="cellIs" dxfId="149" priority="146" stopIfTrue="1" operator="equal">
      <formula>0</formula>
    </cfRule>
    <cfRule type="cellIs" dxfId="148" priority="147" stopIfTrue="1" operator="greaterThan">
      <formula>1</formula>
    </cfRule>
    <cfRule type="cellIs" dxfId="147" priority="148" stopIfTrue="1" operator="between">
      <formula>0.9</formula>
      <formula>1</formula>
    </cfRule>
    <cfRule type="cellIs" dxfId="146" priority="149" stopIfTrue="1" operator="between">
      <formula>0.7</formula>
      <formula>0.8999</formula>
    </cfRule>
    <cfRule type="cellIs" dxfId="145" priority="150" stopIfTrue="1" operator="between">
      <formula>0.00001</formula>
      <formula>0.6999</formula>
    </cfRule>
  </conditionalFormatting>
  <conditionalFormatting sqref="AO98">
    <cfRule type="cellIs" dxfId="144" priority="141" stopIfTrue="1" operator="equal">
      <formula>0</formula>
    </cfRule>
    <cfRule type="cellIs" dxfId="143" priority="142" stopIfTrue="1" operator="greaterThan">
      <formula>1</formula>
    </cfRule>
    <cfRule type="cellIs" dxfId="142" priority="143" stopIfTrue="1" operator="between">
      <formula>0.9</formula>
      <formula>1</formula>
    </cfRule>
    <cfRule type="cellIs" dxfId="141" priority="144" stopIfTrue="1" operator="between">
      <formula>0.7</formula>
      <formula>0.8999</formula>
    </cfRule>
    <cfRule type="cellIs" dxfId="140" priority="145" stopIfTrue="1" operator="between">
      <formula>0.00001</formula>
      <formula>0.6999</formula>
    </cfRule>
  </conditionalFormatting>
  <conditionalFormatting sqref="AR98">
    <cfRule type="cellIs" dxfId="139" priority="136" stopIfTrue="1" operator="equal">
      <formula>0</formula>
    </cfRule>
    <cfRule type="cellIs" dxfId="138" priority="137" stopIfTrue="1" operator="greaterThan">
      <formula>1</formula>
    </cfRule>
    <cfRule type="cellIs" dxfId="137" priority="138" stopIfTrue="1" operator="between">
      <formula>0.9</formula>
      <formula>1</formula>
    </cfRule>
    <cfRule type="cellIs" dxfId="136" priority="139" stopIfTrue="1" operator="between">
      <formula>0.7</formula>
      <formula>0.8999</formula>
    </cfRule>
    <cfRule type="cellIs" dxfId="135" priority="140" stopIfTrue="1" operator="between">
      <formula>0.00001</formula>
      <formula>0.6999</formula>
    </cfRule>
  </conditionalFormatting>
  <conditionalFormatting sqref="Q99">
    <cfRule type="cellIs" dxfId="134" priority="131" stopIfTrue="1" operator="equal">
      <formula>0</formula>
    </cfRule>
    <cfRule type="cellIs" dxfId="133" priority="132" stopIfTrue="1" operator="greaterThan">
      <formula>1</formula>
    </cfRule>
    <cfRule type="cellIs" dxfId="132" priority="133" stopIfTrue="1" operator="between">
      <formula>0.9</formula>
      <formula>1</formula>
    </cfRule>
    <cfRule type="cellIs" dxfId="131" priority="134" stopIfTrue="1" operator="between">
      <formula>0.7</formula>
      <formula>0.8999</formula>
    </cfRule>
    <cfRule type="cellIs" dxfId="130" priority="135" stopIfTrue="1" operator="between">
      <formula>0.00001</formula>
      <formula>0.6999</formula>
    </cfRule>
  </conditionalFormatting>
  <conditionalFormatting sqref="T99">
    <cfRule type="cellIs" dxfId="129" priority="126" stopIfTrue="1" operator="equal">
      <formula>0</formula>
    </cfRule>
    <cfRule type="cellIs" dxfId="128" priority="127" stopIfTrue="1" operator="greaterThan">
      <formula>1</formula>
    </cfRule>
    <cfRule type="cellIs" dxfId="127" priority="128" stopIfTrue="1" operator="between">
      <formula>0.9</formula>
      <formula>1</formula>
    </cfRule>
    <cfRule type="cellIs" dxfId="126" priority="129" stopIfTrue="1" operator="between">
      <formula>0.7</formula>
      <formula>0.8999</formula>
    </cfRule>
    <cfRule type="cellIs" dxfId="125" priority="130" stopIfTrue="1" operator="between">
      <formula>0.00001</formula>
      <formula>0.6999</formula>
    </cfRule>
  </conditionalFormatting>
  <conditionalFormatting sqref="W99">
    <cfRule type="cellIs" dxfId="124" priority="121" stopIfTrue="1" operator="equal">
      <formula>0</formula>
    </cfRule>
    <cfRule type="cellIs" dxfId="123" priority="122" stopIfTrue="1" operator="greaterThan">
      <formula>1</formula>
    </cfRule>
    <cfRule type="cellIs" dxfId="122" priority="123" stopIfTrue="1" operator="between">
      <formula>0.9</formula>
      <formula>1</formula>
    </cfRule>
    <cfRule type="cellIs" dxfId="121" priority="124" stopIfTrue="1" operator="between">
      <formula>0.7</formula>
      <formula>0.8999</formula>
    </cfRule>
    <cfRule type="cellIs" dxfId="120" priority="125" stopIfTrue="1" operator="between">
      <formula>0.00001</formula>
      <formula>0.6999</formula>
    </cfRule>
  </conditionalFormatting>
  <conditionalFormatting sqref="Z99">
    <cfRule type="cellIs" dxfId="119" priority="116" stopIfTrue="1" operator="equal">
      <formula>0</formula>
    </cfRule>
    <cfRule type="cellIs" dxfId="118" priority="117" stopIfTrue="1" operator="greaterThan">
      <formula>1</formula>
    </cfRule>
    <cfRule type="cellIs" dxfId="117" priority="118" stopIfTrue="1" operator="between">
      <formula>0.9</formula>
      <formula>1</formula>
    </cfRule>
    <cfRule type="cellIs" dxfId="116" priority="119" stopIfTrue="1" operator="between">
      <formula>0.7</formula>
      <formula>0.8999</formula>
    </cfRule>
    <cfRule type="cellIs" dxfId="115" priority="120" stopIfTrue="1" operator="between">
      <formula>0.00001</formula>
      <formula>0.6999</formula>
    </cfRule>
  </conditionalFormatting>
  <conditionalFormatting sqref="AC99">
    <cfRule type="cellIs" dxfId="114" priority="111" stopIfTrue="1" operator="equal">
      <formula>0</formula>
    </cfRule>
    <cfRule type="cellIs" dxfId="113" priority="112" stopIfTrue="1" operator="greaterThan">
      <formula>1</formula>
    </cfRule>
    <cfRule type="cellIs" dxfId="112" priority="113" stopIfTrue="1" operator="between">
      <formula>0.9</formula>
      <formula>1</formula>
    </cfRule>
    <cfRule type="cellIs" dxfId="111" priority="114" stopIfTrue="1" operator="between">
      <formula>0.7</formula>
      <formula>0.8999</formula>
    </cfRule>
    <cfRule type="cellIs" dxfId="110" priority="115" stopIfTrue="1" operator="between">
      <formula>0.00001</formula>
      <formula>0.6999</formula>
    </cfRule>
  </conditionalFormatting>
  <conditionalFormatting sqref="AF99">
    <cfRule type="cellIs" dxfId="109" priority="106" stopIfTrue="1" operator="equal">
      <formula>0</formula>
    </cfRule>
    <cfRule type="cellIs" dxfId="108" priority="107" stopIfTrue="1" operator="greaterThan">
      <formula>1</formula>
    </cfRule>
    <cfRule type="cellIs" dxfId="107" priority="108" stopIfTrue="1" operator="between">
      <formula>0.9</formula>
      <formula>1</formula>
    </cfRule>
    <cfRule type="cellIs" dxfId="106" priority="109" stopIfTrue="1" operator="between">
      <formula>0.7</formula>
      <formula>0.8999</formula>
    </cfRule>
    <cfRule type="cellIs" dxfId="105" priority="110" stopIfTrue="1" operator="between">
      <formula>0.00001</formula>
      <formula>0.6999</formula>
    </cfRule>
  </conditionalFormatting>
  <conditionalFormatting sqref="AI99">
    <cfRule type="cellIs" dxfId="104" priority="101" stopIfTrue="1" operator="equal">
      <formula>0</formula>
    </cfRule>
    <cfRule type="cellIs" dxfId="103" priority="102" stopIfTrue="1" operator="greaterThan">
      <formula>1</formula>
    </cfRule>
    <cfRule type="cellIs" dxfId="102" priority="103" stopIfTrue="1" operator="between">
      <formula>0.9</formula>
      <formula>1</formula>
    </cfRule>
    <cfRule type="cellIs" dxfId="101" priority="104" stopIfTrue="1" operator="between">
      <formula>0.7</formula>
      <formula>0.8999</formula>
    </cfRule>
    <cfRule type="cellIs" dxfId="100" priority="105" stopIfTrue="1" operator="between">
      <formula>0.00001</formula>
      <formula>0.6999</formula>
    </cfRule>
  </conditionalFormatting>
  <conditionalFormatting sqref="AL99">
    <cfRule type="cellIs" dxfId="99" priority="96" stopIfTrue="1" operator="equal">
      <formula>0</formula>
    </cfRule>
    <cfRule type="cellIs" dxfId="98" priority="97" stopIfTrue="1" operator="greaterThan">
      <formula>1</formula>
    </cfRule>
    <cfRule type="cellIs" dxfId="97" priority="98" stopIfTrue="1" operator="between">
      <formula>0.9</formula>
      <formula>1</formula>
    </cfRule>
    <cfRule type="cellIs" dxfId="96" priority="99" stopIfTrue="1" operator="between">
      <formula>0.7</formula>
      <formula>0.8999</formula>
    </cfRule>
    <cfRule type="cellIs" dxfId="95" priority="100" stopIfTrue="1" operator="between">
      <formula>0.00001</formula>
      <formula>0.6999</formula>
    </cfRule>
  </conditionalFormatting>
  <conditionalFormatting sqref="AO99">
    <cfRule type="cellIs" dxfId="94" priority="91" stopIfTrue="1" operator="equal">
      <formula>0</formula>
    </cfRule>
    <cfRule type="cellIs" dxfId="93" priority="92" stopIfTrue="1" operator="greaterThan">
      <formula>1</formula>
    </cfRule>
    <cfRule type="cellIs" dxfId="92" priority="93" stopIfTrue="1" operator="between">
      <formula>0.9</formula>
      <formula>1</formula>
    </cfRule>
    <cfRule type="cellIs" dxfId="91" priority="94" stopIfTrue="1" operator="between">
      <formula>0.7</formula>
      <formula>0.8999</formula>
    </cfRule>
    <cfRule type="cellIs" dxfId="90" priority="95" stopIfTrue="1" operator="between">
      <formula>0.00001</formula>
      <formula>0.6999</formula>
    </cfRule>
  </conditionalFormatting>
  <conditionalFormatting sqref="AR99">
    <cfRule type="cellIs" dxfId="89" priority="86" stopIfTrue="1" operator="equal">
      <formula>0</formula>
    </cfRule>
    <cfRule type="cellIs" dxfId="88" priority="87" stopIfTrue="1" operator="greaterThan">
      <formula>1</formula>
    </cfRule>
    <cfRule type="cellIs" dxfId="87" priority="88" stopIfTrue="1" operator="between">
      <formula>0.9</formula>
      <formula>1</formula>
    </cfRule>
    <cfRule type="cellIs" dxfId="86" priority="89" stopIfTrue="1" operator="between">
      <formula>0.7</formula>
      <formula>0.8999</formula>
    </cfRule>
    <cfRule type="cellIs" dxfId="85" priority="90" stopIfTrue="1" operator="between">
      <formula>0.00001</formula>
      <formula>0.6999</formula>
    </cfRule>
  </conditionalFormatting>
  <conditionalFormatting sqref="Q100">
    <cfRule type="cellIs" dxfId="84" priority="81" stopIfTrue="1" operator="equal">
      <formula>0</formula>
    </cfRule>
    <cfRule type="cellIs" dxfId="83" priority="82" stopIfTrue="1" operator="greaterThan">
      <formula>1</formula>
    </cfRule>
    <cfRule type="cellIs" dxfId="82" priority="83" stopIfTrue="1" operator="between">
      <formula>0.9</formula>
      <formula>1</formula>
    </cfRule>
    <cfRule type="cellIs" dxfId="81" priority="84" stopIfTrue="1" operator="between">
      <formula>0.7</formula>
      <formula>0.8999</formula>
    </cfRule>
    <cfRule type="cellIs" dxfId="80" priority="85" stopIfTrue="1" operator="between">
      <formula>0.00001</formula>
      <formula>0.6999</formula>
    </cfRule>
  </conditionalFormatting>
  <conditionalFormatting sqref="T100">
    <cfRule type="cellIs" dxfId="79" priority="76" stopIfTrue="1" operator="equal">
      <formula>0</formula>
    </cfRule>
    <cfRule type="cellIs" dxfId="78" priority="77" stopIfTrue="1" operator="greaterThan">
      <formula>1</formula>
    </cfRule>
    <cfRule type="cellIs" dxfId="77" priority="78" stopIfTrue="1" operator="between">
      <formula>0.9</formula>
      <formula>1</formula>
    </cfRule>
    <cfRule type="cellIs" dxfId="76" priority="79" stopIfTrue="1" operator="between">
      <formula>0.7</formula>
      <formula>0.8999</formula>
    </cfRule>
    <cfRule type="cellIs" dxfId="75" priority="80" stopIfTrue="1" operator="between">
      <formula>0.00001</formula>
      <formula>0.6999</formula>
    </cfRule>
  </conditionalFormatting>
  <conditionalFormatting sqref="W100">
    <cfRule type="cellIs" dxfId="74" priority="71" stopIfTrue="1" operator="equal">
      <formula>0</formula>
    </cfRule>
    <cfRule type="cellIs" dxfId="73" priority="72" stopIfTrue="1" operator="greaterThan">
      <formula>1</formula>
    </cfRule>
    <cfRule type="cellIs" dxfId="72" priority="73" stopIfTrue="1" operator="between">
      <formula>0.9</formula>
      <formula>1</formula>
    </cfRule>
    <cfRule type="cellIs" dxfId="71" priority="74" stopIfTrue="1" operator="between">
      <formula>0.7</formula>
      <formula>0.8999</formula>
    </cfRule>
    <cfRule type="cellIs" dxfId="70" priority="75" stopIfTrue="1" operator="between">
      <formula>0.00001</formula>
      <formula>0.6999</formula>
    </cfRule>
  </conditionalFormatting>
  <conditionalFormatting sqref="Z100">
    <cfRule type="cellIs" dxfId="69" priority="66" stopIfTrue="1" operator="equal">
      <formula>0</formula>
    </cfRule>
    <cfRule type="cellIs" dxfId="68" priority="67" stopIfTrue="1" operator="greaterThan">
      <formula>1</formula>
    </cfRule>
    <cfRule type="cellIs" dxfId="67" priority="68" stopIfTrue="1" operator="between">
      <formula>0.9</formula>
      <formula>1</formula>
    </cfRule>
    <cfRule type="cellIs" dxfId="66" priority="69" stopIfTrue="1" operator="between">
      <formula>0.7</formula>
      <formula>0.8999</formula>
    </cfRule>
    <cfRule type="cellIs" dxfId="65" priority="70" stopIfTrue="1" operator="between">
      <formula>0.00001</formula>
      <formula>0.6999</formula>
    </cfRule>
  </conditionalFormatting>
  <conditionalFormatting sqref="AC100">
    <cfRule type="cellIs" dxfId="64" priority="61" stopIfTrue="1" operator="equal">
      <formula>0</formula>
    </cfRule>
    <cfRule type="cellIs" dxfId="63" priority="62" stopIfTrue="1" operator="greaterThan">
      <formula>1</formula>
    </cfRule>
    <cfRule type="cellIs" dxfId="62" priority="63" stopIfTrue="1" operator="between">
      <formula>0.9</formula>
      <formula>1</formula>
    </cfRule>
    <cfRule type="cellIs" dxfId="61" priority="64" stopIfTrue="1" operator="between">
      <formula>0.7</formula>
      <formula>0.8999</formula>
    </cfRule>
    <cfRule type="cellIs" dxfId="60" priority="65" stopIfTrue="1" operator="between">
      <formula>0.00001</formula>
      <formula>0.6999</formula>
    </cfRule>
  </conditionalFormatting>
  <conditionalFormatting sqref="AF100">
    <cfRule type="cellIs" dxfId="59" priority="56" stopIfTrue="1" operator="equal">
      <formula>0</formula>
    </cfRule>
    <cfRule type="cellIs" dxfId="58" priority="57" stopIfTrue="1" operator="greaterThan">
      <formula>1</formula>
    </cfRule>
    <cfRule type="cellIs" dxfId="57" priority="58" stopIfTrue="1" operator="between">
      <formula>0.9</formula>
      <formula>1</formula>
    </cfRule>
    <cfRule type="cellIs" dxfId="56" priority="59" stopIfTrue="1" operator="between">
      <formula>0.7</formula>
      <formula>0.8999</formula>
    </cfRule>
    <cfRule type="cellIs" dxfId="55" priority="60" stopIfTrue="1" operator="between">
      <formula>0.00001</formula>
      <formula>0.6999</formula>
    </cfRule>
  </conditionalFormatting>
  <conditionalFormatting sqref="AI100">
    <cfRule type="cellIs" dxfId="54" priority="51" stopIfTrue="1" operator="equal">
      <formula>0</formula>
    </cfRule>
    <cfRule type="cellIs" dxfId="53" priority="52" stopIfTrue="1" operator="greaterThan">
      <formula>1</formula>
    </cfRule>
    <cfRule type="cellIs" dxfId="52" priority="53" stopIfTrue="1" operator="between">
      <formula>0.9</formula>
      <formula>1</formula>
    </cfRule>
    <cfRule type="cellIs" dxfId="51" priority="54" stopIfTrue="1" operator="between">
      <formula>0.7</formula>
      <formula>0.8999</formula>
    </cfRule>
    <cfRule type="cellIs" dxfId="50" priority="55" stopIfTrue="1" operator="between">
      <formula>0.00001</formula>
      <formula>0.6999</formula>
    </cfRule>
  </conditionalFormatting>
  <conditionalFormatting sqref="AL100">
    <cfRule type="cellIs" dxfId="49" priority="46" stopIfTrue="1" operator="equal">
      <formula>0</formula>
    </cfRule>
    <cfRule type="cellIs" dxfId="48" priority="47" stopIfTrue="1" operator="greaterThan">
      <formula>1</formula>
    </cfRule>
    <cfRule type="cellIs" dxfId="47" priority="48" stopIfTrue="1" operator="between">
      <formula>0.9</formula>
      <formula>1</formula>
    </cfRule>
    <cfRule type="cellIs" dxfId="46" priority="49" stopIfTrue="1" operator="between">
      <formula>0.7</formula>
      <formula>0.8999</formula>
    </cfRule>
    <cfRule type="cellIs" dxfId="45" priority="50" stopIfTrue="1" operator="between">
      <formula>0.00001</formula>
      <formula>0.6999</formula>
    </cfRule>
  </conditionalFormatting>
  <conditionalFormatting sqref="AO100">
    <cfRule type="cellIs" dxfId="44" priority="41" stopIfTrue="1" operator="equal">
      <formula>0</formula>
    </cfRule>
    <cfRule type="cellIs" dxfId="43" priority="42" stopIfTrue="1" operator="greaterThan">
      <formula>1</formula>
    </cfRule>
    <cfRule type="cellIs" dxfId="42" priority="43" stopIfTrue="1" operator="between">
      <formula>0.9</formula>
      <formula>1</formula>
    </cfRule>
    <cfRule type="cellIs" dxfId="41" priority="44" stopIfTrue="1" operator="between">
      <formula>0.7</formula>
      <formula>0.8999</formula>
    </cfRule>
    <cfRule type="cellIs" dxfId="40" priority="45" stopIfTrue="1" operator="between">
      <formula>0.00001</formula>
      <formula>0.6999</formula>
    </cfRule>
  </conditionalFormatting>
  <conditionalFormatting sqref="AR100">
    <cfRule type="cellIs" dxfId="39" priority="36" stopIfTrue="1" operator="equal">
      <formula>0</formula>
    </cfRule>
    <cfRule type="cellIs" dxfId="38" priority="37" stopIfTrue="1" operator="greaterThan">
      <formula>1</formula>
    </cfRule>
    <cfRule type="cellIs" dxfId="37" priority="38" stopIfTrue="1" operator="between">
      <formula>0.9</formula>
      <formula>1</formula>
    </cfRule>
    <cfRule type="cellIs" dxfId="36" priority="39" stopIfTrue="1" operator="between">
      <formula>0.7</formula>
      <formula>0.8999</formula>
    </cfRule>
    <cfRule type="cellIs" dxfId="35" priority="40" stopIfTrue="1" operator="between">
      <formula>0.00001</formula>
      <formula>0.6999</formula>
    </cfRule>
  </conditionalFormatting>
  <conditionalFormatting sqref="N97:N100">
    <cfRule type="cellIs" dxfId="34" priority="31" stopIfTrue="1" operator="equal">
      <formula>0</formula>
    </cfRule>
    <cfRule type="cellIs" dxfId="33" priority="32" stopIfTrue="1" operator="greaterThan">
      <formula>1</formula>
    </cfRule>
    <cfRule type="cellIs" dxfId="32" priority="33" stopIfTrue="1" operator="between">
      <formula>0.9</formula>
      <formula>1</formula>
    </cfRule>
    <cfRule type="cellIs" dxfId="31" priority="34" stopIfTrue="1" operator="between">
      <formula>0.7</formula>
      <formula>0.8999</formula>
    </cfRule>
    <cfRule type="cellIs" dxfId="30" priority="35" stopIfTrue="1" operator="between">
      <formula>0.00001</formula>
      <formula>0.6999</formula>
    </cfRule>
  </conditionalFormatting>
  <conditionalFormatting sqref="AU97">
    <cfRule type="cellIs" dxfId="29" priority="26" stopIfTrue="1" operator="equal">
      <formula>0</formula>
    </cfRule>
    <cfRule type="cellIs" dxfId="28" priority="27" stopIfTrue="1" operator="greaterThan">
      <formula>1</formula>
    </cfRule>
    <cfRule type="cellIs" dxfId="27" priority="28" stopIfTrue="1" operator="between">
      <formula>0.9</formula>
      <formula>1</formula>
    </cfRule>
    <cfRule type="cellIs" dxfId="26" priority="29" stopIfTrue="1" operator="between">
      <formula>0.7</formula>
      <formula>0.8999</formula>
    </cfRule>
    <cfRule type="cellIs" dxfId="25" priority="30" stopIfTrue="1" operator="between">
      <formula>0.00001</formula>
      <formula>0.6999</formula>
    </cfRule>
  </conditionalFormatting>
  <conditionalFormatting sqref="AU98">
    <cfRule type="cellIs" dxfId="24" priority="21" stopIfTrue="1" operator="equal">
      <formula>0</formula>
    </cfRule>
    <cfRule type="cellIs" dxfId="23" priority="22" stopIfTrue="1" operator="greaterThan">
      <formula>1</formula>
    </cfRule>
    <cfRule type="cellIs" dxfId="22" priority="23" stopIfTrue="1" operator="between">
      <formula>0.9</formula>
      <formula>1</formula>
    </cfRule>
    <cfRule type="cellIs" dxfId="21" priority="24" stopIfTrue="1" operator="between">
      <formula>0.7</formula>
      <formula>0.8999</formula>
    </cfRule>
    <cfRule type="cellIs" dxfId="20" priority="25" stopIfTrue="1" operator="between">
      <formula>0.00001</formula>
      <formula>0.6999</formula>
    </cfRule>
  </conditionalFormatting>
  <conditionalFormatting sqref="AU99">
    <cfRule type="cellIs" dxfId="19" priority="16" stopIfTrue="1" operator="equal">
      <formula>0</formula>
    </cfRule>
    <cfRule type="cellIs" dxfId="18" priority="17" stopIfTrue="1" operator="greaterThan">
      <formula>1</formula>
    </cfRule>
    <cfRule type="cellIs" dxfId="17" priority="18" stopIfTrue="1" operator="between">
      <formula>0.9</formula>
      <formula>1</formula>
    </cfRule>
    <cfRule type="cellIs" dxfId="16" priority="19" stopIfTrue="1" operator="between">
      <formula>0.7</formula>
      <formula>0.8999</formula>
    </cfRule>
    <cfRule type="cellIs" dxfId="15" priority="20" stopIfTrue="1" operator="between">
      <formula>0.00001</formula>
      <formula>0.6999</formula>
    </cfRule>
  </conditionalFormatting>
  <conditionalFormatting sqref="AU100">
    <cfRule type="cellIs" dxfId="14" priority="11" stopIfTrue="1" operator="equal">
      <formula>0</formula>
    </cfRule>
    <cfRule type="cellIs" dxfId="13" priority="12" stopIfTrue="1" operator="greaterThan">
      <formula>1</formula>
    </cfRule>
    <cfRule type="cellIs" dxfId="12" priority="13" stopIfTrue="1" operator="between">
      <formula>0.9</formula>
      <formula>1</formula>
    </cfRule>
    <cfRule type="cellIs" dxfId="11" priority="14" stopIfTrue="1" operator="between">
      <formula>0.7</formula>
      <formula>0.8999</formula>
    </cfRule>
    <cfRule type="cellIs" dxfId="10" priority="15" stopIfTrue="1" operator="between">
      <formula>0.00001</formula>
      <formula>0.6999</formula>
    </cfRule>
  </conditionalFormatting>
  <conditionalFormatting sqref="AC92">
    <cfRule type="cellIs" dxfId="9" priority="6" stopIfTrue="1" operator="equal">
      <formula>0</formula>
    </cfRule>
    <cfRule type="cellIs" dxfId="8" priority="7" stopIfTrue="1" operator="greaterThan">
      <formula>1</formula>
    </cfRule>
    <cfRule type="cellIs" dxfId="7" priority="8" stopIfTrue="1" operator="between">
      <formula>0.9</formula>
      <formula>1</formula>
    </cfRule>
    <cfRule type="cellIs" dxfId="6" priority="9" stopIfTrue="1" operator="between">
      <formula>0.7</formula>
      <formula>0.8999</formula>
    </cfRule>
    <cfRule type="cellIs" dxfId="5" priority="10" stopIfTrue="1" operator="between">
      <formula>0.00001</formula>
      <formula>0.6999</formula>
    </cfRule>
  </conditionalFormatting>
  <conditionalFormatting sqref="AC91 AF91 AL91 AO91 AU91 AR91 AI91">
    <cfRule type="cellIs" dxfId="4" priority="1" stopIfTrue="1" operator="equal">
      <formula>0</formula>
    </cfRule>
    <cfRule type="cellIs" dxfId="3" priority="2" stopIfTrue="1" operator="greaterThan">
      <formula>1</formula>
    </cfRule>
    <cfRule type="cellIs" dxfId="2" priority="3" stopIfTrue="1" operator="between">
      <formula>0.9</formula>
      <formula>1</formula>
    </cfRule>
    <cfRule type="cellIs" dxfId="1" priority="4" stopIfTrue="1" operator="between">
      <formula>0.7</formula>
      <formula>0.8999</formula>
    </cfRule>
    <cfRule type="cellIs" dxfId="0" priority="5" stopIfTrue="1" operator="between">
      <formula>0.00001</formula>
      <formula>0.6999</formula>
    </cfRule>
  </conditionalFormatting>
  <dataValidations xWindow="1275" yWindow="671" count="13">
    <dataValidation allowBlank="1" showInputMessage="1" showErrorMessage="1" error="Debe seleccionar uno de los campos del menu desplegable" prompt="Elija una opción del menu desplegable" sqref="I28:I33 I9:I19" xr:uid="{5E55EB37-59DE-4E00-B4D6-A4F415886711}"/>
    <dataValidation allowBlank="1" showInputMessage="1" showErrorMessage="1" prompt="Elija una opción del menú desplegable" sqref="E9 E20 E25 E28:E33 E35 E40 E48 E45 E60 E63 E66 E68 E75:E76 E78 E11 E51 E91:E97 E82:E88" xr:uid="{6A3FEC2E-B8E5-4840-A0BE-B44A2199380F}"/>
    <dataValidation type="list" allowBlank="1" showInputMessage="1" showErrorMessage="1" prompt="Elija una opción del menú desplegable" sqref="D9:D10 D91:D97 D48:D78 D82:D88 D25:D45" xr:uid="{BDDA9443-0E1C-43C4-8A29-C5677D59EA07}">
      <formula1>$C$138:$C$151</formula1>
    </dataValidation>
    <dataValidation type="list" allowBlank="1" showInputMessage="1" showErrorMessage="1" prompt="Elija una opción del menu desplegable" sqref="J91:J96" xr:uid="{E3ADBBC2-2D1C-477D-A97A-E2356B1B1B09}">
      <formula1>$C$95:$C$96</formula1>
    </dataValidation>
    <dataValidation allowBlank="1" showInputMessage="1" showErrorMessage="1" prompt="Seleccione el Objetivo Estratégico" sqref="A91" xr:uid="{C2168771-FF94-4106-901E-FF7251FEA522}"/>
    <dataValidation type="list" allowBlank="1" showInputMessage="1" showErrorMessage="1" prompt="Elija una opción del menú desplegable" sqref="D11:D24" xr:uid="{AAEF03DD-6CF8-4964-A094-307DB4E5992A}">
      <formula1>$C$138:$C$146</formula1>
    </dataValidation>
    <dataValidation type="list" allowBlank="1" showInputMessage="1" showErrorMessage="1" prompt="Elija una opción del menu desplegable" sqref="J97:J100 J78:J81 J88:J90" xr:uid="{AB434854-0065-40A3-A5EB-7831CAF3A945}">
      <formula1>$C$91:$C$91</formula1>
    </dataValidation>
    <dataValidation type="list" allowBlank="1" showInputMessage="1" showErrorMessage="1" error="Debe seleccionar uno de los campos del menu desplegable" prompt="Elija una opción del menu desplegable" sqref="K78 K97" xr:uid="{60C10D3E-9068-4817-90E3-AB9736160D0F}">
      <formula1>$C$94:$C$94</formula1>
    </dataValidation>
    <dataValidation type="list" allowBlank="1" showInputMessage="1" showErrorMessage="1" error="Debe seleccionar uno de los campos del menu desplegable" prompt="Elija una opción del menu desplegable" sqref="K91:K96 K26:K53 K60:K65" xr:uid="{7D3D975C-16E0-4B19-BF76-F8B69E24BF65}">
      <formula1>#REF!</formula1>
    </dataValidation>
    <dataValidation type="list" allowBlank="1" showInputMessage="1" showErrorMessage="1" prompt="Elija una opción del menu desplegable" sqref="J9:J65" xr:uid="{2DC1D64B-512A-440E-A8A5-A27DFCCE1050}">
      <formula1>#REF!</formula1>
    </dataValidation>
    <dataValidation type="list" allowBlank="1" showInputMessage="1" showErrorMessage="1" sqref="J67:K67 J75:K75" xr:uid="{63D0EB2E-BFF7-41CB-9FDB-81A0E6C43D4C}">
      <formula1>#REF!</formula1>
    </dataValidation>
    <dataValidation type="list" allowBlank="1" showInputMessage="1" showErrorMessage="1" prompt="Seleccione el Objetivo Estratégico" sqref="A20:A27" xr:uid="{F4D787D3-C7A9-4914-8204-89C5DE48ADFB}">
      <formula1>$C$95:$C$102</formula1>
    </dataValidation>
    <dataValidation type="list" allowBlank="1" showInputMessage="1" showErrorMessage="1" error="Debe seleccionar uno de los campos del menu desplegable" prompt="Elija una opción del menu desplegable" sqref="K79:K81 K9:K25 K54:K59 K88:K90 K98:K100" xr:uid="{7404DDD8-005F-4880-94A1-E70529D40C4C}">
      <formula1>"Constante,Suma,Creciente"</formula1>
    </dataValidation>
  </dataValidations>
  <pageMargins left="0.70866141732283472" right="0.70866141732283472" top="0.74803149606299213" bottom="0.74803149606299213" header="0.31496062992125984" footer="0.31496062992125984"/>
  <pageSetup scale="48" orientation="landscape" horizontalDpi="4294967293" r:id="rId1"/>
  <colBreaks count="1" manualBreakCount="1">
    <brk id="31" max="14"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9E35235504AD2141AD281FCE2263AF41" ma:contentTypeVersion="10" ma:contentTypeDescription="Crear nuevo documento." ma:contentTypeScope="" ma:versionID="b3d3a41c2aaa008cae5af340ddeeab0a">
  <xsd:schema xmlns:xsd="http://www.w3.org/2001/XMLSchema" xmlns:xs="http://www.w3.org/2001/XMLSchema" xmlns:p="http://schemas.microsoft.com/office/2006/metadata/properties" xmlns:ns2="d472a95f-029e-48ed-8556-580ff62e7833" xmlns:ns3="08ebe415-1e9a-4b26-acfc-09642d3d19df" targetNamespace="http://schemas.microsoft.com/office/2006/metadata/properties" ma:root="true" ma:fieldsID="e9d9b707683c6b69122fa93f75747aae" ns2:_="" ns3:_="">
    <xsd:import namespace="d472a95f-029e-48ed-8556-580ff62e7833"/>
    <xsd:import namespace="08ebe415-1e9a-4b26-acfc-09642d3d19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2a95f-029e-48ed-8556-580ff62e7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ebe415-1e9a-4b26-acfc-09642d3d19d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41D9E07-F66F-473A-885F-D75EE86A8270}">
  <ds:schemaRefs>
    <ds:schemaRef ds:uri="http://schemas.microsoft.com/sharepoint/v3/contenttype/forms"/>
  </ds:schemaRefs>
</ds:datastoreItem>
</file>

<file path=customXml/itemProps2.xml><?xml version="1.0" encoding="utf-8"?>
<ds:datastoreItem xmlns:ds="http://schemas.openxmlformats.org/officeDocument/2006/customXml" ds:itemID="{8CE427EE-A2FA-4103-AAA7-F4AEAD52E576}">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D1C3D119-6EE5-40E5-82B7-7E7173F5EB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2a95f-029e-48ed-8556-580ff62e7833"/>
    <ds:schemaRef ds:uri="08ebe415-1e9a-4b26-acfc-09642d3d19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METAS PDD 2011</vt:lpstr>
      <vt:lpstr>METAS PROYECTO</vt:lpstr>
      <vt:lpstr>PLAN OPERATIVO</vt:lpstr>
      <vt:lpstr>'METAS PDD 2011'!Área_de_impresión</vt:lpstr>
      <vt:lpstr>'METAS PROYECTO'!Área_de_impresión</vt:lpstr>
      <vt:lpstr>'PLAN OPERATIVO'!Área_de_impresión</vt:lpstr>
    </vt:vector>
  </TitlesOfParts>
  <Manager/>
  <Company>x</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MORA</dc:creator>
  <cp:keywords/>
  <dc:description/>
  <cp:lastModifiedBy>William Andrés  Guerrero Caballero</cp:lastModifiedBy>
  <cp:revision/>
  <dcterms:created xsi:type="dcterms:W3CDTF">2011-07-07T02:30:11Z</dcterms:created>
  <dcterms:modified xsi:type="dcterms:W3CDTF">2022-10-24T15:04:10Z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0x0101009E35235504AD2141AD281FCE2263AF41</vt:lpwstr>
  </property>
</Properties>
</file>