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HP\OneDrive\Documents\CPGCH\Informes\"/>
    </mc:Choice>
  </mc:AlternateContent>
  <xr:revisionPtr revIDLastSave="0" documentId="8_{8D80C0C1-53D6-4448-A739-C00D0DF9A301}" xr6:coauthVersionLast="45" xr6:coauthVersionMax="45" xr10:uidLastSave="{00000000-0000-0000-0000-000000000000}"/>
  <bookViews>
    <workbookView xWindow="2250" yWindow="2250" windowWidth="21600" windowHeight="11385"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6" i="1" l="1"/>
  <c r="R6" i="1"/>
  <c r="Q6" i="1"/>
  <c r="S5" i="1"/>
  <c r="R5" i="1"/>
  <c r="Q5" i="1"/>
  <c r="U5" i="1" s="1"/>
  <c r="S4" i="1"/>
  <c r="R4" i="1"/>
  <c r="Q4" i="1"/>
  <c r="S2" i="1"/>
  <c r="R2" i="1"/>
  <c r="Q2" i="1"/>
  <c r="U2" i="1" s="1"/>
  <c r="S1" i="1"/>
  <c r="R1" i="1"/>
  <c r="Q1" i="1"/>
  <c r="U4" i="1" l="1"/>
  <c r="U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Henry Daladier Polo Quiroga</author>
  </authors>
  <commentList>
    <comment ref="B1" authorId="0" shapeId="0" xr:uid="{00000000-0006-0000-0000-000001000000}">
      <text>
        <r>
          <rPr>
            <b/>
            <sz val="9"/>
            <color indexed="81"/>
            <rFont val="Tahoma"/>
            <family val="2"/>
          </rPr>
          <t>Henry Daladier Polo Quiroga:</t>
        </r>
        <r>
          <rPr>
            <sz val="9"/>
            <color indexed="81"/>
            <rFont val="Tahoma"/>
            <family val="2"/>
          </rPr>
          <t xml:space="preserve">
Meta Producto</t>
        </r>
      </text>
    </comment>
    <comment ref="K1" authorId="0" shapeId="0" xr:uid="{00000000-0006-0000-0000-000002000000}">
      <text>
        <r>
          <rPr>
            <b/>
            <sz val="9"/>
            <color indexed="81"/>
            <rFont val="Tahoma"/>
            <family val="2"/>
          </rPr>
          <t>Henry Daladier Polo Quiroga:</t>
        </r>
        <r>
          <rPr>
            <sz val="9"/>
            <color indexed="81"/>
            <rFont val="Tahoma"/>
            <family val="2"/>
          </rPr>
          <t xml:space="preserve">
Ejecución Física Vigencia</t>
        </r>
      </text>
    </comment>
    <comment ref="L1" authorId="0" shapeId="0" xr:uid="{00000000-0006-0000-0000-000003000000}">
      <text>
        <r>
          <rPr>
            <b/>
            <sz val="9"/>
            <color indexed="81"/>
            <rFont val="Tahoma"/>
            <family val="2"/>
          </rPr>
          <t>Henry Daladier Polo Quiroga:
Ejecución Física Trayectoria</t>
        </r>
        <r>
          <rPr>
            <sz val="9"/>
            <color indexed="81"/>
            <rFont val="Tahoma"/>
            <family val="2"/>
          </rPr>
          <t xml:space="preserve">
</t>
        </r>
      </text>
    </comment>
    <comment ref="M1" authorId="0" shapeId="0" xr:uid="{00000000-0006-0000-0000-000004000000}">
      <text>
        <r>
          <rPr>
            <b/>
            <sz val="9"/>
            <color indexed="81"/>
            <rFont val="Tahoma"/>
            <family val="2"/>
          </rPr>
          <t>Henry Daladier Polo Quiroga:</t>
        </r>
        <r>
          <rPr>
            <sz val="9"/>
            <color indexed="81"/>
            <rFont val="Tahoma"/>
            <family val="2"/>
          </rPr>
          <t xml:space="preserve">
Ejecución Física PDD</t>
        </r>
      </text>
    </comment>
    <comment ref="N1" authorId="0" shapeId="0" xr:uid="{00000000-0006-0000-0000-000005000000}">
      <text>
        <r>
          <rPr>
            <b/>
            <sz val="9"/>
            <color indexed="81"/>
            <rFont val="Tahoma"/>
            <family val="2"/>
          </rPr>
          <t>Henry Daladier Polo Quiroga:</t>
        </r>
        <r>
          <rPr>
            <sz val="9"/>
            <color indexed="81"/>
            <rFont val="Tahoma"/>
            <family val="2"/>
          </rPr>
          <t xml:space="preserve">
Ejecución presupuestal Vigencia</t>
        </r>
      </text>
    </comment>
    <comment ref="O1" authorId="0" shapeId="0" xr:uid="{00000000-0006-0000-0000-000006000000}">
      <text>
        <r>
          <rPr>
            <b/>
            <sz val="9"/>
            <color indexed="81"/>
            <rFont val="Tahoma"/>
            <family val="2"/>
          </rPr>
          <t>Henry Daladier Polo Quiroga:</t>
        </r>
        <r>
          <rPr>
            <sz val="9"/>
            <color indexed="81"/>
            <rFont val="Tahoma"/>
            <family val="2"/>
          </rPr>
          <t xml:space="preserve">
Ejecución presupuestal Trayectoria</t>
        </r>
      </text>
    </comment>
    <comment ref="Q1" authorId="0" shapeId="0" xr:uid="{00000000-0006-0000-0000-000007000000}">
      <text>
        <r>
          <rPr>
            <b/>
            <sz val="9"/>
            <color indexed="81"/>
            <rFont val="Tahoma"/>
            <family val="2"/>
          </rPr>
          <t>Henry Daladier Polo Quiroga:
Priorización Vigencia</t>
        </r>
        <r>
          <rPr>
            <sz val="9"/>
            <color indexed="81"/>
            <rFont val="Tahoma"/>
            <family val="2"/>
          </rPr>
          <t xml:space="preserve">
</t>
        </r>
      </text>
    </comment>
    <comment ref="R1" authorId="0" shapeId="0" xr:uid="{00000000-0006-0000-0000-000008000000}">
      <text>
        <r>
          <rPr>
            <b/>
            <sz val="9"/>
            <color indexed="81"/>
            <rFont val="Tahoma"/>
            <family val="2"/>
          </rPr>
          <t>Henry Daladier Polo Quiroga:
Priorización Trayectoria</t>
        </r>
        <r>
          <rPr>
            <sz val="9"/>
            <color indexed="81"/>
            <rFont val="Tahoma"/>
            <family val="2"/>
          </rPr>
          <t xml:space="preserve">
</t>
        </r>
      </text>
    </comment>
    <comment ref="S1" authorId="0" shapeId="0" xr:uid="{00000000-0006-0000-0000-000009000000}">
      <text>
        <r>
          <rPr>
            <b/>
            <sz val="9"/>
            <color indexed="81"/>
            <rFont val="Tahoma"/>
            <family val="2"/>
          </rPr>
          <t>Henry Daladier Polo Quiroga:
Priorización PDD</t>
        </r>
        <r>
          <rPr>
            <sz val="9"/>
            <color indexed="81"/>
            <rFont val="Tahoma"/>
            <family val="2"/>
          </rPr>
          <t xml:space="preserve">
</t>
        </r>
      </text>
    </comment>
    <comment ref="T1" authorId="0" shapeId="0" xr:uid="{00000000-0006-0000-0000-00000A000000}">
      <text>
        <r>
          <rPr>
            <b/>
            <sz val="9"/>
            <color indexed="81"/>
            <rFont val="Tahoma"/>
            <family val="2"/>
          </rPr>
          <t xml:space="preserve">Marcar 1. Si considera revisión prioritaria y no se encuentra priorizado por los  criterios de Vigencia y Transcurrido </t>
        </r>
      </text>
    </comment>
    <comment ref="U1" authorId="0" shapeId="0" xr:uid="{00000000-0006-0000-0000-00000B000000}">
      <text>
        <r>
          <rPr>
            <b/>
            <sz val="9"/>
            <color indexed="81"/>
            <rFont val="Tahoma"/>
            <family val="2"/>
          </rPr>
          <t>Henry Daladier Polo Quiroga:</t>
        </r>
        <r>
          <rPr>
            <sz val="9"/>
            <color indexed="81"/>
            <rFont val="Tahoma"/>
            <family val="2"/>
          </rPr>
          <t xml:space="preserve">
Suma: Priorización Vigencia + Transcurrido + Revisión CI</t>
        </r>
      </text>
    </comment>
  </commentList>
</comments>
</file>

<file path=xl/sharedStrings.xml><?xml version="1.0" encoding="utf-8"?>
<sst xmlns="http://schemas.openxmlformats.org/spreadsheetml/2006/main" count="59" uniqueCount="49">
  <si>
    <t>Entidad</t>
  </si>
  <si>
    <t>ind_codigo_mgr</t>
  </si>
  <si>
    <t>gral_descripcion_mgr</t>
  </si>
  <si>
    <t>ind_nombre_indicador</t>
  </si>
  <si>
    <t>ind_indicador_tipo_suma</t>
  </si>
  <si>
    <t>ind_desc_estado_ind_pa</t>
  </si>
  <si>
    <t>ind_prog_inicial_pd</t>
  </si>
  <si>
    <t>ind_prog_actual</t>
  </si>
  <si>
    <t>ind_ejecucion_vigencia</t>
  </si>
  <si>
    <t>ind_porc_av_vig</t>
  </si>
  <si>
    <t>ind_porc_av_trapd</t>
  </si>
  <si>
    <t>ind_porc_av_pd</t>
  </si>
  <si>
    <t>gral_rec_porc_ano4</t>
  </si>
  <si>
    <t>gral_rec_porc_tot</t>
  </si>
  <si>
    <t>Finalizado</t>
  </si>
  <si>
    <t>Revisión CI</t>
  </si>
  <si>
    <t>PRIORIZADO</t>
  </si>
  <si>
    <t>Análisis_Físico_Principal_Observación</t>
  </si>
  <si>
    <t>Análisis_Físico_Principal_Recomendación</t>
  </si>
  <si>
    <t>229 - Instituto Distrital de Protección y Bienestar Animal</t>
  </si>
  <si>
    <t>Priorizar e implementar 16 proyectos del plan de acción de la Política de Bienestar Animal</t>
  </si>
  <si>
    <t>Número de proyectos priorizados e implementados del plan de acción de la Política de Bienestar Animal</t>
  </si>
  <si>
    <t>Creciente</t>
  </si>
  <si>
    <t>VIGENTE</t>
  </si>
  <si>
    <t xml:space="preserve">12- No hay observación </t>
  </si>
  <si>
    <t>9 - Fortalecer la consolidación, disposición y salvaguarda de las evidencias y soportes que dan cuenta de la ejecución física de las metas producto</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</si>
  <si>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</si>
  <si>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Porcentaje de avance en la implementación de las Leyes 1712 de 2014 y 1474 de 2011</t>
  </si>
  <si>
    <t>5 - Mantener monitoreo constante y periódico del seguimiento a las metas producto, para evitar desviaciones frente a lo programado.</t>
  </si>
  <si>
    <t>Incrementar a un 90% la sostenibilidad del SIG en el Gobierno Distrital</t>
  </si>
  <si>
    <t>Porcentaje de sostenibilidad del Sistema Integrado de Gestión en el Gobierno Distrital</t>
  </si>
  <si>
    <t>FINALIZADO</t>
  </si>
  <si>
    <t>Gestionar el 100% del plan de adecuación y sostenibilidad SIGD-MIPG</t>
  </si>
  <si>
    <t>Porcentaje de ejecución del plan de adecuación y sostenibilidad SIGD-MIPG en las entidades distritales</t>
  </si>
  <si>
    <t>Constante</t>
  </si>
  <si>
    <t>El resultado de la vigencia 2019 respecto de los contratos programados (88) sobre los contratos suscritos (66) fue del 75%; y del presupuesto programado sobre lo ejecutado estuvo en el 99,6% con un giro ejecutado del 87,5% que correponde a $1.976.666.390.</t>
  </si>
  <si>
    <t>7520  Gestión Integral de la Fauna doméstica y silvestre en el DC</t>
  </si>
  <si>
    <t>7521  Programa Integral de esterilizaciones caninas y felinas en el DC</t>
  </si>
  <si>
    <t>Proyecto de Inversión</t>
  </si>
  <si>
    <t>Realizar reprogramación inmediata de plazo, actividades y/o presupuesto de la meta producto de manera oportuna, motivando la razón por la cual la meta no se puede alcanzar por factores externo o internos, y modificarla.
Es importante, Mantener monitoreo constante y periódico del seguimiento a las metas producto, para evitar desviaciones frente a lo programado.
Realizar un análisis que permita identificar las causas que retrasan el desarrollo o cumplimiento de la meta producto, y tomar las medidas efectivas que mejoren los resultados</t>
  </si>
  <si>
    <t>Se recomienda tener el manejo de bases de datos únicas para evitar que existan diferencias en la información registrada en los instrumentos de planeación y seguimiento. Así mismo, los soportes del cumplimiento de las metas deben reposar en el archivo de gestión bajo las normas de gestión documental para evitar inconsistencia o perdidas en los soportes (evidencias) de la ejecución física. Por otro lado el seguimiento oportuno por parte del proceso responsable debe generar alertas de incumplimiento de la meta producto, con el fin de tomar decisiones efectivas y oportunas.</t>
  </si>
  <si>
    <t>Evaluación y Seguimiento: Control Interno - Instituto Distrital de Protección y Bienestar Animal</t>
  </si>
  <si>
    <t>Corte: 31 de diciembre de 2019</t>
  </si>
  <si>
    <t>Fecha Revisión: Febrero de 2020</t>
  </si>
  <si>
    <t xml:space="preserve">Cuarto seguimiento Control Interno. </t>
  </si>
  <si>
    <r>
      <rPr>
        <b/>
        <sz val="11"/>
        <color theme="1"/>
        <rFont val="Calibri"/>
        <family val="2"/>
        <scheme val="minor"/>
      </rPr>
      <t>Proyecto 7520</t>
    </r>
    <r>
      <rPr>
        <sz val="11"/>
        <color theme="1"/>
        <rFont val="Calibri"/>
        <family val="2"/>
        <scheme val="minor"/>
      </rPr>
      <t xml:space="preserve">- Revisando la meta  de inversión de implantar 373.029 caninos y felinos con un microchip de identificación, lo ejecutado cumplió hasta el 61,3%, como quiera que se programaron 152,576 y se ejecutó 93.465. Las demás metas se cumplieron  de acuerdo con lo programado.
Con corte a 31 de diciembre se observa que el comportamiento y cumplimiento de esta meta respecto a la gestión contractual fue del 61% pues se programó la ejecución de 236 y se suscribieron 144, ahora bien. La ejecución presupuestal  fue del 99.69% y el giro ejecutado fue de 90.06%.
</t>
    </r>
  </si>
  <si>
    <r>
      <rPr>
        <b/>
        <sz val="11"/>
        <color theme="1"/>
        <rFont val="Calibri"/>
        <family val="2"/>
        <scheme val="minor"/>
      </rPr>
      <t>Proyecto 7521</t>
    </r>
    <r>
      <rPr>
        <sz val="11"/>
        <color theme="1"/>
        <rFont val="Calibri"/>
        <family val="2"/>
        <scheme val="minor"/>
      </rPr>
      <t>-Respecto a la gestión contractual se programó la suscripción de 134 contratos y se realizaron 83 para un 61,9%, sin embargo la ejecución presupuestal estuvo en un 99,9%, con un giro ejecutado del 83,46%. La meta del proyecto de esterilizar 209,054 caninos y felinos de hogares de estratos 0,1,2,3 llegó a un 86,50%, CES  y dos metas fueron suspendidas. (Registrar 422.500 microchips en Caninos y felinos esterilizados de hogares de estratos 1,2 y3 en abandono o habitabilidad de calle, cuenta que la población registrada para dar cumplimiento a la misma, forma parte de la población implantada y registrada a través de las acciones realizadas en el marco del cumplimiento de la meta No. 3 del proyecto 7520 “Implantar 373.090 caninos y felinos con un microchip de identificación”.</t>
    </r>
  </si>
  <si>
    <t>El compórtamiento de esta meta durante la vigencia 2019 en la gestión contractual fue del 100% con un número de contratos programados de 25 fremnte a 25 contratos suscritos, con una gestión presupuestal programada y ejecutada de $575.174.034, con un giro del 93% ($536.997.900).</t>
  </si>
  <si>
    <t xml:space="preserve">El  Plan de Adecuación y sostenibilidad del SIG-MIPG se actualizó en el 2019 con la información del plan de mejoramiento generado de los resultados de la evaluación de FURAG, donde se obtuvó una calificación del 64,4 % para la vigencia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</si>
</sst>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name val="Calibri"/>
      <family val="2"/>
      <scheme val="minor"/>
    </font>
    <font>
      <b/>
      <sz val="14"/>
      <color theme="0"/>
      <name val="Calibri"/>
      <family val="2"/>
      <scheme val="minor"/>
    </font>
    <font>
      <b/>
      <sz val="9"/>
      <color indexed="81"/>
      <name val="Tahoma"/>
      <family val="2"/>
    </font>
    <font>
      <sz val="9"/>
      <color indexed="81"/>
      <name val="Tahoma"/>
      <family val="2"/>
    </font>
  </fonts>
  <fills count="18">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7"/>
        <bgColor indexed="64"/>
      </patternFill>
    </fill>
    <fill>
      <patternFill patternType="solid">
        <fgColor rgb="FF00B0F0"/>
        <bgColor indexed="64"/>
      </patternFill>
    </fill>
    <fill>
      <patternFill patternType="solid">
        <fgColor theme="9"/>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2" fillId="2" borderId="0" xfId="0" applyFont="1" applyFill="1" applyAlignment="1">
      <alignment horizontal="center" vertical="center" wrapText="1"/>
    </xf>
    <xf numFmtId="0" fontId="0" fillId="3" borderId="0" xfId="0" applyFill="1" applyAlignment="1">
      <alignment horizontal="center" vertical="center" wrapText="1"/>
    </xf>
    <xf numFmtId="0" fontId="3" fillId="4" borderId="0" xfId="0" applyFont="1" applyFill="1" applyAlignment="1">
      <alignment horizontal="center" vertical="center" wrapText="1"/>
    </xf>
    <xf numFmtId="0" fontId="3" fillId="5" borderId="0" xfId="0" applyFont="1" applyFill="1" applyAlignment="1">
      <alignment horizontal="center" wrapText="1"/>
    </xf>
    <xf numFmtId="0" fontId="3" fillId="6" borderId="0" xfId="0" applyFont="1" applyFill="1" applyAlignment="1">
      <alignment horizontal="center" wrapText="1"/>
    </xf>
    <xf numFmtId="0" fontId="2" fillId="7" borderId="0" xfId="0" applyFont="1" applyFill="1" applyAlignment="1">
      <alignment horizontal="center" vertical="center" wrapText="1"/>
    </xf>
    <xf numFmtId="164" fontId="0" fillId="8" borderId="0" xfId="1" applyNumberFormat="1" applyFont="1" applyFill="1" applyAlignment="1">
      <alignment horizontal="center" vertical="center" wrapText="1"/>
    </xf>
    <xf numFmtId="164" fontId="0" fillId="9" borderId="0" xfId="1" applyNumberFormat="1" applyFont="1" applyFill="1" applyAlignment="1">
      <alignment horizontal="center" vertical="center" wrapText="1"/>
    </xf>
    <xf numFmtId="0" fontId="0" fillId="8" borderId="0" xfId="0" applyFill="1" applyAlignment="1">
      <alignment horizontal="center" vertical="center" wrapText="1"/>
    </xf>
    <xf numFmtId="0" fontId="2" fillId="10" borderId="0" xfId="0" applyFont="1" applyFill="1" applyAlignment="1">
      <alignment horizontal="center" vertical="center" wrapText="1"/>
    </xf>
    <xf numFmtId="0" fontId="4" fillId="5" borderId="0" xfId="0" applyFont="1" applyFill="1" applyAlignment="1">
      <alignment horizontal="center" vertical="center" wrapText="1"/>
    </xf>
    <xf numFmtId="0" fontId="5" fillId="11" borderId="0" xfId="0" applyFont="1" applyFill="1" applyAlignment="1">
      <alignment horizontal="center" vertical="center" wrapText="1"/>
    </xf>
    <xf numFmtId="0" fontId="5" fillId="12" borderId="0" xfId="0" applyFont="1" applyFill="1" applyAlignment="1">
      <alignment horizontal="center" vertical="center" wrapText="1"/>
    </xf>
    <xf numFmtId="0" fontId="0" fillId="0" borderId="0" xfId="0" applyAlignment="1">
      <alignment wrapText="1"/>
    </xf>
    <xf numFmtId="0" fontId="0" fillId="13" borderId="1" xfId="0" applyFill="1" applyBorder="1" applyAlignment="1">
      <alignment wrapText="1"/>
    </xf>
    <xf numFmtId="0" fontId="0" fillId="0" borderId="1" xfId="0" applyBorder="1" applyAlignment="1">
      <alignment wrapText="1"/>
    </xf>
    <xf numFmtId="165" fontId="0" fillId="0" borderId="1" xfId="0" applyNumberFormat="1" applyBorder="1" applyAlignment="1">
      <alignment wrapText="1"/>
    </xf>
    <xf numFmtId="0" fontId="0" fillId="16" borderId="1" xfId="0" applyFill="1" applyBorder="1" applyAlignment="1">
      <alignment vertical="center" wrapText="1"/>
    </xf>
    <xf numFmtId="0" fontId="0" fillId="0" borderId="1" xfId="0" applyBorder="1" applyAlignment="1">
      <alignment vertical="center" wrapText="1"/>
    </xf>
    <xf numFmtId="0" fontId="0" fillId="14" borderId="1" xfId="0" applyFill="1" applyBorder="1" applyAlignment="1">
      <alignment vertical="center"/>
    </xf>
    <xf numFmtId="0" fontId="0" fillId="15" borderId="1" xfId="0" applyFill="1" applyBorder="1" applyAlignment="1">
      <alignment vertical="center"/>
    </xf>
    <xf numFmtId="4" fontId="0" fillId="0" borderId="1" xfId="0" applyNumberFormat="1" applyBorder="1" applyAlignment="1">
      <alignment vertical="center" wrapText="1"/>
    </xf>
    <xf numFmtId="0" fontId="0" fillId="0" borderId="0" xfId="0" applyAlignment="1">
      <alignment horizont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15" borderId="1" xfId="0" applyFill="1" applyBorder="1" applyAlignment="1">
      <alignment horizontal="center" vertical="center" wrapText="1"/>
    </xf>
    <xf numFmtId="0" fontId="0" fillId="17" borderId="1" xfId="0" applyFill="1" applyBorder="1" applyAlignment="1">
      <alignment horizontal="center" vertical="center" wrapText="1"/>
    </xf>
  </cellXfs>
  <cellStyles count="2">
    <cellStyle name="Millares" xfId="1" builtinId="3"/>
    <cellStyle name="Normal" xfId="0" builtinId="0"/>
  </cellStyles>
  <dxfs count="6">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guerrero.IDPYBA/Documents/Vigencia%202019%20IDPYBA%20OCI/Informes/Seguimiento%20PDD%20Acuerdo%20215%20de%202017%20IDPB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Físico"/>
      <sheetName val="Análisis Presup. - Contracta."/>
      <sheetName val="Dominios"/>
      <sheetName val="Hoja6"/>
      <sheetName val="diccionario_de_datos Físico"/>
      <sheetName val="diccionario_de_datos Presu-Cont"/>
    </sheetNames>
    <sheetDataSet>
      <sheetData sheetId="0" refreshError="1"/>
      <sheetData sheetId="1" refreshError="1"/>
      <sheetData sheetId="2">
        <row r="36">
          <cell r="F36">
            <v>63</v>
          </cell>
          <cell r="G36">
            <v>78</v>
          </cell>
          <cell r="H36">
            <v>69</v>
          </cell>
        </row>
      </sheetData>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
  <sheetViews>
    <sheetView tabSelected="1" topLeftCell="C1" workbookViewId="0">
      <selection activeCell="X6" sqref="X6"/>
    </sheetView>
  </sheetViews>
  <sheetFormatPr baseColWidth="10" defaultRowHeight="15" x14ac:dyDescent="0.25"/>
  <cols>
    <col min="1" max="1" width="11.42578125" style="14"/>
    <col min="2" max="2" width="0" style="14" hidden="1" customWidth="1"/>
    <col min="3" max="3" width="51.5703125" style="14" customWidth="1"/>
    <col min="4" max="5" width="36.85546875" style="14" customWidth="1"/>
    <col min="6" max="7" width="11.42578125" style="14"/>
    <col min="8" max="21" width="0" style="14" hidden="1" customWidth="1"/>
    <col min="22" max="22" width="30.28515625" style="14" customWidth="1"/>
    <col min="23" max="23" width="41" style="14" customWidth="1"/>
    <col min="24" max="24" width="44.5703125" style="14" customWidth="1"/>
    <col min="25" max="16384" width="11.42578125" style="14"/>
  </cols>
  <sheetData>
    <row r="1" spans="1:24" ht="60" x14ac:dyDescent="0.25">
      <c r="A1" s="1" t="s">
        <v>0</v>
      </c>
      <c r="B1" s="3" t="s">
        <v>1</v>
      </c>
      <c r="C1" s="2" t="s">
        <v>2</v>
      </c>
      <c r="D1" s="2" t="s">
        <v>3</v>
      </c>
      <c r="E1" s="2" t="s">
        <v>38</v>
      </c>
      <c r="F1" s="2" t="s">
        <v>4</v>
      </c>
      <c r="G1" s="2" t="s">
        <v>5</v>
      </c>
      <c r="H1" s="2" t="s">
        <v>6</v>
      </c>
      <c r="I1" s="2" t="s">
        <v>7</v>
      </c>
      <c r="J1" s="2" t="s">
        <v>8</v>
      </c>
      <c r="K1" s="4" t="s">
        <v>9</v>
      </c>
      <c r="L1" s="4" t="s">
        <v>10</v>
      </c>
      <c r="M1" s="4" t="s">
        <v>11</v>
      </c>
      <c r="N1" s="5" t="s">
        <v>12</v>
      </c>
      <c r="O1" s="5" t="s">
        <v>13</v>
      </c>
      <c r="P1" s="6" t="s">
        <v>14</v>
      </c>
      <c r="Q1" s="7" t="str">
        <f>+"Priorización_Vigencia &lt; "&amp;[1]Dominios!F36</f>
        <v>Priorización_Vigencia &lt; 63</v>
      </c>
      <c r="R1" s="8" t="str">
        <f>+"Priorización_Trayectoria &lt; "&amp;[1]Dominios!G36</f>
        <v>Priorización_Trayectoria &lt; 78</v>
      </c>
      <c r="S1" s="7" t="str">
        <f>+"Priorización_PDD &lt; "&amp;[1]Dominios!H36</f>
        <v>Priorización_PDD &lt; 69</v>
      </c>
      <c r="T1" s="9" t="s">
        <v>15</v>
      </c>
      <c r="U1" s="10" t="s">
        <v>16</v>
      </c>
      <c r="V1" s="11" t="s">
        <v>17</v>
      </c>
      <c r="W1" s="12" t="s">
        <v>18</v>
      </c>
      <c r="X1" s="13" t="s">
        <v>44</v>
      </c>
    </row>
    <row r="2" spans="1:24" ht="243.75" customHeight="1" x14ac:dyDescent="0.25">
      <c r="A2" s="24" t="s">
        <v>19</v>
      </c>
      <c r="B2" s="15">
        <v>449</v>
      </c>
      <c r="C2" s="25" t="s">
        <v>20</v>
      </c>
      <c r="D2" s="25" t="s">
        <v>21</v>
      </c>
      <c r="E2" s="19" t="s">
        <v>36</v>
      </c>
      <c r="F2" s="25" t="s">
        <v>22</v>
      </c>
      <c r="G2" s="25" t="s">
        <v>23</v>
      </c>
      <c r="H2" s="17">
        <v>0</v>
      </c>
      <c r="I2" s="17">
        <v>15</v>
      </c>
      <c r="J2" s="17">
        <v>15</v>
      </c>
      <c r="K2" s="17">
        <v>100</v>
      </c>
      <c r="L2" s="17">
        <v>100</v>
      </c>
      <c r="M2" s="17">
        <v>93.75</v>
      </c>
      <c r="N2" s="17">
        <v>92.82</v>
      </c>
      <c r="O2" s="17">
        <v>86.877813118944076</v>
      </c>
      <c r="P2" s="16"/>
      <c r="Q2" s="16">
        <f>+IF(AND(K2&lt;[1]Dominios!$F$36,P2&lt;1),1,0)</f>
        <v>0</v>
      </c>
      <c r="R2" s="16">
        <f>+IF(AND(L2&lt;[1]Dominios!$G$36,P2&lt;1),1,0)</f>
        <v>0</v>
      </c>
      <c r="S2" s="16">
        <f>+IF(AND(M2&lt;[1]Dominios!$H$36,P2&lt;1),1,0)</f>
        <v>0</v>
      </c>
      <c r="T2" s="16"/>
      <c r="U2" s="16">
        <f>+IF(OR(Q2=1,R2=1,T2=1),1,0)*IF(P2,0,1)</f>
        <v>0</v>
      </c>
      <c r="V2" s="27" t="s">
        <v>40</v>
      </c>
      <c r="W2" s="26" t="s">
        <v>39</v>
      </c>
      <c r="X2" s="18" t="s">
        <v>45</v>
      </c>
    </row>
    <row r="3" spans="1:24" ht="267" customHeight="1" x14ac:dyDescent="0.25">
      <c r="A3" s="24"/>
      <c r="B3" s="15"/>
      <c r="C3" s="25"/>
      <c r="D3" s="25"/>
      <c r="E3" s="19" t="s">
        <v>37</v>
      </c>
      <c r="F3" s="25"/>
      <c r="G3" s="25"/>
      <c r="H3" s="17"/>
      <c r="I3" s="17"/>
      <c r="J3" s="17"/>
      <c r="K3" s="17"/>
      <c r="L3" s="17"/>
      <c r="M3" s="17"/>
      <c r="N3" s="17"/>
      <c r="O3" s="17"/>
      <c r="P3" s="16"/>
      <c r="Q3" s="16"/>
      <c r="R3" s="16"/>
      <c r="S3" s="16"/>
      <c r="T3" s="16"/>
      <c r="U3" s="16"/>
      <c r="V3" s="27"/>
      <c r="W3" s="26"/>
      <c r="X3" s="18" t="s">
        <v>46</v>
      </c>
    </row>
    <row r="4" spans="1:24" ht="105" x14ac:dyDescent="0.25">
      <c r="A4" s="22" t="s">
        <v>19</v>
      </c>
      <c r="B4" s="15">
        <v>70</v>
      </c>
      <c r="C4" s="19" t="s">
        <v>26</v>
      </c>
      <c r="D4" s="25" t="s">
        <v>27</v>
      </c>
      <c r="E4" s="25"/>
      <c r="F4" s="19" t="s">
        <v>22</v>
      </c>
      <c r="G4" s="19" t="s">
        <v>23</v>
      </c>
      <c r="H4" s="17">
        <v>0</v>
      </c>
      <c r="I4" s="17">
        <v>60</v>
      </c>
      <c r="J4" s="17">
        <v>60</v>
      </c>
      <c r="K4" s="17">
        <v>100</v>
      </c>
      <c r="L4" s="17">
        <v>100</v>
      </c>
      <c r="M4" s="17">
        <v>60</v>
      </c>
      <c r="N4" s="17">
        <v>89.56</v>
      </c>
      <c r="O4" s="17">
        <v>86.900583682656929</v>
      </c>
      <c r="P4" s="16"/>
      <c r="Q4" s="16">
        <f>+IF(AND(K4&lt;[1]Dominios!$F$36,P4&lt;1),1,0)</f>
        <v>0</v>
      </c>
      <c r="R4" s="16">
        <f>+IF(AND(L4&lt;[1]Dominios!$G$36,P4&lt;1),1,0)</f>
        <v>0</v>
      </c>
      <c r="S4" s="16">
        <f>+IF(AND(M4&lt;[1]Dominios!$H$36,P4&lt;1),1,0)</f>
        <v>1</v>
      </c>
      <c r="T4" s="16"/>
      <c r="U4" s="16">
        <f>+IF(OR(Q4=1,R4=1,T4=1),1,0)*IF(P4,0,1)</f>
        <v>0</v>
      </c>
      <c r="V4" s="20" t="s">
        <v>24</v>
      </c>
      <c r="W4" s="21" t="s">
        <v>25</v>
      </c>
      <c r="X4" s="18" t="s">
        <v>35</v>
      </c>
    </row>
    <row r="5" spans="1:24" ht="105" x14ac:dyDescent="0.25">
      <c r="A5" s="22" t="s">
        <v>19</v>
      </c>
      <c r="B5" s="15">
        <v>71</v>
      </c>
      <c r="C5" s="19" t="s">
        <v>29</v>
      </c>
      <c r="D5" s="25" t="s">
        <v>30</v>
      </c>
      <c r="E5" s="25"/>
      <c r="F5" s="19" t="s">
        <v>22</v>
      </c>
      <c r="G5" s="19" t="s">
        <v>31</v>
      </c>
      <c r="H5" s="17">
        <v>0</v>
      </c>
      <c r="I5" s="17">
        <v>0</v>
      </c>
      <c r="J5" s="17">
        <v>0</v>
      </c>
      <c r="K5" s="17">
        <v>0</v>
      </c>
      <c r="L5" s="17">
        <v>94</v>
      </c>
      <c r="M5" s="17">
        <v>52.22</v>
      </c>
      <c r="N5" s="17">
        <v>0</v>
      </c>
      <c r="O5" s="17">
        <v>89.694326972120862</v>
      </c>
      <c r="P5" s="16">
        <v>1</v>
      </c>
      <c r="Q5" s="16">
        <f>+IF(AND(K5&lt;[1]Dominios!$F$36,P5&lt;1),1,0)</f>
        <v>0</v>
      </c>
      <c r="R5" s="16">
        <f>+IF(AND(L5&lt;[1]Dominios!$G$36,P5&lt;1),1,0)</f>
        <v>0</v>
      </c>
      <c r="S5" s="16">
        <f>+IF(AND(M5&lt;[1]Dominios!$H$36,P5&lt;1),1,0)</f>
        <v>0</v>
      </c>
      <c r="T5" s="16"/>
      <c r="U5" s="16">
        <f>+IF(OR(Q5=1,R5=1,T5=1),1,0)*IF(P5,0,1)</f>
        <v>0</v>
      </c>
      <c r="V5" s="20" t="s">
        <v>24</v>
      </c>
      <c r="W5" s="21" t="s">
        <v>25</v>
      </c>
      <c r="X5" s="18" t="s">
        <v>47</v>
      </c>
    </row>
    <row r="6" spans="1:24" ht="90" x14ac:dyDescent="0.25">
      <c r="A6" s="22" t="s">
        <v>19</v>
      </c>
      <c r="B6" s="15">
        <v>544</v>
      </c>
      <c r="C6" s="19" t="s">
        <v>32</v>
      </c>
      <c r="D6" s="25" t="s">
        <v>33</v>
      </c>
      <c r="E6" s="25"/>
      <c r="F6" s="19" t="s">
        <v>34</v>
      </c>
      <c r="G6" s="19" t="s">
        <v>23</v>
      </c>
      <c r="H6" s="17">
        <v>0</v>
      </c>
      <c r="I6" s="17">
        <v>100</v>
      </c>
      <c r="J6" s="17">
        <v>100</v>
      </c>
      <c r="K6" s="17">
        <v>100</v>
      </c>
      <c r="L6" s="17">
        <v>100</v>
      </c>
      <c r="M6" s="17">
        <v>50</v>
      </c>
      <c r="N6" s="17">
        <v>92.78</v>
      </c>
      <c r="O6" s="17">
        <v>92.783223899544922</v>
      </c>
      <c r="P6" s="16"/>
      <c r="Q6" s="16">
        <f>+IF(AND(K6&lt;[1]Dominios!$F$36,P6&lt;1),1,0)</f>
        <v>0</v>
      </c>
      <c r="R6" s="16">
        <f>+IF(AND(L6&lt;[1]Dominios!$G$36,P6&lt;1),1,0)</f>
        <v>0</v>
      </c>
      <c r="S6" s="16">
        <f>+IF(AND(M6&lt;[1]Dominios!$H$36,P6&lt;1),1,0)</f>
        <v>1</v>
      </c>
      <c r="T6" s="16"/>
      <c r="U6" s="16">
        <f>+IF(OR(Q6=1,R6=1,T6=1),1,0)*IF(P6,0,1)</f>
        <v>0</v>
      </c>
      <c r="V6" s="20" t="s">
        <v>24</v>
      </c>
      <c r="W6" s="21" t="s">
        <v>28</v>
      </c>
      <c r="X6" s="19" t="s">
        <v>48</v>
      </c>
    </row>
    <row r="7" spans="1:24" ht="15" customHeight="1" x14ac:dyDescent="0.25"/>
    <row r="8" spans="1:24" ht="15" customHeight="1" x14ac:dyDescent="0.25">
      <c r="C8" s="23" t="s">
        <v>41</v>
      </c>
      <c r="D8" s="23"/>
      <c r="E8" s="23"/>
    </row>
    <row r="9" spans="1:24" ht="15" customHeight="1" x14ac:dyDescent="0.25">
      <c r="C9" s="23" t="s">
        <v>42</v>
      </c>
      <c r="D9" s="23"/>
      <c r="E9" s="23"/>
    </row>
    <row r="10" spans="1:24" ht="15.75" customHeight="1" x14ac:dyDescent="0.25">
      <c r="C10" s="23" t="s">
        <v>43</v>
      </c>
      <c r="D10" s="23"/>
      <c r="E10" s="23"/>
    </row>
  </sheetData>
  <mergeCells count="13">
    <mergeCell ref="F2:F3"/>
    <mergeCell ref="W2:W3"/>
    <mergeCell ref="V2:V3"/>
    <mergeCell ref="D4:E4"/>
    <mergeCell ref="D5:E5"/>
    <mergeCell ref="G2:G3"/>
    <mergeCell ref="C9:E9"/>
    <mergeCell ref="C10:E10"/>
    <mergeCell ref="C8:E8"/>
    <mergeCell ref="A2:A3"/>
    <mergeCell ref="C2:C3"/>
    <mergeCell ref="D2:D3"/>
    <mergeCell ref="D6:E6"/>
  </mergeCells>
  <conditionalFormatting sqref="Q2:U6">
    <cfRule type="cellIs" dxfId="5" priority="6" operator="greaterThan">
      <formula>0</formula>
    </cfRule>
  </conditionalFormatting>
  <conditionalFormatting sqref="U2:U6">
    <cfRule type="cellIs" dxfId="4" priority="4" operator="greaterThan">
      <formula>0</formula>
    </cfRule>
    <cfRule type="cellIs" dxfId="3" priority="5" operator="greaterThan">
      <formula>0</formula>
    </cfRule>
  </conditionalFormatting>
  <conditionalFormatting sqref="U2:U6">
    <cfRule type="cellIs" dxfId="2" priority="3" operator="greaterThan">
      <formula>0</formula>
    </cfRule>
  </conditionalFormatting>
  <conditionalFormatting sqref="P2:P6">
    <cfRule type="cellIs" dxfId="1" priority="1" operator="greaterThan">
      <formula>0</formula>
    </cfRule>
    <cfRule type="cellIs" dxfId="0" priority="2" operator="greaterThan">
      <formula>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'C:\Users\claudia.guerrero.IDPYBA\Documents\Vigencia 2019 IDPYBA OCI\Informes\[Seguimiento PDD Acuerdo 215 de 2017 IDPBA.xlsx]Dominios'!#REF!</xm:f>
          </x14:formula1>
          <xm:sqref>V4:V6</xm:sqref>
        </x14:dataValidation>
        <x14:dataValidation type="list" allowBlank="1" showInputMessage="1" showErrorMessage="1" xr:uid="{00000000-0002-0000-0000-000001000000}">
          <x14:formula1>
            <xm:f>'C:\Users\claudia.guerrero.IDPYBA\Documents\Vigencia 2019 IDPYBA OCI\Informes\[Seguimiento PDD Acuerdo 215 de 2017 IDPBA.xlsx]Dominios'!#REF!</xm:f>
          </x14:formula1>
          <xm:sqref>W4:W6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 Guerrero Chaparro</dc:creator>
  <cp:lastModifiedBy>HP</cp:lastModifiedBy>
  <dcterms:created xsi:type="dcterms:W3CDTF">2020-03-11T14:11:21Z</dcterms:created>
  <dcterms:modified xsi:type="dcterms:W3CDTF">2020-07-25T20:58:02Z</dcterms:modified>
</cp:coreProperties>
</file>