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7"/>
  <workbookPr defaultThemeVersion="166925"/>
  <mc:AlternateContent xmlns:mc="http://schemas.openxmlformats.org/markup-compatibility/2006">
    <mc:Choice Requires="x15">
      <x15ac:absPath xmlns:x15ac="http://schemas.microsoft.com/office/spreadsheetml/2010/11/ac" url="D:\Cloud\OneDrive\XC-Documents\IDPYBA\Teletrabajo\Reporte Teletrabajo\2022\11 Noviembre\Riesgos\2023\"/>
    </mc:Choice>
  </mc:AlternateContent>
  <xr:revisionPtr revIDLastSave="0" documentId="8_{0AF6FD71-8746-4918-91C1-8D31314326AE}" xr6:coauthVersionLast="47" xr6:coauthVersionMax="47" xr10:uidLastSave="{00000000-0000-0000-0000-000000000000}"/>
  <bookViews>
    <workbookView xWindow="-120" yWindow="-120" windowWidth="20730" windowHeight="11160" tabRatio="792" xr2:uid="{00000000-000D-0000-FFFF-FFFF00000000}"/>
  </bookViews>
  <sheets>
    <sheet name="RIESGOS DE GESTIÓN H1" sheetId="1" r:id="rId1"/>
    <sheet name="Listas" sheetId="3" r:id="rId2"/>
    <sheet name="Matriz" sheetId="5" state="hidden" r:id="rId3"/>
    <sheet name="FORMULACIÓN" sheetId="2" state="hidden" r:id="rId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2" i="1" l="1"/>
  <c r="AB7" i="1"/>
  <c r="Z9" i="1"/>
  <c r="Z8" i="1"/>
  <c r="Y9" i="1"/>
  <c r="Y8" i="1"/>
  <c r="Q10" i="1"/>
  <c r="AD14" i="1"/>
  <c r="Z14" i="1"/>
  <c r="Y14" i="1"/>
  <c r="T14" i="1"/>
  <c r="R14" i="1"/>
  <c r="AD13" i="1"/>
  <c r="Z13" i="1"/>
  <c r="Y13" i="1"/>
  <c r="T13" i="1"/>
  <c r="R13" i="1"/>
  <c r="AD12" i="1"/>
  <c r="Z12" i="1"/>
  <c r="Y12" i="1"/>
  <c r="S12" i="1"/>
  <c r="T12" i="1" s="1"/>
  <c r="R12" i="1"/>
  <c r="Q12" i="1"/>
  <c r="M12" i="1"/>
  <c r="AD11" i="1"/>
  <c r="AB11" i="1"/>
  <c r="Z11" i="1"/>
  <c r="Y11" i="1"/>
  <c r="T11" i="1"/>
  <c r="R11" i="1"/>
  <c r="AD17" i="1"/>
  <c r="AB17" i="1"/>
  <c r="Z17" i="1"/>
  <c r="Y17" i="1"/>
  <c r="T17" i="1"/>
  <c r="R17" i="1"/>
  <c r="AD16" i="1"/>
  <c r="AB16" i="1"/>
  <c r="Z16" i="1"/>
  <c r="Y16" i="1"/>
  <c r="T16" i="1"/>
  <c r="R16" i="1"/>
  <c r="AD15" i="1"/>
  <c r="Z15" i="1"/>
  <c r="Y15" i="1"/>
  <c r="T15" i="1"/>
  <c r="R15" i="1"/>
  <c r="AE15" i="1" l="1"/>
  <c r="AE14" i="1"/>
  <c r="AE13" i="1"/>
  <c r="U12" i="1"/>
  <c r="AN12" i="1" s="1"/>
  <c r="V13" i="1"/>
  <c r="AE11" i="1"/>
  <c r="AE12" i="1"/>
  <c r="AI12" i="1" s="1"/>
  <c r="AI13" i="1" s="1"/>
  <c r="N14" i="1"/>
  <c r="N12" i="1"/>
  <c r="N13" i="1"/>
  <c r="V17" i="1"/>
  <c r="V15" i="1"/>
  <c r="V11" i="1"/>
  <c r="V16" i="1"/>
  <c r="N11" i="1"/>
  <c r="N15" i="1"/>
  <c r="N16" i="1"/>
  <c r="N17" i="1"/>
  <c r="AI14" i="1" l="1"/>
  <c r="AI15" i="1" s="1"/>
  <c r="AK12" i="1" s="1"/>
  <c r="AO12" i="1" s="1"/>
  <c r="AM12" i="1"/>
  <c r="V12" i="1"/>
  <c r="W12" i="1" s="1"/>
  <c r="AL12" i="1"/>
  <c r="V14" i="1"/>
  <c r="AL13" i="1"/>
  <c r="AL14" i="1"/>
  <c r="AL16" i="1"/>
  <c r="AL17" i="1"/>
  <c r="AL15" i="1" l="1"/>
  <c r="AJ12" i="1"/>
  <c r="AD7" i="1"/>
  <c r="AE7" i="1" s="1"/>
  <c r="AB10" i="1"/>
  <c r="S10" i="1"/>
  <c r="S7" i="1"/>
  <c r="Z10" i="1" l="1"/>
  <c r="Z7" i="1"/>
  <c r="Y10" i="1"/>
  <c r="Y7" i="1"/>
  <c r="T7" i="1"/>
  <c r="T8" i="1"/>
  <c r="T9" i="1"/>
  <c r="Q7" i="1"/>
  <c r="R7" i="1" s="1"/>
  <c r="T10" i="1"/>
  <c r="AD10" i="1"/>
  <c r="AE10" i="1" s="1"/>
  <c r="R9" i="1"/>
  <c r="R10" i="1"/>
  <c r="L10" i="1"/>
  <c r="M10" i="1" s="1"/>
  <c r="R8" i="1"/>
  <c r="L7" i="1"/>
  <c r="M7" i="1" s="1"/>
  <c r="AI7" i="1" s="1"/>
  <c r="AK7" i="1" l="1"/>
  <c r="AI10" i="1"/>
  <c r="AK10" i="1" s="1"/>
  <c r="N10" i="1"/>
  <c r="N7" i="1"/>
  <c r="U7" i="1"/>
  <c r="U10" i="1"/>
  <c r="AI11" i="1" l="1"/>
  <c r="AJ10" i="1"/>
  <c r="AL11" i="1"/>
  <c r="AL10" i="1"/>
  <c r="V10" i="1"/>
  <c r="W10" i="1" s="1"/>
  <c r="AN10" i="1"/>
  <c r="AO10" i="1" s="1"/>
  <c r="AN7" i="1"/>
  <c r="AM7" i="1" s="1"/>
  <c r="V7" i="1"/>
  <c r="W7" i="1" s="1"/>
  <c r="AJ7" i="1" l="1"/>
  <c r="AM10" i="1"/>
  <c r="AO7" i="1" l="1"/>
  <c r="AL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tc={EE5AAC7C-3DE7-465B-B616-37A3B64AB5B0}</author>
    <author>tc={987E52F0-072C-4774-81C7-EF29CA1343E4}</author>
    <author>tc={3EF31F56-DA4E-4027-BEDA-56D4070A0524}</author>
    <author>tc={BC458EBD-3668-4645-9B1D-86A8E352AF64}</author>
    <author>tc={25ACF881-2C52-4E82-9094-ABE995306D36}</author>
    <author>tc={E710B3B6-9467-4DF8-9F5A-5C9BB5EBE8FA}</author>
    <author>tc={1F5CBD9D-8BDB-48D5-969C-7650F6CCB99A}</author>
    <author>tc={0D930A2E-644F-4A71-B90A-EAB069C2125B}</author>
    <author>tc={530330CE-8652-4B1B-B6BB-D8DDC94246CA}</author>
    <author>tc={B200813B-2D5A-47BD-B5EB-FF6EEF328DE4}</author>
    <author>tc={FD4A2DE0-7559-458C-8C3E-5A8AADB7BF13}</author>
    <author>tc={43BA5BE5-7A11-4F6D-8BDB-481E024263A0}</author>
    <author>tc={9CE3E0DD-4075-4363-B522-897E8269CB85}</author>
    <author>tc={5668217F-3939-427B-9951-ADE57A1F76CC}</author>
    <author>tc={C67F7551-913E-4F25-8B5C-820D68B45F4D}</author>
  </authors>
  <commentList>
    <comment ref="X5" authorId="0" shapeId="0" xr:uid="{EE5AAC7C-3DE7-465B-B616-37A3B64AB5B0}">
      <text>
        <t>[Threaded comment]
Your version of Excel allows you to read this threaded comment; however, any edits to it will get removed if the file is opened in a newer version of Excel. Learn more: https://go.microsoft.com/fwlink/?linkid=870924
Comment:
    Un control se define como la medida que permite reducir o mitigar el riesgo.</t>
      </text>
    </comment>
    <comment ref="AI5" authorId="1" shapeId="0" xr:uid="{987E52F0-072C-4774-81C7-EF29CA1343E4}">
      <text>
        <t>[Threaded comment]
Your version of Excel allows you to read this threaded comment; however, any edits to it will get removed if the file is opened in a newer version of Excel. Learn more: https://go.microsoft.com/fwlink/?linkid=870924
Comment:
    Los controles se debe tener en cuenta que los estos mitigan el riesgo de forma acumulativa, esto quiere decir que una vez se aplica el valor de uno de los controles, el siguiente control se aplicará con el valor resultante luego de la aplicación del primer control.</t>
      </text>
    </comment>
    <comment ref="F6" authorId="2" shapeId="0" xr:uid="{3EF31F56-DA4E-4027-BEDA-56D4070A0524}">
      <text>
        <t>[Threaded comment]
Your version of Excel allows you to read this threaded comment; however, any edits to it will get removed if the file is opened in a newer version of Excel. Learn more: https://go.microsoft.com/fwlink/?linkid=870924
Comment:
    Qué?
Las consecuencias que puede ocasionar al instituto la materialización del riesgo.</t>
      </text>
    </comment>
    <comment ref="G6" authorId="3" shapeId="0" xr:uid="{BC458EBD-3668-4645-9B1D-86A8E352AF64}">
      <text>
        <t>[Threaded comment]
Your version of Excel allows you to read this threaded comment; however, any edits to it will get removed if the file is opened in a newer version of Excel. Learn more: https://go.microsoft.com/fwlink/?linkid=870924
Comment:
    Cómo?
Circunstancias o situaciones más evidentes sobre las cuales se presenta el riesgo, las mismas no constituyen la causa principal o base para que se presente el riesgo.</t>
      </text>
    </comment>
    <comment ref="H6" authorId="4" shapeId="0" xr:uid="{25ACF881-2C52-4E82-9094-ABE995306D36}">
      <text>
        <t>[Threaded comment]
Your version of Excel allows you to read this threaded comment; however, any edits to it will get removed if the file is opened in a newer version of Excel. Learn more: https://go.microsoft.com/fwlink/?linkid=870924
Comment:
    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text>
    </comment>
    <comment ref="I6" authorId="5" shapeId="0" xr:uid="{E710B3B6-9467-4DF8-9F5A-5C9BB5EBE8FA}">
      <text>
        <t>[Threaded comment]
Your version of Excel allows you to read this threaded comment; however, any edits to it will get removed if the file is opened in a newer version of Excel. Learn more: https://go.microsoft.com/fwlink/?linkid=870924
Comment:
    Los riesgos que se identifiquen deben tener impacto en el cumplimiento del objetivo estratégico o del proceso.</t>
      </text>
    </comment>
    <comment ref="J6" authorId="6" shapeId="0" xr:uid="{1F5CBD9D-8BDB-48D5-969C-7650F6CCB99A}">
      <text>
        <t>[Threaded comment]
Your version of Excel allows you to read this threaded comment; however, any edits to it will get removed if the file is opened in a newer version of Excel. Learn more: https://go.microsoft.com/fwlink/?linkid=870924
Comment:
    Permite agrupar los riesgos identificados</t>
      </text>
    </comment>
    <comment ref="K6" authorId="7" shapeId="0" xr:uid="{0D930A2E-644F-4A71-B90A-EAB069C2125B}">
      <text>
        <t>[Threaded comment]
Your version of Excel allows you to read this threaded comment; however, any edits to it will get removed if the file is opened in a newer version of Excel. Learn more: https://go.microsoft.com/fwlink/?linkid=870924
Comment:
    Frecuencia en la que se realiza la actividad dada en cantidad de veces al año</t>
      </text>
    </comment>
    <comment ref="L6" authorId="8" shapeId="0" xr:uid="{530330CE-8652-4B1B-B6BB-D8DDC94246CA}">
      <text>
        <t>[Threaded comment]
Your version of Excel allows you to read this threaded comment; however, any edits to it will get removed if the file is opened in a newer version of Excel. Learn more: https://go.microsoft.com/fwlink/?linkid=870924
Comment:
    Número de veces que se pasa por el punto de riesgo en el periodo de 1 año</t>
      </text>
    </comment>
    <comment ref="Q6" authorId="9" shapeId="0" xr:uid="{B200813B-2D5A-47BD-B5EB-FF6EEF328DE4}">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S6" authorId="10" shapeId="0" xr:uid="{FD4A2DE0-7559-458C-8C3E-5A8AADB7BF13}">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AA6" authorId="11" shapeId="0" xr:uid="{43BA5BE5-7A11-4F6D-8BDB-481E024263A0}">
      <text>
        <t>[Threaded comment]
Your version of Excel allows you to read this threaded comment; however, any edits to it will get removed if the file is opened in a newer version of Excel. Learn more: https://go.microsoft.com/fwlink/?linkid=870924
Comment:
    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
      </text>
    </comment>
    <comment ref="AC6" authorId="12" shapeId="0" xr:uid="{9CE3E0DD-4075-4363-B522-897E8269CB85}">
      <text>
        <t>[Threaded comment]
Your version of Excel allows you to read this threaded comment; however, any edits to it will get removed if the file is opened in a newer version of Excel. Learn more: https://go.microsoft.com/fwlink/?linkid=870924
Comment:
    Automatico: Son actividades de procesamiento o validación de información que se ejecutan por un sistema y/o aplicativo de manera automática sin la intervención de personas para su realización
Manual: controles que son ejecutados por una persona, tiene implicito el error humano</t>
      </text>
    </comment>
    <comment ref="AF6" authorId="13" shapeId="0" xr:uid="{5668217F-3939-427B-9951-ADE57A1F76CC}">
      <text>
        <t>[Threaded comment]
Your version of Excel allows you to read this threaded comment; however, any edits to it will get removed if the file is opened in a newer version of Excel. Learn more: https://go.microsoft.com/fwlink/?linkid=870924
Comment:
    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
      </text>
    </comment>
    <comment ref="AG6" authorId="14" shapeId="0" xr:uid="{C67F7551-913E-4F25-8B5C-820D68B45F4D}">
      <text>
        <t>[Threaded comment]
Your version of Excel allows you to read this threaded comment; however, any edits to it will get removed if the file is opened in a newer version of Excel. Learn more: https://go.microsoft.com/fwlink/?linkid=870924
Comment:
    Continua: El control se aplica siempre que se realiza la actividad que conlleva el riesgo.
Aleatoria: El control se aplica aleatoriamente a la actividad que conlleva el riesgo</t>
      </text>
    </comment>
  </commentList>
</comments>
</file>

<file path=xl/sharedStrings.xml><?xml version="1.0" encoding="utf-8"?>
<sst xmlns="http://schemas.openxmlformats.org/spreadsheetml/2006/main" count="653" uniqueCount="278">
  <si>
    <t>PROCESO DIRECCIONAMIENTO ESTRATÉGICO</t>
  </si>
  <si>
    <t>MAPA DE RIESGOS</t>
  </si>
  <si>
    <t>Código: PE01-PR03-F01</t>
  </si>
  <si>
    <t>Versión: 5.0</t>
  </si>
  <si>
    <t>ITEM</t>
  </si>
  <si>
    <t>PROCESO/AREA</t>
  </si>
  <si>
    <t>OBJETIVO ESTRATEGICO/ OBJETIVO DEL PROCESO</t>
  </si>
  <si>
    <t>ALCANCE</t>
  </si>
  <si>
    <t>IDENTIFICACION DEL RIESGO</t>
  </si>
  <si>
    <t>VALORACION DEL RIESGO</t>
  </si>
  <si>
    <t>PLANES DE ACCION</t>
  </si>
  <si>
    <t>SEGUIMIENTO I CUATRIMESTRE</t>
  </si>
  <si>
    <t>SEGUIMIENTO II CUATRIMESTRE</t>
  </si>
  <si>
    <t>SEGUIMIENTO III CUATRIMESTRE</t>
  </si>
  <si>
    <t>Descripción del Control</t>
  </si>
  <si>
    <t>Afectación</t>
  </si>
  <si>
    <t>Atributos</t>
  </si>
  <si>
    <t>Probabilidad Residual (N controles)</t>
  </si>
  <si>
    <t>Probabilidad residual final</t>
  </si>
  <si>
    <t>%</t>
  </si>
  <si>
    <t>Impacto Residual Final</t>
  </si>
  <si>
    <t>Zona de Riesgo Final</t>
  </si>
  <si>
    <t>Tratamiento</t>
  </si>
  <si>
    <t>Impacto</t>
  </si>
  <si>
    <t>Causa Inmediata</t>
  </si>
  <si>
    <t>Causa Raíz</t>
  </si>
  <si>
    <t>Descripción del Riesgo</t>
  </si>
  <si>
    <t>Clasificación del riesgo</t>
  </si>
  <si>
    <t>Frecuencia</t>
  </si>
  <si>
    <t>Probabilidad Inherente</t>
  </si>
  <si>
    <t>Afectación Economica</t>
  </si>
  <si>
    <t>Reputacional</t>
  </si>
  <si>
    <t>Impacto Inherente a la Afectación Economica</t>
  </si>
  <si>
    <t>Impacto Inherente a la Afectación Reputacional</t>
  </si>
  <si>
    <t>Zona de Riesgo Inherente</t>
  </si>
  <si>
    <t>Probabilidad</t>
  </si>
  <si>
    <t>Tipo</t>
  </si>
  <si>
    <t>Implementacion</t>
  </si>
  <si>
    <t>Calificacion</t>
  </si>
  <si>
    <t>Documentación</t>
  </si>
  <si>
    <t>Evidencia</t>
  </si>
  <si>
    <t>Plan de Acción</t>
  </si>
  <si>
    <t>Responsable (Subdireccion u Oficina- Cargo)</t>
  </si>
  <si>
    <t>Fecha de Implementación</t>
  </si>
  <si>
    <t>Fecha de Seguimiento</t>
  </si>
  <si>
    <t>Estado</t>
  </si>
  <si>
    <t>Indicador Gestión del Riesgo</t>
  </si>
  <si>
    <t>AUTOCONTROL
(LIDER DEL PROCESO)</t>
  </si>
  <si>
    <t>Estado del Riesgo</t>
  </si>
  <si>
    <t>Valoración del Indicador de Gestion del riesgo</t>
  </si>
  <si>
    <t>MONITOREO
(OFICINA ASESORA DE PLANEACIÓN)</t>
  </si>
  <si>
    <t>SEGUIMIENTO
(CONTROL INTERNO)</t>
  </si>
  <si>
    <t>% AVANCE</t>
  </si>
  <si>
    <t xml:space="preserve">Vigente </t>
  </si>
  <si>
    <t>Gestión Tecnológica</t>
  </si>
  <si>
    <r>
      <rPr>
        <b/>
        <sz val="11"/>
        <color rgb="FF000000"/>
        <rFont val="Arial"/>
      </rPr>
      <t>Objetivo estratégico:</t>
    </r>
    <r>
      <rPr>
        <sz val="11"/>
        <color rgb="FF000000"/>
        <rFont val="Arial"/>
      </rPr>
      <t xml:space="preserve"> 
Afianzar la estructura organizacional productiva e integra, a través del desarrollo de capacidades del talento humano y un ambiente cordial
</t>
    </r>
    <r>
      <rPr>
        <b/>
        <sz val="11"/>
        <color rgb="FF000000"/>
        <rFont val="Arial"/>
      </rPr>
      <t xml:space="preserve">Objetivo del proceso:
</t>
    </r>
    <r>
      <rPr>
        <sz val="11"/>
        <color rgb="FF000000"/>
        <rFont val="Arial"/>
      </rPr>
      <t>Gestionar, incorporar y asegurar los recursos y herramientas de las tecnologías de información y comunicacion mediante conceptos técnicos, estructuraciones, evaluaciones técnicas y soporte a la infrastructura tecnológica y seguimiento de los proyectos de tecnología, generados en el Instituto para apoyar el cumplimiento de la misión y los objetivos institucionales.</t>
    </r>
  </si>
  <si>
    <t>El proceso inicia con la planeación de recursos y actividades para la gestión de infrastructura tecnología y de comunicaciones del Instituto durante la implementacion de proyectos con componentes de tecnología de la información y comunicación y finaliza con la aplicación de diferentes acciones de mejora en base a los resultados de las verificaciones evaluadas y relacionadas con este documento.</t>
  </si>
  <si>
    <t xml:space="preserve">Afectación reputacional </t>
  </si>
  <si>
    <t>Pérdida de confianza sobre la gestión de Tecnología en el Instituto</t>
  </si>
  <si>
    <t>Fallas técnicas en el proveedor de cloud lo que ocasiona que las partes interesadas (internas como externas) no podrían acceder a la información del Instituto</t>
  </si>
  <si>
    <t>Posibilidad de afectación reputacional debido a la no disponibilidad de los sistemas de información en el Instituto</t>
  </si>
  <si>
    <t>Seguridad de la información: potencial de que las amenazas exploten la vulnerabilidad de un activo de información o grupo de activos de información y, por lo tanto, causen daños a una organización</t>
  </si>
  <si>
    <t>2 veces por año</t>
  </si>
  <si>
    <t>El riesgo afecta la imagen del Instituto internamente, de conocimiento general nivel interno, de junta directiva y proveedores</t>
  </si>
  <si>
    <t>1. El Apoyo a la Subdireccion de Gestion Corporativa -Profesionales de Tecnologia realizara revisión de informes mensuales donde se evidencian las copias de seguridad de los backups de los  sistemas de información al proveedor contratado</t>
  </si>
  <si>
    <t>Preventivo</t>
  </si>
  <si>
    <t>Manual</t>
  </si>
  <si>
    <t>Documentado</t>
  </si>
  <si>
    <t>Continua</t>
  </si>
  <si>
    <t>Con registro</t>
  </si>
  <si>
    <t>Reducir: Despues de realizar un analisis y cosiderar que el nivel de riesgo es alto, se determina tratarlo mediante transferencia o mitigacion del mismo</t>
  </si>
  <si>
    <t>Revisión de informes mensuales donde se evidencian las copias de seguridad de los backups de los sistemas de información al proveedor contratado</t>
  </si>
  <si>
    <t>Apoyo a la Subdireccion de Gestion Corporativa -Profesionales de Tecnologia</t>
  </si>
  <si>
    <t>En curso</t>
  </si>
  <si>
    <t>Informe del proveedor mensual evidenciando  la generacion de  las copias de seguridad de los backups de los  sistemas de información</t>
  </si>
  <si>
    <t>Se efectuan copias de seguridad de los Sistemas de Información.</t>
  </si>
  <si>
    <t>Controlado</t>
  </si>
  <si>
    <t>Copias de seguridad de los backups de los sistemas de información</t>
  </si>
  <si>
    <t>Se evidencian pantallazos de las copias de seguridad de los sistemas de información</t>
  </si>
  <si>
    <t>Se enuentran como evidencia pantallazos de copias de seguridad efectuadas en el mes de abril y mayo. Sin embargo, no es claro si las mismas fueron efectuadas por el proveedor contratado o por Gestión Tecnológica, así como si los pantallazos hacen parte de la revisión de los informes generados por el proveedor, como lo señala la acción y el control. Por lo tanto, se recomienda revisar tanto el control, como la acción, de forma que coincida con las actividades realizadas por el proceso para evitar la materialización del riesgo; esto dado que la evidencia no da cuenta de la realización de la acción.</t>
  </si>
  <si>
    <t>2. El Apoyo a la Subdirección de Gestión Corporativa -Profesional de Tecnologia mantendra actualizados los sistemas de información de acuerdo a las ultimas actualizaciones del proveedor</t>
  </si>
  <si>
    <t>Actualización de los sistemas de información de acuerdo a las últimas actualizaciones del proveedor en un archivo de excel en donde se registran: Nombre del sistema de información, actualizaciones cuando aplique,  versión anterior, versión actual</t>
  </si>
  <si>
    <t>Documento en excel con registro de actualizaciones de sistemas de información</t>
  </si>
  <si>
    <t>Se llevan a cabo las actualizaciones correspondientes a los Sistemas de Informaciòn</t>
  </si>
  <si>
    <t>Documento con registro de actualizaciones de sistemas de información</t>
  </si>
  <si>
    <t>Se evidencia PDF con el registro de las actualizaciones de los sistemas de información</t>
  </si>
  <si>
    <t>Se evidencia una matriz con los sistemas de información en cuya última columna señala la actualización realizada. Así, los sistemas que fueron sometidos a actualización en el cuatrimestre fueron SIPYBA, AZ Digital, SISEPP, Gestor de Turnos y Redes. Se recomienda adjuntar como evidencia soporte de la actualización de dichos sistemas.</t>
  </si>
  <si>
    <t>3. El Apoyo a la Subdirección de Gestión Corporativa -Profesional de Tecnologia en conjunto con los administradores tecnicos y el proveedor contratado (cuando aplique), implementara sobre la plataforma veam backup la automatización de las copias de respaldo de los sistemas de información</t>
  </si>
  <si>
    <t>Automatico</t>
  </si>
  <si>
    <t>El Apoyo a la Subdirección de Gestión Corporativa -Profesional de Tecnología en conjunto con los administradores técnicos y el proveedor contratado (cuando aplique), implementará sobre la plataforma veam backup la automatización de las copias de respaldo de los sistemas de información presentando pantallazo de los backups realizados mensual</t>
  </si>
  <si>
    <t>Pantallazo de los backups realizados mensual</t>
  </si>
  <si>
    <t>Para este primer cuatrimestre no se realizó la actividad teniendo en cuenta que la licencia de veeam backup caducó y esta en proceso de renovación.</t>
  </si>
  <si>
    <t>Se recomienda revisar el proceso de la licencia y realizar seguimiento una vez se renueve la licencia de veeam backup</t>
  </si>
  <si>
    <t>Se recomienda gestionar la renovación de la licencia para efectuar la acción establecida y aclarar si la automatización que pretende el control supliría las copias de seguridad realizadas por el proveedor de los sistemas de información.</t>
  </si>
  <si>
    <r>
      <rPr>
        <b/>
        <sz val="11"/>
        <color rgb="FF000000"/>
        <rFont val="Arial"/>
      </rPr>
      <t xml:space="preserve">Objetivo estratégico: 
</t>
    </r>
    <r>
      <rPr>
        <sz val="11"/>
        <color rgb="FF000000"/>
        <rFont val="Arial"/>
      </rPr>
      <t xml:space="preserve">Afianzar la estructura organizacional productiva e integra, a través del desarrollo de capacidades del talento humano y un ambiente cordial
</t>
    </r>
    <r>
      <rPr>
        <b/>
        <sz val="11"/>
        <color rgb="FF000000"/>
        <rFont val="Arial"/>
      </rPr>
      <t xml:space="preserve">Objetivo del proceso:
</t>
    </r>
    <r>
      <rPr>
        <sz val="11"/>
        <color rgb="FF000000"/>
        <rFont val="Arial"/>
      </rPr>
      <t>Gestionar, incorporar y asegurar los recursos y herramientas de las tecnologías de información y comunicacion mediante conceptos técnicos, estructuraciones, evaluaciones técnicas y soporte a la infrastructura tecnológica y seguimiento de los proyectos de tecnología, generados en el Instituto para apoyar el cumplimiento de la misión y los objetivos institucionales.</t>
    </r>
  </si>
  <si>
    <t>El proceso inicia con la planeación de recursos y actividades para la gestión de infrastructura tecnología y de comunicaciones del Instituto durante la implementación de proyectos con componentes de tecnología de la información  y comunicación y finaliza con la aplicación de diferentes acciones de mejora en base a los resultados de las verificaciones evaluadas y relacionadas con este documento.</t>
  </si>
  <si>
    <t>Incumplimiento en la entrega planeada de los desarrollos de software solicitados por las áreas</t>
  </si>
  <si>
    <t>Posibilidad de afectación reputacional por el no cumplimiento de las especificaciones de requerimientos tecnologicos solicitados por areas del instituto en producción</t>
  </si>
  <si>
    <t xml:space="preserve">Ejecución y administración de procesos : Pérdidas derivadas de errores en la ejecución y administración de procesos. </t>
  </si>
  <si>
    <t>3 a 24 veces por año</t>
  </si>
  <si>
    <t>El riesgo afecta la imagen del Instituto con algunos usuarios de relevancia frente al logro de los objetivos</t>
  </si>
  <si>
    <t>Apoyo a la Subdirección de Gestión Corporativa -Profesional de Tecnología realizará seguimiento en el formato PA04-PR06-F02 Listado de actividades backlog / Historias de usuarios de los requerimientos tecnológicos solicitados por áreas del instituto</t>
  </si>
  <si>
    <t>Realiización seguimiento en el formato PA04-PR06-F02 Listado de actividades backlog / Historias de usuarios de los requerimientos tecnológicos solicitados por áreas del instituto</t>
  </si>
  <si>
    <t>Apoyo a la Subdirección de Gestión Corporativa -Profesionales de Tecnología</t>
  </si>
  <si>
    <t>Formato PA04-PR06-F02 Listado de actividades backlog / Historias de usuarios de los requerimientos</t>
  </si>
  <si>
    <t>Seguimiento en el formato PA04-PR06-F02 Listado de actividades backlog / Historias de usuarios sobre el Sistema de Información de Redes Locales</t>
  </si>
  <si>
    <t>Formato PA04-PR06-F02 Listado de actividades backlog</t>
  </si>
  <si>
    <t>De acuerdo a las evidencias cargadas se encuentra el seguimiento del formato PA04-PR06-F02 sobre el sistema de información de redes locales</t>
  </si>
  <si>
    <t>Como evidencia se encuentra el formato PA04-PR06-F02 Listado de actividades backlog  Historias de usuario V2 -Redes - Abril en el que se da seguimiento a las solicitudes realizadas sobre el sistema Redes Locales, dando cumplimiento a la acción y el control. Se recomienda colocar como evidencia soportes que den cuenta de la implementación de los requerimientos de las diferentes áreas.</t>
  </si>
  <si>
    <t>Apoyo a la Subdirección de Gestión Corporativa -Profesional de Tecnología realizará seguimiento en el formato PA04-PR06-F05 Pruebas a requerimientos de los requerimientos tecnológicos solicitados por áreas del instituto</t>
  </si>
  <si>
    <t>Realización seguimiento en el formato PA04-PR06-F05 Pruebas a requerimientos de los requerimientos tecnológicos solicitados por áreas del instituto</t>
  </si>
  <si>
    <t>Formato PA04-PR06-F05 Pruebas a requerimientos de los requerimientos tecnológicos solicitados por áreas</t>
  </si>
  <si>
    <t>Para este primer cuatrimestre no se realizó ninguna actividad en relaciòn al seguimiento del formato  PA04-PR06-F05 teniendo en cuenta que no fue necesario para los Sistemas de Informaciòn del Instituto.</t>
  </si>
  <si>
    <t>Formato PA04-PR06-F05 Pruebas a requerimientos</t>
  </si>
  <si>
    <t>No se evidencio ningun soporte, de acuerdo a la justificación del autocontrol que no se realizó ninguna actividad</t>
  </si>
  <si>
    <t>No se encuentra evidencia relacionada con la acción en tanto en el cuatrimestre no hubo lugar a pruebas de requerimientos.</t>
  </si>
  <si>
    <t xml:space="preserve">Gestión Tecnológica
</t>
  </si>
  <si>
    <t xml:space="preserve">Gestionar, incorporar y asegurar los recursos y herramientas de las tecnologías de  información y comunicacion mediante conceptos técnicos, estructuraciones, evaluaciones técnicas y soporte a la infrastructura tecnológica y seguimiento de los proyectos de tecnología, generados en el Instituto para apoyar  el cumplimiento de la misión y los objetivos institucionales.
</t>
  </si>
  <si>
    <t xml:space="preserve">El proceso inicia con la planeación de recursos y actividades para la gestión de infrastructura tecnología y de comunicaciones  del Instituto durante la implementacion de proyectos co componentes de tecnología de la información  y comunicación y finaliza con la aplicación de diferentes acciones  de mejora en base a los resultados de las verificaciones evaluadas y relacionadas con este documento.
</t>
  </si>
  <si>
    <t>1. Interrupción en el acceso a las plataformas tecnológicas, a la información y al servicio prestado por la entidad   electrónico.</t>
  </si>
  <si>
    <t xml:space="preserve">1.Ruptura de la fibra del proveedor que suministra canales de internet
</t>
  </si>
  <si>
    <t>No hay un plan rigurosp de continuidad del negocio y mantenimiento de las plataformas tecnológicas con terceros</t>
  </si>
  <si>
    <t>No disponibilidad de las plataformas tecnológica de canales, servidores de aplicación y correo electrónico.</t>
  </si>
  <si>
    <t>2. Afectación en la imagen institucional</t>
  </si>
  <si>
    <t xml:space="preserve">2. Fallas técnicas en los servidores y aplicaciones
</t>
  </si>
  <si>
    <t xml:space="preserve">3. Fallas en los equipos de comunicaciones
</t>
  </si>
  <si>
    <t>4. Equipos obsoletos o sin contratos de mantenimiento</t>
  </si>
  <si>
    <t>5. Actualizaciones de las plataformas contratadas</t>
  </si>
  <si>
    <t>6. Vencimiento de licencias</t>
  </si>
  <si>
    <t>Frecuencia de la actividad</t>
  </si>
  <si>
    <t>Impacto Inherente</t>
  </si>
  <si>
    <t>Control documental del riesgo</t>
  </si>
  <si>
    <r>
      <t xml:space="preserve">Ejecución y administración de procesos : </t>
    </r>
    <r>
      <rPr>
        <sz val="11"/>
        <color rgb="FF000000"/>
        <rFont val="Arial"/>
        <family val="2"/>
      </rPr>
      <t xml:space="preserve">Pérdidas derivadas de errores en la ejecución y administración de procesos. </t>
    </r>
  </si>
  <si>
    <t>Afectación Económica</t>
  </si>
  <si>
    <r>
      <t xml:space="preserve">Reducir: </t>
    </r>
    <r>
      <rPr>
        <sz val="8"/>
        <rFont val="Arial"/>
        <family val="2"/>
      </rPr>
      <t>Despues de realizar un analisis y cosiderar que el nivel de riesgo es alto, se determina tratarlo mediante transferencia o mitigacion del mismo</t>
    </r>
  </si>
  <si>
    <t>Sin iniciar</t>
  </si>
  <si>
    <r>
      <t xml:space="preserve">Fraude externo: </t>
    </r>
    <r>
      <rPr>
        <sz val="11"/>
        <color rgb="FF000000"/>
        <rFont val="Arial"/>
        <family val="2"/>
      </rPr>
      <t xml:space="preserve">Pérdida derivada de actos de fraude por personas ajenas a la organización (no participa personal del Instituto). </t>
    </r>
  </si>
  <si>
    <t>Afectación menor a 10 SMLMV</t>
  </si>
  <si>
    <t>El riesgo afecta la imagen de algún área del Instituto</t>
  </si>
  <si>
    <t>Detectivo</t>
  </si>
  <si>
    <t>Sin Documental</t>
  </si>
  <si>
    <t>Aleatoria</t>
  </si>
  <si>
    <t>Sin registro</t>
  </si>
  <si>
    <t>Aceptar:Despues de realizar un analisis y considerar los niveles de riesgo se determina asumir el mismo conociendo los efectos de su posible materialización</t>
  </si>
  <si>
    <t>Eliminado controlado</t>
  </si>
  <si>
    <t>Materializado</t>
  </si>
  <si>
    <r>
      <t>Fraude interno</t>
    </r>
    <r>
      <rPr>
        <sz val="11"/>
        <color rgb="FF000000"/>
        <rFont val="Arial"/>
        <family val="2"/>
      </rPr>
      <t xml:space="preserve">:Pérdida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 </t>
    </r>
  </si>
  <si>
    <t>24 a 500 veces por año</t>
  </si>
  <si>
    <t>Entre 10 y 50 SMLMV</t>
  </si>
  <si>
    <t>Correctivo</t>
  </si>
  <si>
    <r>
      <rPr>
        <b/>
        <sz val="8"/>
        <color theme="1"/>
        <rFont val="Calibri"/>
        <family val="2"/>
        <scheme val="minor"/>
      </rPr>
      <t>Evitar:</t>
    </r>
    <r>
      <rPr>
        <sz val="8"/>
        <color theme="1"/>
        <rFont val="Calibri"/>
        <family val="2"/>
        <scheme val="minor"/>
      </rPr>
      <t xml:space="preserve"> Despues de realizar un analisis y considerar que el nivel de riesgo es demasiado alto, se determina no asumir la actividad que genera este riesgo</t>
    </r>
  </si>
  <si>
    <t>Terminado</t>
  </si>
  <si>
    <r>
      <t xml:space="preserve">Fallas tecnológicas: </t>
    </r>
    <r>
      <rPr>
        <sz val="11"/>
        <color rgb="FF000000"/>
        <rFont val="Arial"/>
        <family val="2"/>
      </rPr>
      <t xml:space="preserve">Errores en hardware, software, telecomunicaciones, interrupción de servicios básicos. </t>
    </r>
  </si>
  <si>
    <t>500 veces al año y maximo 5000veces por año</t>
  </si>
  <si>
    <t>Entre 50 y 100 SMLMV</t>
  </si>
  <si>
    <r>
      <t xml:space="preserve">Relaciones laborales: </t>
    </r>
    <r>
      <rPr>
        <sz val="11"/>
        <color rgb="FF000000"/>
        <rFont val="Arial"/>
        <family val="2"/>
      </rPr>
      <t xml:space="preserve">Pérdidas que surgen de acciones contrarias a las leyes o acuerdos de empleo, salud o seguridad, del pago de demandas por daños personales o de discriminación. </t>
    </r>
  </si>
  <si>
    <t>Mas de 500 veces por año</t>
  </si>
  <si>
    <t>Entre 100 y 500 SMLMV</t>
  </si>
  <si>
    <t>El riesgo afecta la imagen del Instituto con efecto publicitario sostenido a nivel de sector administrativo, nivel departamental o municipal</t>
  </si>
  <si>
    <r>
      <t>Conflictos de interés:</t>
    </r>
    <r>
      <rPr>
        <sz val="11"/>
        <color rgb="FF000000"/>
        <rFont val="Arial"/>
        <family val="2"/>
      </rPr>
      <t xml:space="preserve"> cuando el interés general propio de la función pública entra en conflicto con el interés particular y directo del servidor público.</t>
    </r>
  </si>
  <si>
    <t>Mayor a 500 SMLMV</t>
  </si>
  <si>
    <t>El riesgo afecta la imagen del Instituto a nivel nacional, con efecto publicitario sostenido a nivel país</t>
  </si>
  <si>
    <r>
      <t xml:space="preserve">Usuarios, productos y prácticas: </t>
    </r>
    <r>
      <rPr>
        <sz val="11"/>
        <color rgb="FF000000"/>
        <rFont val="Arial"/>
        <family val="2"/>
      </rPr>
      <t>Fallas negligentes o involuntarias de las obligaciones frente a los usuarios y que impiden satisfacer una obligación profesional frente a éstos.</t>
    </r>
  </si>
  <si>
    <t>Frecuencia de la actividad Corrupcion</t>
  </si>
  <si>
    <r>
      <t xml:space="preserve">Daños a activos fijos/ eventos externos : </t>
    </r>
    <r>
      <rPr>
        <sz val="11"/>
        <color rgb="FF000000"/>
        <rFont val="Arial"/>
        <family val="2"/>
      </rPr>
      <t xml:space="preserve">Pérdida por daños o extravíos de los activos fijos por desastres naturales u otros riesgos/eventos externos como atentados, vandalismo, orden público. </t>
    </r>
  </si>
  <si>
    <t>Se espera que el evento ocurra en la mayoria de las circunstancias
Mas de 1 vez en el año</t>
  </si>
  <si>
    <r>
      <t xml:space="preserve">Seguridad de la información: </t>
    </r>
    <r>
      <rPr>
        <sz val="11"/>
        <color rgb="FF000000"/>
        <rFont val="Arial"/>
        <family val="2"/>
      </rPr>
      <t>potencial de que las amenazas exploten la vulnerabilidad de un activo de información o grupo de activos de información y, por lo tanto, causen daños a una organización</t>
    </r>
  </si>
  <si>
    <t>Es viable que el evento ocurra en la mayoria de las circunstancias.
Al menos 1 vez en el ultimo año</t>
  </si>
  <si>
    <r>
      <t xml:space="preserve">Corrupción: </t>
    </r>
    <r>
      <rPr>
        <sz val="11"/>
        <color rgb="FF000000"/>
        <rFont val="Arial"/>
        <family val="2"/>
      </rPr>
      <t>posibilidad de que, por acción u omisión, se use el poder para desviar la gestión de lo público hacia un beneficio privado.</t>
    </r>
  </si>
  <si>
    <t>El Evento podrá ocurrir en algun momento.
Al menos 1 vez en los ultimos 2 años</t>
  </si>
  <si>
    <t>El Evento podrá ocurrir en algun momento.
Al menos 1 vez en los ultimos 5 años</t>
  </si>
  <si>
    <t>El evento puede ocurrir solo en circunstancias excepcionales (poco comunes o anormales)
No se han presentado en los ultimos 5 años</t>
  </si>
  <si>
    <t>Matriz de calor Riesgos de Gestion</t>
  </si>
  <si>
    <t>Bajo</t>
  </si>
  <si>
    <t>Moderado</t>
  </si>
  <si>
    <t>Alto</t>
  </si>
  <si>
    <t>Extremo</t>
  </si>
  <si>
    <t>Matriz de calor Riesgos de Corrupcion</t>
  </si>
  <si>
    <t>Insignificante</t>
  </si>
  <si>
    <t>Menor</t>
  </si>
  <si>
    <t>Mayor</t>
  </si>
  <si>
    <t>Catastrofico</t>
  </si>
  <si>
    <t>Casi seguro</t>
  </si>
  <si>
    <t>No aplica para riesgos de corrupción</t>
  </si>
  <si>
    <t>Probable</t>
  </si>
  <si>
    <t>Posible</t>
  </si>
  <si>
    <t>Improbable</t>
  </si>
  <si>
    <t>Rara vez</t>
  </si>
  <si>
    <t>CONTEXTO ESTRTEGICO</t>
  </si>
  <si>
    <t>INTERNO</t>
  </si>
  <si>
    <t>EXTERNO</t>
  </si>
  <si>
    <t>PROCESO</t>
  </si>
  <si>
    <t>FINANCIEROS</t>
  </si>
  <si>
    <t>POLÍTICOS</t>
  </si>
  <si>
    <t>DISEÑO DEL PROCESO</t>
  </si>
  <si>
    <t>PERSONAL</t>
  </si>
  <si>
    <t>ECONÓMICOS Y FINANCIEROS</t>
  </si>
  <si>
    <t>INTERACCIONES CON OTROS PROCESOS</t>
  </si>
  <si>
    <t>PROCESOS</t>
  </si>
  <si>
    <t>SOCIALES Y CULTURALES</t>
  </si>
  <si>
    <t>TRANSVERSALIDAD</t>
  </si>
  <si>
    <t>TECNOLOGÍA</t>
  </si>
  <si>
    <t>TECNOLÓGICOS</t>
  </si>
  <si>
    <t>PROCEDIMIENTOS ASOCIADOS</t>
  </si>
  <si>
    <t>ESTRATÉGICO</t>
  </si>
  <si>
    <t>AMBIENTALES</t>
  </si>
  <si>
    <t>RESPONSABLES DEL PROCESO</t>
  </si>
  <si>
    <t>COMUNICACIÓN INTERNA</t>
  </si>
  <si>
    <t>LEGALES Y REGLAMENTARIOS</t>
  </si>
  <si>
    <t>COMUNICACIÓN ENTRE LOS PROCESOS</t>
  </si>
  <si>
    <t>ACTIVOS DE SEGURIDAD DIGITAL DEL PROCESO</t>
  </si>
  <si>
    <t xml:space="preserve">TIPO RIESGO </t>
  </si>
  <si>
    <t>GERENCIAL</t>
  </si>
  <si>
    <t>OPERATIVO</t>
  </si>
  <si>
    <t>FINANCIERO</t>
  </si>
  <si>
    <t>CUMPLIMIENTO</t>
  </si>
  <si>
    <t>IMAGEN O REPUTACIÓN</t>
  </si>
  <si>
    <t>CORRUPCIÓN</t>
  </si>
  <si>
    <t>SEGURIDAD DIGITAL</t>
  </si>
  <si>
    <t>EVALUACIÓN RIESGO</t>
  </si>
  <si>
    <t>PROBABILIDAD</t>
  </si>
  <si>
    <t>IMPACTO</t>
  </si>
  <si>
    <t>CASI SEGURO</t>
  </si>
  <si>
    <t>INSIGNIFICANTE</t>
  </si>
  <si>
    <t>PROBABLE</t>
  </si>
  <si>
    <t>MENOR</t>
  </si>
  <si>
    <t>POSIBLE</t>
  </si>
  <si>
    <t>MODERADO</t>
  </si>
  <si>
    <t>IMPROBABLE</t>
  </si>
  <si>
    <t>MAYOR</t>
  </si>
  <si>
    <t>RARA VEZ</t>
  </si>
  <si>
    <t>CATASTROFICO</t>
  </si>
  <si>
    <t>ZONA RIESGO</t>
  </si>
  <si>
    <t>BAJO</t>
  </si>
  <si>
    <t>ALTO</t>
  </si>
  <si>
    <t>EXTREMO</t>
  </si>
  <si>
    <t>TIPO</t>
  </si>
  <si>
    <t>PREVENTIVO</t>
  </si>
  <si>
    <t>DETECTIVO</t>
  </si>
  <si>
    <t xml:space="preserve">CONTROLES EXISTENTES - CRITERIOS DE EVALUACION  </t>
  </si>
  <si>
    <t xml:space="preserve">RESPONSABLE </t>
  </si>
  <si>
    <t>PERIODICIDAD</t>
  </si>
  <si>
    <t>PROPOSITO</t>
  </si>
  <si>
    <t>COMO SE REALIZA LA ACTIVIDAD</t>
  </si>
  <si>
    <t xml:space="preserve">QUÉ PASA CON LAS OBSERVACIONES O DESVIACIONES </t>
  </si>
  <si>
    <t>EVIDENCIA DE LA EJECUCION DEL CONTROL</t>
  </si>
  <si>
    <t>EVALUACIÓN DE LA EJECUCIÓN DEL CONTROL
( E )</t>
  </si>
  <si>
    <t>FUERTE</t>
  </si>
  <si>
    <t>DÉBIL</t>
  </si>
  <si>
    <t>SOLIDEZ INDIVIDUAL DE CADA CONTROL (D+E)</t>
  </si>
  <si>
    <t xml:space="preserve">DISEÑO </t>
  </si>
  <si>
    <t>EJECUCIÓN</t>
  </si>
  <si>
    <t>SOLIDEZ</t>
  </si>
  <si>
    <t>SOLIDEZ DEL CONJUNTO DE CONTROLES</t>
  </si>
  <si>
    <t>C O N T R O L E S
AY U D A N
A  D I S M I N U I R  L A
P R O B A B I L I D A D</t>
  </si>
  <si>
    <t>C O N T R O L E S
AY U D A N
A  D I S M I N U I R
I M PA C TO</t>
  </si>
  <si>
    <t>DIRECTAMENTE</t>
  </si>
  <si>
    <t>NO DISMINUYE</t>
  </si>
  <si>
    <t>INDIRECTAMENTE</t>
  </si>
  <si>
    <t>DESPLAZAMIENTO PROBABILIDAD E IMPACTO</t>
  </si>
  <si>
    <t>SOLIDEZ DESPLAZAMIENTO</t>
  </si>
  <si>
    <t>CONTROL PROBABILIDAD</t>
  </si>
  <si>
    <t>DESPLAZAMIENTO PROBABILIDAD</t>
  </si>
  <si>
    <t>SOLIDEZ IMPACTO</t>
  </si>
  <si>
    <t>CONTROL IMPACTO</t>
  </si>
  <si>
    <t>DESPLAZAMIENTO IMPACTO</t>
  </si>
  <si>
    <t>POSICIÓN</t>
  </si>
  <si>
    <t xml:space="preserve">POSIBLE </t>
  </si>
  <si>
    <t xml:space="preserve">TRATAMIENTO DEL RIESGO </t>
  </si>
  <si>
    <t xml:space="preserve">REDUCIR </t>
  </si>
  <si>
    <t>COMPARTIR</t>
  </si>
  <si>
    <t>EVITAR</t>
  </si>
  <si>
    <t>ACEPTAR</t>
  </si>
  <si>
    <t>TIPO DE CONTROL</t>
  </si>
  <si>
    <t>PERIODICIDAD DE SEGUIMIENTO</t>
  </si>
  <si>
    <t>MENSUAL</t>
  </si>
  <si>
    <t>CUATRIMESTRAL</t>
  </si>
  <si>
    <t>ANUAL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</si>
</sst>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7">
    <font>
      <sz val="11"/>
      <color theme="1"/>
      <name val="Calibri"/>
      <family val="2"/>
      <scheme val="minor"/>
    </font>
    <font>
      <b/>
      <sz val="11"/>
      <color theme="1"/>
      <name val="Calibri"/>
      <family val="2"/>
      <scheme val="minor"/>
    </font>
    <font>
      <b/>
      <sz val="11"/>
      <name val="Calibri"/>
      <family val="2"/>
      <scheme val="minor"/>
    </font>
    <font>
      <b/>
      <sz val="11"/>
      <name val="Arial"/>
      <family val="2"/>
    </font>
    <font>
      <b/>
      <sz val="11"/>
      <color rgb="FF000000"/>
      <name val="Arial"/>
      <family val="2"/>
    </font>
    <font>
      <sz val="11"/>
      <name val="Arial"/>
      <family val="2"/>
    </font>
    <font>
      <sz val="11"/>
      <color rgb="FF000000"/>
      <name val="Arial"/>
      <family val="2"/>
    </font>
    <font>
      <sz val="11"/>
      <color theme="1"/>
      <name val="Calibri"/>
      <family val="2"/>
      <scheme val="minor"/>
    </font>
    <font>
      <sz val="8"/>
      <name val="Arial"/>
      <family val="2"/>
    </font>
    <font>
      <b/>
      <sz val="8"/>
      <color rgb="FF000000"/>
      <name val="Arial"/>
      <family val="2"/>
    </font>
    <font>
      <sz val="8"/>
      <color rgb="FF000000"/>
      <name val="Arial"/>
      <family val="2"/>
    </font>
    <font>
      <sz val="9"/>
      <color rgb="FF000000"/>
      <name val="Arial"/>
      <family val="2"/>
    </font>
    <font>
      <b/>
      <sz val="8"/>
      <name val="Arial"/>
      <family val="2"/>
    </font>
    <font>
      <sz val="8"/>
      <color theme="1"/>
      <name val="Calibri"/>
      <family val="2"/>
      <scheme val="minor"/>
    </font>
    <font>
      <b/>
      <sz val="8"/>
      <color theme="1"/>
      <name val="Calibri"/>
      <family val="2"/>
      <scheme val="minor"/>
    </font>
    <font>
      <sz val="8"/>
      <color theme="1"/>
      <name val="Arial"/>
      <family val="2"/>
    </font>
    <font>
      <sz val="11"/>
      <color rgb="FFFF0000"/>
      <name val="Arial"/>
      <family val="2"/>
    </font>
    <font>
      <b/>
      <sz val="14"/>
      <color theme="1"/>
      <name val="Calibri"/>
      <family val="2"/>
      <scheme val="minor"/>
    </font>
    <font>
      <sz val="14"/>
      <color theme="1"/>
      <name val="Calibri"/>
      <family val="2"/>
      <scheme val="minor"/>
    </font>
    <font>
      <b/>
      <sz val="14"/>
      <name val="Arial"/>
      <family val="2"/>
    </font>
    <font>
      <sz val="14"/>
      <name val="Arial"/>
      <family val="2"/>
    </font>
    <font>
      <b/>
      <sz val="8"/>
      <color rgb="FF000000"/>
      <name val="Calibri"/>
      <family val="2"/>
      <scheme val="minor"/>
    </font>
    <font>
      <sz val="12"/>
      <name val="Arial"/>
      <family val="2"/>
    </font>
    <font>
      <b/>
      <sz val="11"/>
      <color rgb="FF000000"/>
      <name val="Arial"/>
    </font>
    <font>
      <sz val="11"/>
      <color rgb="FF000000"/>
      <name val="Arial"/>
    </font>
    <font>
      <sz val="12"/>
      <color rgb="FF000000"/>
      <name val="Arial"/>
      <charset val="1"/>
    </font>
    <font>
      <sz val="11"/>
      <color rgb="FF000000"/>
      <name val="Arial"/>
      <charset val="1"/>
    </font>
  </fonts>
  <fills count="15">
    <fill>
      <patternFill patternType="none"/>
    </fill>
    <fill>
      <patternFill patternType="gray125"/>
    </fill>
    <fill>
      <patternFill patternType="solid">
        <fgColor rgb="FF92D050"/>
        <bgColor indexed="64"/>
      </patternFill>
    </fill>
    <fill>
      <patternFill patternType="solid">
        <fgColor rgb="FFFA9706"/>
        <bgColor indexed="64"/>
      </patternFill>
    </fill>
    <fill>
      <patternFill patternType="solid">
        <fgColor rgb="FFFFFF00"/>
        <bgColor indexed="64"/>
      </patternFill>
    </fill>
    <fill>
      <patternFill patternType="solid">
        <fgColor theme="9" tint="0.59999389629810485"/>
        <bgColor indexed="64"/>
      </patternFill>
    </fill>
    <fill>
      <patternFill patternType="solid">
        <fgColor rgb="FFD9D9D9"/>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rgb="FFFFFFFF"/>
        <bgColor indexed="64"/>
      </patternFill>
    </fill>
    <fill>
      <patternFill patternType="solid">
        <fgColor theme="0"/>
        <bgColor indexed="64"/>
      </patternFill>
    </fill>
    <fill>
      <patternFill patternType="solid">
        <fgColor theme="5" tint="0.79998168889431442"/>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right style="medium">
        <color rgb="FF000000"/>
      </right>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top style="medium">
        <color rgb="FF000000"/>
      </top>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diagonal/>
    </border>
    <border>
      <left style="thin">
        <color rgb="FF000000"/>
      </left>
      <right style="thin">
        <color rgb="FF000000"/>
      </right>
      <top/>
      <bottom style="medium">
        <color rgb="FF000000"/>
      </bottom>
      <diagonal/>
    </border>
    <border>
      <left style="thin">
        <color rgb="FF000000"/>
      </left>
      <right style="thin">
        <color rgb="FF000000"/>
      </right>
      <top/>
      <bottom style="thin">
        <color rgb="FF000000"/>
      </bottom>
      <diagonal/>
    </border>
    <border>
      <left/>
      <right style="thin">
        <color rgb="FF000000"/>
      </right>
      <top style="medium">
        <color rgb="FF000000"/>
      </top>
      <bottom style="thin">
        <color rgb="FF000000"/>
      </bottom>
      <diagonal/>
    </border>
    <border>
      <left/>
      <right style="thin">
        <color rgb="FF000000"/>
      </right>
      <top/>
      <bottom style="thin">
        <color rgb="FF000000"/>
      </bottom>
      <diagonal/>
    </border>
    <border>
      <left style="medium">
        <color rgb="FF000000"/>
      </left>
      <right style="thin">
        <color rgb="FF000000"/>
      </right>
      <top style="medium">
        <color rgb="FF000000"/>
      </top>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right style="thin">
        <color rgb="FF000000"/>
      </right>
      <top style="thin">
        <color rgb="FF000000"/>
      </top>
      <bottom style="thin">
        <color rgb="FF000000"/>
      </bottom>
      <diagonal/>
    </border>
    <border>
      <left style="thin">
        <color rgb="FF000000"/>
      </left>
      <right/>
      <top style="medium">
        <color rgb="FF000000"/>
      </top>
      <bottom/>
      <diagonal/>
    </border>
    <border>
      <left style="thin">
        <color rgb="FF000000"/>
      </left>
      <right/>
      <top/>
      <bottom style="medium">
        <color rgb="FF000000"/>
      </bottom>
      <diagonal/>
    </border>
    <border>
      <left style="thin">
        <color rgb="FF000000"/>
      </left>
      <right/>
      <top style="medium">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s>
  <cellStyleXfs count="2">
    <xf numFmtId="0" fontId="0" fillId="0" borderId="0"/>
    <xf numFmtId="9" fontId="7" fillId="0" borderId="0" applyFont="0" applyFill="0" applyBorder="0" applyAlignment="0" applyProtection="0"/>
  </cellStyleXfs>
  <cellXfs count="284">
    <xf numFmtId="0" fontId="0" fillId="0" borderId="0" xfId="0"/>
    <xf numFmtId="0" fontId="1" fillId="0" borderId="1" xfId="0" applyFont="1" applyBorder="1" applyAlignment="1">
      <alignment horizontal="center"/>
    </xf>
    <xf numFmtId="0" fontId="0" fillId="0" borderId="1" xfId="0" applyBorder="1" applyAlignment="1">
      <alignment horizontal="center"/>
    </xf>
    <xf numFmtId="0" fontId="0" fillId="0" borderId="0" xfId="0" applyAlignment="1">
      <alignment horizontal="center"/>
    </xf>
    <xf numFmtId="0" fontId="2" fillId="3" borderId="1" xfId="0" applyFont="1" applyFill="1" applyBorder="1" applyAlignment="1">
      <alignment horizontal="center"/>
    </xf>
    <xf numFmtId="0" fontId="0" fillId="2" borderId="2" xfId="0" applyFill="1" applyBorder="1" applyAlignment="1">
      <alignment horizontal="center" vertical="center"/>
    </xf>
    <xf numFmtId="0" fontId="0" fillId="4" borderId="2" xfId="0" applyFill="1" applyBorder="1" applyAlignment="1">
      <alignment horizontal="center" vertical="center"/>
    </xf>
    <xf numFmtId="0" fontId="0" fillId="3" borderId="2" xfId="0" applyFill="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wrapText="1"/>
    </xf>
    <xf numFmtId="0" fontId="0" fillId="0" borderId="0" xfId="0" applyAlignment="1">
      <alignment wrapText="1"/>
    </xf>
    <xf numFmtId="0" fontId="1" fillId="4" borderId="1" xfId="0" applyFont="1" applyFill="1" applyBorder="1" applyAlignment="1">
      <alignment horizontal="center"/>
    </xf>
    <xf numFmtId="0" fontId="5" fillId="0" borderId="0" xfId="0"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3" fillId="8" borderId="1" xfId="0" applyFont="1" applyFill="1" applyBorder="1" applyAlignment="1" applyProtection="1">
      <alignment horizontal="center" vertical="center" wrapText="1"/>
      <protection hidden="1"/>
    </xf>
    <xf numFmtId="0" fontId="3" fillId="9" borderId="1" xfId="0" applyFont="1" applyFill="1" applyBorder="1" applyAlignment="1" applyProtection="1">
      <alignment horizontal="center" vertical="center" wrapText="1"/>
      <protection hidden="1"/>
    </xf>
    <xf numFmtId="0" fontId="4" fillId="0" borderId="1" xfId="0" applyFont="1" applyBorder="1" applyAlignment="1">
      <alignment vertical="center" wrapText="1"/>
    </xf>
    <xf numFmtId="0" fontId="0" fillId="0" borderId="0" xfId="0" applyAlignment="1">
      <alignment horizontal="left"/>
    </xf>
    <xf numFmtId="0" fontId="10" fillId="0" borderId="1" xfId="0" applyFont="1" applyBorder="1" applyAlignment="1">
      <alignment horizontal="center" vertical="center" wrapText="1"/>
    </xf>
    <xf numFmtId="0" fontId="10" fillId="0" borderId="3" xfId="0" applyFont="1" applyBorder="1" applyAlignment="1">
      <alignment horizontal="center" vertical="center" wrapText="1"/>
    </xf>
    <xf numFmtId="0" fontId="11" fillId="0" borderId="0" xfId="0" applyFont="1" applyAlignment="1">
      <alignment vertical="center" wrapText="1"/>
    </xf>
    <xf numFmtId="0" fontId="4" fillId="6" borderId="1" xfId="0" applyFont="1" applyFill="1" applyBorder="1" applyAlignment="1">
      <alignment horizontal="center" vertical="center" wrapText="1"/>
    </xf>
    <xf numFmtId="0" fontId="11" fillId="0" borderId="1" xfId="0" applyFont="1" applyBorder="1" applyAlignment="1">
      <alignment vertical="center" wrapText="1"/>
    </xf>
    <xf numFmtId="9" fontId="5" fillId="0" borderId="0" xfId="1" applyFont="1" applyFill="1" applyBorder="1" applyAlignment="1" applyProtection="1">
      <alignment horizontal="center" vertical="center" wrapText="1"/>
      <protection locked="0"/>
    </xf>
    <xf numFmtId="9" fontId="5" fillId="0" borderId="0" xfId="1" applyFont="1" applyFill="1" applyAlignment="1" applyProtection="1">
      <alignment horizontal="center" vertical="center" wrapText="1"/>
      <protection locked="0"/>
    </xf>
    <xf numFmtId="9" fontId="3" fillId="0" borderId="0" xfId="1" applyFont="1" applyFill="1" applyBorder="1" applyAlignment="1" applyProtection="1">
      <alignment horizontal="center" vertical="center" wrapText="1"/>
      <protection locked="0"/>
    </xf>
    <xf numFmtId="9" fontId="3" fillId="0" borderId="0" xfId="1" applyFont="1" applyFill="1" applyAlignment="1" applyProtection="1">
      <alignment horizontal="center" vertical="center" wrapText="1"/>
      <protection locked="0"/>
    </xf>
    <xf numFmtId="0" fontId="13" fillId="0" borderId="0" xfId="0" applyFont="1"/>
    <xf numFmtId="0" fontId="12" fillId="0" borderId="1" xfId="0" applyFont="1" applyBorder="1" applyAlignment="1" applyProtection="1">
      <alignment vertical="center" wrapText="1"/>
      <protection hidden="1"/>
    </xf>
    <xf numFmtId="0" fontId="0" fillId="0" borderId="1" xfId="0" applyBorder="1" applyAlignment="1">
      <alignment wrapText="1"/>
    </xf>
    <xf numFmtId="0" fontId="13" fillId="0" borderId="1" xfId="0" applyFont="1" applyBorder="1" applyAlignment="1">
      <alignment vertical="top" wrapText="1"/>
    </xf>
    <xf numFmtId="164" fontId="5" fillId="0" borderId="0" xfId="0" applyNumberFormat="1" applyFont="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1" fillId="0" borderId="0" xfId="0" applyFont="1"/>
    <xf numFmtId="9" fontId="0" fillId="0" borderId="0" xfId="0" applyNumberFormat="1"/>
    <xf numFmtId="0" fontId="18" fillId="0" borderId="0" xfId="0" applyFont="1" applyAlignment="1">
      <alignment vertical="center"/>
    </xf>
    <xf numFmtId="0" fontId="1" fillId="0" borderId="0" xfId="0" applyFont="1" applyAlignment="1">
      <alignment horizontal="center"/>
    </xf>
    <xf numFmtId="9" fontId="0" fillId="0" borderId="0" xfId="0" applyNumberFormat="1" applyAlignment="1">
      <alignment horizontal="center"/>
    </xf>
    <xf numFmtId="0" fontId="1" fillId="0" borderId="0" xfId="0" applyFont="1" applyAlignment="1">
      <alignment horizontal="left"/>
    </xf>
    <xf numFmtId="0" fontId="20" fillId="0" borderId="0" xfId="0" applyFont="1" applyAlignment="1" applyProtection="1">
      <alignment horizontal="center" vertical="center" wrapText="1"/>
      <protection locked="0"/>
    </xf>
    <xf numFmtId="0" fontId="15" fillId="0" borderId="1" xfId="0" applyFont="1" applyBorder="1" applyAlignment="1">
      <alignment horizontal="left" vertical="center"/>
    </xf>
    <xf numFmtId="0" fontId="8" fillId="0" borderId="1" xfId="0" applyFont="1" applyBorder="1" applyAlignment="1" applyProtection="1">
      <alignment horizontal="left" vertical="center" wrapText="1"/>
      <protection locked="0"/>
    </xf>
    <xf numFmtId="9" fontId="0" fillId="0" borderId="0" xfId="0" applyNumberFormat="1" applyAlignment="1">
      <alignment horizontal="left"/>
    </xf>
    <xf numFmtId="9" fontId="3" fillId="0" borderId="0" xfId="1" applyFont="1" applyAlignment="1" applyProtection="1">
      <alignment horizontal="center" vertical="center" wrapText="1"/>
      <protection locked="0"/>
    </xf>
    <xf numFmtId="0" fontId="3" fillId="0" borderId="0" xfId="0" applyFont="1" applyAlignment="1" applyProtection="1">
      <alignment vertical="center" wrapText="1"/>
      <protection locked="0"/>
    </xf>
    <xf numFmtId="9" fontId="3" fillId="0" borderId="0" xfId="1" applyFont="1" applyBorder="1" applyAlignment="1" applyProtection="1">
      <alignment vertical="center" wrapText="1"/>
      <protection locked="0"/>
    </xf>
    <xf numFmtId="9" fontId="3" fillId="0" borderId="0" xfId="1" applyFont="1" applyBorder="1" applyAlignment="1" applyProtection="1">
      <alignment horizontal="center" vertical="center" wrapText="1"/>
      <protection locked="0"/>
    </xf>
    <xf numFmtId="0" fontId="19" fillId="0" borderId="0" xfId="0" applyFont="1" applyAlignment="1" applyProtection="1">
      <alignment horizontal="center" vertical="center" wrapText="1"/>
      <protection locked="0"/>
    </xf>
    <xf numFmtId="0" fontId="5" fillId="0" borderId="0" xfId="0" applyFont="1" applyAlignment="1">
      <alignment horizontal="center" vertical="center" wrapText="1"/>
    </xf>
    <xf numFmtId="0" fontId="5" fillId="0" borderId="11" xfId="0" applyFont="1" applyBorder="1" applyAlignment="1" applyProtection="1">
      <alignment horizontal="center" vertical="center" wrapText="1"/>
      <protection locked="0"/>
    </xf>
    <xf numFmtId="0" fontId="5" fillId="0" borderId="11" xfId="0" applyFont="1" applyBorder="1" applyAlignment="1">
      <alignment horizontal="center" vertical="center" wrapText="1"/>
    </xf>
    <xf numFmtId="9" fontId="3" fillId="0" borderId="11" xfId="1" applyFont="1" applyFill="1" applyBorder="1" applyAlignment="1" applyProtection="1">
      <alignment horizontal="center" vertical="center" wrapText="1"/>
      <protection locked="0"/>
    </xf>
    <xf numFmtId="0" fontId="5" fillId="0" borderId="11" xfId="0" applyFont="1" applyBorder="1" applyAlignment="1" applyProtection="1">
      <alignment vertical="center" wrapText="1"/>
      <protection locked="0"/>
    </xf>
    <xf numFmtId="0" fontId="5" fillId="0" borderId="14" xfId="0" applyFont="1" applyBorder="1" applyAlignment="1" applyProtection="1">
      <alignment horizontal="center" vertical="center" wrapText="1"/>
      <protection locked="0"/>
    </xf>
    <xf numFmtId="0" fontId="5" fillId="0" borderId="14" xfId="0" applyFont="1" applyBorder="1" applyAlignment="1">
      <alignment horizontal="center" vertical="center" wrapText="1"/>
    </xf>
    <xf numFmtId="0" fontId="3" fillId="5" borderId="12" xfId="0" applyFont="1" applyFill="1" applyBorder="1" applyAlignment="1" applyProtection="1">
      <alignment horizontal="center" vertical="center" wrapText="1"/>
      <protection locked="0"/>
    </xf>
    <xf numFmtId="9" fontId="3" fillId="10" borderId="12" xfId="1" applyFont="1" applyFill="1" applyBorder="1" applyAlignment="1" applyProtection="1">
      <alignment horizontal="center" vertical="center" wrapText="1"/>
      <protection locked="0"/>
    </xf>
    <xf numFmtId="0" fontId="19" fillId="5" borderId="12" xfId="0" applyFont="1" applyFill="1" applyBorder="1" applyAlignment="1" applyProtection="1">
      <alignment horizontal="center" vertical="center" wrapText="1"/>
      <protection locked="0"/>
    </xf>
    <xf numFmtId="0" fontId="3" fillId="7" borderId="12" xfId="0" applyFont="1" applyFill="1" applyBorder="1" applyAlignment="1" applyProtection="1">
      <alignment horizontal="center" vertical="center" textRotation="90"/>
      <protection locked="0"/>
    </xf>
    <xf numFmtId="9" fontId="3" fillId="7" borderId="12" xfId="1" applyFont="1" applyFill="1" applyBorder="1" applyAlignment="1" applyProtection="1">
      <alignment horizontal="center" vertical="center" textRotation="90"/>
      <protection locked="0"/>
    </xf>
    <xf numFmtId="0" fontId="3" fillId="8" borderId="12" xfId="0" applyFont="1" applyFill="1" applyBorder="1" applyAlignment="1" applyProtection="1">
      <alignment horizontal="center" vertical="center" wrapText="1"/>
      <protection locked="0"/>
    </xf>
    <xf numFmtId="164" fontId="3" fillId="8" borderId="12" xfId="0" applyNumberFormat="1" applyFont="1" applyFill="1" applyBorder="1" applyAlignment="1" applyProtection="1">
      <alignment horizontal="center" vertical="center" wrapText="1"/>
      <protection locked="0"/>
    </xf>
    <xf numFmtId="0" fontId="3" fillId="9" borderId="12" xfId="0" applyFont="1" applyFill="1" applyBorder="1" applyAlignment="1" applyProtection="1">
      <alignment horizontal="center" vertical="center" wrapText="1"/>
      <protection locked="0"/>
    </xf>
    <xf numFmtId="9" fontId="3" fillId="9" borderId="12" xfId="1" applyFont="1" applyFill="1" applyBorder="1" applyAlignment="1" applyProtection="1">
      <alignment horizontal="center" vertical="center" wrapText="1"/>
      <protection locked="0"/>
    </xf>
    <xf numFmtId="9" fontId="5" fillId="0" borderId="21" xfId="1" applyFont="1" applyFill="1" applyBorder="1" applyAlignment="1" applyProtection="1">
      <alignment horizontal="center" vertical="center" wrapText="1"/>
      <protection locked="0"/>
    </xf>
    <xf numFmtId="9" fontId="5" fillId="0" borderId="22" xfId="1" applyFont="1" applyFill="1" applyBorder="1" applyAlignment="1" applyProtection="1">
      <alignment horizontal="center" vertical="center" wrapText="1"/>
      <protection locked="0"/>
    </xf>
    <xf numFmtId="9" fontId="3" fillId="0" borderId="14" xfId="1" applyFont="1" applyFill="1" applyBorder="1" applyAlignment="1" applyProtection="1">
      <alignment horizontal="center" vertical="center" wrapText="1"/>
      <protection locked="0"/>
    </xf>
    <xf numFmtId="0" fontId="5" fillId="11" borderId="14" xfId="0" applyFont="1" applyFill="1" applyBorder="1" applyAlignment="1" applyProtection="1">
      <alignment horizontal="center" vertical="center" wrapText="1"/>
      <protection locked="0"/>
    </xf>
    <xf numFmtId="0" fontId="5" fillId="11" borderId="14" xfId="0" applyFont="1" applyFill="1" applyBorder="1" applyAlignment="1">
      <alignment horizontal="center" vertical="center" wrapText="1"/>
    </xf>
    <xf numFmtId="9" fontId="3" fillId="11" borderId="14" xfId="1" applyFont="1" applyFill="1" applyBorder="1" applyAlignment="1" applyProtection="1">
      <alignment horizontal="center" vertical="center" wrapText="1"/>
      <protection locked="0"/>
    </xf>
    <xf numFmtId="9" fontId="3" fillId="11" borderId="14" xfId="1" applyFont="1" applyFill="1" applyBorder="1" applyAlignment="1" applyProtection="1">
      <alignment horizontal="center" vertical="center" wrapText="1"/>
    </xf>
    <xf numFmtId="164" fontId="5" fillId="11" borderId="14" xfId="0" applyNumberFormat="1" applyFont="1" applyFill="1" applyBorder="1" applyAlignment="1" applyProtection="1">
      <alignment vertical="center" wrapText="1"/>
      <protection locked="0"/>
    </xf>
    <xf numFmtId="164" fontId="5" fillId="11" borderId="14" xfId="0" applyNumberFormat="1" applyFont="1" applyFill="1" applyBorder="1" applyAlignment="1" applyProtection="1">
      <alignment horizontal="center" vertical="center" wrapText="1"/>
      <protection locked="0"/>
    </xf>
    <xf numFmtId="9" fontId="5" fillId="11" borderId="21" xfId="1" applyFont="1" applyFill="1" applyBorder="1" applyAlignment="1" applyProtection="1">
      <alignment horizontal="center" vertical="center" wrapText="1"/>
      <protection locked="0"/>
    </xf>
    <xf numFmtId="0" fontId="5" fillId="11" borderId="0" xfId="0" applyFont="1" applyFill="1" applyAlignment="1" applyProtection="1">
      <alignment horizontal="center" vertical="center" wrapText="1"/>
      <protection locked="0"/>
    </xf>
    <xf numFmtId="0" fontId="5" fillId="11" borderId="11" xfId="0" applyFont="1" applyFill="1" applyBorder="1" applyAlignment="1" applyProtection="1">
      <alignment horizontal="center" vertical="center" wrapText="1"/>
      <protection locked="0"/>
    </xf>
    <xf numFmtId="0" fontId="5" fillId="11" borderId="11" xfId="0" applyFont="1" applyFill="1" applyBorder="1" applyAlignment="1">
      <alignment horizontal="center" vertical="center" wrapText="1"/>
    </xf>
    <xf numFmtId="9" fontId="3" fillId="11" borderId="11" xfId="1" applyFont="1" applyFill="1" applyBorder="1" applyAlignment="1" applyProtection="1">
      <alignment horizontal="center" vertical="center" wrapText="1"/>
      <protection locked="0"/>
    </xf>
    <xf numFmtId="9" fontId="3" fillId="11" borderId="11" xfId="1" applyFont="1" applyFill="1" applyBorder="1" applyAlignment="1" applyProtection="1">
      <alignment horizontal="center" vertical="center" wrapText="1"/>
    </xf>
    <xf numFmtId="164" fontId="5" fillId="11" borderId="11" xfId="0" applyNumberFormat="1" applyFont="1" applyFill="1" applyBorder="1" applyAlignment="1" applyProtection="1">
      <alignment horizontal="center" vertical="center" wrapText="1"/>
      <protection locked="0"/>
    </xf>
    <xf numFmtId="9" fontId="5" fillId="11" borderId="22" xfId="1" applyFont="1" applyFill="1" applyBorder="1" applyAlignment="1" applyProtection="1">
      <alignment horizontal="center" vertical="center" wrapText="1"/>
      <protection locked="0"/>
    </xf>
    <xf numFmtId="0" fontId="5" fillId="0" borderId="20" xfId="0" applyFont="1" applyBorder="1" applyAlignment="1" applyProtection="1">
      <alignment horizontal="center" vertical="center" wrapText="1"/>
      <protection locked="0"/>
    </xf>
    <xf numFmtId="0" fontId="5" fillId="0" borderId="15" xfId="0" applyFont="1" applyBorder="1" applyAlignment="1" applyProtection="1">
      <alignment horizontal="center" vertical="center" wrapText="1"/>
      <protection locked="0"/>
    </xf>
    <xf numFmtId="0" fontId="5" fillId="0" borderId="17" xfId="0" applyFont="1" applyBorder="1" applyAlignment="1" applyProtection="1">
      <alignment horizontal="center" vertical="center" wrapText="1"/>
      <protection locked="0"/>
    </xf>
    <xf numFmtId="0" fontId="16" fillId="11" borderId="27" xfId="0" applyFont="1" applyFill="1" applyBorder="1" applyAlignment="1">
      <alignment horizontal="center" vertical="center" wrapText="1"/>
    </xf>
    <xf numFmtId="9" fontId="5" fillId="11" borderId="29" xfId="0" applyNumberFormat="1" applyFont="1" applyFill="1" applyBorder="1" applyAlignment="1">
      <alignment wrapText="1"/>
    </xf>
    <xf numFmtId="164" fontId="5" fillId="11" borderId="11" xfId="0" applyNumberFormat="1" applyFont="1" applyFill="1" applyBorder="1" applyAlignment="1" applyProtection="1">
      <alignment vertical="center" wrapText="1"/>
      <protection locked="0"/>
    </xf>
    <xf numFmtId="0" fontId="5" fillId="11" borderId="11" xfId="0" applyFont="1" applyFill="1" applyBorder="1" applyAlignment="1" applyProtection="1">
      <alignment vertical="center" wrapText="1"/>
      <protection locked="0"/>
    </xf>
    <xf numFmtId="0" fontId="5" fillId="11" borderId="11" xfId="0" applyFont="1" applyFill="1" applyBorder="1" applyAlignment="1" applyProtection="1">
      <alignment vertical="top" wrapText="1"/>
      <protection locked="0"/>
    </xf>
    <xf numFmtId="9" fontId="5" fillId="11" borderId="11" xfId="1" applyFont="1" applyFill="1" applyBorder="1" applyAlignment="1" applyProtection="1">
      <alignment vertical="center" wrapText="1"/>
      <protection locked="0"/>
    </xf>
    <xf numFmtId="0" fontId="5" fillId="11" borderId="29" xfId="0" applyFont="1" applyFill="1" applyBorder="1" applyAlignment="1">
      <alignment wrapText="1"/>
    </xf>
    <xf numFmtId="0" fontId="5" fillId="11" borderId="19" xfId="0" applyFont="1" applyFill="1" applyBorder="1" applyAlignment="1" applyProtection="1">
      <alignment horizontal="center" vertical="center" wrapText="1"/>
      <protection locked="0"/>
    </xf>
    <xf numFmtId="0" fontId="5" fillId="11" borderId="19" xfId="0" applyFont="1" applyFill="1" applyBorder="1" applyAlignment="1">
      <alignment horizontal="center" vertical="center" wrapText="1"/>
    </xf>
    <xf numFmtId="9" fontId="3" fillId="11" borderId="19" xfId="1" applyFont="1" applyFill="1" applyBorder="1" applyAlignment="1" applyProtection="1">
      <alignment horizontal="center" vertical="center" wrapText="1"/>
      <protection locked="0"/>
    </xf>
    <xf numFmtId="9" fontId="3" fillId="11" borderId="19" xfId="1" applyFont="1" applyFill="1" applyBorder="1" applyAlignment="1" applyProtection="1">
      <alignment horizontal="center" vertical="center" wrapText="1"/>
    </xf>
    <xf numFmtId="9" fontId="5" fillId="11" borderId="19" xfId="1" applyFont="1" applyFill="1" applyBorder="1" applyAlignment="1" applyProtection="1">
      <alignment horizontal="center" vertical="center" wrapText="1"/>
      <protection locked="0"/>
    </xf>
    <xf numFmtId="9" fontId="5" fillId="11" borderId="23" xfId="1" applyFont="1" applyFill="1" applyBorder="1" applyAlignment="1" applyProtection="1">
      <alignment horizontal="center" vertical="center" wrapText="1"/>
      <protection locked="0"/>
    </xf>
    <xf numFmtId="0" fontId="21" fillId="0" borderId="1" xfId="0" applyFont="1" applyBorder="1" applyAlignment="1">
      <alignment vertical="top" wrapText="1"/>
    </xf>
    <xf numFmtId="0" fontId="22" fillId="0" borderId="11" xfId="0" applyFont="1" applyBorder="1" applyAlignment="1">
      <alignment horizontal="center" vertical="center" wrapText="1"/>
    </xf>
    <xf numFmtId="0" fontId="22" fillId="11" borderId="14" xfId="0" applyFont="1" applyFill="1" applyBorder="1" applyAlignment="1">
      <alignment horizontal="left" vertical="top" wrapText="1"/>
    </xf>
    <xf numFmtId="0" fontId="22" fillId="11" borderId="14" xfId="0" applyFont="1" applyFill="1" applyBorder="1" applyAlignment="1">
      <alignment vertical="top" wrapText="1"/>
    </xf>
    <xf numFmtId="0" fontId="22" fillId="11" borderId="11" xfId="0" applyFont="1" applyFill="1" applyBorder="1" applyAlignment="1">
      <alignment horizontal="left" vertical="top" wrapText="1"/>
    </xf>
    <xf numFmtId="0" fontId="22" fillId="11" borderId="19" xfId="0" applyFont="1" applyFill="1" applyBorder="1" applyAlignment="1">
      <alignment horizontal="left" vertical="top" wrapText="1"/>
    </xf>
    <xf numFmtId="0" fontId="16" fillId="0" borderId="11" xfId="0" applyFont="1" applyBorder="1" applyAlignment="1">
      <alignment horizontal="center" vertical="center" wrapText="1"/>
    </xf>
    <xf numFmtId="0" fontId="5" fillId="0" borderId="28" xfId="0" applyFont="1" applyBorder="1" applyAlignment="1" applyProtection="1">
      <alignment horizontal="center" vertical="center" wrapText="1"/>
      <protection locked="0"/>
    </xf>
    <xf numFmtId="0" fontId="5" fillId="0" borderId="33" xfId="0" applyFont="1" applyBorder="1" applyAlignment="1" applyProtection="1">
      <alignment horizontal="center" vertical="center" wrapText="1"/>
      <protection locked="0"/>
    </xf>
    <xf numFmtId="9" fontId="5" fillId="0" borderId="33" xfId="0" applyNumberFormat="1" applyFont="1" applyBorder="1" applyAlignment="1">
      <alignment horizontal="center" vertical="center" wrapText="1"/>
    </xf>
    <xf numFmtId="0" fontId="5" fillId="11" borderId="27" xfId="0" applyFont="1" applyFill="1" applyBorder="1" applyAlignment="1" applyProtection="1">
      <alignment vertical="top" wrapText="1"/>
      <protection locked="0"/>
    </xf>
    <xf numFmtId="0" fontId="5" fillId="11" borderId="27" xfId="0" applyFont="1" applyFill="1" applyBorder="1" applyAlignment="1" applyProtection="1">
      <alignment horizontal="center" vertical="center" wrapText="1"/>
      <protection locked="0"/>
    </xf>
    <xf numFmtId="16" fontId="5" fillId="11" borderId="27" xfId="0" applyNumberFormat="1" applyFont="1" applyFill="1" applyBorder="1" applyAlignment="1" applyProtection="1">
      <alignment vertical="center" wrapText="1"/>
      <protection locked="0"/>
    </xf>
    <xf numFmtId="0" fontId="5" fillId="11" borderId="27" xfId="0" applyFont="1" applyFill="1" applyBorder="1" applyAlignment="1" applyProtection="1">
      <alignment vertical="center" wrapText="1"/>
      <protection locked="0"/>
    </xf>
    <xf numFmtId="9" fontId="5" fillId="11" borderId="27" xfId="1" applyFont="1" applyFill="1" applyBorder="1" applyAlignment="1" applyProtection="1">
      <alignment vertical="center" wrapText="1"/>
      <protection locked="0"/>
    </xf>
    <xf numFmtId="9" fontId="5" fillId="13" borderId="33" xfId="0" applyNumberFormat="1" applyFont="1" applyFill="1" applyBorder="1" applyAlignment="1">
      <alignment horizontal="center" vertical="center" wrapText="1"/>
    </xf>
    <xf numFmtId="0" fontId="22" fillId="14" borderId="24" xfId="0" applyFont="1" applyFill="1" applyBorder="1" applyAlignment="1">
      <alignment horizontal="center" vertical="center" wrapText="1"/>
    </xf>
    <xf numFmtId="0" fontId="22" fillId="14" borderId="14" xfId="0" applyFont="1" applyFill="1" applyBorder="1" applyAlignment="1">
      <alignment horizontal="left" vertical="top" wrapText="1"/>
    </xf>
    <xf numFmtId="0" fontId="5" fillId="14" borderId="14" xfId="0" applyFont="1" applyFill="1" applyBorder="1" applyAlignment="1">
      <alignment vertical="center" wrapText="1"/>
    </xf>
    <xf numFmtId="0" fontId="5" fillId="14" borderId="14" xfId="0" applyFont="1" applyFill="1" applyBorder="1" applyAlignment="1" applyProtection="1">
      <alignment vertical="center" wrapText="1"/>
      <protection locked="0"/>
    </xf>
    <xf numFmtId="0" fontId="5" fillId="14" borderId="14" xfId="0" applyFont="1" applyFill="1" applyBorder="1" applyAlignment="1" applyProtection="1">
      <alignment horizontal="center" vertical="center" wrapText="1"/>
      <protection locked="0"/>
    </xf>
    <xf numFmtId="0" fontId="22" fillId="14" borderId="11" xfId="0" applyFont="1" applyFill="1" applyBorder="1" applyAlignment="1">
      <alignment horizontal="left" vertical="top" wrapText="1"/>
    </xf>
    <xf numFmtId="0" fontId="5" fillId="14" borderId="11" xfId="0" applyFont="1" applyFill="1" applyBorder="1" applyAlignment="1" applyProtection="1">
      <alignment vertical="center" wrapText="1"/>
      <protection locked="0"/>
    </xf>
    <xf numFmtId="0" fontId="5" fillId="14" borderId="11" xfId="0" applyFont="1" applyFill="1" applyBorder="1" applyAlignment="1" applyProtection="1">
      <alignment horizontal="center" vertical="center" wrapText="1"/>
      <protection locked="0"/>
    </xf>
    <xf numFmtId="0" fontId="5" fillId="14" borderId="14" xfId="0" applyFont="1" applyFill="1" applyBorder="1" applyAlignment="1">
      <alignment horizontal="center" vertical="center" wrapText="1"/>
    </xf>
    <xf numFmtId="9" fontId="3" fillId="14" borderId="14" xfId="1" applyFont="1" applyFill="1" applyBorder="1" applyAlignment="1" applyProtection="1">
      <alignment horizontal="center" vertical="center" wrapText="1"/>
    </xf>
    <xf numFmtId="0" fontId="5" fillId="14" borderId="33" xfId="0" applyFont="1" applyFill="1" applyBorder="1" applyAlignment="1">
      <alignment horizontal="center" vertical="center" wrapText="1"/>
    </xf>
    <xf numFmtId="0" fontId="5" fillId="14" borderId="11" xfId="0" applyFont="1" applyFill="1" applyBorder="1" applyAlignment="1">
      <alignment horizontal="center" vertical="center" wrapText="1"/>
    </xf>
    <xf numFmtId="9" fontId="3" fillId="14" borderId="11" xfId="1" applyFont="1" applyFill="1" applyBorder="1" applyAlignment="1" applyProtection="1">
      <alignment horizontal="center" vertical="center" wrapText="1"/>
    </xf>
    <xf numFmtId="164" fontId="5" fillId="14" borderId="14" xfId="0" applyNumberFormat="1" applyFont="1" applyFill="1" applyBorder="1" applyAlignment="1" applyProtection="1">
      <alignment horizontal="center" vertical="center" wrapText="1"/>
      <protection locked="0"/>
    </xf>
    <xf numFmtId="0" fontId="22" fillId="14" borderId="36" xfId="0" applyFont="1" applyFill="1" applyBorder="1" applyAlignment="1">
      <alignment horizontal="center" vertical="center" wrapText="1"/>
    </xf>
    <xf numFmtId="164" fontId="5" fillId="14" borderId="11" xfId="0" applyNumberFormat="1" applyFont="1" applyFill="1" applyBorder="1" applyAlignment="1" applyProtection="1">
      <alignment horizontal="center" vertical="center" wrapText="1"/>
      <protection locked="0"/>
    </xf>
    <xf numFmtId="0" fontId="22" fillId="14" borderId="37" xfId="0" applyFont="1" applyFill="1" applyBorder="1" applyAlignment="1">
      <alignment horizontal="center" vertical="center" wrapText="1"/>
    </xf>
    <xf numFmtId="0" fontId="5" fillId="14" borderId="12" xfId="0" applyFont="1" applyFill="1" applyBorder="1" applyAlignment="1" applyProtection="1">
      <alignment horizontal="center" vertical="center" wrapText="1"/>
      <protection locked="0"/>
    </xf>
    <xf numFmtId="164" fontId="5" fillId="14" borderId="12" xfId="0" applyNumberFormat="1" applyFont="1" applyFill="1" applyBorder="1" applyAlignment="1" applyProtection="1">
      <alignment horizontal="center" vertical="center" wrapText="1"/>
      <protection locked="0"/>
    </xf>
    <xf numFmtId="0" fontId="5" fillId="14" borderId="36" xfId="0" applyFont="1" applyFill="1" applyBorder="1" applyAlignment="1" applyProtection="1">
      <alignment horizontal="center" vertical="center" wrapText="1"/>
      <protection locked="0"/>
    </xf>
    <xf numFmtId="0" fontId="22" fillId="14" borderId="14" xfId="0" applyFont="1" applyFill="1" applyBorder="1" applyAlignment="1">
      <alignment horizontal="center" vertical="center" wrapText="1"/>
    </xf>
    <xf numFmtId="0" fontId="22" fillId="14" borderId="11" xfId="0" applyFont="1" applyFill="1" applyBorder="1" applyAlignment="1">
      <alignment horizontal="center" vertical="center" wrapText="1"/>
    </xf>
    <xf numFmtId="0" fontId="5" fillId="14" borderId="37" xfId="0" applyFont="1" applyFill="1" applyBorder="1" applyAlignment="1" applyProtection="1">
      <alignment horizontal="center" vertical="center" wrapText="1"/>
      <protection locked="0"/>
    </xf>
    <xf numFmtId="0" fontId="3" fillId="7" borderId="14" xfId="0" applyFont="1" applyFill="1" applyBorder="1" applyAlignment="1" applyProtection="1">
      <alignment horizontal="center" vertical="center" wrapText="1"/>
      <protection locked="0"/>
    </xf>
    <xf numFmtId="0" fontId="3" fillId="7" borderId="19" xfId="0" applyFont="1" applyFill="1" applyBorder="1" applyAlignment="1" applyProtection="1">
      <alignment horizontal="center" vertical="center" wrapText="1"/>
      <protection locked="0"/>
    </xf>
    <xf numFmtId="0" fontId="22" fillId="14" borderId="12" xfId="0" applyFont="1" applyFill="1" applyBorder="1" applyAlignment="1">
      <alignment horizontal="center" vertical="center" wrapText="1"/>
    </xf>
    <xf numFmtId="0" fontId="22" fillId="14" borderId="1" xfId="0" applyFont="1" applyFill="1" applyBorder="1" applyAlignment="1">
      <alignment horizontal="center" vertical="center" wrapText="1"/>
    </xf>
    <xf numFmtId="0" fontId="25" fillId="0" borderId="0" xfId="0" applyFont="1" applyAlignment="1">
      <alignment horizontal="center" vertical="center" wrapText="1"/>
    </xf>
    <xf numFmtId="0" fontId="25" fillId="0" borderId="11" xfId="0" applyFont="1" applyBorder="1" applyAlignment="1">
      <alignment horizontal="center" vertical="center" wrapText="1"/>
    </xf>
    <xf numFmtId="0" fontId="5" fillId="0" borderId="37" xfId="0" applyFont="1" applyBorder="1" applyAlignment="1" applyProtection="1">
      <alignment horizontal="center" vertical="center" wrapText="1"/>
      <protection locked="0"/>
    </xf>
    <xf numFmtId="0" fontId="5" fillId="12" borderId="33" xfId="0" applyFont="1" applyFill="1" applyBorder="1" applyAlignment="1" applyProtection="1">
      <alignment horizontal="center" vertical="center" wrapText="1"/>
      <protection locked="0"/>
    </xf>
    <xf numFmtId="0" fontId="26" fillId="0" borderId="0" xfId="0" applyFont="1" applyAlignment="1">
      <alignment horizontal="center" vertical="center" wrapText="1"/>
    </xf>
    <xf numFmtId="0" fontId="26" fillId="0" borderId="11" xfId="0" applyFont="1" applyBorder="1" applyAlignment="1">
      <alignment horizontal="center" vertical="center" wrapText="1"/>
    </xf>
    <xf numFmtId="0" fontId="5" fillId="0" borderId="27" xfId="0" applyFont="1" applyBorder="1" applyAlignment="1">
      <alignment horizontal="center" vertical="center" wrapText="1"/>
    </xf>
    <xf numFmtId="9" fontId="5" fillId="0" borderId="29" xfId="0" applyNumberFormat="1" applyFont="1" applyBorder="1" applyAlignment="1">
      <alignment horizontal="center" vertical="center" wrapText="1"/>
    </xf>
    <xf numFmtId="0" fontId="5" fillId="11" borderId="25" xfId="0" applyFont="1" applyFill="1" applyBorder="1" applyAlignment="1">
      <alignment horizontal="center" vertical="center" wrapText="1"/>
    </xf>
    <xf numFmtId="0" fontId="5" fillId="11" borderId="26" xfId="0" applyFont="1" applyFill="1" applyBorder="1" applyAlignment="1">
      <alignment horizontal="center" vertical="center" wrapText="1"/>
    </xf>
    <xf numFmtId="9" fontId="5" fillId="11" borderId="25" xfId="0" applyNumberFormat="1" applyFont="1" applyFill="1" applyBorder="1" applyAlignment="1">
      <alignment wrapText="1"/>
    </xf>
    <xf numFmtId="0" fontId="5" fillId="11" borderId="25" xfId="0" applyFont="1" applyFill="1" applyBorder="1" applyAlignment="1">
      <alignment wrapText="1"/>
    </xf>
    <xf numFmtId="0" fontId="5" fillId="11" borderId="26" xfId="0" applyFont="1" applyFill="1" applyBorder="1" applyAlignment="1">
      <alignment wrapText="1"/>
    </xf>
    <xf numFmtId="9" fontId="5" fillId="11" borderId="12" xfId="1" applyFont="1" applyFill="1" applyBorder="1" applyAlignment="1" applyProtection="1">
      <alignment horizontal="center" vertical="center" wrapText="1"/>
      <protection locked="0"/>
    </xf>
    <xf numFmtId="9" fontId="5" fillId="11" borderId="25" xfId="1" applyFont="1" applyFill="1" applyBorder="1" applyAlignment="1" applyProtection="1">
      <alignment horizontal="center" vertical="center" wrapText="1"/>
      <protection locked="0"/>
    </xf>
    <xf numFmtId="9" fontId="5" fillId="11" borderId="26" xfId="1" applyFont="1" applyFill="1" applyBorder="1" applyAlignment="1" applyProtection="1">
      <alignment horizontal="center" vertical="center" wrapText="1"/>
      <protection locked="0"/>
    </xf>
    <xf numFmtId="0" fontId="5" fillId="11" borderId="11" xfId="0" applyFont="1" applyFill="1" applyBorder="1" applyAlignment="1" applyProtection="1">
      <alignment horizontal="center" vertical="center" wrapText="1"/>
      <protection locked="0"/>
    </xf>
    <xf numFmtId="0" fontId="5" fillId="11" borderId="19" xfId="0" applyFont="1" applyFill="1" applyBorder="1" applyAlignment="1" applyProtection="1">
      <alignment horizontal="center" vertical="center" wrapText="1"/>
      <protection locked="0"/>
    </xf>
    <xf numFmtId="0" fontId="5" fillId="11" borderId="14" xfId="0" applyFont="1" applyFill="1" applyBorder="1" applyAlignment="1" applyProtection="1">
      <alignment horizontal="center" vertical="center" wrapText="1"/>
      <protection locked="0"/>
    </xf>
    <xf numFmtId="0" fontId="5" fillId="11" borderId="14" xfId="0" applyFont="1" applyFill="1" applyBorder="1" applyAlignment="1">
      <alignment horizontal="center" vertical="center" wrapText="1"/>
    </xf>
    <xf numFmtId="0" fontId="5" fillId="11" borderId="11" xfId="0" applyFont="1" applyFill="1" applyBorder="1" applyAlignment="1">
      <alignment horizontal="center" vertical="center" wrapText="1"/>
    </xf>
    <xf numFmtId="0" fontId="5" fillId="11" borderId="19" xfId="0" applyFont="1" applyFill="1" applyBorder="1" applyAlignment="1">
      <alignment horizontal="center" vertical="center" wrapText="1"/>
    </xf>
    <xf numFmtId="0" fontId="3" fillId="11" borderId="14" xfId="0" applyFont="1" applyFill="1" applyBorder="1" applyAlignment="1">
      <alignment horizontal="center" vertical="center" wrapText="1"/>
    </xf>
    <xf numFmtId="0" fontId="3" fillId="11" borderId="11" xfId="0" applyFont="1" applyFill="1" applyBorder="1" applyAlignment="1">
      <alignment horizontal="center" vertical="center" wrapText="1"/>
    </xf>
    <xf numFmtId="0" fontId="3" fillId="11" borderId="19" xfId="0" applyFont="1" applyFill="1" applyBorder="1" applyAlignment="1">
      <alignment horizontal="center" vertical="center" wrapText="1"/>
    </xf>
    <xf numFmtId="164" fontId="5" fillId="11" borderId="11" xfId="0" applyNumberFormat="1" applyFont="1" applyFill="1" applyBorder="1" applyAlignment="1" applyProtection="1">
      <alignment horizontal="center" vertical="center" wrapText="1"/>
      <protection locked="0"/>
    </xf>
    <xf numFmtId="164" fontId="5" fillId="11" borderId="19" xfId="0" applyNumberFormat="1" applyFont="1" applyFill="1" applyBorder="1" applyAlignment="1" applyProtection="1">
      <alignment horizontal="center" vertical="center" wrapText="1"/>
      <protection locked="0"/>
    </xf>
    <xf numFmtId="0" fontId="5" fillId="11" borderId="27" xfId="0" applyFont="1" applyFill="1" applyBorder="1" applyAlignment="1" applyProtection="1">
      <alignment horizontal="center" vertical="center" wrapText="1"/>
      <protection locked="0"/>
    </xf>
    <xf numFmtId="0" fontId="5" fillId="11" borderId="11" xfId="0" applyFont="1" applyFill="1" applyBorder="1" applyAlignment="1" applyProtection="1">
      <alignment horizontal="left" vertical="center" wrapText="1"/>
      <protection locked="0"/>
    </xf>
    <xf numFmtId="0" fontId="5" fillId="11" borderId="19" xfId="0" applyFont="1" applyFill="1" applyBorder="1" applyAlignment="1" applyProtection="1">
      <alignment horizontal="left" vertical="center" wrapText="1"/>
      <protection locked="0"/>
    </xf>
    <xf numFmtId="0" fontId="5" fillId="11" borderId="11" xfId="0" applyFont="1" applyFill="1" applyBorder="1" applyAlignment="1" applyProtection="1">
      <alignment horizontal="left" vertical="top" wrapText="1"/>
      <protection locked="0"/>
    </xf>
    <xf numFmtId="0" fontId="5" fillId="11" borderId="19" xfId="0" applyFont="1" applyFill="1" applyBorder="1" applyAlignment="1" applyProtection="1">
      <alignment horizontal="left" vertical="top" wrapText="1"/>
      <protection locked="0"/>
    </xf>
    <xf numFmtId="0" fontId="5" fillId="11" borderId="12" xfId="0" applyFont="1" applyFill="1" applyBorder="1" applyAlignment="1" applyProtection="1">
      <alignment horizontal="center" vertical="center" wrapText="1"/>
      <protection locked="0"/>
    </xf>
    <xf numFmtId="0" fontId="5" fillId="11" borderId="25" xfId="0" applyFont="1" applyFill="1" applyBorder="1" applyAlignment="1" applyProtection="1">
      <alignment horizontal="center" vertical="center" wrapText="1"/>
      <protection locked="0"/>
    </xf>
    <xf numFmtId="0" fontId="5" fillId="11" borderId="26" xfId="0" applyFont="1" applyFill="1" applyBorder="1" applyAlignment="1" applyProtection="1">
      <alignment horizontal="center" vertical="center" wrapText="1"/>
      <protection locked="0"/>
    </xf>
    <xf numFmtId="9" fontId="3" fillId="0" borderId="24" xfId="1" applyFont="1" applyFill="1" applyBorder="1" applyAlignment="1" applyProtection="1">
      <alignment horizontal="center" vertical="center" wrapText="1"/>
    </xf>
    <xf numFmtId="9" fontId="3" fillId="0" borderId="26" xfId="1" applyFont="1" applyFill="1" applyBorder="1" applyAlignment="1" applyProtection="1">
      <alignment horizontal="center" vertical="center" wrapText="1"/>
    </xf>
    <xf numFmtId="9" fontId="5" fillId="0" borderId="24" xfId="1" applyFont="1" applyFill="1" applyBorder="1" applyAlignment="1" applyProtection="1">
      <alignment horizontal="center" vertical="center" wrapText="1"/>
    </xf>
    <xf numFmtId="9" fontId="5" fillId="0" borderId="26" xfId="1" applyFont="1" applyFill="1" applyBorder="1" applyAlignment="1" applyProtection="1">
      <alignment horizontal="center" vertical="center" wrapText="1"/>
    </xf>
    <xf numFmtId="0" fontId="20" fillId="0" borderId="24" xfId="0" applyFont="1" applyBorder="1" applyAlignment="1">
      <alignment horizontal="center" vertical="center" wrapText="1"/>
    </xf>
    <xf numFmtId="0" fontId="20" fillId="0" borderId="26" xfId="0" applyFont="1" applyBorder="1" applyAlignment="1">
      <alignment horizontal="center" vertical="center" wrapText="1"/>
    </xf>
    <xf numFmtId="0" fontId="5" fillId="0" borderId="24" xfId="0" applyFont="1" applyBorder="1" applyAlignment="1" applyProtection="1">
      <alignment horizontal="center" vertical="center" wrapText="1"/>
      <protection locked="0"/>
    </xf>
    <xf numFmtId="0" fontId="5" fillId="0" borderId="26" xfId="0" applyFont="1" applyBorder="1" applyAlignment="1" applyProtection="1">
      <alignment horizontal="center" vertical="center" wrapText="1"/>
      <protection locked="0"/>
    </xf>
    <xf numFmtId="0" fontId="6" fillId="14" borderId="24" xfId="0" applyFont="1" applyFill="1" applyBorder="1" applyAlignment="1" applyProtection="1">
      <alignment horizontal="center" vertical="center" wrapText="1"/>
      <protection locked="0"/>
    </xf>
    <xf numFmtId="0" fontId="6" fillId="14" borderId="26" xfId="0" applyFont="1" applyFill="1" applyBorder="1" applyAlignment="1" applyProtection="1">
      <alignment horizontal="center" vertical="center" wrapText="1"/>
      <protection locked="0"/>
    </xf>
    <xf numFmtId="0" fontId="6" fillId="0" borderId="24" xfId="0" applyFont="1" applyBorder="1" applyAlignment="1" applyProtection="1">
      <alignment horizontal="center" vertical="center" wrapText="1"/>
      <protection locked="0"/>
    </xf>
    <xf numFmtId="0" fontId="6" fillId="0" borderId="26" xfId="0" applyFont="1" applyBorder="1" applyAlignment="1" applyProtection="1">
      <alignment horizontal="center" vertical="center" wrapText="1"/>
      <protection locked="0"/>
    </xf>
    <xf numFmtId="0" fontId="5" fillId="0" borderId="24" xfId="0" applyFont="1" applyBorder="1" applyAlignment="1">
      <alignment horizontal="center" vertical="center" wrapText="1"/>
    </xf>
    <xf numFmtId="0" fontId="5" fillId="0" borderId="26"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26" xfId="0" applyFont="1" applyBorder="1" applyAlignment="1">
      <alignment horizontal="center" vertical="center" wrapText="1"/>
    </xf>
    <xf numFmtId="9" fontId="3" fillId="0" borderId="14" xfId="1" applyFont="1" applyFill="1" applyBorder="1" applyAlignment="1" applyProtection="1">
      <alignment horizontal="center" vertical="center" wrapText="1"/>
      <protection locked="0"/>
    </xf>
    <xf numFmtId="9" fontId="3" fillId="0" borderId="11" xfId="1" applyFont="1" applyFill="1" applyBorder="1" applyAlignment="1" applyProtection="1">
      <alignment horizontal="center" vertical="center" wrapText="1"/>
      <protection locked="0"/>
    </xf>
    <xf numFmtId="9" fontId="16" fillId="0" borderId="27" xfId="0" applyNumberFormat="1" applyFont="1" applyBorder="1" applyAlignment="1" applyProtection="1">
      <alignment horizontal="center" vertical="center" wrapText="1"/>
      <protection locked="0"/>
    </xf>
    <xf numFmtId="9" fontId="16" fillId="0" borderId="11" xfId="0" applyNumberFormat="1" applyFont="1" applyBorder="1" applyAlignment="1" applyProtection="1">
      <alignment horizontal="center" vertical="center" wrapText="1"/>
      <protection locked="0"/>
    </xf>
    <xf numFmtId="9" fontId="3" fillId="14" borderId="24" xfId="1" applyFont="1" applyFill="1" applyBorder="1" applyAlignment="1" applyProtection="1">
      <alignment horizontal="center" vertical="center" wrapText="1"/>
    </xf>
    <xf numFmtId="9" fontId="3" fillId="14" borderId="25" xfId="1" applyFont="1" applyFill="1" applyBorder="1" applyAlignment="1" applyProtection="1">
      <alignment horizontal="center" vertical="center" wrapText="1"/>
    </xf>
    <xf numFmtId="9" fontId="3" fillId="14" borderId="27" xfId="1" applyFont="1" applyFill="1" applyBorder="1" applyAlignment="1" applyProtection="1">
      <alignment horizontal="center" vertical="center" wrapText="1"/>
    </xf>
    <xf numFmtId="0" fontId="3" fillId="0" borderId="1"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5" fillId="0" borderId="25" xfId="0" applyFont="1" applyBorder="1" applyAlignment="1">
      <alignment horizontal="center" vertical="center" wrapText="1"/>
    </xf>
    <xf numFmtId="9" fontId="3" fillId="0" borderId="25" xfId="1" applyFont="1" applyFill="1" applyBorder="1" applyAlignment="1" applyProtection="1">
      <alignment horizontal="center" vertical="center" wrapText="1"/>
    </xf>
    <xf numFmtId="0" fontId="20" fillId="0" borderId="25" xfId="0" applyFont="1" applyBorder="1" applyAlignment="1">
      <alignment horizontal="center" vertical="center" wrapText="1"/>
    </xf>
    <xf numFmtId="0" fontId="20" fillId="0" borderId="34" xfId="0" applyFont="1" applyBorder="1" applyAlignment="1">
      <alignment horizontal="center" vertical="center" wrapText="1"/>
    </xf>
    <xf numFmtId="0" fontId="20" fillId="0" borderId="35" xfId="0" applyFont="1" applyBorder="1" applyAlignment="1">
      <alignment horizontal="center" vertical="center" wrapText="1"/>
    </xf>
    <xf numFmtId="0" fontId="3" fillId="0" borderId="11" xfId="0" applyFont="1" applyBorder="1" applyAlignment="1" applyProtection="1">
      <alignment horizontal="center" vertical="center" wrapText="1"/>
      <protection locked="0"/>
    </xf>
    <xf numFmtId="0" fontId="3" fillId="0" borderId="12" xfId="0" applyFont="1" applyBorder="1" applyAlignment="1" applyProtection="1">
      <alignment horizontal="center" vertical="center" wrapText="1"/>
      <protection locked="0"/>
    </xf>
    <xf numFmtId="0" fontId="3" fillId="5" borderId="11" xfId="0" applyFont="1" applyFill="1" applyBorder="1" applyAlignment="1" applyProtection="1">
      <alignment horizontal="center" vertical="center" wrapText="1"/>
      <protection locked="0"/>
    </xf>
    <xf numFmtId="0" fontId="20" fillId="11" borderId="14" xfId="0" applyFont="1" applyFill="1" applyBorder="1" applyAlignment="1">
      <alignment horizontal="center" vertical="center" wrapText="1"/>
    </xf>
    <xf numFmtId="0" fontId="20" fillId="11" borderId="11" xfId="0" applyFont="1" applyFill="1" applyBorder="1" applyAlignment="1">
      <alignment horizontal="center" vertical="center" wrapText="1"/>
    </xf>
    <xf numFmtId="0" fontId="20" fillId="11" borderId="19" xfId="0" applyFont="1" applyFill="1" applyBorder="1" applyAlignment="1">
      <alignment horizontal="center" vertical="center" wrapText="1"/>
    </xf>
    <xf numFmtId="9" fontId="3" fillId="11" borderId="14" xfId="1" applyFont="1" applyFill="1" applyBorder="1" applyAlignment="1" applyProtection="1">
      <alignment horizontal="center" vertical="center" wrapText="1"/>
    </xf>
    <xf numFmtId="9" fontId="3" fillId="11" borderId="11" xfId="1" applyFont="1" applyFill="1" applyBorder="1" applyAlignment="1" applyProtection="1">
      <alignment horizontal="center" vertical="center" wrapText="1"/>
    </xf>
    <xf numFmtId="9" fontId="3" fillId="11" borderId="19" xfId="1" applyFont="1" applyFill="1" applyBorder="1" applyAlignment="1" applyProtection="1">
      <alignment horizontal="center" vertical="center" wrapText="1"/>
    </xf>
    <xf numFmtId="9" fontId="5" fillId="11" borderId="14" xfId="1" applyFont="1" applyFill="1" applyBorder="1" applyAlignment="1" applyProtection="1">
      <alignment horizontal="center" vertical="center" wrapText="1"/>
    </xf>
    <xf numFmtId="9" fontId="5" fillId="11" borderId="11" xfId="1" applyFont="1" applyFill="1" applyBorder="1" applyAlignment="1" applyProtection="1">
      <alignment horizontal="center" vertical="center" wrapText="1"/>
    </xf>
    <xf numFmtId="9" fontId="5" fillId="11" borderId="19" xfId="1" applyFont="1" applyFill="1" applyBorder="1" applyAlignment="1" applyProtection="1">
      <alignment horizontal="center" vertical="center" wrapText="1"/>
    </xf>
    <xf numFmtId="0" fontId="24" fillId="0" borderId="24" xfId="0" applyFont="1" applyBorder="1" applyAlignment="1" applyProtection="1">
      <alignment horizontal="center" vertical="center" wrapText="1"/>
      <protection locked="0"/>
    </xf>
    <xf numFmtId="0" fontId="5" fillId="0" borderId="25" xfId="0" applyFont="1" applyBorder="1" applyAlignment="1" applyProtection="1">
      <alignment horizontal="center" vertical="center" wrapText="1"/>
      <protection locked="0"/>
    </xf>
    <xf numFmtId="0" fontId="22" fillId="14" borderId="24" xfId="0" applyFont="1" applyFill="1" applyBorder="1" applyAlignment="1">
      <alignment horizontal="center" vertical="center" wrapText="1"/>
    </xf>
    <xf numFmtId="0" fontId="22" fillId="14" borderId="25" xfId="0" applyFont="1" applyFill="1" applyBorder="1" applyAlignment="1">
      <alignment horizontal="center" vertical="center" wrapText="1"/>
    </xf>
    <xf numFmtId="0" fontId="22" fillId="14" borderId="26" xfId="0" applyFont="1" applyFill="1" applyBorder="1" applyAlignment="1">
      <alignment horizontal="center" vertical="center" wrapText="1"/>
    </xf>
    <xf numFmtId="0" fontId="5" fillId="14" borderId="24" xfId="0" applyFont="1" applyFill="1" applyBorder="1" applyAlignment="1" applyProtection="1">
      <alignment horizontal="center" vertical="center" wrapText="1"/>
      <protection locked="0"/>
    </xf>
    <xf numFmtId="0" fontId="5" fillId="14" borderId="25" xfId="0" applyFont="1" applyFill="1" applyBorder="1" applyAlignment="1" applyProtection="1">
      <alignment horizontal="center" vertical="center" wrapText="1"/>
      <protection locked="0"/>
    </xf>
    <xf numFmtId="0" fontId="5" fillId="14" borderId="26" xfId="0" applyFont="1" applyFill="1" applyBorder="1" applyAlignment="1" applyProtection="1">
      <alignment horizontal="center" vertical="center" wrapText="1"/>
      <protection locked="0"/>
    </xf>
    <xf numFmtId="0" fontId="3" fillId="0" borderId="25" xfId="0" applyFont="1" applyBorder="1" applyAlignment="1">
      <alignment horizontal="center" vertical="center" wrapText="1"/>
    </xf>
    <xf numFmtId="0" fontId="5" fillId="0" borderId="14"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3" fillId="9" borderId="11" xfId="0" applyFont="1" applyFill="1" applyBorder="1" applyAlignment="1" applyProtection="1">
      <alignment horizontal="center" vertical="center" wrapText="1"/>
      <protection locked="0"/>
    </xf>
    <xf numFmtId="0" fontId="5" fillId="0" borderId="27" xfId="0" applyFont="1" applyBorder="1" applyAlignment="1">
      <alignment horizontal="center" vertical="center" wrapText="1"/>
    </xf>
    <xf numFmtId="9" fontId="5" fillId="0" borderId="25" xfId="1" applyFont="1" applyFill="1" applyBorder="1" applyAlignment="1" applyProtection="1">
      <alignment horizontal="center" vertical="center" wrapText="1"/>
    </xf>
    <xf numFmtId="9" fontId="5" fillId="0" borderId="27" xfId="1" applyFont="1" applyFill="1" applyBorder="1" applyAlignment="1" applyProtection="1">
      <alignment horizontal="center" vertical="center" wrapText="1"/>
    </xf>
    <xf numFmtId="9" fontId="3" fillId="0" borderId="27" xfId="1" applyFont="1" applyFill="1" applyBorder="1" applyAlignment="1" applyProtection="1">
      <alignment horizontal="center" vertical="center" wrapText="1"/>
    </xf>
    <xf numFmtId="0" fontId="20" fillId="0" borderId="27" xfId="0" applyFont="1" applyBorder="1" applyAlignment="1">
      <alignment horizontal="center" vertical="center" wrapText="1"/>
    </xf>
    <xf numFmtId="0" fontId="5" fillId="0" borderId="27" xfId="0" applyFont="1" applyBorder="1" applyAlignment="1" applyProtection="1">
      <alignment horizontal="center" vertical="center" wrapText="1"/>
      <protection locked="0"/>
    </xf>
    <xf numFmtId="0" fontId="5" fillId="0" borderId="30" xfId="0" applyFont="1" applyBorder="1" applyAlignment="1" applyProtection="1">
      <alignment horizontal="center" vertical="center" wrapText="1"/>
      <protection locked="0"/>
    </xf>
    <xf numFmtId="0" fontId="5" fillId="0" borderId="31" xfId="0" applyFont="1" applyBorder="1" applyAlignment="1" applyProtection="1">
      <alignment horizontal="center" vertical="center" wrapText="1"/>
      <protection locked="0"/>
    </xf>
    <xf numFmtId="0" fontId="5" fillId="0" borderId="32" xfId="0" applyFont="1" applyBorder="1" applyAlignment="1" applyProtection="1">
      <alignment horizontal="center" vertical="center" wrapText="1"/>
      <protection locked="0"/>
    </xf>
    <xf numFmtId="0" fontId="3" fillId="7" borderId="11" xfId="0" applyFont="1" applyFill="1" applyBorder="1" applyAlignment="1" applyProtection="1">
      <alignment horizontal="center" vertical="center" wrapText="1"/>
      <protection locked="0"/>
    </xf>
    <xf numFmtId="9" fontId="3" fillId="7" borderId="37" xfId="1" applyFont="1" applyFill="1" applyBorder="1" applyAlignment="1" applyProtection="1">
      <alignment horizontal="center" vertical="center" wrapText="1"/>
      <protection locked="0"/>
    </xf>
    <xf numFmtId="9" fontId="3" fillId="7" borderId="38" xfId="1" applyFont="1" applyFill="1" applyBorder="1" applyAlignment="1" applyProtection="1">
      <alignment horizontal="center" vertical="center" wrapText="1"/>
      <protection locked="0"/>
    </xf>
    <xf numFmtId="0" fontId="3" fillId="7" borderId="13" xfId="0" applyFont="1" applyFill="1" applyBorder="1" applyAlignment="1" applyProtection="1">
      <alignment horizontal="center" vertical="center" wrapText="1"/>
      <protection locked="0"/>
    </xf>
    <xf numFmtId="0" fontId="3" fillId="7" borderId="18" xfId="0" applyFont="1" applyFill="1" applyBorder="1" applyAlignment="1" applyProtection="1">
      <alignment horizontal="center" vertical="center" wrapText="1"/>
      <protection locked="0"/>
    </xf>
    <xf numFmtId="9" fontId="3" fillId="7" borderId="14" xfId="1" applyFont="1" applyFill="1" applyBorder="1" applyAlignment="1" applyProtection="1">
      <alignment horizontal="center" vertical="center" wrapText="1"/>
      <protection locked="0"/>
    </xf>
    <xf numFmtId="9" fontId="3" fillId="7" borderId="19" xfId="1" applyFont="1" applyFill="1" applyBorder="1" applyAlignment="1" applyProtection="1">
      <alignment horizontal="center" vertical="center" wrapText="1"/>
      <protection locked="0"/>
    </xf>
    <xf numFmtId="0" fontId="3" fillId="7" borderId="14" xfId="0" applyFont="1" applyFill="1" applyBorder="1" applyAlignment="1" applyProtection="1">
      <alignment horizontal="center" vertical="center" wrapText="1"/>
      <protection locked="0"/>
    </xf>
    <xf numFmtId="0" fontId="3" fillId="7" borderId="19" xfId="0" applyFont="1" applyFill="1" applyBorder="1" applyAlignment="1" applyProtection="1">
      <alignment horizontal="center" vertical="center" wrapText="1"/>
      <protection locked="0"/>
    </xf>
    <xf numFmtId="0" fontId="3" fillId="8" borderId="11" xfId="0" applyFont="1" applyFill="1" applyBorder="1" applyAlignment="1" applyProtection="1">
      <alignment horizontal="center" vertical="center" wrapText="1"/>
      <protection locked="0"/>
    </xf>
    <xf numFmtId="0" fontId="19" fillId="7" borderId="21" xfId="0" applyFont="1" applyFill="1" applyBorder="1" applyAlignment="1" applyProtection="1">
      <alignment horizontal="center" vertical="center" wrapText="1"/>
      <protection locked="0"/>
    </xf>
    <xf numFmtId="0" fontId="19" fillId="7" borderId="23" xfId="0" applyFont="1" applyFill="1" applyBorder="1" applyAlignment="1" applyProtection="1">
      <alignment horizontal="center" vertical="center" wrapText="1"/>
      <protection locked="0"/>
    </xf>
    <xf numFmtId="0" fontId="3" fillId="7" borderId="33" xfId="0" applyFont="1" applyFill="1" applyBorder="1" applyAlignment="1" applyProtection="1">
      <alignment horizontal="center" vertical="center" wrapText="1"/>
      <protection locked="0"/>
    </xf>
    <xf numFmtId="0" fontId="3" fillId="7" borderId="39" xfId="0" applyFont="1" applyFill="1" applyBorder="1" applyAlignment="1" applyProtection="1">
      <alignment horizontal="center" vertical="center" wrapText="1"/>
      <protection locked="0"/>
    </xf>
    <xf numFmtId="0" fontId="5" fillId="11" borderId="13" xfId="0" applyFont="1" applyFill="1" applyBorder="1" applyAlignment="1" applyProtection="1">
      <alignment horizontal="center" vertical="center" wrapText="1"/>
      <protection locked="0"/>
    </xf>
    <xf numFmtId="0" fontId="5" fillId="11" borderId="16" xfId="0" applyFont="1" applyFill="1" applyBorder="1" applyAlignment="1" applyProtection="1">
      <alignment horizontal="center" vertical="center" wrapText="1"/>
      <protection locked="0"/>
    </xf>
    <xf numFmtId="0" fontId="5" fillId="11" borderId="18" xfId="0" applyFont="1" applyFill="1" applyBorder="1" applyAlignment="1" applyProtection="1">
      <alignment horizontal="center" vertical="center" wrapText="1"/>
      <protection locked="0"/>
    </xf>
    <xf numFmtId="0" fontId="6" fillId="11" borderId="14" xfId="0" applyFont="1" applyFill="1" applyBorder="1" applyAlignment="1" applyProtection="1">
      <alignment horizontal="center" vertical="center" wrapText="1"/>
      <protection locked="0"/>
    </xf>
    <xf numFmtId="0" fontId="6" fillId="11" borderId="11" xfId="0" applyFont="1" applyFill="1" applyBorder="1" applyAlignment="1" applyProtection="1">
      <alignment horizontal="center" vertical="center" wrapText="1"/>
      <protection locked="0"/>
    </xf>
    <xf numFmtId="0" fontId="6" fillId="11" borderId="19" xfId="0" applyFont="1" applyFill="1" applyBorder="1" applyAlignment="1" applyProtection="1">
      <alignment horizontal="center" vertical="center" wrapText="1"/>
      <protection locked="0"/>
    </xf>
    <xf numFmtId="0" fontId="5" fillId="0" borderId="8" xfId="0" applyFont="1" applyBorder="1" applyAlignment="1" applyProtection="1">
      <alignment horizontal="center" vertical="top" wrapText="1"/>
      <protection locked="0"/>
    </xf>
    <xf numFmtId="0" fontId="5" fillId="0" borderId="9" xfId="0" applyFont="1" applyBorder="1" applyAlignment="1" applyProtection="1">
      <alignment horizontal="center" vertical="top" wrapText="1"/>
      <protection locked="0"/>
    </xf>
    <xf numFmtId="0" fontId="5" fillId="0" borderId="4" xfId="0" applyFont="1" applyBorder="1" applyAlignment="1" applyProtection="1">
      <alignment horizontal="center" vertical="top" wrapText="1"/>
      <protection locked="0"/>
    </xf>
    <xf numFmtId="0" fontId="5" fillId="0" borderId="10" xfId="0" applyFont="1" applyBorder="1" applyAlignment="1" applyProtection="1">
      <alignment horizontal="center" vertical="top" wrapText="1"/>
      <protection locked="0"/>
    </xf>
    <xf numFmtId="0" fontId="9" fillId="11" borderId="14" xfId="0" applyFont="1" applyFill="1" applyBorder="1" applyAlignment="1" applyProtection="1">
      <alignment horizontal="center" vertical="center" wrapText="1"/>
      <protection locked="0"/>
    </xf>
    <xf numFmtId="0" fontId="9" fillId="11" borderId="11" xfId="0" applyFont="1" applyFill="1" applyBorder="1" applyAlignment="1" applyProtection="1">
      <alignment horizontal="center" vertical="center" wrapText="1"/>
      <protection locked="0"/>
    </xf>
    <xf numFmtId="0" fontId="9" fillId="11" borderId="19" xfId="0" applyFont="1" applyFill="1" applyBorder="1" applyAlignment="1" applyProtection="1">
      <alignment horizontal="center" vertical="center" wrapText="1"/>
      <protection locked="0"/>
    </xf>
    <xf numFmtId="0" fontId="3" fillId="7" borderId="12" xfId="0" applyFont="1" applyFill="1" applyBorder="1" applyAlignment="1" applyProtection="1">
      <alignment horizontal="center" vertical="center" wrapText="1"/>
      <protection locked="0"/>
    </xf>
    <xf numFmtId="0" fontId="5" fillId="14" borderId="14" xfId="0" applyFont="1" applyFill="1" applyBorder="1" applyAlignment="1" applyProtection="1">
      <alignment horizontal="center" vertical="center" wrapText="1"/>
      <protection locked="0"/>
    </xf>
    <xf numFmtId="0" fontId="5" fillId="14" borderId="11" xfId="0" applyFont="1" applyFill="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5" fillId="14" borderId="24" xfId="0" applyFont="1" applyFill="1" applyBorder="1" applyAlignment="1">
      <alignment horizontal="center" vertical="center" wrapText="1"/>
    </xf>
    <xf numFmtId="0" fontId="5" fillId="14" borderId="26" xfId="0" applyFont="1" applyFill="1" applyBorder="1" applyAlignment="1">
      <alignment horizontal="center" vertical="center" wrapText="1"/>
    </xf>
    <xf numFmtId="0" fontId="3" fillId="5" borderId="1" xfId="0" applyFont="1" applyFill="1" applyBorder="1" applyAlignment="1" applyProtection="1">
      <alignment horizontal="center" vertical="center" wrapText="1"/>
      <protection hidden="1"/>
    </xf>
    <xf numFmtId="0" fontId="3" fillId="7" borderId="1" xfId="0" applyFont="1" applyFill="1" applyBorder="1" applyAlignment="1" applyProtection="1">
      <alignment horizontal="center" vertical="center" wrapText="1"/>
      <protection hidden="1"/>
    </xf>
    <xf numFmtId="0" fontId="17" fillId="0" borderId="0" xfId="0" applyFont="1" applyAlignment="1">
      <alignment horizontal="center" vertical="center"/>
    </xf>
    <xf numFmtId="0" fontId="1" fillId="0" borderId="1" xfId="0" applyFont="1" applyBorder="1" applyAlignment="1">
      <alignment horizont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Border="1" applyAlignment="1">
      <alignment horizontal="center"/>
    </xf>
    <xf numFmtId="0" fontId="1" fillId="0" borderId="1" xfId="0" applyFont="1" applyBorder="1" applyAlignment="1">
      <alignment horizontal="center" vertical="top" wrapText="1"/>
    </xf>
  </cellXfs>
  <cellStyles count="2">
    <cellStyle name="Normal" xfId="0" builtinId="0"/>
    <cellStyle name="Porcentaje" xfId="1" builtinId="5"/>
  </cellStyles>
  <dxfs count="92">
    <dxf>
      <fill>
        <patternFill>
          <bgColor rgb="FF92D050"/>
        </patternFill>
      </fill>
    </dxf>
    <dxf>
      <fill>
        <patternFill>
          <bgColor rgb="FFFFFF00"/>
        </patternFill>
      </fill>
    </dxf>
    <dxf>
      <fill>
        <patternFill>
          <bgColor rgb="FFFA9706"/>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A9706"/>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s>
  <tableStyles count="0" defaultTableStyle="TableStyleMedium2" defaultPivotStyle="PivotStyleLight16"/>
  <colors>
    <mruColors>
      <color rgb="FFFA97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361789</xdr:colOff>
      <xdr:row>0</xdr:row>
      <xdr:rowOff>67235</xdr:rowOff>
    </xdr:from>
    <xdr:to>
      <xdr:col>1</xdr:col>
      <xdr:colOff>281668</xdr:colOff>
      <xdr:row>2</xdr:row>
      <xdr:rowOff>235323</xdr:rowOff>
    </xdr:to>
    <xdr:pic>
      <xdr:nvPicPr>
        <xdr:cNvPr id="6" name="image5.png" descr="escudo_negro">
          <a:extLst>
            <a:ext uri="{FF2B5EF4-FFF2-40B4-BE49-F238E27FC236}">
              <a16:creationId xmlns:a16="http://schemas.microsoft.com/office/drawing/2014/main" id="{C8C03751-65AC-4781-BEC9-EC57D0A3968F}"/>
            </a:ext>
          </a:extLst>
        </xdr:cNvPr>
        <xdr:cNvPicPr/>
      </xdr:nvPicPr>
      <xdr:blipFill>
        <a:blip xmlns:r="http://schemas.openxmlformats.org/officeDocument/2006/relationships" r:embed="rId1"/>
        <a:srcRect/>
        <a:stretch>
          <a:fillRect/>
        </a:stretch>
      </xdr:blipFill>
      <xdr:spPr>
        <a:xfrm>
          <a:off x="361789" y="67235"/>
          <a:ext cx="620327" cy="766802"/>
        </a:xfrm>
        <a:prstGeom prst="rect">
          <a:avLst/>
        </a:prstGeom>
        <a:ln/>
      </xdr:spPr>
    </xdr:pic>
    <xdr:clientData/>
  </xdr:twoCellAnchor>
  <xdr:twoCellAnchor editAs="oneCell">
    <xdr:from>
      <xdr:col>9</xdr:col>
      <xdr:colOff>933288</xdr:colOff>
      <xdr:row>0</xdr:row>
      <xdr:rowOff>114459</xdr:rowOff>
    </xdr:from>
    <xdr:to>
      <xdr:col>10</xdr:col>
      <xdr:colOff>720378</xdr:colOff>
      <xdr:row>2</xdr:row>
      <xdr:rowOff>159283</xdr:rowOff>
    </xdr:to>
    <xdr:pic>
      <xdr:nvPicPr>
        <xdr:cNvPr id="7" name="image3.png">
          <a:extLst>
            <a:ext uri="{FF2B5EF4-FFF2-40B4-BE49-F238E27FC236}">
              <a16:creationId xmlns:a16="http://schemas.microsoft.com/office/drawing/2014/main" id="{CE027D61-22B5-49B7-BC8F-336A01D577EF}"/>
            </a:ext>
          </a:extLst>
        </xdr:cNvPr>
        <xdr:cNvPicPr/>
      </xdr:nvPicPr>
      <xdr:blipFill>
        <a:blip xmlns:r="http://schemas.openxmlformats.org/officeDocument/2006/relationships" r:embed="rId2"/>
        <a:srcRect l="21724" t="27673" r="31431" b="37148"/>
        <a:stretch>
          <a:fillRect/>
        </a:stretch>
      </xdr:blipFill>
      <xdr:spPr>
        <a:xfrm>
          <a:off x="14649288" y="114459"/>
          <a:ext cx="2249983" cy="643538"/>
        </a:xfrm>
        <a:prstGeom prst="rect">
          <a:avLst/>
        </a:prstGeom>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9525</xdr:colOff>
      <xdr:row>0</xdr:row>
      <xdr:rowOff>590549</xdr:rowOff>
    </xdr:from>
    <xdr:to>
      <xdr:col>19</xdr:col>
      <xdr:colOff>1514475</xdr:colOff>
      <xdr:row>19</xdr:row>
      <xdr:rowOff>103145</xdr:rowOff>
    </xdr:to>
    <xdr:pic>
      <xdr:nvPicPr>
        <xdr:cNvPr id="3" name="Imagen 2">
          <a:extLst>
            <a:ext uri="{FF2B5EF4-FFF2-40B4-BE49-F238E27FC236}">
              <a16:creationId xmlns:a16="http://schemas.microsoft.com/office/drawing/2014/main" id="{2CAE7639-DFDD-4886-BFA5-888E371C74B6}"/>
            </a:ext>
          </a:extLst>
        </xdr:cNvPr>
        <xdr:cNvPicPr>
          <a:picLocks noChangeAspect="1"/>
        </xdr:cNvPicPr>
      </xdr:nvPicPr>
      <xdr:blipFill>
        <a:blip xmlns:r="http://schemas.openxmlformats.org/officeDocument/2006/relationships" r:embed="rId1"/>
        <a:stretch>
          <a:fillRect/>
        </a:stretch>
      </xdr:blipFill>
      <xdr:spPr>
        <a:xfrm>
          <a:off x="3305175" y="590549"/>
          <a:ext cx="5486400" cy="3560721"/>
        </a:xfrm>
        <a:prstGeom prst="rect">
          <a:avLst/>
        </a:prstGeom>
      </xdr:spPr>
    </xdr:pic>
    <xdr:clientData/>
  </xdr:twoCellAnchor>
  <xdr:twoCellAnchor editAs="oneCell">
    <xdr:from>
      <xdr:col>8</xdr:col>
      <xdr:colOff>38100</xdr:colOff>
      <xdr:row>20</xdr:row>
      <xdr:rowOff>0</xdr:rowOff>
    </xdr:from>
    <xdr:to>
      <xdr:col>19</xdr:col>
      <xdr:colOff>1790700</xdr:colOff>
      <xdr:row>39</xdr:row>
      <xdr:rowOff>93974</xdr:rowOff>
    </xdr:to>
    <xdr:pic>
      <xdr:nvPicPr>
        <xdr:cNvPr id="4" name="Imagen 3">
          <a:extLst>
            <a:ext uri="{FF2B5EF4-FFF2-40B4-BE49-F238E27FC236}">
              <a16:creationId xmlns:a16="http://schemas.microsoft.com/office/drawing/2014/main" id="{314119DC-FDDA-4447-B5CE-9C428604F336}"/>
            </a:ext>
          </a:extLst>
        </xdr:cNvPr>
        <xdr:cNvPicPr>
          <a:picLocks noChangeAspect="1"/>
        </xdr:cNvPicPr>
      </xdr:nvPicPr>
      <xdr:blipFill>
        <a:blip xmlns:r="http://schemas.openxmlformats.org/officeDocument/2006/relationships" r:embed="rId2"/>
        <a:stretch>
          <a:fillRect/>
        </a:stretch>
      </xdr:blipFill>
      <xdr:spPr>
        <a:xfrm>
          <a:off x="3333750" y="4238625"/>
          <a:ext cx="5734050" cy="371347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Gomez Castro Family" id="{4A2703FB-5C98-4DA4-B81C-8C89C102BDDC}" userId="f3ec9adc900ca403"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X5" dT="2021-08-23T12:10:29.73" personId="{4A2703FB-5C98-4DA4-B81C-8C89C102BDDC}" id="{EE5AAC7C-3DE7-465B-B616-37A3B64AB5B0}">
    <text>Un control se define como la medida que permite reducir o mitigar el riesgo.</text>
  </threadedComment>
  <threadedComment ref="AI5" dT="2021-08-23T12:45:06.24" personId="{4A2703FB-5C98-4DA4-B81C-8C89C102BDDC}" id="{987E52F0-072C-4774-81C7-EF29CA1343E4}">
    <text>Los controles se debe tener en cuenta que los estos mitigan el riesgo de forma acumulativa, esto quiere decir que una vez se aplica el valor de uno de los controles, el siguiente control se aplicará con el valor resultante luego de la aplicación del primer control.</text>
  </threadedComment>
  <threadedComment ref="F6" dT="2021-08-10T14:14:18.93" personId="{4A2703FB-5C98-4DA4-B81C-8C89C102BDDC}" id="{3EF31F56-DA4E-4027-BEDA-56D4070A0524}">
    <text>Qué?
Las consecuencias que puede ocasionar al instituto la materialización del riesgo.</text>
  </threadedComment>
  <threadedComment ref="G6" dT="2021-08-10T14:14:27.70" personId="{4A2703FB-5C98-4DA4-B81C-8C89C102BDDC}" id="{BC458EBD-3668-4645-9B1D-86A8E352AF64}">
    <text>Cómo?
Circunstancias o situaciones más evidentes sobre las cuales se presenta el riesgo, las mismas no constituyen la causa principal o base para que se presente el riesgo.</text>
  </threadedComment>
  <threadedComment ref="H6" dT="2021-08-10T14:14:44.80" personId="{4A2703FB-5C98-4DA4-B81C-8C89C102BDDC}" id="{25ACF881-2C52-4E82-9094-ABE995306D36}">
    <text>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ext>
  </threadedComment>
  <threadedComment ref="I6" dT="2021-08-20T20:00:10.18" personId="{4A2703FB-5C98-4DA4-B81C-8C89C102BDDC}" id="{E710B3B6-9467-4DF8-9F5A-5C9BB5EBE8FA}">
    <text>Los riesgos que se identifiquen deben tener impacto en el cumplimiento del objetivo estratégico o del proceso.</text>
  </threadedComment>
  <threadedComment ref="J6" dT="2021-08-20T20:48:08.23" personId="{4A2703FB-5C98-4DA4-B81C-8C89C102BDDC}" id="{1F5CBD9D-8BDB-48D5-969C-7650F6CCB99A}">
    <text>Permite agrupar los riesgos identificados</text>
  </threadedComment>
  <threadedComment ref="K6" dT="2021-08-20T20:56:52.84" personId="{4A2703FB-5C98-4DA4-B81C-8C89C102BDDC}" id="{0D930A2E-644F-4A71-B90A-EAB069C2125B}">
    <text>Frecuencia en la que se realiza la actividad dada en cantidad de veces al año</text>
  </threadedComment>
  <threadedComment ref="L6" dT="2021-08-20T20:51:59.34" personId="{4A2703FB-5C98-4DA4-B81C-8C89C102BDDC}" id="{530330CE-8652-4B1B-B6BB-D8DDC94246CA}">
    <text>Número de veces que se pasa por el punto de riesgo en el periodo de 1 año</text>
  </threadedComment>
  <threadedComment ref="Q6" dT="2021-08-20T22:49:44.89" personId="{4A2703FB-5C98-4DA4-B81C-8C89C102BDDC}" id="{B200813B-2D5A-47BD-B5EB-FF6EEF328DE4}">
    <text>Cuando se presenten ambos impactos para un riesgo, tanto económico como reputacional, con diferente niveles se debe tomar el nivel más alto</text>
  </threadedComment>
  <threadedComment ref="S6" dT="2021-08-20T22:49:51.39" personId="{4A2703FB-5C98-4DA4-B81C-8C89C102BDDC}" id="{FD4A2DE0-7559-458C-8C3E-5A8AADB7BF13}">
    <text>Cuando se presenten ambos impactos para un riesgo, tanto económico como reputacional, con diferente niveles se debe tomar el nivel más alto</text>
  </threadedComment>
  <threadedComment ref="AA6" dT="2021-08-23T12:15:00.81" personId="{4A2703FB-5C98-4DA4-B81C-8C89C102BDDC}" id="{43BA5BE5-7A11-4F6D-8BDB-481E024263A0}">
    <text>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ext>
  </threadedComment>
  <threadedComment ref="AC6" dT="2021-08-23T12:24:18.42" personId="{4A2703FB-5C98-4DA4-B81C-8C89C102BDDC}" id="{9CE3E0DD-4075-4363-B522-897E8269CB85}">
    <text>Automatico: Son actividades de procesamiento o validación de información que se ejecutan por un sistema y/o aplicativo de manera automática sin la intervención de personas para su realización
Manual: controles que son ejecutados por una persona, tiene implicito el error humano</text>
  </threadedComment>
  <threadedComment ref="AF6" dT="2021-08-23T12:29:14.63" personId="{4A2703FB-5C98-4DA4-B81C-8C89C102BDDC}" id="{5668217F-3939-427B-9951-ADE57A1F76CC}">
    <text>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ext>
  </threadedComment>
  <threadedComment ref="AG6" dT="2021-08-23T12:30:37.24" personId="{4A2703FB-5C98-4DA4-B81C-8C89C102BDDC}" id="{C67F7551-913E-4F25-8B5C-820D68B45F4D}">
    <text>Continua: El control se aplica siempre que se realiza la actividad que conlleva el riesgo.
Aleatoria: El control se aplica aleatoriamente a la actividad que conlleva el riesgo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G1048576"/>
  <sheetViews>
    <sheetView tabSelected="1" topLeftCell="AQ6" zoomScale="70" zoomScaleNormal="70" workbookViewId="0">
      <selection activeCell="BA7" sqref="BA7:BB11"/>
    </sheetView>
  </sheetViews>
  <sheetFormatPr defaultColWidth="0" defaultRowHeight="18" zeroHeight="1"/>
  <cols>
    <col min="1" max="2" width="10.7109375" style="13" customWidth="1"/>
    <col min="3" max="5" width="30.7109375" style="13" customWidth="1"/>
    <col min="6" max="6" width="29.140625" style="13" customWidth="1"/>
    <col min="7" max="7" width="33.7109375" style="13" customWidth="1"/>
    <col min="8" max="8" width="34" style="13" customWidth="1"/>
    <col min="9" max="9" width="33.42578125" style="13" customWidth="1"/>
    <col min="10" max="10" width="37" style="13" customWidth="1"/>
    <col min="11" max="11" width="11.85546875" style="13" customWidth="1"/>
    <col min="12" max="12" width="15.7109375" style="13" customWidth="1"/>
    <col min="13" max="13" width="8.42578125" style="14" customWidth="1"/>
    <col min="14" max="14" width="8.7109375" style="46" hidden="1" customWidth="1"/>
    <col min="15" max="17" width="15.7109375" style="13" customWidth="1"/>
    <col min="18" max="18" width="8.5703125" style="13" hidden="1" customWidth="1"/>
    <col min="19" max="19" width="15.7109375" style="13" customWidth="1"/>
    <col min="20" max="20" width="7.140625" style="13" hidden="1" customWidth="1"/>
    <col min="21" max="21" width="8.42578125" style="46" customWidth="1"/>
    <col min="22" max="22" width="8.42578125" style="46" hidden="1" customWidth="1"/>
    <col min="23" max="23" width="19.85546875" style="42" customWidth="1"/>
    <col min="24" max="24" width="39.42578125" style="13" customWidth="1"/>
    <col min="25" max="26" width="7.140625" style="51" customWidth="1"/>
    <col min="27" max="27" width="7.140625" style="13" customWidth="1"/>
    <col min="28" max="28" width="8" style="13" hidden="1" customWidth="1"/>
    <col min="29" max="29" width="7.140625" style="13" customWidth="1"/>
    <col min="30" max="30" width="6.5703125" style="13" hidden="1" customWidth="1"/>
    <col min="31" max="31" width="9.42578125" style="29" customWidth="1"/>
    <col min="32" max="34" width="7.140625" style="13" customWidth="1"/>
    <col min="35" max="35" width="13" style="29" customWidth="1"/>
    <col min="36" max="36" width="19.7109375" style="13" customWidth="1"/>
    <col min="37" max="37" width="6.85546875" style="27" customWidth="1"/>
    <col min="38" max="38" width="7.7109375" style="13" hidden="1" customWidth="1"/>
    <col min="39" max="39" width="19.7109375" style="13" customWidth="1"/>
    <col min="40" max="40" width="9.85546875" style="13" customWidth="1"/>
    <col min="41" max="41" width="19.7109375" style="42" customWidth="1"/>
    <col min="42" max="42" width="19.7109375" style="13" customWidth="1"/>
    <col min="43" max="43" width="36.7109375" style="13" customWidth="1"/>
    <col min="44" max="44" width="19.7109375" style="13" customWidth="1"/>
    <col min="45" max="46" width="19.7109375" style="34" customWidth="1"/>
    <col min="47" max="47" width="19.7109375" style="13" customWidth="1"/>
    <col min="48" max="48" width="24.5703125" style="13" customWidth="1"/>
    <col min="49" max="49" width="28.140625" style="13" customWidth="1"/>
    <col min="50" max="50" width="15.42578125" style="13" customWidth="1"/>
    <col min="51" max="51" width="18.7109375" style="13" customWidth="1"/>
    <col min="52" max="52" width="28.140625" style="13" customWidth="1"/>
    <col min="53" max="53" width="56.85546875" style="13" customWidth="1"/>
    <col min="54" max="54" width="9.5703125" style="27" customWidth="1"/>
    <col min="55" max="55" width="28.140625" style="13" customWidth="1"/>
    <col min="56" max="57" width="15.42578125" style="13" customWidth="1"/>
    <col min="58" max="58" width="28.140625" style="13" customWidth="1"/>
    <col min="59" max="59" width="49" style="13" customWidth="1"/>
    <col min="60" max="60" width="9.5703125" style="27" customWidth="1"/>
    <col min="61" max="61" width="28.140625" style="13" customWidth="1"/>
    <col min="62" max="63" width="15.42578125" style="13" customWidth="1"/>
    <col min="64" max="65" width="28.140625" style="13" customWidth="1"/>
    <col min="66" max="66" width="9.5703125" style="27" customWidth="1"/>
    <col min="67" max="111" width="0" style="13" hidden="1" customWidth="1"/>
    <col min="112" max="16384" width="11.42578125" style="13" hidden="1"/>
  </cols>
  <sheetData>
    <row r="1" spans="1:72" ht="23.25" customHeight="1">
      <c r="A1" s="261"/>
      <c r="B1" s="262"/>
      <c r="C1" s="271" t="s">
        <v>0</v>
      </c>
      <c r="D1" s="272"/>
      <c r="E1" s="272"/>
      <c r="F1" s="272"/>
      <c r="G1" s="272"/>
      <c r="H1" s="272"/>
      <c r="I1" s="273"/>
      <c r="J1" s="201"/>
      <c r="K1" s="201"/>
      <c r="L1" s="201"/>
      <c r="M1" s="47"/>
      <c r="N1" s="48"/>
      <c r="O1" s="14"/>
      <c r="P1" s="14"/>
      <c r="Q1" s="14"/>
      <c r="R1" s="14"/>
      <c r="S1" s="14"/>
      <c r="T1" s="14"/>
      <c r="U1" s="49"/>
      <c r="V1" s="49"/>
      <c r="W1" s="50"/>
      <c r="X1" s="47"/>
      <c r="Y1" s="13"/>
      <c r="Z1" s="13"/>
      <c r="AE1" s="28"/>
      <c r="AI1" s="28"/>
      <c r="AK1" s="26"/>
      <c r="BB1" s="26"/>
      <c r="BH1" s="26"/>
      <c r="BN1" s="26"/>
    </row>
    <row r="2" spans="1:72" ht="23.25" customHeight="1">
      <c r="A2" s="263"/>
      <c r="B2" s="264"/>
      <c r="C2" s="271" t="s">
        <v>1</v>
      </c>
      <c r="D2" s="272"/>
      <c r="E2" s="272"/>
      <c r="F2" s="272"/>
      <c r="G2" s="272"/>
      <c r="H2" s="272"/>
      <c r="I2" s="273"/>
      <c r="J2" s="201"/>
      <c r="K2" s="201"/>
      <c r="L2" s="201"/>
      <c r="M2" s="47"/>
      <c r="N2" s="48"/>
      <c r="O2" s="14"/>
      <c r="P2" s="14"/>
      <c r="Q2" s="14"/>
      <c r="R2" s="14"/>
      <c r="S2" s="14"/>
      <c r="T2" s="14"/>
      <c r="U2" s="49"/>
      <c r="V2" s="49"/>
      <c r="W2" s="50"/>
      <c r="X2" s="47"/>
      <c r="Y2" s="13"/>
      <c r="Z2" s="13"/>
      <c r="AE2" s="28"/>
      <c r="AI2" s="28"/>
      <c r="AK2" s="26"/>
      <c r="BB2" s="26"/>
      <c r="BH2" s="26"/>
      <c r="BN2" s="26"/>
    </row>
    <row r="3" spans="1:72" ht="23.25" customHeight="1">
      <c r="A3" s="263"/>
      <c r="B3" s="264"/>
      <c r="C3" s="202" t="s">
        <v>2</v>
      </c>
      <c r="D3" s="202"/>
      <c r="E3" s="202"/>
      <c r="F3" s="201" t="s">
        <v>3</v>
      </c>
      <c r="G3" s="201"/>
      <c r="H3" s="201"/>
      <c r="I3" s="201"/>
      <c r="J3" s="202"/>
      <c r="K3" s="202"/>
      <c r="L3" s="202"/>
      <c r="M3" s="47"/>
      <c r="N3" s="48"/>
      <c r="O3" s="47"/>
      <c r="P3" s="47"/>
      <c r="Q3" s="47"/>
      <c r="R3" s="47"/>
      <c r="S3" s="47"/>
      <c r="T3" s="47"/>
      <c r="U3" s="48"/>
      <c r="V3" s="48"/>
      <c r="W3" s="50"/>
      <c r="X3" s="47"/>
      <c r="Y3" s="13"/>
      <c r="Z3" s="13"/>
      <c r="AE3" s="28"/>
      <c r="AI3" s="28"/>
      <c r="AK3" s="26"/>
      <c r="BB3" s="26"/>
      <c r="BH3" s="26"/>
      <c r="BN3" s="26"/>
    </row>
    <row r="4" spans="1:72" s="14" customFormat="1" ht="39.75" customHeight="1">
      <c r="A4" s="208" t="s">
        <v>4</v>
      </c>
      <c r="B4" s="208"/>
      <c r="C4" s="208" t="s">
        <v>5</v>
      </c>
      <c r="D4" s="201" t="s">
        <v>6</v>
      </c>
      <c r="E4" s="208" t="s">
        <v>7</v>
      </c>
      <c r="F4" s="210" t="s">
        <v>8</v>
      </c>
      <c r="G4" s="210"/>
      <c r="H4" s="210"/>
      <c r="I4" s="210"/>
      <c r="J4" s="210"/>
      <c r="K4" s="210"/>
      <c r="L4" s="210"/>
      <c r="M4" s="210"/>
      <c r="N4" s="210"/>
      <c r="O4" s="210"/>
      <c r="P4" s="210"/>
      <c r="Q4" s="210"/>
      <c r="R4" s="210"/>
      <c r="S4" s="210"/>
      <c r="T4" s="210"/>
      <c r="U4" s="210"/>
      <c r="V4" s="210"/>
      <c r="W4" s="210"/>
      <c r="X4" s="241" t="s">
        <v>9</v>
      </c>
      <c r="Y4" s="241"/>
      <c r="Z4" s="241"/>
      <c r="AA4" s="241"/>
      <c r="AB4" s="241"/>
      <c r="AC4" s="241"/>
      <c r="AD4" s="241"/>
      <c r="AE4" s="241"/>
      <c r="AF4" s="241"/>
      <c r="AG4" s="241"/>
      <c r="AH4" s="241"/>
      <c r="AI4" s="241"/>
      <c r="AJ4" s="268"/>
      <c r="AK4" s="268"/>
      <c r="AL4" s="268"/>
      <c r="AM4" s="268"/>
      <c r="AN4" s="268"/>
      <c r="AO4" s="268"/>
      <c r="AP4" s="241"/>
      <c r="AQ4" s="250" t="s">
        <v>10</v>
      </c>
      <c r="AR4" s="250"/>
      <c r="AS4" s="250"/>
      <c r="AT4" s="250"/>
      <c r="AU4" s="250"/>
      <c r="AV4" s="250"/>
      <c r="AW4" s="231" t="s">
        <v>11</v>
      </c>
      <c r="AX4" s="231"/>
      <c r="AY4" s="231"/>
      <c r="AZ4" s="231"/>
      <c r="BA4" s="231"/>
      <c r="BB4" s="231"/>
      <c r="BC4" s="231" t="s">
        <v>12</v>
      </c>
      <c r="BD4" s="231"/>
      <c r="BE4" s="231"/>
      <c r="BF4" s="231"/>
      <c r="BG4" s="231"/>
      <c r="BH4" s="231"/>
      <c r="BI4" s="231" t="s">
        <v>13</v>
      </c>
      <c r="BJ4" s="231"/>
      <c r="BK4" s="231"/>
      <c r="BL4" s="231"/>
      <c r="BM4" s="231"/>
      <c r="BN4" s="231"/>
    </row>
    <row r="5" spans="1:72" s="14" customFormat="1" ht="36" customHeight="1">
      <c r="A5" s="208"/>
      <c r="B5" s="208"/>
      <c r="C5" s="208"/>
      <c r="D5" s="201"/>
      <c r="E5" s="208"/>
      <c r="F5" s="210"/>
      <c r="G5" s="210"/>
      <c r="H5" s="210"/>
      <c r="I5" s="210"/>
      <c r="J5" s="210"/>
      <c r="K5" s="210"/>
      <c r="L5" s="210"/>
      <c r="M5" s="210"/>
      <c r="N5" s="210"/>
      <c r="O5" s="210"/>
      <c r="P5" s="210"/>
      <c r="Q5" s="210"/>
      <c r="R5" s="210"/>
      <c r="S5" s="210"/>
      <c r="T5" s="210"/>
      <c r="U5" s="210"/>
      <c r="V5" s="210"/>
      <c r="W5" s="210"/>
      <c r="X5" s="241" t="s">
        <v>14</v>
      </c>
      <c r="Y5" s="241" t="s">
        <v>15</v>
      </c>
      <c r="Z5" s="241"/>
      <c r="AA5" s="241" t="s">
        <v>16</v>
      </c>
      <c r="AB5" s="241"/>
      <c r="AC5" s="241"/>
      <c r="AD5" s="241"/>
      <c r="AE5" s="241"/>
      <c r="AF5" s="241"/>
      <c r="AG5" s="241"/>
      <c r="AH5" s="241"/>
      <c r="AI5" s="242" t="s">
        <v>17</v>
      </c>
      <c r="AJ5" s="244" t="s">
        <v>18</v>
      </c>
      <c r="AK5" s="246" t="s">
        <v>19</v>
      </c>
      <c r="AL5" s="139"/>
      <c r="AM5" s="248" t="s">
        <v>20</v>
      </c>
      <c r="AN5" s="248" t="s">
        <v>19</v>
      </c>
      <c r="AO5" s="251" t="s">
        <v>21</v>
      </c>
      <c r="AP5" s="253" t="s">
        <v>22</v>
      </c>
      <c r="AQ5" s="250"/>
      <c r="AR5" s="250"/>
      <c r="AS5" s="250"/>
      <c r="AT5" s="250"/>
      <c r="AU5" s="250"/>
      <c r="AV5" s="250"/>
      <c r="AW5" s="231"/>
      <c r="AX5" s="231"/>
      <c r="AY5" s="231"/>
      <c r="AZ5" s="231"/>
      <c r="BA5" s="231"/>
      <c r="BB5" s="231"/>
      <c r="BC5" s="231"/>
      <c r="BD5" s="231"/>
      <c r="BE5" s="231"/>
      <c r="BF5" s="231"/>
      <c r="BG5" s="231"/>
      <c r="BH5" s="231"/>
      <c r="BI5" s="231"/>
      <c r="BJ5" s="231"/>
      <c r="BK5" s="231"/>
      <c r="BL5" s="231"/>
      <c r="BM5" s="231"/>
      <c r="BN5" s="231"/>
    </row>
    <row r="6" spans="1:72" s="14" customFormat="1" ht="91.5" customHeight="1">
      <c r="A6" s="209"/>
      <c r="B6" s="209"/>
      <c r="C6" s="209"/>
      <c r="D6" s="202"/>
      <c r="E6" s="209"/>
      <c r="F6" s="58" t="s">
        <v>23</v>
      </c>
      <c r="G6" s="58" t="s">
        <v>24</v>
      </c>
      <c r="H6" s="58" t="s">
        <v>25</v>
      </c>
      <c r="I6" s="58" t="s">
        <v>26</v>
      </c>
      <c r="J6" s="58" t="s">
        <v>27</v>
      </c>
      <c r="K6" s="58" t="s">
        <v>28</v>
      </c>
      <c r="L6" s="58" t="s">
        <v>29</v>
      </c>
      <c r="M6" s="58" t="s">
        <v>19</v>
      </c>
      <c r="N6" s="59"/>
      <c r="O6" s="58" t="s">
        <v>30</v>
      </c>
      <c r="P6" s="58" t="s">
        <v>31</v>
      </c>
      <c r="Q6" s="58" t="s">
        <v>32</v>
      </c>
      <c r="R6" s="58"/>
      <c r="S6" s="58" t="s">
        <v>33</v>
      </c>
      <c r="T6" s="58"/>
      <c r="U6" s="58" t="s">
        <v>19</v>
      </c>
      <c r="V6" s="58"/>
      <c r="W6" s="60" t="s">
        <v>34</v>
      </c>
      <c r="X6" s="268"/>
      <c r="Y6" s="61" t="s">
        <v>35</v>
      </c>
      <c r="Z6" s="61" t="s">
        <v>23</v>
      </c>
      <c r="AA6" s="61" t="s">
        <v>36</v>
      </c>
      <c r="AB6" s="61"/>
      <c r="AC6" s="61" t="s">
        <v>37</v>
      </c>
      <c r="AD6" s="61"/>
      <c r="AE6" s="62" t="s">
        <v>38</v>
      </c>
      <c r="AF6" s="61" t="s">
        <v>39</v>
      </c>
      <c r="AG6" s="61" t="s">
        <v>28</v>
      </c>
      <c r="AH6" s="61" t="s">
        <v>40</v>
      </c>
      <c r="AI6" s="243"/>
      <c r="AJ6" s="245"/>
      <c r="AK6" s="247"/>
      <c r="AL6" s="140"/>
      <c r="AM6" s="249"/>
      <c r="AN6" s="249"/>
      <c r="AO6" s="252"/>
      <c r="AP6" s="254"/>
      <c r="AQ6" s="63" t="s">
        <v>41</v>
      </c>
      <c r="AR6" s="63" t="s">
        <v>42</v>
      </c>
      <c r="AS6" s="64" t="s">
        <v>43</v>
      </c>
      <c r="AT6" s="64" t="s">
        <v>44</v>
      </c>
      <c r="AU6" s="63" t="s">
        <v>45</v>
      </c>
      <c r="AV6" s="63" t="s">
        <v>46</v>
      </c>
      <c r="AW6" s="65" t="s">
        <v>47</v>
      </c>
      <c r="AX6" s="65" t="s">
        <v>48</v>
      </c>
      <c r="AY6" s="65" t="s">
        <v>49</v>
      </c>
      <c r="AZ6" s="65" t="s">
        <v>50</v>
      </c>
      <c r="BA6" s="65" t="s">
        <v>51</v>
      </c>
      <c r="BB6" s="66" t="s">
        <v>52</v>
      </c>
      <c r="BC6" s="65" t="s">
        <v>47</v>
      </c>
      <c r="BD6" s="65" t="s">
        <v>48</v>
      </c>
      <c r="BE6" s="65" t="s">
        <v>49</v>
      </c>
      <c r="BF6" s="65" t="s">
        <v>50</v>
      </c>
      <c r="BG6" s="65" t="s">
        <v>51</v>
      </c>
      <c r="BH6" s="66" t="s">
        <v>52</v>
      </c>
      <c r="BI6" s="65" t="s">
        <v>47</v>
      </c>
      <c r="BJ6" s="65" t="s">
        <v>48</v>
      </c>
      <c r="BK6" s="65" t="s">
        <v>49</v>
      </c>
      <c r="BL6" s="65" t="s">
        <v>50</v>
      </c>
      <c r="BM6" s="65" t="s">
        <v>51</v>
      </c>
      <c r="BN6" s="66" t="s">
        <v>52</v>
      </c>
    </row>
    <row r="7" spans="1:72" ht="154.5">
      <c r="A7" s="238">
        <v>1</v>
      </c>
      <c r="B7" s="184" t="s">
        <v>53</v>
      </c>
      <c r="C7" s="184" t="s">
        <v>54</v>
      </c>
      <c r="D7" s="220" t="s">
        <v>55</v>
      </c>
      <c r="E7" s="184" t="s">
        <v>56</v>
      </c>
      <c r="F7" s="222" t="s">
        <v>57</v>
      </c>
      <c r="G7" s="222" t="s">
        <v>58</v>
      </c>
      <c r="H7" s="225" t="s">
        <v>59</v>
      </c>
      <c r="I7" s="225" t="s">
        <v>60</v>
      </c>
      <c r="J7" s="225" t="s">
        <v>61</v>
      </c>
      <c r="K7" s="184" t="s">
        <v>62</v>
      </c>
      <c r="L7" s="190" t="str">
        <f>IF(K7=0,"Defina la frecuencia",IF(K7="2 veces por año","Muy baja",IF(K7="3 a 24 veces por año","Baja",IF(K7="24 a 500 veces por año","Media",IF(K7="500 veces al año y maximo 5000veces por año","Alta","Muy alta")))))</f>
        <v>Muy baja</v>
      </c>
      <c r="M7" s="192" t="str">
        <f>IF(L7="Muy baja","20%",IF(L7="Baja","40%",IF(L7="Media","60%",IF(L7="Alta","80%",IF(L7="Muy alta","100%","Defina la Frecuencia")))))</f>
        <v>20%</v>
      </c>
      <c r="N7" s="194">
        <f>VALUE(M7)</f>
        <v>0.2</v>
      </c>
      <c r="O7" s="184"/>
      <c r="P7" s="184" t="s">
        <v>63</v>
      </c>
      <c r="Q7" s="190">
        <f>IF(O7=0,0,IF(O7="Afectación menor a 10 SMLMV","Leve 20%",IF(O7="Entre 10 y 50 SMLMV","Menor 40%",IF(O7="Entre 50 y 100 SMLMV","Moderado 60%",IF(O7="Entre 100 y 500 SMLMV","Mayor 80%","Castastrofico 100%")))))</f>
        <v>0</v>
      </c>
      <c r="R7" s="56">
        <f>IF(O7=0,0,IF(Q7="Leve 20%",20%,IF(Q7="Menor 40%",40%,IF(Q7="Moderado 60%",60%,IF(Q7="Mayor 80%",80%,100%)))))</f>
        <v>0</v>
      </c>
      <c r="S7" s="190" t="str">
        <f>IF(P7=0,0,IF(P7="El riesgo afecta la imagen de algún área del Instituto","Leve 20%",IF(P7="El riesgo afecta la imagen del Instituto internamente, de conocimiento general nivel interno, de junta directiva y proveedores","Menor 40%",IF(P7="El riesgo afecta la imagen del Instituto con algunos usuarios de relevancia frente al logro de los objetivos","Moderado 60%",IF(P7="El riesgo afecta la imagen del Instituto con efecto publicitario sostenido a nivel de sector administrativo, nivel departamental o municipal","Mayor 80%","Catastrofico 100%")))))</f>
        <v>Menor 40%</v>
      </c>
      <c r="T7" s="57">
        <f t="shared" ref="T7:T10" si="0">IF(S7=0,0,IF(S7="Leve 20%",20%,IF(S7="Menor 40%",40%,IF(S7="Moderado 60%",60%,IF(S7="Mayor 80%",80%,100%)))))</f>
        <v>0.4</v>
      </c>
      <c r="U7" s="178">
        <f>IF(R7&gt;T7,R7,T7)</f>
        <v>0.4</v>
      </c>
      <c r="V7" s="194">
        <f>VALUE(U7)</f>
        <v>0.4</v>
      </c>
      <c r="W7" s="182" t="str">
        <f>VLOOKUP(N7,Matriz!$B$3:$G$8,MATCH(V7,Matriz!$B$3:$G$3,0),FALSE)</f>
        <v>Bajo</v>
      </c>
      <c r="X7" s="117" t="s">
        <v>64</v>
      </c>
      <c r="Y7" s="124" t="str">
        <f>IF(AA7="Preventivo","X",IF(AA7="Detectivo","X"," "))</f>
        <v>X</v>
      </c>
      <c r="Z7" s="118" t="str">
        <f>IF(AA7="Correctivo","X"," ")</f>
        <v xml:space="preserve"> </v>
      </c>
      <c r="AA7" s="119" t="s">
        <v>65</v>
      </c>
      <c r="AB7" s="269">
        <f>IF(AA7="","",IF(AA7="Preventivo",25%,IF(AA7="Detectivo",15%,10%)))</f>
        <v>0.25</v>
      </c>
      <c r="AC7" s="119" t="s">
        <v>66</v>
      </c>
      <c r="AD7" s="269">
        <f t="shared" ref="AD7:AD10" si="1">IF(AC7="Automatico",25%,15%)</f>
        <v>0.15</v>
      </c>
      <c r="AE7" s="198">
        <f>AB7+AD7</f>
        <v>0.4</v>
      </c>
      <c r="AF7" s="119" t="s">
        <v>67</v>
      </c>
      <c r="AG7" s="119" t="s">
        <v>68</v>
      </c>
      <c r="AH7" s="119" t="s">
        <v>69</v>
      </c>
      <c r="AI7" s="198">
        <f>M7-(M7*AE7)</f>
        <v>0.12</v>
      </c>
      <c r="AJ7" s="203" t="str">
        <f>IF(AK7=0,"Defina la frecuencia",IF(AK7=20%,"Muy baja",IF(AK7=40%,"Baja",IF(AK7=60%,"Media",IF(AK7=80%,"Alta","Muy alta")))))</f>
        <v>Muy baja</v>
      </c>
      <c r="AK7" s="233">
        <f>IF(AI7&lt;20%,20%,IF(AI7&lt;40%,40%,IF(AI7&lt;60%,60%,IF(AI7&lt;80%,80%,100%))))</f>
        <v>0.2</v>
      </c>
      <c r="AL7" s="196">
        <f>VALUE(AK7)</f>
        <v>0.2</v>
      </c>
      <c r="AM7" s="204" t="str">
        <f>IF(AN7=0,0,IF(AN7=20%,"Leve 20%",IF(AN7=40%,"Menor 40%",IF(AN7=60%,"Moderado 60%",IF(AN7=80%,"Mayor 80%","Catastrofico 100%")))))</f>
        <v>Menor 40%</v>
      </c>
      <c r="AN7" s="204">
        <f>U7</f>
        <v>0.4</v>
      </c>
      <c r="AO7" s="205" t="str">
        <f>VLOOKUP(AK7,Matriz!$B$3:$G$8,MATCH(AN7,Matriz!$B$3:$G$3,0),FALSE)</f>
        <v>Bajo</v>
      </c>
      <c r="AP7" s="184" t="s">
        <v>70</v>
      </c>
      <c r="AQ7" s="136" t="s">
        <v>71</v>
      </c>
      <c r="AR7" s="120" t="s">
        <v>72</v>
      </c>
      <c r="AS7" s="129">
        <v>45292</v>
      </c>
      <c r="AT7" s="129">
        <v>45657</v>
      </c>
      <c r="AU7" s="120" t="s">
        <v>73</v>
      </c>
      <c r="AV7" s="130" t="s">
        <v>74</v>
      </c>
      <c r="AW7" s="52" t="s">
        <v>75</v>
      </c>
      <c r="AX7" s="145" t="s">
        <v>76</v>
      </c>
      <c r="AY7" s="144" t="s">
        <v>77</v>
      </c>
      <c r="AZ7" s="146" t="s">
        <v>78</v>
      </c>
      <c r="BA7" s="53" t="s">
        <v>79</v>
      </c>
      <c r="BB7" s="109">
        <v>0.5</v>
      </c>
      <c r="BC7" s="52"/>
      <c r="BD7" s="230"/>
      <c r="BE7" s="101"/>
      <c r="BF7" s="52"/>
      <c r="BG7" s="53"/>
      <c r="BH7" s="115"/>
      <c r="BI7" s="107"/>
      <c r="BJ7" s="229"/>
      <c r="BK7" s="229"/>
      <c r="BL7" s="56"/>
      <c r="BM7" s="56"/>
      <c r="BN7" s="67"/>
    </row>
    <row r="8" spans="1:72" ht="138.75" customHeight="1">
      <c r="A8" s="239"/>
      <c r="B8" s="221"/>
      <c r="C8" s="221"/>
      <c r="D8" s="221"/>
      <c r="E8" s="221"/>
      <c r="F8" s="223"/>
      <c r="G8" s="223"/>
      <c r="H8" s="226"/>
      <c r="I8" s="226"/>
      <c r="J8" s="226"/>
      <c r="K8" s="221"/>
      <c r="L8" s="203"/>
      <c r="M8" s="228"/>
      <c r="N8" s="195"/>
      <c r="O8" s="221"/>
      <c r="P8" s="221"/>
      <c r="Q8" s="203"/>
      <c r="R8" s="52">
        <f t="shared" ref="R8:R10" si="2">IF(O8=0,0,IF(Q8="Leve 20%",20%,IF(Q8="Menor 40%",40%,IF(Q8="Moderado 60%",60%,IF(Q8="Mayor 80%",80%,100%)))))</f>
        <v>0</v>
      </c>
      <c r="S8" s="203"/>
      <c r="T8" s="53">
        <f t="shared" si="0"/>
        <v>0</v>
      </c>
      <c r="U8" s="204"/>
      <c r="V8" s="195"/>
      <c r="W8" s="205"/>
      <c r="X8" s="121" t="s">
        <v>80</v>
      </c>
      <c r="Y8" s="124" t="str">
        <f>IF(AA8="Preventivo","X",IF(AA8="Detectivo","X"," "))</f>
        <v>X</v>
      </c>
      <c r="Z8" s="118" t="str">
        <f>IF(AA8="Correctivo","X"," ")</f>
        <v xml:space="preserve"> </v>
      </c>
      <c r="AA8" s="122" t="s">
        <v>65</v>
      </c>
      <c r="AB8" s="270"/>
      <c r="AC8" s="122" t="s">
        <v>66</v>
      </c>
      <c r="AD8" s="270"/>
      <c r="AE8" s="199"/>
      <c r="AF8" s="122" t="s">
        <v>67</v>
      </c>
      <c r="AG8" s="122" t="s">
        <v>68</v>
      </c>
      <c r="AH8" s="122" t="s">
        <v>69</v>
      </c>
      <c r="AI8" s="199"/>
      <c r="AJ8" s="203"/>
      <c r="AK8" s="233"/>
      <c r="AL8" s="197"/>
      <c r="AM8" s="204"/>
      <c r="AN8" s="204"/>
      <c r="AO8" s="205"/>
      <c r="AP8" s="221"/>
      <c r="AQ8" s="137" t="s">
        <v>81</v>
      </c>
      <c r="AR8" s="123" t="s">
        <v>72</v>
      </c>
      <c r="AS8" s="131">
        <v>45292</v>
      </c>
      <c r="AT8" s="131">
        <v>45657</v>
      </c>
      <c r="AU8" s="123" t="s">
        <v>73</v>
      </c>
      <c r="AV8" s="132" t="s">
        <v>82</v>
      </c>
      <c r="AW8" s="52" t="s">
        <v>83</v>
      </c>
      <c r="AX8" s="52" t="s">
        <v>76</v>
      </c>
      <c r="AY8" s="143" t="s">
        <v>84</v>
      </c>
      <c r="AZ8" s="52" t="s">
        <v>85</v>
      </c>
      <c r="BA8" s="149" t="s">
        <v>86</v>
      </c>
      <c r="BB8" s="150">
        <v>1</v>
      </c>
      <c r="BC8" s="52"/>
      <c r="BD8" s="230"/>
      <c r="BE8" s="55"/>
      <c r="BF8" s="52"/>
      <c r="BG8" s="53"/>
      <c r="BH8" s="115"/>
      <c r="BI8" s="108"/>
      <c r="BJ8" s="230"/>
      <c r="BK8" s="230"/>
      <c r="BL8" s="52"/>
      <c r="BM8" s="52"/>
      <c r="BN8" s="68"/>
    </row>
    <row r="9" spans="1:72" ht="195" customHeight="1">
      <c r="A9" s="240"/>
      <c r="B9" s="185"/>
      <c r="C9" s="185"/>
      <c r="D9" s="185"/>
      <c r="E9" s="185"/>
      <c r="F9" s="224"/>
      <c r="G9" s="224"/>
      <c r="H9" s="227"/>
      <c r="I9" s="227"/>
      <c r="J9" s="227"/>
      <c r="K9" s="185"/>
      <c r="L9" s="191"/>
      <c r="M9" s="193"/>
      <c r="N9" s="195"/>
      <c r="O9" s="185"/>
      <c r="P9" s="185"/>
      <c r="Q9" s="191"/>
      <c r="R9" s="52">
        <f t="shared" si="2"/>
        <v>0</v>
      </c>
      <c r="S9" s="191"/>
      <c r="T9" s="53">
        <f t="shared" si="0"/>
        <v>0</v>
      </c>
      <c r="U9" s="179"/>
      <c r="V9" s="195"/>
      <c r="W9" s="183"/>
      <c r="X9" s="121" t="s">
        <v>87</v>
      </c>
      <c r="Y9" s="124" t="str">
        <f>IF(AA9="Preventivo","X",IF(AA9="Detectivo","X"," "))</f>
        <v>X</v>
      </c>
      <c r="Z9" s="118" t="str">
        <f>IF(AA9="Correctivo","X"," ")</f>
        <v xml:space="preserve"> </v>
      </c>
      <c r="AA9" s="122" t="s">
        <v>65</v>
      </c>
      <c r="AB9" s="270"/>
      <c r="AC9" s="122" t="s">
        <v>88</v>
      </c>
      <c r="AD9" s="270"/>
      <c r="AE9" s="200"/>
      <c r="AF9" s="122" t="s">
        <v>67</v>
      </c>
      <c r="AG9" s="122" t="s">
        <v>68</v>
      </c>
      <c r="AH9" s="122" t="s">
        <v>69</v>
      </c>
      <c r="AI9" s="200"/>
      <c r="AJ9" s="232"/>
      <c r="AK9" s="234"/>
      <c r="AL9" s="197"/>
      <c r="AM9" s="235"/>
      <c r="AN9" s="235"/>
      <c r="AO9" s="236"/>
      <c r="AP9" s="237"/>
      <c r="AQ9" s="141" t="s">
        <v>89</v>
      </c>
      <c r="AR9" s="133" t="s">
        <v>72</v>
      </c>
      <c r="AS9" s="134">
        <v>45292</v>
      </c>
      <c r="AT9" s="134">
        <v>45657</v>
      </c>
      <c r="AU9" s="123" t="s">
        <v>73</v>
      </c>
      <c r="AV9" s="132" t="s">
        <v>90</v>
      </c>
      <c r="AW9" s="52" t="s">
        <v>91</v>
      </c>
      <c r="AX9" s="52"/>
      <c r="AY9" s="101" t="s">
        <v>90</v>
      </c>
      <c r="AZ9" s="52" t="s">
        <v>92</v>
      </c>
      <c r="BA9" s="149" t="s">
        <v>93</v>
      </c>
      <c r="BB9" s="150">
        <v>0</v>
      </c>
      <c r="BC9" s="52"/>
      <c r="BD9" s="230"/>
      <c r="BE9" s="55"/>
      <c r="BF9" s="52"/>
      <c r="BG9" s="106"/>
      <c r="BH9" s="109"/>
      <c r="BI9" s="108"/>
      <c r="BJ9" s="230"/>
      <c r="BK9" s="230"/>
      <c r="BL9" s="52"/>
      <c r="BM9" s="52"/>
      <c r="BN9" s="68"/>
    </row>
    <row r="10" spans="1:72" ht="167.25" customHeight="1">
      <c r="A10" s="238">
        <v>2</v>
      </c>
      <c r="B10" s="184" t="s">
        <v>53</v>
      </c>
      <c r="C10" s="184" t="s">
        <v>54</v>
      </c>
      <c r="D10" s="220" t="s">
        <v>94</v>
      </c>
      <c r="E10" s="184" t="s">
        <v>95</v>
      </c>
      <c r="F10" s="222" t="s">
        <v>57</v>
      </c>
      <c r="G10" s="274" t="s">
        <v>58</v>
      </c>
      <c r="H10" s="225" t="s">
        <v>96</v>
      </c>
      <c r="I10" s="225" t="s">
        <v>97</v>
      </c>
      <c r="J10" s="186" t="s">
        <v>98</v>
      </c>
      <c r="K10" s="188" t="s">
        <v>99</v>
      </c>
      <c r="L10" s="190" t="str">
        <f t="shared" ref="L10" si="3">IF(K10=0,"Defina la frecuencia",IF(K10="2 veces por año","Muy baja",IF(K10="3 a 24 veces por año","Baja",IF(K10="24 a 500 veces por año","Media",IF(K10="500 veces al año y maximo 5000veces por año","Alta","Muy alta")))))</f>
        <v>Baja</v>
      </c>
      <c r="M10" s="192" t="str">
        <f t="shared" ref="M10" si="4">IF(L10="Muy baja","20%",IF(L10="Baja","40%",IF(L10="Media","60%",IF(L10="Alta","80%",IF(L10="Muy alta","100%","Defina la Frecuencia")))))</f>
        <v>40%</v>
      </c>
      <c r="N10" s="69">
        <f t="shared" ref="N10" si="5">VALUE(M10)</f>
        <v>0.4</v>
      </c>
      <c r="O10" s="184"/>
      <c r="P10" s="184" t="s">
        <v>100</v>
      </c>
      <c r="Q10" s="190">
        <f>IF(O10=0,0,IF(O10="Afectación menor a 10 SMLMV","Leve 20%",IF(O10="Entre 10 y 50 SMLMV","Menor 40%",IF(O10="Entre 50 y 100 SMLMV","Moderado 60%",IF(O10="Entre 100 y 500 SMLMV","Mayor 80%","Catastrofico 100%")))))</f>
        <v>0</v>
      </c>
      <c r="R10" s="56">
        <f t="shared" si="2"/>
        <v>0</v>
      </c>
      <c r="S10" s="190" t="str">
        <f t="shared" ref="S10" si="6">IF(P10=0,0,IF(P10="El riesgo afecta la imagen de algún área del Instituto","Leve 20%",IF(P10="El riesgo afecta la imagen del Instituto internamente, de conocimiento general nivel interno, de junta directiva y proveedores","Menor 40%",IF(P10="El riesgo afecta la imagen del Instituto con algunos usuarios de relevancia frente al logro de los objetivos","Moderado 60%",IF(P10="El riesgo afecta la imagen del Instituto con efecto publicitario sostenido a nivel de sector administrativo, nivel departamental o municipal","Mayor 80%","Catastrofico 100%")))))</f>
        <v>Moderado 60%</v>
      </c>
      <c r="T10" s="57">
        <f t="shared" si="0"/>
        <v>0.6</v>
      </c>
      <c r="U10" s="178">
        <f t="shared" ref="U10" si="7">IF(R10&gt;T10,R10,T10)</f>
        <v>0.6</v>
      </c>
      <c r="V10" s="69">
        <f t="shared" ref="V10" si="8">VALUE(U10)</f>
        <v>0.6</v>
      </c>
      <c r="W10" s="206" t="str">
        <f>VLOOKUP(N10,Matriz!$B$3:$G$8,MATCH(V10,Matriz!$B$3:$G$3,0),FALSE)</f>
        <v>Moderado</v>
      </c>
      <c r="X10" s="116" t="s">
        <v>101</v>
      </c>
      <c r="Y10" s="124" t="str">
        <f t="shared" ref="Y10" si="9">IF(AA10="Preventivo","X",IF(AA10="Detectivo","X"," "))</f>
        <v>X</v>
      </c>
      <c r="Z10" s="124" t="str">
        <f t="shared" ref="Z10" si="10">IF(AA10="Correctivo","X"," ")</f>
        <v xml:space="preserve"> </v>
      </c>
      <c r="AA10" s="120" t="s">
        <v>65</v>
      </c>
      <c r="AB10" s="120">
        <f t="shared" ref="AB10" si="11">IF(AA10="","",IF(AA10="Preventivo",25%,IF(AA10="Detectivo",15%,10%)))</f>
        <v>0.25</v>
      </c>
      <c r="AC10" s="120" t="s">
        <v>66</v>
      </c>
      <c r="AD10" s="120">
        <f t="shared" si="1"/>
        <v>0.15</v>
      </c>
      <c r="AE10" s="125">
        <f t="shared" ref="AE10" si="12">AB10+AD10</f>
        <v>0.4</v>
      </c>
      <c r="AF10" s="120" t="s">
        <v>67</v>
      </c>
      <c r="AG10" s="120" t="s">
        <v>68</v>
      </c>
      <c r="AH10" s="120" t="s">
        <v>69</v>
      </c>
      <c r="AI10" s="125">
        <f>M10-(M10*AE10)</f>
        <v>0.24</v>
      </c>
      <c r="AJ10" s="190" t="str">
        <f>IF(AK10=0,"Valore el control",IF(AK10=20%,"Muy baja",IF(AK10=40%,"Baja",IF(AK10=60%,"Media",IF(AK10=80%,"Alta","Muy alta")))))</f>
        <v>Baja</v>
      </c>
      <c r="AK10" s="180">
        <f>IF(AI10&lt;20%,20%,IF(AI10&lt;40%,40%,IF(AI10&lt;60%,60%,IF(AI10&lt;80%,80%,100%))))</f>
        <v>0.4</v>
      </c>
      <c r="AL10" s="56" t="e">
        <f>VALUE(#REF!)</f>
        <v>#REF!</v>
      </c>
      <c r="AM10" s="178" t="str">
        <f t="shared" ref="AM10" si="13">IF(AN10=0,0,IF(AN10=20%,"Leve 20%",IF(AN10=40%,"Menor 40%",IF(AN10=60%,"Moderado 60%",IF(AN10=80%,"Mayor 80%","Catastrofico 100%")))))</f>
        <v>Moderado 60%</v>
      </c>
      <c r="AN10" s="178">
        <f t="shared" ref="AN10" si="14">U10</f>
        <v>0.6</v>
      </c>
      <c r="AO10" s="182" t="str">
        <f>VLOOKUP(AK10,Matriz!$B$3:$G$8,MATCH(AN10,Matriz!$B$3:$G$3,0),FALSE)</f>
        <v>Moderado</v>
      </c>
      <c r="AP10" s="184" t="s">
        <v>70</v>
      </c>
      <c r="AQ10" s="136" t="s">
        <v>102</v>
      </c>
      <c r="AR10" s="120" t="s">
        <v>103</v>
      </c>
      <c r="AS10" s="129">
        <v>45292</v>
      </c>
      <c r="AT10" s="129">
        <v>45657</v>
      </c>
      <c r="AU10" s="120" t="s">
        <v>73</v>
      </c>
      <c r="AV10" s="135" t="s">
        <v>104</v>
      </c>
      <c r="AW10" s="52" t="s">
        <v>105</v>
      </c>
      <c r="AX10" s="52" t="s">
        <v>76</v>
      </c>
      <c r="AY10" s="147" t="s">
        <v>106</v>
      </c>
      <c r="AZ10" s="52" t="s">
        <v>107</v>
      </c>
      <c r="BA10" s="149" t="s">
        <v>108</v>
      </c>
      <c r="BB10" s="150">
        <v>1</v>
      </c>
      <c r="BC10" s="52"/>
      <c r="BD10" s="52"/>
      <c r="BE10" s="52"/>
      <c r="BF10" s="52"/>
      <c r="BG10" s="53"/>
      <c r="BH10" s="109"/>
      <c r="BI10" s="107"/>
      <c r="BJ10" s="56"/>
      <c r="BK10" s="56"/>
      <c r="BL10" s="56"/>
      <c r="BM10" s="56"/>
      <c r="BN10" s="67"/>
      <c r="BO10" s="84"/>
      <c r="BP10" s="84"/>
      <c r="BQ10" s="84"/>
      <c r="BR10" s="84"/>
      <c r="BS10" s="84"/>
      <c r="BT10" s="85"/>
    </row>
    <row r="11" spans="1:72" ht="167.25" customHeight="1">
      <c r="A11" s="240"/>
      <c r="B11" s="185"/>
      <c r="C11" s="185"/>
      <c r="D11" s="185"/>
      <c r="E11" s="185"/>
      <c r="F11" s="224"/>
      <c r="G11" s="275"/>
      <c r="H11" s="227"/>
      <c r="I11" s="227"/>
      <c r="J11" s="187"/>
      <c r="K11" s="189"/>
      <c r="L11" s="191"/>
      <c r="M11" s="193"/>
      <c r="N11" s="54">
        <f t="shared" ref="N11" si="15">VALUE(M11)</f>
        <v>0</v>
      </c>
      <c r="O11" s="185"/>
      <c r="P11" s="185"/>
      <c r="Q11" s="191"/>
      <c r="R11" s="52">
        <f t="shared" ref="R11" si="16">IF(O11=0,0,IF(Q11="Leve 20%",20%,IF(Q11="Menor 40%",40%,IF(Q11="Moderado 60%",60%,IF(Q11="Mayor 80%",80%,100%)))))</f>
        <v>0</v>
      </c>
      <c r="S11" s="191"/>
      <c r="T11" s="53">
        <f t="shared" ref="T11" si="17">IF(S11=0,0,IF(S11="Leve 20%",20%,IF(S11="Menor 40%",40%,IF(S11="Moderado 60%",60%,IF(S11="Mayor 80%",80%,100%)))))</f>
        <v>0</v>
      </c>
      <c r="U11" s="179"/>
      <c r="V11" s="54">
        <f t="shared" ref="V11" si="18">VALUE(U11)</f>
        <v>0</v>
      </c>
      <c r="W11" s="207"/>
      <c r="X11" s="142" t="s">
        <v>109</v>
      </c>
      <c r="Y11" s="126" t="str">
        <f t="shared" ref="Y11" si="19">IF(AA11="Preventivo","X",IF(AA11="Detectivo","X"," "))</f>
        <v>X</v>
      </c>
      <c r="Z11" s="127" t="str">
        <f t="shared" ref="Z11" si="20">IF(AA11="Correctivo","X"," ")</f>
        <v xml:space="preserve"> </v>
      </c>
      <c r="AA11" s="123" t="s">
        <v>65</v>
      </c>
      <c r="AB11" s="123">
        <f t="shared" ref="AB11" si="21">IF(AA11="","",IF(AA11="Preventivo",25%,IF(AA11="Detectivo",15%,10%)))</f>
        <v>0.25</v>
      </c>
      <c r="AC11" s="123" t="s">
        <v>66</v>
      </c>
      <c r="AD11" s="123">
        <f t="shared" ref="AD11" si="22">IF(AC11="Automatico",25%,15%)</f>
        <v>0.15</v>
      </c>
      <c r="AE11" s="128">
        <f t="shared" ref="AE11" si="23">AB11+AD11</f>
        <v>0.4</v>
      </c>
      <c r="AF11" s="123" t="s">
        <v>67</v>
      </c>
      <c r="AG11" s="123" t="s">
        <v>68</v>
      </c>
      <c r="AH11" s="123" t="s">
        <v>69</v>
      </c>
      <c r="AI11" s="128">
        <f>AI10-(AI10*AE11)</f>
        <v>0.14399999999999999</v>
      </c>
      <c r="AJ11" s="191"/>
      <c r="AK11" s="181"/>
      <c r="AL11" s="52" t="e">
        <f>VALUE(#REF!)</f>
        <v>#REF!</v>
      </c>
      <c r="AM11" s="179"/>
      <c r="AN11" s="179"/>
      <c r="AO11" s="183"/>
      <c r="AP11" s="185"/>
      <c r="AQ11" s="137" t="s">
        <v>110</v>
      </c>
      <c r="AR11" s="120" t="s">
        <v>103</v>
      </c>
      <c r="AS11" s="131">
        <v>45292</v>
      </c>
      <c r="AT11" s="131">
        <v>45657</v>
      </c>
      <c r="AU11" s="123" t="s">
        <v>73</v>
      </c>
      <c r="AV11" s="138" t="s">
        <v>111</v>
      </c>
      <c r="AW11" s="52" t="s">
        <v>112</v>
      </c>
      <c r="AX11" s="145" t="s">
        <v>76</v>
      </c>
      <c r="AY11" s="148" t="s">
        <v>113</v>
      </c>
      <c r="AZ11" s="108" t="s">
        <v>114</v>
      </c>
      <c r="BA11" s="149" t="s">
        <v>115</v>
      </c>
      <c r="BB11" s="150">
        <v>1</v>
      </c>
      <c r="BC11" s="52"/>
      <c r="BD11" s="52"/>
      <c r="BE11" s="52"/>
      <c r="BF11" s="52"/>
      <c r="BG11" s="53"/>
      <c r="BH11" s="109"/>
      <c r="BI11" s="108"/>
      <c r="BJ11" s="52"/>
      <c r="BK11" s="52"/>
      <c r="BL11" s="52"/>
      <c r="BM11" s="52"/>
      <c r="BN11" s="68"/>
      <c r="BT11" s="86"/>
    </row>
    <row r="12" spans="1:72" s="77" customFormat="1" ht="28.5" customHeight="1">
      <c r="A12" s="255">
        <v>3</v>
      </c>
      <c r="B12" s="161" t="s">
        <v>53</v>
      </c>
      <c r="C12" s="161" t="s">
        <v>116</v>
      </c>
      <c r="D12" s="161" t="s">
        <v>117</v>
      </c>
      <c r="E12" s="161" t="s">
        <v>118</v>
      </c>
      <c r="F12" s="102" t="s">
        <v>119</v>
      </c>
      <c r="G12" s="102" t="s">
        <v>120</v>
      </c>
      <c r="H12" s="161" t="s">
        <v>121</v>
      </c>
      <c r="I12" s="161" t="s">
        <v>122</v>
      </c>
      <c r="J12" s="265"/>
      <c r="K12" s="258"/>
      <c r="L12" s="162" t="str">
        <f t="shared" ref="L12" si="24">IF(K12=0,"Defina la frecuencia",IF(K12="2 veces por año","Muy baja",IF(K12="3 a 24 veces por año","Baja",IF(K12="24 a 500 veces por año","Media",IF(K12="500 veces al año y maximo 5000veces por año","Alta","Muy alta")))))</f>
        <v>Defina la frecuencia</v>
      </c>
      <c r="M12" s="165" t="str">
        <f t="shared" ref="M12" si="25">IF(L12="Muy baja","20%",IF(L12="Baja","40%",IF(L12="Media","60%",IF(L12="Alta","80%",IF(L12="Muy alta","100%","Defina la Frecuencia")))))</f>
        <v>Defina la Frecuencia</v>
      </c>
      <c r="N12" s="72" t="e">
        <f t="shared" ref="N12:N17" si="26">VALUE(M12)</f>
        <v>#VALUE!</v>
      </c>
      <c r="O12" s="161"/>
      <c r="P12" s="161"/>
      <c r="Q12" s="162">
        <f t="shared" ref="Q12" si="27">IF(O12=0,0,IF(O12="Afectación menor a 10 SMLMV","Leve 20%",IF(O12="Entre 10 y 50 SMLMV","Menor 40%",IF(O12="Entre 50 y 100 SMLMV","Moderado 60%",IF(O12="Entre 100 y 500 SMLMV","Mayor 80%","Catastrofico 100%")))))</f>
        <v>0</v>
      </c>
      <c r="R12" s="70">
        <f t="shared" ref="R12:R17" si="28">IF(O12=0,0,IF(Q12="Leve 20%",20%,IF(Q12="Menor 40%",40%,IF(Q12="Moderado 60%",60%,IF(Q12="Mayor 80%",80%,100%)))))</f>
        <v>0</v>
      </c>
      <c r="S12" s="162">
        <f t="shared" ref="S12" si="29">IF(P12=0,0,IF(P12="El riesgo afecta la imagen de algún área del Instituto","Leve 20%",IF(P12="El riesgo afecta la imagen del Instituto internamente, de conocimiento general nivel interno, de junta directiva y proveedores","Menor 40%",IF(P12="El riesgo afecta la imagen del Instituto con algunos usuarios de relevancia frente al logro de los objetivos","Moderado 60%",IF(P12="El riesgo afecta la imagen del Instituto con efecto publicitario sostenido a nivel de sector administrativo, nivel departamental o municipal","Mayor 80%","Catastrofico 100%")))))</f>
        <v>0</v>
      </c>
      <c r="T12" s="71">
        <f t="shared" ref="T12:T17" si="30">IF(S12=0,0,IF(S12="Leve 20%",20%,IF(S12="Menor 40%",40%,IF(S12="Moderado 60%",60%,IF(S12="Mayor 80%",80%,100%)))))</f>
        <v>0</v>
      </c>
      <c r="U12" s="214">
        <f t="shared" ref="U12" si="31">IF(R12&gt;T12,R12,T12)</f>
        <v>0</v>
      </c>
      <c r="V12" s="72">
        <f t="shared" ref="V12:V17" si="32">VALUE(U12)</f>
        <v>0</v>
      </c>
      <c r="W12" s="211" t="e">
        <f>VLOOKUP(N12,Matriz!$B$3:$G$8,MATCH(V12,Matriz!$B$3:$G$3,0),FALSE)</f>
        <v>#VALUE!</v>
      </c>
      <c r="X12" s="102"/>
      <c r="Y12" s="71" t="str">
        <f t="shared" ref="Y12:Y17" si="33">IF(AA12="Preventivo","X",IF(AA12="Detectivo","X"," "))</f>
        <v xml:space="preserve"> </v>
      </c>
      <c r="Z12" s="71" t="str">
        <f t="shared" ref="Z12:Z17" si="34">IF(AA12="Correctivo","X"," ")</f>
        <v xml:space="preserve"> </v>
      </c>
      <c r="AA12" s="70"/>
      <c r="AB12" s="70"/>
      <c r="AC12" s="70"/>
      <c r="AD12" s="70">
        <f t="shared" ref="AD12:AD17" si="35">IF(AC12="Automatico",25%,15%)</f>
        <v>0.15</v>
      </c>
      <c r="AE12" s="73">
        <f t="shared" ref="AE12:AE15" si="36">AB12+AD12</f>
        <v>0.15</v>
      </c>
      <c r="AF12" s="70"/>
      <c r="AG12" s="70"/>
      <c r="AH12" s="70"/>
      <c r="AI12" s="73" t="e">
        <f>M12-(M12*AE12)</f>
        <v>#VALUE!</v>
      </c>
      <c r="AJ12" s="162" t="e">
        <f>IF(AK12=0,"Valore el control",IF(AK12=20%,"Muy baja",IF(AK12=40%,"Baja",IF(AK12=60%,"Media",IF(AK12=80%,"Alta","Muy alta")))))</f>
        <v>#VALUE!</v>
      </c>
      <c r="AK12" s="217" t="e">
        <f>IF(AI15&lt;20%,20%,IF(AI15&lt;40%,40%,IF(AI15&lt;60%,60%,IF(AI15&lt;80%,80%,100%))))</f>
        <v>#VALUE!</v>
      </c>
      <c r="AL12" s="70" t="e">
        <f>VALUE(#REF!)</f>
        <v>#REF!</v>
      </c>
      <c r="AM12" s="214">
        <f t="shared" ref="AM12" si="37">IF(AN12=0,0,IF(AN12=20%,"Leve 20%",IF(AN12=40%,"Menor 40%",IF(AN12=60%,"Moderado 60%",IF(AN12=80%,"Mayor 80%","Catastrofico 100%")))))</f>
        <v>0</v>
      </c>
      <c r="AN12" s="214">
        <f t="shared" ref="AN12" si="38">U12</f>
        <v>0</v>
      </c>
      <c r="AO12" s="211" t="e">
        <f>VLOOKUP(AK12,Matriz!$B$3:$G$8,MATCH(AN12,Matriz!$B$3:$G$3,0),FALSE)</f>
        <v>#VALUE!</v>
      </c>
      <c r="AP12" s="70"/>
      <c r="AQ12" s="102"/>
      <c r="AR12" s="70"/>
      <c r="AS12" s="74"/>
      <c r="AT12" s="75"/>
      <c r="AU12" s="70"/>
      <c r="AV12" s="103"/>
      <c r="AW12" s="110"/>
      <c r="AX12" s="170"/>
      <c r="AY12" s="112"/>
      <c r="AZ12" s="113"/>
      <c r="BA12" s="113"/>
      <c r="BB12" s="114"/>
      <c r="BC12" s="111"/>
      <c r="BD12" s="111"/>
      <c r="BE12" s="112"/>
      <c r="BF12" s="113"/>
      <c r="BG12" s="87"/>
      <c r="BH12" s="88"/>
      <c r="BI12" s="70"/>
      <c r="BJ12" s="70"/>
      <c r="BK12" s="70"/>
      <c r="BL12" s="70"/>
      <c r="BM12" s="70"/>
      <c r="BN12" s="76"/>
    </row>
    <row r="13" spans="1:72" s="77" customFormat="1" ht="28.5" customHeight="1">
      <c r="A13" s="256"/>
      <c r="B13" s="159"/>
      <c r="C13" s="159"/>
      <c r="D13" s="159"/>
      <c r="E13" s="159"/>
      <c r="F13" s="104" t="s">
        <v>123</v>
      </c>
      <c r="G13" s="104" t="s">
        <v>124</v>
      </c>
      <c r="H13" s="159"/>
      <c r="I13" s="159"/>
      <c r="J13" s="266"/>
      <c r="K13" s="259"/>
      <c r="L13" s="163"/>
      <c r="M13" s="166"/>
      <c r="N13" s="80">
        <f t="shared" si="26"/>
        <v>0</v>
      </c>
      <c r="O13" s="159"/>
      <c r="P13" s="159"/>
      <c r="Q13" s="163"/>
      <c r="R13" s="78">
        <f t="shared" si="28"/>
        <v>0</v>
      </c>
      <c r="S13" s="163"/>
      <c r="T13" s="79">
        <f t="shared" si="30"/>
        <v>0</v>
      </c>
      <c r="U13" s="215"/>
      <c r="V13" s="80">
        <f t="shared" si="32"/>
        <v>0</v>
      </c>
      <c r="W13" s="212"/>
      <c r="X13" s="104"/>
      <c r="Y13" s="79" t="str">
        <f t="shared" si="33"/>
        <v xml:space="preserve"> </v>
      </c>
      <c r="Z13" s="79" t="str">
        <f t="shared" si="34"/>
        <v xml:space="preserve"> </v>
      </c>
      <c r="AA13" s="78"/>
      <c r="AB13" s="78"/>
      <c r="AC13" s="78"/>
      <c r="AD13" s="78">
        <f t="shared" si="35"/>
        <v>0.15</v>
      </c>
      <c r="AE13" s="81">
        <f t="shared" si="36"/>
        <v>0.15</v>
      </c>
      <c r="AF13" s="78"/>
      <c r="AG13" s="78"/>
      <c r="AH13" s="78"/>
      <c r="AI13" s="81" t="e">
        <f>AI12-(AI12*AE13)</f>
        <v>#VALUE!</v>
      </c>
      <c r="AJ13" s="163"/>
      <c r="AK13" s="218"/>
      <c r="AL13" s="78">
        <f t="shared" ref="AL13:AL17" si="39">VALUE(AK13)</f>
        <v>0</v>
      </c>
      <c r="AM13" s="215"/>
      <c r="AN13" s="215"/>
      <c r="AO13" s="212"/>
      <c r="AP13" s="78"/>
      <c r="AQ13" s="104"/>
      <c r="AR13" s="78"/>
      <c r="AS13" s="89"/>
      <c r="AT13" s="82"/>
      <c r="AU13" s="78"/>
      <c r="AV13" s="90"/>
      <c r="AW13" s="91"/>
      <c r="AX13" s="159"/>
      <c r="AY13" s="90"/>
      <c r="AZ13" s="90"/>
      <c r="BA13" s="90"/>
      <c r="BB13" s="92"/>
      <c r="BC13" s="78"/>
      <c r="BD13" s="78"/>
      <c r="BE13" s="90"/>
      <c r="BF13" s="78"/>
      <c r="BG13" s="87"/>
      <c r="BH13" s="93"/>
      <c r="BI13" s="78"/>
      <c r="BJ13" s="78"/>
      <c r="BK13" s="78"/>
      <c r="BL13" s="78"/>
      <c r="BM13" s="78"/>
      <c r="BN13" s="83"/>
    </row>
    <row r="14" spans="1:72" s="77" customFormat="1" ht="28.5" customHeight="1">
      <c r="A14" s="256"/>
      <c r="B14" s="159"/>
      <c r="C14" s="159"/>
      <c r="D14" s="159"/>
      <c r="E14" s="159"/>
      <c r="F14" s="78"/>
      <c r="G14" s="104" t="s">
        <v>125</v>
      </c>
      <c r="H14" s="159"/>
      <c r="I14" s="159"/>
      <c r="J14" s="266"/>
      <c r="K14" s="259"/>
      <c r="L14" s="163"/>
      <c r="M14" s="166"/>
      <c r="N14" s="80">
        <f t="shared" si="26"/>
        <v>0</v>
      </c>
      <c r="O14" s="159"/>
      <c r="P14" s="159"/>
      <c r="Q14" s="163"/>
      <c r="R14" s="78">
        <f t="shared" si="28"/>
        <v>0</v>
      </c>
      <c r="S14" s="163"/>
      <c r="T14" s="79">
        <f t="shared" si="30"/>
        <v>0</v>
      </c>
      <c r="U14" s="215"/>
      <c r="V14" s="80">
        <f t="shared" si="32"/>
        <v>0</v>
      </c>
      <c r="W14" s="212"/>
      <c r="X14" s="104"/>
      <c r="Y14" s="79" t="str">
        <f t="shared" si="33"/>
        <v xml:space="preserve"> </v>
      </c>
      <c r="Z14" s="79" t="str">
        <f t="shared" si="34"/>
        <v xml:space="preserve"> </v>
      </c>
      <c r="AA14" s="78"/>
      <c r="AB14" s="78"/>
      <c r="AC14" s="78"/>
      <c r="AD14" s="78">
        <f t="shared" si="35"/>
        <v>0.15</v>
      </c>
      <c r="AE14" s="81">
        <f t="shared" si="36"/>
        <v>0.15</v>
      </c>
      <c r="AF14" s="78"/>
      <c r="AG14" s="78"/>
      <c r="AH14" s="78"/>
      <c r="AI14" s="81" t="e">
        <f>AI13-(AI13*AE14)</f>
        <v>#VALUE!</v>
      </c>
      <c r="AJ14" s="163"/>
      <c r="AK14" s="218"/>
      <c r="AL14" s="78">
        <f t="shared" si="39"/>
        <v>0</v>
      </c>
      <c r="AM14" s="215"/>
      <c r="AN14" s="215"/>
      <c r="AO14" s="212"/>
      <c r="AP14" s="78"/>
      <c r="AQ14" s="159"/>
      <c r="AR14" s="159"/>
      <c r="AS14" s="168"/>
      <c r="AT14" s="168"/>
      <c r="AU14" s="159"/>
      <c r="AV14" s="171"/>
      <c r="AW14" s="173"/>
      <c r="AX14" s="159"/>
      <c r="AY14" s="159"/>
      <c r="AZ14" s="159"/>
      <c r="BA14" s="159"/>
      <c r="BB14" s="156"/>
      <c r="BC14" s="78"/>
      <c r="BD14" s="175"/>
      <c r="BE14" s="78"/>
      <c r="BF14" s="78"/>
      <c r="BG14" s="151"/>
      <c r="BH14" s="153"/>
      <c r="BI14" s="78"/>
      <c r="BJ14" s="78"/>
      <c r="BK14" s="78"/>
      <c r="BL14" s="78"/>
      <c r="BM14" s="78"/>
      <c r="BN14" s="83"/>
    </row>
    <row r="15" spans="1:72" s="77" customFormat="1" ht="28.5" customHeight="1">
      <c r="A15" s="256"/>
      <c r="B15" s="159"/>
      <c r="C15" s="159"/>
      <c r="D15" s="159"/>
      <c r="E15" s="159"/>
      <c r="F15" s="78"/>
      <c r="G15" s="104" t="s">
        <v>126</v>
      </c>
      <c r="H15" s="159"/>
      <c r="I15" s="159"/>
      <c r="J15" s="266"/>
      <c r="K15" s="259"/>
      <c r="L15" s="163"/>
      <c r="M15" s="166"/>
      <c r="N15" s="80">
        <f t="shared" si="26"/>
        <v>0</v>
      </c>
      <c r="O15" s="159"/>
      <c r="P15" s="159"/>
      <c r="Q15" s="163"/>
      <c r="R15" s="78">
        <f t="shared" si="28"/>
        <v>0</v>
      </c>
      <c r="S15" s="163"/>
      <c r="T15" s="79">
        <f t="shared" si="30"/>
        <v>0</v>
      </c>
      <c r="U15" s="215"/>
      <c r="V15" s="80">
        <f t="shared" si="32"/>
        <v>0</v>
      </c>
      <c r="W15" s="212"/>
      <c r="X15" s="104"/>
      <c r="Y15" s="79" t="str">
        <f t="shared" si="33"/>
        <v xml:space="preserve"> </v>
      </c>
      <c r="Z15" s="79" t="str">
        <f t="shared" si="34"/>
        <v xml:space="preserve"> </v>
      </c>
      <c r="AA15" s="78"/>
      <c r="AB15" s="78"/>
      <c r="AC15" s="78"/>
      <c r="AD15" s="78">
        <f t="shared" si="35"/>
        <v>0.15</v>
      </c>
      <c r="AE15" s="81">
        <f t="shared" si="36"/>
        <v>0.15</v>
      </c>
      <c r="AF15" s="78"/>
      <c r="AG15" s="78"/>
      <c r="AH15" s="78"/>
      <c r="AI15" s="81" t="e">
        <f>AI14-(AI14*AE15)</f>
        <v>#VALUE!</v>
      </c>
      <c r="AJ15" s="163"/>
      <c r="AK15" s="218"/>
      <c r="AL15" s="78" t="e">
        <f>VALUE(AK12)</f>
        <v>#VALUE!</v>
      </c>
      <c r="AM15" s="215"/>
      <c r="AN15" s="215"/>
      <c r="AO15" s="212"/>
      <c r="AP15" s="159"/>
      <c r="AQ15" s="159"/>
      <c r="AR15" s="159"/>
      <c r="AS15" s="168"/>
      <c r="AT15" s="168"/>
      <c r="AU15" s="159"/>
      <c r="AV15" s="171"/>
      <c r="AW15" s="173"/>
      <c r="AX15" s="159"/>
      <c r="AY15" s="159"/>
      <c r="AZ15" s="159"/>
      <c r="BA15" s="159"/>
      <c r="BB15" s="157"/>
      <c r="BC15" s="175"/>
      <c r="BD15" s="176"/>
      <c r="BE15" s="175"/>
      <c r="BF15" s="175"/>
      <c r="BG15" s="151"/>
      <c r="BH15" s="154"/>
      <c r="BI15" s="78"/>
      <c r="BJ15" s="78"/>
      <c r="BK15" s="78"/>
      <c r="BL15" s="78"/>
      <c r="BM15" s="78"/>
      <c r="BN15" s="83"/>
    </row>
    <row r="16" spans="1:72" s="77" customFormat="1" ht="28.5" customHeight="1">
      <c r="A16" s="256"/>
      <c r="B16" s="159"/>
      <c r="C16" s="159"/>
      <c r="D16" s="159"/>
      <c r="E16" s="159"/>
      <c r="F16" s="78"/>
      <c r="G16" s="104" t="s">
        <v>127</v>
      </c>
      <c r="H16" s="159"/>
      <c r="I16" s="159"/>
      <c r="J16" s="266"/>
      <c r="K16" s="259"/>
      <c r="L16" s="163"/>
      <c r="M16" s="166"/>
      <c r="N16" s="80">
        <f t="shared" si="26"/>
        <v>0</v>
      </c>
      <c r="O16" s="159"/>
      <c r="P16" s="159"/>
      <c r="Q16" s="163"/>
      <c r="R16" s="78">
        <f t="shared" si="28"/>
        <v>0</v>
      </c>
      <c r="S16" s="163"/>
      <c r="T16" s="79">
        <f t="shared" si="30"/>
        <v>0</v>
      </c>
      <c r="U16" s="215"/>
      <c r="V16" s="80">
        <f t="shared" si="32"/>
        <v>0</v>
      </c>
      <c r="W16" s="212"/>
      <c r="X16" s="78"/>
      <c r="Y16" s="79" t="str">
        <f t="shared" si="33"/>
        <v xml:space="preserve"> </v>
      </c>
      <c r="Z16" s="79" t="str">
        <f t="shared" si="34"/>
        <v xml:space="preserve"> </v>
      </c>
      <c r="AA16" s="78"/>
      <c r="AB16" s="78" t="str">
        <f t="shared" ref="AB12:AB17" si="40">IF(AA16="","",IF(AA16="Preventivo",25%,IF(AA16="Detectivo",15%,10%)))</f>
        <v/>
      </c>
      <c r="AC16" s="78"/>
      <c r="AD16" s="78">
        <f t="shared" si="35"/>
        <v>0.15</v>
      </c>
      <c r="AE16" s="81"/>
      <c r="AF16" s="78"/>
      <c r="AG16" s="78"/>
      <c r="AH16" s="78"/>
      <c r="AI16" s="81"/>
      <c r="AJ16" s="163"/>
      <c r="AK16" s="218"/>
      <c r="AL16" s="78">
        <f t="shared" si="39"/>
        <v>0</v>
      </c>
      <c r="AM16" s="215"/>
      <c r="AN16" s="215"/>
      <c r="AO16" s="212"/>
      <c r="AP16" s="159"/>
      <c r="AQ16" s="159"/>
      <c r="AR16" s="159"/>
      <c r="AS16" s="168"/>
      <c r="AT16" s="168"/>
      <c r="AU16" s="159"/>
      <c r="AV16" s="171"/>
      <c r="AW16" s="173"/>
      <c r="AX16" s="159"/>
      <c r="AY16" s="159"/>
      <c r="AZ16" s="159"/>
      <c r="BA16" s="159"/>
      <c r="BB16" s="157"/>
      <c r="BC16" s="176"/>
      <c r="BD16" s="176"/>
      <c r="BE16" s="176"/>
      <c r="BF16" s="176"/>
      <c r="BG16" s="152"/>
      <c r="BH16" s="155"/>
      <c r="BI16" s="78"/>
      <c r="BJ16" s="78"/>
      <c r="BK16" s="78"/>
      <c r="BL16" s="78"/>
      <c r="BM16" s="78"/>
      <c r="BN16" s="83"/>
    </row>
    <row r="17" spans="1:66" s="77" customFormat="1" ht="28.5" customHeight="1">
      <c r="A17" s="257"/>
      <c r="B17" s="160"/>
      <c r="C17" s="160"/>
      <c r="D17" s="160"/>
      <c r="E17" s="160"/>
      <c r="F17" s="94"/>
      <c r="G17" s="105" t="s">
        <v>128</v>
      </c>
      <c r="H17" s="160"/>
      <c r="I17" s="160"/>
      <c r="J17" s="267"/>
      <c r="K17" s="260"/>
      <c r="L17" s="164"/>
      <c r="M17" s="167"/>
      <c r="N17" s="96">
        <f t="shared" si="26"/>
        <v>0</v>
      </c>
      <c r="O17" s="160"/>
      <c r="P17" s="160"/>
      <c r="Q17" s="164"/>
      <c r="R17" s="94">
        <f t="shared" si="28"/>
        <v>0</v>
      </c>
      <c r="S17" s="164"/>
      <c r="T17" s="95">
        <f t="shared" si="30"/>
        <v>0</v>
      </c>
      <c r="U17" s="216"/>
      <c r="V17" s="96">
        <f t="shared" si="32"/>
        <v>0</v>
      </c>
      <c r="W17" s="213"/>
      <c r="X17" s="94"/>
      <c r="Y17" s="95" t="str">
        <f t="shared" si="33"/>
        <v xml:space="preserve"> </v>
      </c>
      <c r="Z17" s="95" t="str">
        <f t="shared" si="34"/>
        <v xml:space="preserve"> </v>
      </c>
      <c r="AA17" s="94"/>
      <c r="AB17" s="94" t="str">
        <f t="shared" si="40"/>
        <v/>
      </c>
      <c r="AC17" s="94"/>
      <c r="AD17" s="94">
        <f t="shared" si="35"/>
        <v>0.15</v>
      </c>
      <c r="AE17" s="97"/>
      <c r="AF17" s="94"/>
      <c r="AG17" s="94"/>
      <c r="AH17" s="94"/>
      <c r="AI17" s="97"/>
      <c r="AJ17" s="164"/>
      <c r="AK17" s="219"/>
      <c r="AL17" s="94">
        <f t="shared" si="39"/>
        <v>0</v>
      </c>
      <c r="AM17" s="216"/>
      <c r="AN17" s="216"/>
      <c r="AO17" s="213"/>
      <c r="AP17" s="160"/>
      <c r="AQ17" s="160"/>
      <c r="AR17" s="160"/>
      <c r="AS17" s="169"/>
      <c r="AT17" s="169"/>
      <c r="AU17" s="160"/>
      <c r="AV17" s="172"/>
      <c r="AW17" s="174"/>
      <c r="AX17" s="160"/>
      <c r="AY17" s="160"/>
      <c r="AZ17" s="160"/>
      <c r="BA17" s="160"/>
      <c r="BB17" s="158"/>
      <c r="BC17" s="177"/>
      <c r="BD17" s="177"/>
      <c r="BE17" s="177"/>
      <c r="BF17" s="177"/>
      <c r="BG17" s="94"/>
      <c r="BH17" s="98"/>
      <c r="BI17" s="94"/>
      <c r="BJ17" s="94"/>
      <c r="BK17" s="94"/>
      <c r="BL17" s="94"/>
      <c r="BM17" s="94"/>
      <c r="BN17" s="99"/>
    </row>
    <row r="18" spans="1:66"/>
    <row r="19" spans="1:66"/>
    <row r="20" spans="1:66"/>
    <row r="21" spans="1:66"/>
    <row r="22" spans="1:66"/>
    <row r="23" spans="1:66"/>
    <row r="24" spans="1:66"/>
    <row r="25" spans="1:66"/>
    <row r="26" spans="1:66"/>
    <row r="27" spans="1:66"/>
    <row r="28" spans="1:66"/>
    <row r="29" spans="1:66"/>
    <row r="30" spans="1:66"/>
    <row r="31" spans="1:66"/>
    <row r="32" spans="1:66"/>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mergeCells count="127">
    <mergeCell ref="A10:A11"/>
    <mergeCell ref="B10:B11"/>
    <mergeCell ref="C10:C11"/>
    <mergeCell ref="D10:D11"/>
    <mergeCell ref="E10:E11"/>
    <mergeCell ref="F10:F11"/>
    <mergeCell ref="G10:G11"/>
    <mergeCell ref="H10:H11"/>
    <mergeCell ref="I10:I11"/>
    <mergeCell ref="A12:A17"/>
    <mergeCell ref="B12:B17"/>
    <mergeCell ref="C12:C17"/>
    <mergeCell ref="D12:D17"/>
    <mergeCell ref="K12:K17"/>
    <mergeCell ref="A1:B3"/>
    <mergeCell ref="BJ7:BJ9"/>
    <mergeCell ref="J12:J17"/>
    <mergeCell ref="X5:X6"/>
    <mergeCell ref="X4:AP4"/>
    <mergeCell ref="Y5:Z5"/>
    <mergeCell ref="AB7:AB9"/>
    <mergeCell ref="AD7:AD9"/>
    <mergeCell ref="BC15:BC17"/>
    <mergeCell ref="BD14:BD17"/>
    <mergeCell ref="AQ14:AQ17"/>
    <mergeCell ref="AS14:AS17"/>
    <mergeCell ref="J1:L3"/>
    <mergeCell ref="C1:I1"/>
    <mergeCell ref="C2:I2"/>
    <mergeCell ref="C3:E3"/>
    <mergeCell ref="F3:I3"/>
    <mergeCell ref="B7:B9"/>
    <mergeCell ref="C7:C9"/>
    <mergeCell ref="BK7:BK9"/>
    <mergeCell ref="BD7:BD9"/>
    <mergeCell ref="A4:B6"/>
    <mergeCell ref="E4:E6"/>
    <mergeCell ref="BC4:BH5"/>
    <mergeCell ref="AJ7:AJ9"/>
    <mergeCell ref="AK7:AK9"/>
    <mergeCell ref="AM7:AM9"/>
    <mergeCell ref="AN7:AN9"/>
    <mergeCell ref="AO7:AO9"/>
    <mergeCell ref="AP7:AP9"/>
    <mergeCell ref="A7:A9"/>
    <mergeCell ref="N7:N9"/>
    <mergeCell ref="BI4:BN5"/>
    <mergeCell ref="AA5:AH5"/>
    <mergeCell ref="AI5:AI6"/>
    <mergeCell ref="AJ5:AJ6"/>
    <mergeCell ref="AK5:AK6"/>
    <mergeCell ref="AM5:AM6"/>
    <mergeCell ref="AQ4:AV5"/>
    <mergeCell ref="AW4:BB5"/>
    <mergeCell ref="AN5:AN6"/>
    <mergeCell ref="AO5:AO6"/>
    <mergeCell ref="AP5:AP6"/>
    <mergeCell ref="C4:C6"/>
    <mergeCell ref="F4:W5"/>
    <mergeCell ref="W12:W17"/>
    <mergeCell ref="AM12:AM17"/>
    <mergeCell ref="AN12:AN17"/>
    <mergeCell ref="AO12:AO17"/>
    <mergeCell ref="O12:O17"/>
    <mergeCell ref="P12:P17"/>
    <mergeCell ref="AJ12:AJ17"/>
    <mergeCell ref="AK12:AK17"/>
    <mergeCell ref="U12:U17"/>
    <mergeCell ref="D7:D9"/>
    <mergeCell ref="E7:E9"/>
    <mergeCell ref="F7:F9"/>
    <mergeCell ref="G7:G9"/>
    <mergeCell ref="H7:H9"/>
    <mergeCell ref="I7:I9"/>
    <mergeCell ref="J7:J9"/>
    <mergeCell ref="K7:K9"/>
    <mergeCell ref="L7:L9"/>
    <mergeCell ref="M7:M9"/>
    <mergeCell ref="O7:O9"/>
    <mergeCell ref="P7:P9"/>
    <mergeCell ref="Q7:Q9"/>
    <mergeCell ref="V7:V9"/>
    <mergeCell ref="AL7:AL9"/>
    <mergeCell ref="AE7:AE9"/>
    <mergeCell ref="AI7:AI9"/>
    <mergeCell ref="H12:H17"/>
    <mergeCell ref="I12:I17"/>
    <mergeCell ref="D4:D6"/>
    <mergeCell ref="S7:S9"/>
    <mergeCell ref="U7:U9"/>
    <mergeCell ref="W7:W9"/>
    <mergeCell ref="W10:W11"/>
    <mergeCell ref="AJ10:AJ11"/>
    <mergeCell ref="P10:P11"/>
    <mergeCell ref="Q10:Q11"/>
    <mergeCell ref="S10:S11"/>
    <mergeCell ref="U10:U11"/>
    <mergeCell ref="AM10:AM11"/>
    <mergeCell ref="AK10:AK11"/>
    <mergeCell ref="AN10:AN11"/>
    <mergeCell ref="AO10:AO11"/>
    <mergeCell ref="AP10:AP11"/>
    <mergeCell ref="J10:J11"/>
    <mergeCell ref="K10:K11"/>
    <mergeCell ref="L10:L11"/>
    <mergeCell ref="M10:M11"/>
    <mergeCell ref="O10:O11"/>
    <mergeCell ref="BG14:BG16"/>
    <mergeCell ref="BH14:BH16"/>
    <mergeCell ref="BB14:BB17"/>
    <mergeCell ref="BA14:BA17"/>
    <mergeCell ref="E12:E17"/>
    <mergeCell ref="L12:L17"/>
    <mergeCell ref="M12:M17"/>
    <mergeCell ref="Q12:Q17"/>
    <mergeCell ref="S12:S17"/>
    <mergeCell ref="AY14:AY17"/>
    <mergeCell ref="AR14:AR17"/>
    <mergeCell ref="AP15:AP17"/>
    <mergeCell ref="AT14:AT17"/>
    <mergeCell ref="AU14:AU17"/>
    <mergeCell ref="AX12:AX17"/>
    <mergeCell ref="AV14:AV17"/>
    <mergeCell ref="AW14:AW17"/>
    <mergeCell ref="AZ14:AZ17"/>
    <mergeCell ref="BF15:BF17"/>
    <mergeCell ref="BE15:BE17"/>
  </mergeCells>
  <conditionalFormatting sqref="L7:N7 L10:N10">
    <cfRule type="expression" dxfId="91" priority="200">
      <formula>IF($L7="Muy alta",TRUE,FALSE)</formula>
    </cfRule>
    <cfRule type="expression" dxfId="90" priority="201">
      <formula>IF($L7="Alta",TRUE,FALSE)</formula>
    </cfRule>
    <cfRule type="expression" dxfId="89" priority="202">
      <formula>IF($L7="Media",TRUE,FALSE)</formula>
    </cfRule>
    <cfRule type="expression" dxfId="88" priority="204">
      <formula>IF($L7="Baja",TRUE,FALSE)</formula>
    </cfRule>
    <cfRule type="expression" dxfId="87" priority="205">
      <formula>IF($L7="Muy Baja",TRUE,FALSE)</formula>
    </cfRule>
  </conditionalFormatting>
  <conditionalFormatting sqref="U7:V7 U10:V10 AM7:AN7 AM10:AN10">
    <cfRule type="expression" dxfId="86" priority="190">
      <formula>IF($U7=100%,TRUE,FALSE)</formula>
    </cfRule>
    <cfRule type="expression" dxfId="85" priority="191">
      <formula>IF($U7=80%,TRUE,FALSE)</formula>
    </cfRule>
    <cfRule type="expression" dxfId="84" priority="192">
      <formula>IF($U7=60%,TRUE,FALSE)</formula>
    </cfRule>
    <cfRule type="expression" dxfId="83" priority="193">
      <formula>IF($U7=40%,TRUE,FALSE)</formula>
    </cfRule>
    <cfRule type="expression" dxfId="82" priority="194">
      <formula>IF($U7=20%,TRUE,FALSE)</formula>
    </cfRule>
  </conditionalFormatting>
  <conditionalFormatting sqref="Q7 Q10">
    <cfRule type="expression" dxfId="81" priority="174">
      <formula>IF($Q7="Catastrofico 100%",TRUE,FALSE)</formula>
    </cfRule>
    <cfRule type="expression" dxfId="80" priority="175">
      <formula>IF($Q7="Mayor 80%",TRUE,FALSE)</formula>
    </cfRule>
    <cfRule type="expression" dxfId="79" priority="176">
      <formula>IF($Q7="Moderado 60%",TRUE,FALSE)</formula>
    </cfRule>
    <cfRule type="expression" dxfId="78" priority="177">
      <formula>IF($Q7="Menor 40%",TRUE,FALSE)</formula>
    </cfRule>
    <cfRule type="expression" dxfId="77" priority="178">
      <formula>IF($Q7="Leve 20%",TRUE,FALSE)</formula>
    </cfRule>
  </conditionalFormatting>
  <conditionalFormatting sqref="S7 S10">
    <cfRule type="expression" dxfId="76" priority="169">
      <formula>IF($S7="Catastrofico 100%",TRUE,FALSE)</formula>
    </cfRule>
    <cfRule type="expression" dxfId="75" priority="170">
      <formula>IF($S7="Mayor 80%",TRUE,FALSE)</formula>
    </cfRule>
    <cfRule type="expression" dxfId="74" priority="171">
      <formula>IF($S7="Moderado 60%",TRUE,FALSE)</formula>
    </cfRule>
    <cfRule type="expression" dxfId="73" priority="172">
      <formula>IF($S7="Menor 40%",TRUE,FALSE)</formula>
    </cfRule>
    <cfRule type="expression" dxfId="72" priority="173">
      <formula>IF($S7="Leve 20%",TRUE,FALSE)</formula>
    </cfRule>
  </conditionalFormatting>
  <conditionalFormatting sqref="W7 AO7 W10 AO10">
    <cfRule type="expression" dxfId="71" priority="160">
      <formula>IF($W7="Extremo",TRUE,FALSE)</formula>
    </cfRule>
    <cfRule type="expression" dxfId="70" priority="161">
      <formula>IF($W7="Alto",TRUE,FALSE)</formula>
    </cfRule>
    <cfRule type="expression" dxfId="69" priority="162">
      <formula>IF($W7="Moderado",TRUE,FALSE)</formula>
    </cfRule>
    <cfRule type="expression" dxfId="68" priority="163">
      <formula>IF($W7="Bajo",TRUE,FALSE)</formula>
    </cfRule>
  </conditionalFormatting>
  <conditionalFormatting sqref="AJ7:AK7 AJ12 AJ10">
    <cfRule type="expression" dxfId="67" priority="155">
      <formula>IF($AJ7="Muy alta",TRUE,FALSE)</formula>
    </cfRule>
    <cfRule type="expression" dxfId="66" priority="156">
      <formula>IF($AJ7="Alta",TRUE,FALSE)</formula>
    </cfRule>
    <cfRule type="expression" dxfId="65" priority="157">
      <formula>IF($AJ7="Media",TRUE,FALSE)</formula>
    </cfRule>
    <cfRule type="expression" dxfId="64" priority="158">
      <formula>IF($AJ7="Baja",TRUE,FALSE)</formula>
    </cfRule>
    <cfRule type="expression" dxfId="63" priority="159">
      <formula>IF($AJ7="Muy baja",TRUE,FALSE)</formula>
    </cfRule>
  </conditionalFormatting>
  <conditionalFormatting sqref="N15:N17">
    <cfRule type="expression" dxfId="62" priority="136">
      <formula>IF($L15="Muy alta",TRUE,FALSE)</formula>
    </cfRule>
    <cfRule type="expression" dxfId="61" priority="137">
      <formula>IF($L15="Alta",TRUE,FALSE)</formula>
    </cfRule>
    <cfRule type="expression" dxfId="60" priority="138">
      <formula>IF($L15="Media",TRUE,FALSE)</formula>
    </cfRule>
    <cfRule type="expression" dxfId="59" priority="139">
      <formula>IF($L15="Baja",TRUE,FALSE)</formula>
    </cfRule>
    <cfRule type="expression" dxfId="58" priority="140">
      <formula>IF($L15="Muy Baja",TRUE,FALSE)</formula>
    </cfRule>
  </conditionalFormatting>
  <conditionalFormatting sqref="V15:V17">
    <cfRule type="expression" dxfId="57" priority="131">
      <formula>IF($U15=100%,TRUE,FALSE)</formula>
    </cfRule>
    <cfRule type="expression" dxfId="56" priority="132">
      <formula>IF($U15=80%,TRUE,FALSE)</formula>
    </cfRule>
    <cfRule type="expression" dxfId="55" priority="133">
      <formula>IF($U15=60%,TRUE,FALSE)</formula>
    </cfRule>
    <cfRule type="expression" dxfId="54" priority="134">
      <formula>IF($U15=40%,TRUE,FALSE)</formula>
    </cfRule>
    <cfRule type="expression" dxfId="53" priority="135">
      <formula>IF($U15=20%,TRUE,FALSE)</formula>
    </cfRule>
  </conditionalFormatting>
  <conditionalFormatting sqref="N11">
    <cfRule type="expression" dxfId="52" priority="88">
      <formula>IF($L11="Muy alta",TRUE,FALSE)</formula>
    </cfRule>
    <cfRule type="expression" dxfId="51" priority="89">
      <formula>IF($L11="Alta",TRUE,FALSE)</formula>
    </cfRule>
    <cfRule type="expression" dxfId="50" priority="90">
      <formula>IF($L11="Media",TRUE,FALSE)</formula>
    </cfRule>
    <cfRule type="expression" dxfId="49" priority="91">
      <formula>IF($L11="Baja",TRUE,FALSE)</formula>
    </cfRule>
    <cfRule type="expression" dxfId="48" priority="92">
      <formula>IF($L11="Muy Baja",TRUE,FALSE)</formula>
    </cfRule>
  </conditionalFormatting>
  <conditionalFormatting sqref="V11">
    <cfRule type="expression" dxfId="47" priority="83">
      <formula>IF($U11=100%,TRUE,FALSE)</formula>
    </cfRule>
    <cfRule type="expression" dxfId="46" priority="84">
      <formula>IF($U11=80%,TRUE,FALSE)</formula>
    </cfRule>
    <cfRule type="expression" dxfId="45" priority="85">
      <formula>IF($U11=60%,TRUE,FALSE)</formula>
    </cfRule>
    <cfRule type="expression" dxfId="44" priority="86">
      <formula>IF($U11=40%,TRUE,FALSE)</formula>
    </cfRule>
    <cfRule type="expression" dxfId="43" priority="87">
      <formula>IF($U11=20%,TRUE,FALSE)</formula>
    </cfRule>
  </conditionalFormatting>
  <conditionalFormatting sqref="L12:N12 N13:N14">
    <cfRule type="expression" dxfId="42" priority="40">
      <formula>IF($L12="Muy alta",TRUE,FALSE)</formula>
    </cfRule>
    <cfRule type="expression" dxfId="41" priority="41">
      <formula>IF($L12="Alta",TRUE,FALSE)</formula>
    </cfRule>
    <cfRule type="expression" dxfId="40" priority="42">
      <formula>IF($L12="Media",TRUE,FALSE)</formula>
    </cfRule>
    <cfRule type="expression" dxfId="39" priority="43">
      <formula>IF($L12="Baja",TRUE,FALSE)</formula>
    </cfRule>
    <cfRule type="expression" dxfId="38" priority="44">
      <formula>IF($L12="Muy Baja",TRUE,FALSE)</formula>
    </cfRule>
  </conditionalFormatting>
  <conditionalFormatting sqref="U12:V12 AM12:AN12 V13:V14">
    <cfRule type="expression" dxfId="37" priority="35">
      <formula>IF($U12=100%,TRUE,FALSE)</formula>
    </cfRule>
    <cfRule type="expression" dxfId="36" priority="36">
      <formula>IF($U12=80%,TRUE,FALSE)</formula>
    </cfRule>
    <cfRule type="expression" dxfId="35" priority="37">
      <formula>IF($U12=60%,TRUE,FALSE)</formula>
    </cfRule>
    <cfRule type="expression" dxfId="34" priority="38">
      <formula>IF($U12=40%,TRUE,FALSE)</formula>
    </cfRule>
    <cfRule type="expression" dxfId="33" priority="39">
      <formula>IF($U12=20%,TRUE,FALSE)</formula>
    </cfRule>
  </conditionalFormatting>
  <conditionalFormatting sqref="Q12">
    <cfRule type="expression" dxfId="32" priority="30">
      <formula>IF($Q12="Catastrofico 100%",TRUE,FALSE)</formula>
    </cfRule>
    <cfRule type="expression" dxfId="31" priority="31">
      <formula>IF($Q12="Mayor 80%",TRUE,FALSE)</formula>
    </cfRule>
    <cfRule type="expression" dxfId="30" priority="32">
      <formula>IF($Q12="Moderado 60%",TRUE,FALSE)</formula>
    </cfRule>
    <cfRule type="expression" dxfId="29" priority="33">
      <formula>IF($Q12="Menor 40%",TRUE,FALSE)</formula>
    </cfRule>
    <cfRule type="expression" dxfId="28" priority="34">
      <formula>IF($Q12="Leve 20%",TRUE,FALSE)</formula>
    </cfRule>
  </conditionalFormatting>
  <conditionalFormatting sqref="S12">
    <cfRule type="expression" dxfId="27" priority="25">
      <formula>IF($S12="Catastrofico 100%",TRUE,FALSE)</formula>
    </cfRule>
    <cfRule type="expression" dxfId="26" priority="26">
      <formula>IF($S12="Mayor 80%",TRUE,FALSE)</formula>
    </cfRule>
    <cfRule type="expression" dxfId="25" priority="27">
      <formula>IF($S12="Moderado 60%",TRUE,FALSE)</formula>
    </cfRule>
    <cfRule type="expression" dxfId="24" priority="28">
      <formula>IF($S12="Menor 40%",TRUE,FALSE)</formula>
    </cfRule>
    <cfRule type="expression" dxfId="23" priority="29">
      <formula>IF($S12="Leve 20%",TRUE,FALSE)</formula>
    </cfRule>
  </conditionalFormatting>
  <conditionalFormatting sqref="W12 AO12">
    <cfRule type="expression" dxfId="22" priority="21">
      <formula>IF($W12="Extremo",TRUE,FALSE)</formula>
    </cfRule>
    <cfRule type="expression" dxfId="21" priority="22">
      <formula>IF($W12="Alto",TRUE,FALSE)</formula>
    </cfRule>
    <cfRule type="expression" dxfId="20" priority="23">
      <formula>IF($W12="Moderado",TRUE,FALSE)</formula>
    </cfRule>
    <cfRule type="expression" dxfId="19" priority="24">
      <formula>IF($W12="Bajo",TRUE,FALSE)</formula>
    </cfRule>
  </conditionalFormatting>
  <conditionalFormatting sqref="AK12">
    <cfRule type="expression" dxfId="18" priority="1">
      <formula>IF($AJ12="Muy alta",TRUE,FALSE)</formula>
    </cfRule>
    <cfRule type="expression" dxfId="17" priority="2">
      <formula>IF($AJ12="Alta",TRUE,FALSE)</formula>
    </cfRule>
    <cfRule type="expression" dxfId="16" priority="3">
      <formula>IF($AJ12="Media",TRUE,FALSE)</formula>
    </cfRule>
    <cfRule type="expression" dxfId="15" priority="4">
      <formula>IF($AJ12="Baja",TRUE,FALSE)</formula>
    </cfRule>
    <cfRule type="expression" dxfId="14" priority="5">
      <formula>IF($AJ12="Muy baja",TRUE,FALSE)</formula>
    </cfRule>
  </conditionalFormatting>
  <conditionalFormatting sqref="AK10">
    <cfRule type="expression" dxfId="13" priority="222">
      <formula>IF($AJ10="Muy alta",TRUE,FALSE)</formula>
    </cfRule>
    <cfRule type="expression" dxfId="12" priority="223">
      <formula>IF($AJ10="Alta",TRUE,FALSE)</formula>
    </cfRule>
    <cfRule type="expression" dxfId="11" priority="224">
      <formula>IF($AJ10="Media",TRUE,FALSE)</formula>
    </cfRule>
    <cfRule type="expression" dxfId="10" priority="225">
      <formula>IF($AJ10="Baja",TRUE,FALSE)</formula>
    </cfRule>
    <cfRule type="expression" dxfId="9" priority="226">
      <formula>IF($AJ10="Muy baja",TRUE,FALSE)</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r:uid="{8671B5D5-7759-4FB7-9DAA-68C4D8B81CAB}">
          <x14:formula1>
            <xm:f>Listas!$C$2:$C$6</xm:f>
          </x14:formula1>
          <xm:sqref>K7 K10 K12</xm:sqref>
        </x14:dataValidation>
        <x14:dataValidation type="list" allowBlank="1" showInputMessage="1" showErrorMessage="1" xr:uid="{161664FB-FB43-46A2-ACA3-A1D959DBE1E8}">
          <x14:formula1>
            <xm:f>Listas!$E$3:$E$7</xm:f>
          </x14:formula1>
          <xm:sqref>O7 O10 O12</xm:sqref>
        </x14:dataValidation>
        <x14:dataValidation type="list" allowBlank="1" showInputMessage="1" showErrorMessage="1" xr:uid="{CE63960E-9783-4930-BB1A-C82EC5B2BDFA}">
          <x14:formula1>
            <xm:f>Listas!$F$3:$F$7</xm:f>
          </x14:formula1>
          <xm:sqref>P7 P10 P12</xm:sqref>
        </x14:dataValidation>
        <x14:dataValidation type="list" allowBlank="1" showInputMessage="1" showErrorMessage="1" xr:uid="{BC795DE6-5D32-4AE9-9E87-F5BDD0C633CF}">
          <x14:formula1>
            <xm:f>Listas!$I$2:$I$3</xm:f>
          </x14:formula1>
          <xm:sqref>AC7:AD7 AC8:AC9 AC10:AD17</xm:sqref>
        </x14:dataValidation>
        <x14:dataValidation type="list" allowBlank="1" showInputMessage="1" showErrorMessage="1" xr:uid="{2C27F230-6833-4B66-91EB-0AC5B9E00340}">
          <x14:formula1>
            <xm:f>Listas!$N$2:$N$5</xm:f>
          </x14:formula1>
          <xm:sqref>AP7 AP12:AP15 AP10</xm:sqref>
        </x14:dataValidation>
        <x14:dataValidation type="list" allowBlank="1" showInputMessage="1" showErrorMessage="1" xr:uid="{008DCCA4-6B15-4E9E-BF0B-024B6C2A85D2}">
          <x14:formula1>
            <xm:f>Listas!$A$2:$A$10</xm:f>
          </x14:formula1>
          <xm:sqref>J7 J10 J12</xm:sqref>
        </x14:dataValidation>
        <x14:dataValidation type="list" allowBlank="1" showInputMessage="1" showErrorMessage="1" xr:uid="{1651180C-A264-4DBE-8DDC-1E33069FADA3}">
          <x14:formula1>
            <xm:f>Listas!$R$2:$R$3</xm:f>
          </x14:formula1>
          <xm:sqref>B7 B10</xm:sqref>
        </x14:dataValidation>
        <x14:dataValidation type="list" allowBlank="1" showInputMessage="1" showErrorMessage="1" xr:uid="{C02F0F0B-BE94-4170-B066-729F35051F44}">
          <x14:formula1>
            <xm:f>Listas!$T$2:$T$3</xm:f>
          </x14:formula1>
          <xm:sqref>BD7 BD10:BD14 BJ7 BJ10:BJ17 AX7:AX12</xm:sqref>
        </x14:dataValidation>
        <x14:dataValidation type="list" allowBlank="1" showInputMessage="1" showErrorMessage="1" xr:uid="{46D6E266-95CA-41BA-99FE-E9CCB3C9174A}">
          <x14:formula1>
            <xm:f>Listas!$P$2:$P$4</xm:f>
          </x14:formula1>
          <xm:sqref>AU7:AU14</xm:sqref>
        </x14:dataValidation>
        <x14:dataValidation type="list" allowBlank="1" showInputMessage="1" showErrorMessage="1" xr:uid="{F4C3936E-7187-4E9B-9409-5FEAD27D909E}">
          <x14:formula1>
            <xm:f>Listas!$H$2:$H$4</xm:f>
          </x14:formula1>
          <xm:sqref>AA7:AA17</xm:sqref>
        </x14:dataValidation>
        <x14:dataValidation type="list" allowBlank="1" showInputMessage="1" showErrorMessage="1" xr:uid="{2F1CA850-B5CC-4D9E-887D-25F63C0DF97B}">
          <x14:formula1>
            <xm:f>Listas!$J$2:$J$3</xm:f>
          </x14:formula1>
          <xm:sqref>AF7:AF17</xm:sqref>
        </x14:dataValidation>
        <x14:dataValidation type="list" allowBlank="1" showInputMessage="1" showErrorMessage="1" xr:uid="{B34E9BD0-E261-482D-BFD0-A58D3E1817FF}">
          <x14:formula1>
            <xm:f>Listas!$K$2:$K$3</xm:f>
          </x14:formula1>
          <xm:sqref>AG7:AG17</xm:sqref>
        </x14:dataValidation>
        <x14:dataValidation type="list" allowBlank="1" showInputMessage="1" showErrorMessage="1" xr:uid="{46975C80-A6DF-4BD4-BD1D-DB8F650B5A7F}">
          <x14:formula1>
            <xm:f>Listas!$L$2:$L$3</xm:f>
          </x14:formula1>
          <xm:sqref>AH7:AH17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B8B90-83EF-463B-AEBD-76689DA0F472}">
  <dimension ref="A1:W40"/>
  <sheetViews>
    <sheetView topLeftCell="G1" workbookViewId="0">
      <selection activeCell="T2" sqref="T2"/>
    </sheetView>
  </sheetViews>
  <sheetFormatPr defaultColWidth="11.42578125" defaultRowHeight="15"/>
  <cols>
    <col min="1" max="1" width="68.7109375" style="11" customWidth="1"/>
    <col min="2" max="2" width="1.5703125" customWidth="1"/>
    <col min="3" max="3" width="27.5703125" customWidth="1"/>
    <col min="4" max="4" width="1.42578125" customWidth="1"/>
    <col min="5" max="6" width="28.140625" customWidth="1"/>
    <col min="7" max="7" width="1.42578125" customWidth="1"/>
    <col min="13" max="13" width="1" customWidth="1"/>
    <col min="14" max="14" width="34.28515625" customWidth="1"/>
    <col min="15" max="15" width="1.5703125" customWidth="1"/>
    <col min="17" max="17" width="2.28515625" customWidth="1"/>
    <col min="19" max="19" width="2" customWidth="1"/>
    <col min="22" max="23" width="8.7109375" customWidth="1"/>
    <col min="24" max="24" width="15.5703125" customWidth="1"/>
  </cols>
  <sheetData>
    <row r="1" spans="1:23" ht="45" customHeight="1">
      <c r="A1" s="16" t="s">
        <v>27</v>
      </c>
      <c r="C1" s="16" t="s">
        <v>129</v>
      </c>
      <c r="E1" s="276" t="s">
        <v>130</v>
      </c>
      <c r="F1" s="276"/>
      <c r="H1" s="277" t="s">
        <v>16</v>
      </c>
      <c r="I1" s="277"/>
      <c r="J1" s="277"/>
      <c r="K1" s="277"/>
      <c r="L1" s="277"/>
      <c r="N1" s="15" t="s">
        <v>22</v>
      </c>
      <c r="P1" s="17" t="s">
        <v>45</v>
      </c>
      <c r="R1" s="17" t="s">
        <v>131</v>
      </c>
      <c r="T1" s="18" t="s">
        <v>48</v>
      </c>
    </row>
    <row r="2" spans="1:23" ht="49.5" customHeight="1">
      <c r="A2" s="19" t="s">
        <v>132</v>
      </c>
      <c r="C2" s="21" t="s">
        <v>62</v>
      </c>
      <c r="E2" s="24" t="s">
        <v>133</v>
      </c>
      <c r="F2" s="24" t="s">
        <v>31</v>
      </c>
      <c r="H2" s="32" t="s">
        <v>65</v>
      </c>
      <c r="I2" s="32" t="s">
        <v>88</v>
      </c>
      <c r="J2" s="32" t="s">
        <v>67</v>
      </c>
      <c r="K2" s="32" t="s">
        <v>68</v>
      </c>
      <c r="L2" s="32" t="s">
        <v>69</v>
      </c>
      <c r="N2" s="31" t="s">
        <v>134</v>
      </c>
      <c r="P2" s="43" t="s">
        <v>135</v>
      </c>
      <c r="R2" s="32" t="s">
        <v>53</v>
      </c>
      <c r="T2" s="35" t="s">
        <v>76</v>
      </c>
    </row>
    <row r="3" spans="1:23" ht="49.5" customHeight="1">
      <c r="A3" s="19" t="s">
        <v>136</v>
      </c>
      <c r="C3" s="21" t="s">
        <v>99</v>
      </c>
      <c r="E3" s="25" t="s">
        <v>137</v>
      </c>
      <c r="F3" s="25" t="s">
        <v>138</v>
      </c>
      <c r="H3" s="32" t="s">
        <v>139</v>
      </c>
      <c r="I3" s="32" t="s">
        <v>66</v>
      </c>
      <c r="J3" s="32" t="s">
        <v>140</v>
      </c>
      <c r="K3" s="32" t="s">
        <v>141</v>
      </c>
      <c r="L3" s="32" t="s">
        <v>142</v>
      </c>
      <c r="N3" s="100" t="s">
        <v>143</v>
      </c>
      <c r="P3" s="44" t="s">
        <v>73</v>
      </c>
      <c r="R3" s="32" t="s">
        <v>144</v>
      </c>
      <c r="T3" s="35" t="s">
        <v>145</v>
      </c>
    </row>
    <row r="4" spans="1:23" ht="96" customHeight="1">
      <c r="A4" s="19" t="s">
        <v>146</v>
      </c>
      <c r="C4" s="21" t="s">
        <v>147</v>
      </c>
      <c r="E4" s="25" t="s">
        <v>148</v>
      </c>
      <c r="F4" s="25" t="s">
        <v>63</v>
      </c>
      <c r="H4" s="32" t="s">
        <v>149</v>
      </c>
      <c r="I4" s="11"/>
      <c r="J4" s="11"/>
      <c r="K4" s="11"/>
      <c r="L4" s="11"/>
      <c r="N4" s="33" t="s">
        <v>150</v>
      </c>
      <c r="P4" s="43" t="s">
        <v>151</v>
      </c>
    </row>
    <row r="5" spans="1:23" ht="49.5" customHeight="1">
      <c r="A5" s="19" t="s">
        <v>152</v>
      </c>
      <c r="C5" s="21" t="s">
        <v>153</v>
      </c>
      <c r="E5" s="25" t="s">
        <v>154</v>
      </c>
      <c r="F5" s="25" t="s">
        <v>100</v>
      </c>
    </row>
    <row r="6" spans="1:23" ht="49.5" customHeight="1">
      <c r="A6" s="19" t="s">
        <v>155</v>
      </c>
      <c r="C6" s="22" t="s">
        <v>156</v>
      </c>
      <c r="E6" s="25" t="s">
        <v>157</v>
      </c>
      <c r="F6" s="25" t="s">
        <v>158</v>
      </c>
      <c r="N6" s="30"/>
    </row>
    <row r="7" spans="1:23" ht="49.5" customHeight="1">
      <c r="A7" s="19" t="s">
        <v>159</v>
      </c>
      <c r="E7" s="25" t="s">
        <v>160</v>
      </c>
      <c r="F7" s="25" t="s">
        <v>161</v>
      </c>
    </row>
    <row r="8" spans="1:23" ht="49.5" customHeight="1">
      <c r="A8" s="19" t="s">
        <v>162</v>
      </c>
      <c r="C8" s="16" t="s">
        <v>163</v>
      </c>
      <c r="E8" s="23"/>
      <c r="F8" s="23"/>
    </row>
    <row r="9" spans="1:23" ht="51.75" customHeight="1">
      <c r="A9" s="19" t="s">
        <v>164</v>
      </c>
      <c r="C9" s="32" t="s">
        <v>165</v>
      </c>
    </row>
    <row r="10" spans="1:23" ht="55.5" customHeight="1">
      <c r="A10" s="19" t="s">
        <v>166</v>
      </c>
      <c r="C10" s="32" t="s">
        <v>167</v>
      </c>
      <c r="E10" s="23"/>
      <c r="F10" s="23"/>
    </row>
    <row r="11" spans="1:23" ht="40.5" customHeight="1">
      <c r="A11" s="19" t="s">
        <v>168</v>
      </c>
      <c r="C11" s="32" t="s">
        <v>169</v>
      </c>
    </row>
    <row r="12" spans="1:23" ht="40.5" customHeight="1">
      <c r="C12" s="32" t="s">
        <v>170</v>
      </c>
    </row>
    <row r="13" spans="1:23" ht="40.5" customHeight="1">
      <c r="C13" s="32" t="s">
        <v>171</v>
      </c>
    </row>
    <row r="14" spans="1:23" ht="40.5" customHeight="1"/>
    <row r="15" spans="1:23" ht="40.5" customHeight="1">
      <c r="V15" s="36"/>
    </row>
    <row r="16" spans="1:23">
      <c r="V16" s="37"/>
      <c r="W16" s="37"/>
    </row>
    <row r="17" spans="22:23">
      <c r="V17" s="37"/>
      <c r="W17" s="37"/>
    </row>
    <row r="18" spans="22:23">
      <c r="V18" s="37"/>
      <c r="W18" s="37"/>
    </row>
    <row r="19" spans="22:23">
      <c r="V19" s="37"/>
      <c r="W19" s="37"/>
    </row>
    <row r="20" spans="22:23">
      <c r="V20" s="37"/>
      <c r="W20" s="37"/>
    </row>
    <row r="21" spans="22:23">
      <c r="V21" s="37"/>
      <c r="W21" s="37"/>
    </row>
    <row r="22" spans="22:23">
      <c r="V22" s="37"/>
      <c r="W22" s="37"/>
    </row>
    <row r="23" spans="22:23">
      <c r="V23" s="37"/>
      <c r="W23" s="37"/>
    </row>
    <row r="24" spans="22:23">
      <c r="V24" s="37"/>
      <c r="W24" s="37"/>
    </row>
    <row r="25" spans="22:23">
      <c r="V25" s="37"/>
      <c r="W25" s="37"/>
    </row>
    <row r="26" spans="22:23">
      <c r="V26" s="37"/>
      <c r="W26" s="37"/>
    </row>
    <row r="27" spans="22:23">
      <c r="V27" s="37"/>
      <c r="W27" s="37"/>
    </row>
    <row r="28" spans="22:23">
      <c r="V28" s="37"/>
      <c r="W28" s="37"/>
    </row>
    <row r="29" spans="22:23">
      <c r="V29" s="37"/>
      <c r="W29" s="37"/>
    </row>
    <row r="30" spans="22:23">
      <c r="V30" s="37"/>
      <c r="W30" s="37"/>
    </row>
    <row r="31" spans="22:23">
      <c r="V31" s="37"/>
      <c r="W31" s="37"/>
    </row>
    <row r="32" spans="22:23">
      <c r="V32" s="37"/>
      <c r="W32" s="37"/>
    </row>
    <row r="33" spans="22:23">
      <c r="V33" s="37"/>
      <c r="W33" s="37"/>
    </row>
    <row r="34" spans="22:23">
      <c r="V34" s="37"/>
      <c r="W34" s="37"/>
    </row>
    <row r="35" spans="22:23">
      <c r="V35" s="37"/>
      <c r="W35" s="37"/>
    </row>
    <row r="36" spans="22:23">
      <c r="V36" s="37"/>
      <c r="W36" s="37"/>
    </row>
    <row r="37" spans="22:23">
      <c r="V37" s="37"/>
      <c r="W37" s="37"/>
    </row>
    <row r="38" spans="22:23">
      <c r="V38" s="37"/>
      <c r="W38" s="37"/>
    </row>
    <row r="39" spans="22:23">
      <c r="V39" s="37"/>
      <c r="W39" s="37"/>
    </row>
    <row r="40" spans="22:23">
      <c r="V40" s="37"/>
      <c r="W40" s="37"/>
    </row>
  </sheetData>
  <mergeCells count="2">
    <mergeCell ref="E1:F1"/>
    <mergeCell ref="H1:L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B677E-BDFE-4435-ACA7-0A84503A736A}">
  <dimension ref="A1:AA28"/>
  <sheetViews>
    <sheetView topLeftCell="A19" workbookViewId="0">
      <selection activeCell="D35" sqref="D35"/>
    </sheetView>
  </sheetViews>
  <sheetFormatPr defaultColWidth="11.42578125" defaultRowHeight="15"/>
  <cols>
    <col min="2" max="4" width="5.42578125" style="3" customWidth="1"/>
    <col min="5" max="19" width="5.42578125" customWidth="1"/>
    <col min="20" max="20" width="65.5703125" customWidth="1"/>
    <col min="21" max="27" width="5.42578125" customWidth="1"/>
    <col min="28" max="30" width="5.7109375" customWidth="1"/>
  </cols>
  <sheetData>
    <row r="1" spans="1:27" s="38" customFormat="1" ht="48.75" customHeight="1">
      <c r="B1" s="278" t="s">
        <v>172</v>
      </c>
      <c r="C1" s="278"/>
      <c r="D1" s="278"/>
      <c r="E1" s="278"/>
      <c r="F1" s="278"/>
      <c r="G1" s="278"/>
      <c r="H1" s="278"/>
      <c r="I1" s="278"/>
      <c r="J1" s="278"/>
      <c r="K1" s="278"/>
    </row>
    <row r="2" spans="1:27">
      <c r="C2" s="41" t="s">
        <v>23</v>
      </c>
      <c r="D2" s="39"/>
    </row>
    <row r="3" spans="1:27">
      <c r="C3" s="40">
        <v>0.2</v>
      </c>
      <c r="D3" s="40">
        <v>0.4</v>
      </c>
      <c r="E3" s="40">
        <v>0.6</v>
      </c>
      <c r="F3" s="40">
        <v>0.8</v>
      </c>
      <c r="G3" s="40">
        <v>1</v>
      </c>
      <c r="H3" s="40"/>
      <c r="I3" s="40"/>
      <c r="J3" s="40"/>
      <c r="K3" s="40"/>
      <c r="L3" s="40"/>
      <c r="M3" s="40"/>
      <c r="N3" s="40"/>
      <c r="O3" s="40"/>
      <c r="P3" s="40"/>
      <c r="Q3" s="40"/>
      <c r="R3" s="40"/>
      <c r="S3" s="40"/>
      <c r="T3" s="40"/>
      <c r="U3" s="40"/>
      <c r="V3" s="40"/>
      <c r="W3" s="40"/>
      <c r="X3" s="40"/>
      <c r="Y3" s="40"/>
      <c r="Z3" s="40"/>
      <c r="AA3" s="40"/>
    </row>
    <row r="4" spans="1:27">
      <c r="A4" s="39" t="s">
        <v>35</v>
      </c>
      <c r="B4" s="40">
        <v>0.2</v>
      </c>
      <c r="C4" s="20" t="s">
        <v>173</v>
      </c>
      <c r="D4" s="20" t="s">
        <v>173</v>
      </c>
      <c r="E4" s="20" t="s">
        <v>174</v>
      </c>
      <c r="F4" s="20" t="s">
        <v>175</v>
      </c>
      <c r="G4" s="20" t="s">
        <v>176</v>
      </c>
    </row>
    <row r="5" spans="1:27">
      <c r="B5" s="40">
        <v>0.4</v>
      </c>
      <c r="C5" s="20" t="s">
        <v>173</v>
      </c>
      <c r="D5" s="20" t="s">
        <v>174</v>
      </c>
      <c r="E5" s="20" t="s">
        <v>174</v>
      </c>
      <c r="F5" s="20" t="s">
        <v>175</v>
      </c>
      <c r="G5" s="20" t="s">
        <v>176</v>
      </c>
    </row>
    <row r="6" spans="1:27">
      <c r="B6" s="40">
        <v>0.6</v>
      </c>
      <c r="C6" s="20" t="s">
        <v>174</v>
      </c>
      <c r="D6" s="20" t="s">
        <v>174</v>
      </c>
      <c r="E6" s="20" t="s">
        <v>174</v>
      </c>
      <c r="F6" s="20" t="s">
        <v>175</v>
      </c>
      <c r="G6" s="20" t="s">
        <v>176</v>
      </c>
    </row>
    <row r="7" spans="1:27">
      <c r="B7" s="40">
        <v>0.8</v>
      </c>
      <c r="C7" s="20" t="s">
        <v>174</v>
      </c>
      <c r="D7" s="20" t="s">
        <v>174</v>
      </c>
      <c r="E7" s="20" t="s">
        <v>175</v>
      </c>
      <c r="F7" s="20" t="s">
        <v>175</v>
      </c>
      <c r="G7" s="20" t="s">
        <v>176</v>
      </c>
    </row>
    <row r="8" spans="1:27">
      <c r="B8" s="40">
        <v>1</v>
      </c>
      <c r="C8" s="20" t="s">
        <v>175</v>
      </c>
      <c r="D8" s="20" t="s">
        <v>175</v>
      </c>
      <c r="E8" s="20" t="s">
        <v>175</v>
      </c>
      <c r="F8" s="20" t="s">
        <v>175</v>
      </c>
      <c r="G8" s="20" t="s">
        <v>176</v>
      </c>
    </row>
    <row r="9" spans="1:27">
      <c r="B9" s="40"/>
    </row>
    <row r="10" spans="1:27">
      <c r="B10" s="40"/>
    </row>
    <row r="20" spans="1:10" ht="29.25" customHeight="1">
      <c r="A20" s="278" t="s">
        <v>177</v>
      </c>
      <c r="B20" s="278"/>
      <c r="C20" s="278"/>
      <c r="D20" s="278"/>
      <c r="E20" s="278"/>
      <c r="F20" s="278"/>
      <c r="G20" s="278"/>
      <c r="H20" s="278"/>
      <c r="I20" s="278"/>
      <c r="J20" s="278"/>
    </row>
    <row r="22" spans="1:10">
      <c r="C22" s="41" t="s">
        <v>23</v>
      </c>
      <c r="D22" s="39"/>
    </row>
    <row r="23" spans="1:10">
      <c r="B23" s="20"/>
      <c r="C23" s="45" t="s">
        <v>178</v>
      </c>
      <c r="D23" s="45" t="s">
        <v>179</v>
      </c>
      <c r="E23" s="45" t="s">
        <v>174</v>
      </c>
      <c r="F23" s="45" t="s">
        <v>180</v>
      </c>
      <c r="G23" s="45" t="s">
        <v>181</v>
      </c>
    </row>
    <row r="24" spans="1:10">
      <c r="A24" s="39" t="s">
        <v>35</v>
      </c>
      <c r="B24" s="45" t="s">
        <v>182</v>
      </c>
      <c r="C24" s="20" t="s">
        <v>183</v>
      </c>
      <c r="D24" s="20" t="s">
        <v>183</v>
      </c>
      <c r="E24" s="20" t="s">
        <v>176</v>
      </c>
      <c r="F24" s="20" t="s">
        <v>176</v>
      </c>
      <c r="G24" s="20" t="s">
        <v>176</v>
      </c>
    </row>
    <row r="25" spans="1:10">
      <c r="B25" s="45" t="s">
        <v>184</v>
      </c>
      <c r="C25" s="20" t="s">
        <v>183</v>
      </c>
      <c r="D25" s="20" t="s">
        <v>183</v>
      </c>
      <c r="E25" s="20" t="s">
        <v>175</v>
      </c>
      <c r="F25" s="20" t="s">
        <v>176</v>
      </c>
      <c r="G25" s="20" t="s">
        <v>176</v>
      </c>
    </row>
    <row r="26" spans="1:10">
      <c r="B26" s="45" t="s">
        <v>185</v>
      </c>
      <c r="C26" s="20" t="s">
        <v>183</v>
      </c>
      <c r="D26" s="20" t="s">
        <v>183</v>
      </c>
      <c r="E26" s="20" t="s">
        <v>175</v>
      </c>
      <c r="F26" s="20" t="s">
        <v>176</v>
      </c>
      <c r="G26" s="20" t="s">
        <v>176</v>
      </c>
    </row>
    <row r="27" spans="1:10">
      <c r="B27" s="45" t="s">
        <v>186</v>
      </c>
      <c r="C27" s="20" t="s">
        <v>183</v>
      </c>
      <c r="D27" s="20" t="s">
        <v>183</v>
      </c>
      <c r="E27" s="20" t="s">
        <v>174</v>
      </c>
      <c r="F27" s="20" t="s">
        <v>175</v>
      </c>
      <c r="G27" s="20" t="s">
        <v>176</v>
      </c>
    </row>
    <row r="28" spans="1:10">
      <c r="B28" s="45" t="s">
        <v>187</v>
      </c>
      <c r="C28" s="20" t="s">
        <v>183</v>
      </c>
      <c r="D28" s="20" t="s">
        <v>183</v>
      </c>
      <c r="E28" s="20" t="s">
        <v>174</v>
      </c>
      <c r="F28" s="20" t="s">
        <v>175</v>
      </c>
      <c r="G28" s="20" t="s">
        <v>176</v>
      </c>
    </row>
  </sheetData>
  <mergeCells count="2">
    <mergeCell ref="B1:K1"/>
    <mergeCell ref="A20:J2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53"/>
  <sheetViews>
    <sheetView topLeftCell="A177" workbookViewId="0">
      <selection activeCell="C215" sqref="C215:C219"/>
    </sheetView>
  </sheetViews>
  <sheetFormatPr defaultColWidth="11.42578125" defaultRowHeight="15"/>
  <cols>
    <col min="1" max="1" width="26.28515625" customWidth="1"/>
    <col min="2" max="2" width="27.5703125" bestFit="1" customWidth="1"/>
    <col min="3" max="3" width="42.42578125" style="3" bestFit="1" customWidth="1"/>
    <col min="4" max="4" width="31.140625" bestFit="1" customWidth="1"/>
    <col min="5" max="5" width="26.42578125" bestFit="1" customWidth="1"/>
  </cols>
  <sheetData>
    <row r="1" spans="1:3">
      <c r="A1" s="282" t="s">
        <v>188</v>
      </c>
      <c r="B1" s="282"/>
      <c r="C1" s="282"/>
    </row>
    <row r="2" spans="1:3">
      <c r="A2" s="1" t="s">
        <v>189</v>
      </c>
      <c r="B2" s="1" t="s">
        <v>190</v>
      </c>
      <c r="C2" s="1" t="s">
        <v>191</v>
      </c>
    </row>
    <row r="3" spans="1:3">
      <c r="A3" s="2" t="s">
        <v>192</v>
      </c>
      <c r="B3" s="2" t="s">
        <v>193</v>
      </c>
      <c r="C3" s="2" t="s">
        <v>194</v>
      </c>
    </row>
    <row r="4" spans="1:3">
      <c r="A4" s="2" t="s">
        <v>195</v>
      </c>
      <c r="B4" s="2" t="s">
        <v>196</v>
      </c>
      <c r="C4" s="2" t="s">
        <v>197</v>
      </c>
    </row>
    <row r="5" spans="1:3">
      <c r="A5" s="2" t="s">
        <v>198</v>
      </c>
      <c r="B5" s="2" t="s">
        <v>199</v>
      </c>
      <c r="C5" s="2" t="s">
        <v>200</v>
      </c>
    </row>
    <row r="6" spans="1:3">
      <c r="A6" s="2" t="s">
        <v>201</v>
      </c>
      <c r="B6" s="2" t="s">
        <v>202</v>
      </c>
      <c r="C6" s="2" t="s">
        <v>203</v>
      </c>
    </row>
    <row r="7" spans="1:3">
      <c r="A7" s="2" t="s">
        <v>204</v>
      </c>
      <c r="B7" s="2" t="s">
        <v>205</v>
      </c>
      <c r="C7" s="2" t="s">
        <v>206</v>
      </c>
    </row>
    <row r="8" spans="1:3">
      <c r="A8" s="2" t="s">
        <v>207</v>
      </c>
      <c r="B8" s="2" t="s">
        <v>208</v>
      </c>
      <c r="C8" s="2" t="s">
        <v>209</v>
      </c>
    </row>
    <row r="9" spans="1:3">
      <c r="A9" s="2"/>
      <c r="B9" s="2"/>
      <c r="C9" s="2" t="s">
        <v>210</v>
      </c>
    </row>
    <row r="11" spans="1:3">
      <c r="A11" s="1" t="s">
        <v>211</v>
      </c>
    </row>
    <row r="12" spans="1:3">
      <c r="A12" s="2" t="s">
        <v>204</v>
      </c>
    </row>
    <row r="13" spans="1:3">
      <c r="A13" s="2" t="s">
        <v>212</v>
      </c>
    </row>
    <row r="14" spans="1:3">
      <c r="A14" s="2" t="s">
        <v>213</v>
      </c>
    </row>
    <row r="15" spans="1:3">
      <c r="A15" s="2" t="s">
        <v>214</v>
      </c>
    </row>
    <row r="16" spans="1:3">
      <c r="A16" s="2" t="s">
        <v>202</v>
      </c>
    </row>
    <row r="17" spans="1:3">
      <c r="A17" s="2" t="s">
        <v>215</v>
      </c>
    </row>
    <row r="18" spans="1:3">
      <c r="A18" s="2" t="s">
        <v>216</v>
      </c>
    </row>
    <row r="19" spans="1:3">
      <c r="A19" s="2" t="s">
        <v>217</v>
      </c>
    </row>
    <row r="20" spans="1:3">
      <c r="A20" s="2" t="s">
        <v>218</v>
      </c>
    </row>
    <row r="22" spans="1:3">
      <c r="A22" s="282" t="s">
        <v>219</v>
      </c>
      <c r="B22" s="282"/>
    </row>
    <row r="23" spans="1:3">
      <c r="A23" s="1" t="s">
        <v>220</v>
      </c>
      <c r="B23" s="1" t="s">
        <v>221</v>
      </c>
    </row>
    <row r="24" spans="1:3">
      <c r="A24" s="2" t="s">
        <v>222</v>
      </c>
      <c r="B24" s="2" t="s">
        <v>223</v>
      </c>
    </row>
    <row r="25" spans="1:3">
      <c r="A25" s="2" t="s">
        <v>224</v>
      </c>
      <c r="B25" s="2" t="s">
        <v>225</v>
      </c>
    </row>
    <row r="26" spans="1:3">
      <c r="A26" s="2" t="s">
        <v>226</v>
      </c>
      <c r="B26" s="2" t="s">
        <v>227</v>
      </c>
    </row>
    <row r="27" spans="1:3">
      <c r="A27" s="2" t="s">
        <v>228</v>
      </c>
      <c r="B27" s="2" t="s">
        <v>229</v>
      </c>
    </row>
    <row r="28" spans="1:3">
      <c r="A28" s="2" t="s">
        <v>230</v>
      </c>
      <c r="B28" s="2" t="s">
        <v>231</v>
      </c>
    </row>
    <row r="30" spans="1:3">
      <c r="A30" s="282" t="s">
        <v>232</v>
      </c>
      <c r="B30" s="282"/>
      <c r="C30" s="282"/>
    </row>
    <row r="31" spans="1:3">
      <c r="A31" s="1" t="s">
        <v>220</v>
      </c>
      <c r="B31" s="1" t="s">
        <v>221</v>
      </c>
      <c r="C31" s="4" t="s">
        <v>232</v>
      </c>
    </row>
    <row r="32" spans="1:3">
      <c r="A32" s="5" t="s">
        <v>230</v>
      </c>
      <c r="B32" s="2" t="s">
        <v>223</v>
      </c>
      <c r="C32" s="2" t="s">
        <v>233</v>
      </c>
    </row>
    <row r="33" spans="1:3">
      <c r="A33" s="5" t="s">
        <v>230</v>
      </c>
      <c r="B33" s="2" t="s">
        <v>225</v>
      </c>
      <c r="C33" s="2" t="s">
        <v>233</v>
      </c>
    </row>
    <row r="34" spans="1:3">
      <c r="A34" s="5" t="s">
        <v>230</v>
      </c>
      <c r="B34" s="2" t="s">
        <v>227</v>
      </c>
      <c r="C34" s="2" t="s">
        <v>227</v>
      </c>
    </row>
    <row r="35" spans="1:3">
      <c r="A35" s="5" t="s">
        <v>230</v>
      </c>
      <c r="B35" s="2" t="s">
        <v>229</v>
      </c>
      <c r="C35" s="2" t="s">
        <v>234</v>
      </c>
    </row>
    <row r="36" spans="1:3">
      <c r="A36" s="5" t="s">
        <v>230</v>
      </c>
      <c r="B36" s="2" t="s">
        <v>231</v>
      </c>
      <c r="C36" s="2" t="s">
        <v>235</v>
      </c>
    </row>
    <row r="37" spans="1:3">
      <c r="A37" s="5" t="s">
        <v>228</v>
      </c>
      <c r="B37" s="2" t="s">
        <v>223</v>
      </c>
      <c r="C37" s="2" t="s">
        <v>233</v>
      </c>
    </row>
    <row r="38" spans="1:3">
      <c r="A38" s="5" t="s">
        <v>228</v>
      </c>
      <c r="B38" s="2" t="s">
        <v>225</v>
      </c>
      <c r="C38" s="2" t="s">
        <v>233</v>
      </c>
    </row>
    <row r="39" spans="1:3">
      <c r="A39" s="5" t="s">
        <v>228</v>
      </c>
      <c r="B39" s="2" t="s">
        <v>227</v>
      </c>
      <c r="C39" s="2" t="s">
        <v>227</v>
      </c>
    </row>
    <row r="40" spans="1:3">
      <c r="A40" s="5" t="s">
        <v>228</v>
      </c>
      <c r="B40" s="2" t="s">
        <v>229</v>
      </c>
      <c r="C40" s="2" t="s">
        <v>234</v>
      </c>
    </row>
    <row r="41" spans="1:3">
      <c r="A41" s="5" t="s">
        <v>228</v>
      </c>
      <c r="B41" s="2" t="s">
        <v>231</v>
      </c>
      <c r="C41" s="2" t="s">
        <v>235</v>
      </c>
    </row>
    <row r="42" spans="1:3">
      <c r="A42" s="5" t="s">
        <v>226</v>
      </c>
      <c r="B42" s="2" t="s">
        <v>223</v>
      </c>
      <c r="C42" s="2" t="s">
        <v>233</v>
      </c>
    </row>
    <row r="43" spans="1:3">
      <c r="A43" s="5" t="s">
        <v>226</v>
      </c>
      <c r="B43" s="2" t="s">
        <v>225</v>
      </c>
      <c r="C43" s="2" t="s">
        <v>227</v>
      </c>
    </row>
    <row r="44" spans="1:3">
      <c r="A44" s="5" t="s">
        <v>226</v>
      </c>
      <c r="B44" s="2" t="s">
        <v>227</v>
      </c>
      <c r="C44" s="2" t="s">
        <v>234</v>
      </c>
    </row>
    <row r="45" spans="1:3">
      <c r="A45" s="5" t="s">
        <v>226</v>
      </c>
      <c r="B45" s="2" t="s">
        <v>229</v>
      </c>
      <c r="C45" s="2" t="s">
        <v>235</v>
      </c>
    </row>
    <row r="46" spans="1:3">
      <c r="A46" s="5" t="s">
        <v>226</v>
      </c>
      <c r="B46" s="2" t="s">
        <v>231</v>
      </c>
      <c r="C46" s="2" t="s">
        <v>235</v>
      </c>
    </row>
    <row r="47" spans="1:3">
      <c r="A47" s="6" t="s">
        <v>224</v>
      </c>
      <c r="B47" s="2" t="s">
        <v>223</v>
      </c>
      <c r="C47" s="2" t="s">
        <v>227</v>
      </c>
    </row>
    <row r="48" spans="1:3">
      <c r="A48" s="6" t="s">
        <v>224</v>
      </c>
      <c r="B48" s="2" t="s">
        <v>225</v>
      </c>
      <c r="C48" s="2" t="s">
        <v>234</v>
      </c>
    </row>
    <row r="49" spans="1:3">
      <c r="A49" s="6" t="s">
        <v>224</v>
      </c>
      <c r="B49" s="2" t="s">
        <v>227</v>
      </c>
      <c r="C49" s="2" t="s">
        <v>234</v>
      </c>
    </row>
    <row r="50" spans="1:3">
      <c r="A50" s="6" t="s">
        <v>224</v>
      </c>
      <c r="B50" s="2" t="s">
        <v>229</v>
      </c>
      <c r="C50" s="2" t="s">
        <v>235</v>
      </c>
    </row>
    <row r="51" spans="1:3">
      <c r="A51" s="6" t="s">
        <v>224</v>
      </c>
      <c r="B51" s="2" t="s">
        <v>231</v>
      </c>
      <c r="C51" s="2" t="s">
        <v>235</v>
      </c>
    </row>
    <row r="52" spans="1:3">
      <c r="A52" s="7" t="s">
        <v>222</v>
      </c>
      <c r="B52" s="2" t="s">
        <v>223</v>
      </c>
      <c r="C52" s="2" t="s">
        <v>234</v>
      </c>
    </row>
    <row r="53" spans="1:3">
      <c r="A53" s="7" t="s">
        <v>222</v>
      </c>
      <c r="B53" s="2" t="s">
        <v>225</v>
      </c>
      <c r="C53" s="2" t="s">
        <v>234</v>
      </c>
    </row>
    <row r="54" spans="1:3">
      <c r="A54" s="7" t="s">
        <v>222</v>
      </c>
      <c r="B54" s="2" t="s">
        <v>227</v>
      </c>
      <c r="C54" s="2" t="s">
        <v>235</v>
      </c>
    </row>
    <row r="55" spans="1:3">
      <c r="A55" s="7" t="s">
        <v>222</v>
      </c>
      <c r="B55" s="2" t="s">
        <v>229</v>
      </c>
      <c r="C55" s="2" t="s">
        <v>235</v>
      </c>
    </row>
    <row r="56" spans="1:3">
      <c r="A56" s="7" t="s">
        <v>222</v>
      </c>
      <c r="B56" s="2" t="s">
        <v>231</v>
      </c>
      <c r="C56" s="2" t="s">
        <v>235</v>
      </c>
    </row>
    <row r="59" spans="1:3">
      <c r="A59" s="9" t="s">
        <v>236</v>
      </c>
    </row>
    <row r="60" spans="1:3">
      <c r="A60" s="8" t="s">
        <v>237</v>
      </c>
    </row>
    <row r="61" spans="1:3">
      <c r="A61" s="8" t="s">
        <v>238</v>
      </c>
    </row>
    <row r="64" spans="1:3">
      <c r="A64" s="282" t="s">
        <v>239</v>
      </c>
      <c r="B64" s="282"/>
    </row>
    <row r="65" spans="1:2">
      <c r="A65" s="281" t="s">
        <v>240</v>
      </c>
      <c r="B65" s="2">
        <v>0</v>
      </c>
    </row>
    <row r="66" spans="1:2">
      <c r="A66" s="281"/>
      <c r="B66" s="2">
        <v>15</v>
      </c>
    </row>
    <row r="67" spans="1:2">
      <c r="A67" s="281" t="s">
        <v>241</v>
      </c>
      <c r="B67" s="2">
        <v>0</v>
      </c>
    </row>
    <row r="68" spans="1:2">
      <c r="A68" s="281"/>
      <c r="B68" s="2">
        <v>15</v>
      </c>
    </row>
    <row r="69" spans="1:2">
      <c r="A69" s="281" t="s">
        <v>242</v>
      </c>
      <c r="B69" s="2">
        <v>0</v>
      </c>
    </row>
    <row r="70" spans="1:2">
      <c r="A70" s="281"/>
      <c r="B70" s="2">
        <v>10</v>
      </c>
    </row>
    <row r="71" spans="1:2">
      <c r="A71" s="281"/>
      <c r="B71" s="2">
        <v>15</v>
      </c>
    </row>
    <row r="72" spans="1:2">
      <c r="A72" s="279" t="s">
        <v>243</v>
      </c>
      <c r="B72" s="2">
        <v>0</v>
      </c>
    </row>
    <row r="73" spans="1:2">
      <c r="A73" s="279"/>
      <c r="B73" s="2">
        <v>15</v>
      </c>
    </row>
    <row r="74" spans="1:2">
      <c r="A74" s="280" t="s">
        <v>244</v>
      </c>
      <c r="B74" s="2">
        <v>0</v>
      </c>
    </row>
    <row r="75" spans="1:2">
      <c r="A75" s="280"/>
      <c r="B75" s="2">
        <v>15</v>
      </c>
    </row>
    <row r="76" spans="1:2">
      <c r="A76" s="280" t="s">
        <v>245</v>
      </c>
      <c r="B76" s="2">
        <v>0</v>
      </c>
    </row>
    <row r="77" spans="1:2">
      <c r="A77" s="280"/>
      <c r="B77" s="2">
        <v>5</v>
      </c>
    </row>
    <row r="78" spans="1:2">
      <c r="A78" s="280"/>
      <c r="B78" s="2">
        <v>10</v>
      </c>
    </row>
    <row r="82" spans="1:3">
      <c r="A82" s="283" t="s">
        <v>246</v>
      </c>
      <c r="B82" s="2" t="s">
        <v>247</v>
      </c>
    </row>
    <row r="83" spans="1:3">
      <c r="A83" s="283"/>
      <c r="B83" s="2" t="s">
        <v>227</v>
      </c>
    </row>
    <row r="84" spans="1:3">
      <c r="A84" s="283"/>
      <c r="B84" s="3" t="s">
        <v>248</v>
      </c>
    </row>
    <row r="86" spans="1:3">
      <c r="A86" s="282" t="s">
        <v>249</v>
      </c>
      <c r="B86" s="282"/>
      <c r="C86" s="282"/>
    </row>
    <row r="87" spans="1:3">
      <c r="A87" s="1" t="s">
        <v>250</v>
      </c>
      <c r="B87" s="1" t="s">
        <v>251</v>
      </c>
      <c r="C87" s="1" t="s">
        <v>252</v>
      </c>
    </row>
    <row r="88" spans="1:3">
      <c r="A88" s="2" t="s">
        <v>247</v>
      </c>
      <c r="B88" s="2" t="s">
        <v>247</v>
      </c>
      <c r="C88" s="2" t="s">
        <v>247</v>
      </c>
    </row>
    <row r="89" spans="1:3">
      <c r="A89" s="2" t="s">
        <v>247</v>
      </c>
      <c r="B89" s="2" t="s">
        <v>227</v>
      </c>
      <c r="C89" s="2" t="s">
        <v>227</v>
      </c>
    </row>
    <row r="90" spans="1:3">
      <c r="A90" s="2" t="s">
        <v>247</v>
      </c>
      <c r="B90" s="2" t="s">
        <v>248</v>
      </c>
      <c r="C90" s="2" t="s">
        <v>248</v>
      </c>
    </row>
    <row r="91" spans="1:3">
      <c r="A91" s="2" t="s">
        <v>227</v>
      </c>
      <c r="B91" s="2" t="s">
        <v>247</v>
      </c>
      <c r="C91" s="2" t="s">
        <v>227</v>
      </c>
    </row>
    <row r="92" spans="1:3">
      <c r="A92" s="2" t="s">
        <v>227</v>
      </c>
      <c r="B92" s="2" t="s">
        <v>227</v>
      </c>
      <c r="C92" s="2" t="s">
        <v>227</v>
      </c>
    </row>
    <row r="93" spans="1:3">
      <c r="A93" s="2" t="s">
        <v>227</v>
      </c>
      <c r="B93" s="2" t="s">
        <v>248</v>
      </c>
      <c r="C93" s="2" t="s">
        <v>248</v>
      </c>
    </row>
    <row r="94" spans="1:3">
      <c r="A94" s="2" t="s">
        <v>248</v>
      </c>
      <c r="B94" s="2" t="s">
        <v>247</v>
      </c>
      <c r="C94" s="2" t="s">
        <v>248</v>
      </c>
    </row>
    <row r="95" spans="1:3">
      <c r="A95" s="2" t="s">
        <v>248</v>
      </c>
      <c r="B95" s="2" t="s">
        <v>227</v>
      </c>
      <c r="C95" s="2" t="s">
        <v>248</v>
      </c>
    </row>
    <row r="96" spans="1:3">
      <c r="A96" s="2" t="s">
        <v>248</v>
      </c>
      <c r="B96" s="2" t="s">
        <v>248</v>
      </c>
      <c r="C96" s="2" t="s">
        <v>248</v>
      </c>
    </row>
    <row r="99" spans="1:3" ht="15" customHeight="1">
      <c r="A99" s="279" t="s">
        <v>253</v>
      </c>
      <c r="B99" s="279"/>
      <c r="C99" s="11"/>
    </row>
    <row r="100" spans="1:3">
      <c r="A100" s="2">
        <v>1</v>
      </c>
      <c r="B100" s="2" t="s">
        <v>248</v>
      </c>
    </row>
    <row r="101" spans="1:3">
      <c r="A101" s="2">
        <v>2</v>
      </c>
      <c r="B101" s="2" t="s">
        <v>248</v>
      </c>
    </row>
    <row r="102" spans="1:3">
      <c r="A102" s="2">
        <v>3</v>
      </c>
      <c r="B102" s="2" t="s">
        <v>248</v>
      </c>
    </row>
    <row r="103" spans="1:3">
      <c r="A103" s="2">
        <v>4</v>
      </c>
      <c r="B103" s="2" t="s">
        <v>248</v>
      </c>
    </row>
    <row r="104" spans="1:3">
      <c r="A104" s="2">
        <v>5</v>
      </c>
      <c r="B104" s="2" t="s">
        <v>248</v>
      </c>
    </row>
    <row r="105" spans="1:3">
      <c r="A105" s="2">
        <v>6</v>
      </c>
      <c r="B105" s="2" t="s">
        <v>248</v>
      </c>
    </row>
    <row r="106" spans="1:3">
      <c r="A106" s="2">
        <v>7</v>
      </c>
      <c r="B106" s="2" t="s">
        <v>248</v>
      </c>
    </row>
    <row r="107" spans="1:3">
      <c r="A107" s="2">
        <v>8</v>
      </c>
      <c r="B107" s="2" t="s">
        <v>248</v>
      </c>
    </row>
    <row r="108" spans="1:3">
      <c r="A108" s="2">
        <v>9</v>
      </c>
      <c r="B108" s="2" t="s">
        <v>248</v>
      </c>
    </row>
    <row r="109" spans="1:3">
      <c r="A109" s="2">
        <v>10</v>
      </c>
      <c r="B109" s="2" t="s">
        <v>248</v>
      </c>
    </row>
    <row r="110" spans="1:3">
      <c r="A110" s="2">
        <v>11</v>
      </c>
      <c r="B110" s="2" t="s">
        <v>248</v>
      </c>
    </row>
    <row r="111" spans="1:3">
      <c r="A111" s="2">
        <v>12</v>
      </c>
      <c r="B111" s="2" t="s">
        <v>248</v>
      </c>
    </row>
    <row r="112" spans="1:3">
      <c r="A112" s="2">
        <v>13</v>
      </c>
      <c r="B112" s="2" t="s">
        <v>248</v>
      </c>
    </row>
    <row r="113" spans="1:2">
      <c r="A113" s="2">
        <v>14</v>
      </c>
      <c r="B113" s="2" t="s">
        <v>248</v>
      </c>
    </row>
    <row r="114" spans="1:2">
      <c r="A114" s="2">
        <v>15</v>
      </c>
      <c r="B114" s="2" t="s">
        <v>248</v>
      </c>
    </row>
    <row r="115" spans="1:2">
      <c r="A115" s="2">
        <v>16</v>
      </c>
      <c r="B115" s="2" t="s">
        <v>248</v>
      </c>
    </row>
    <row r="116" spans="1:2">
      <c r="A116" s="2">
        <v>17</v>
      </c>
      <c r="B116" s="2" t="s">
        <v>248</v>
      </c>
    </row>
    <row r="117" spans="1:2">
      <c r="A117" s="2">
        <v>18</v>
      </c>
      <c r="B117" s="2" t="s">
        <v>248</v>
      </c>
    </row>
    <row r="118" spans="1:2">
      <c r="A118" s="2">
        <v>19</v>
      </c>
      <c r="B118" s="2" t="s">
        <v>248</v>
      </c>
    </row>
    <row r="119" spans="1:2">
      <c r="A119" s="2">
        <v>20</v>
      </c>
      <c r="B119" s="2" t="s">
        <v>248</v>
      </c>
    </row>
    <row r="120" spans="1:2">
      <c r="A120" s="2">
        <v>21</v>
      </c>
      <c r="B120" s="2" t="s">
        <v>248</v>
      </c>
    </row>
    <row r="121" spans="1:2">
      <c r="A121" s="2">
        <v>22</v>
      </c>
      <c r="B121" s="2" t="s">
        <v>248</v>
      </c>
    </row>
    <row r="122" spans="1:2">
      <c r="A122" s="2">
        <v>23</v>
      </c>
      <c r="B122" s="2" t="s">
        <v>248</v>
      </c>
    </row>
    <row r="123" spans="1:2">
      <c r="A123" s="2">
        <v>24</v>
      </c>
      <c r="B123" s="2" t="s">
        <v>248</v>
      </c>
    </row>
    <row r="124" spans="1:2">
      <c r="A124" s="2">
        <v>25</v>
      </c>
      <c r="B124" s="2" t="s">
        <v>248</v>
      </c>
    </row>
    <row r="125" spans="1:2">
      <c r="A125" s="2">
        <v>26</v>
      </c>
      <c r="B125" s="2" t="s">
        <v>248</v>
      </c>
    </row>
    <row r="126" spans="1:2">
      <c r="A126" s="2">
        <v>27</v>
      </c>
      <c r="B126" s="2" t="s">
        <v>248</v>
      </c>
    </row>
    <row r="127" spans="1:2">
      <c r="A127" s="2">
        <v>28</v>
      </c>
      <c r="B127" s="2" t="s">
        <v>248</v>
      </c>
    </row>
    <row r="128" spans="1:2">
      <c r="A128" s="2">
        <v>29</v>
      </c>
      <c r="B128" s="2" t="s">
        <v>248</v>
      </c>
    </row>
    <row r="129" spans="1:2">
      <c r="A129" s="2">
        <v>30</v>
      </c>
      <c r="B129" s="2" t="s">
        <v>248</v>
      </c>
    </row>
    <row r="130" spans="1:2">
      <c r="A130" s="2">
        <v>31</v>
      </c>
      <c r="B130" s="2" t="s">
        <v>248</v>
      </c>
    </row>
    <row r="131" spans="1:2">
      <c r="A131" s="2">
        <v>32</v>
      </c>
      <c r="B131" s="2" t="s">
        <v>248</v>
      </c>
    </row>
    <row r="132" spans="1:2">
      <c r="A132" s="2">
        <v>33</v>
      </c>
      <c r="B132" s="2" t="s">
        <v>248</v>
      </c>
    </row>
    <row r="133" spans="1:2">
      <c r="A133" s="2">
        <v>34</v>
      </c>
      <c r="B133" s="2" t="s">
        <v>248</v>
      </c>
    </row>
    <row r="134" spans="1:2">
      <c r="A134" s="2">
        <v>35</v>
      </c>
      <c r="B134" s="2" t="s">
        <v>248</v>
      </c>
    </row>
    <row r="135" spans="1:2">
      <c r="A135" s="2">
        <v>36</v>
      </c>
      <c r="B135" s="2" t="s">
        <v>248</v>
      </c>
    </row>
    <row r="136" spans="1:2">
      <c r="A136" s="2">
        <v>37</v>
      </c>
      <c r="B136" s="2" t="s">
        <v>248</v>
      </c>
    </row>
    <row r="137" spans="1:2">
      <c r="A137" s="2">
        <v>38</v>
      </c>
      <c r="B137" s="2" t="s">
        <v>248</v>
      </c>
    </row>
    <row r="138" spans="1:2">
      <c r="A138" s="2">
        <v>39</v>
      </c>
      <c r="B138" s="2" t="s">
        <v>248</v>
      </c>
    </row>
    <row r="139" spans="1:2">
      <c r="A139" s="2">
        <v>40</v>
      </c>
      <c r="B139" s="2" t="s">
        <v>248</v>
      </c>
    </row>
    <row r="140" spans="1:2">
      <c r="A140" s="2">
        <v>41</v>
      </c>
      <c r="B140" s="2" t="s">
        <v>248</v>
      </c>
    </row>
    <row r="141" spans="1:2">
      <c r="A141" s="2">
        <v>42</v>
      </c>
      <c r="B141" s="2" t="s">
        <v>248</v>
      </c>
    </row>
    <row r="142" spans="1:2">
      <c r="A142" s="2">
        <v>43</v>
      </c>
      <c r="B142" s="2" t="s">
        <v>248</v>
      </c>
    </row>
    <row r="143" spans="1:2">
      <c r="A143" s="2">
        <v>44</v>
      </c>
      <c r="B143" s="2" t="s">
        <v>248</v>
      </c>
    </row>
    <row r="144" spans="1:2">
      <c r="A144" s="2">
        <v>45</v>
      </c>
      <c r="B144" s="2" t="s">
        <v>248</v>
      </c>
    </row>
    <row r="145" spans="1:2">
      <c r="A145" s="2">
        <v>46</v>
      </c>
      <c r="B145" s="2" t="s">
        <v>248</v>
      </c>
    </row>
    <row r="146" spans="1:2">
      <c r="A146" s="2">
        <v>47</v>
      </c>
      <c r="B146" s="2" t="s">
        <v>248</v>
      </c>
    </row>
    <row r="147" spans="1:2">
      <c r="A147" s="2">
        <v>48</v>
      </c>
      <c r="B147" s="2" t="s">
        <v>248</v>
      </c>
    </row>
    <row r="148" spans="1:2">
      <c r="A148" s="2">
        <v>49</v>
      </c>
      <c r="B148" s="2" t="s">
        <v>248</v>
      </c>
    </row>
    <row r="149" spans="1:2">
      <c r="A149" s="2">
        <v>50</v>
      </c>
      <c r="B149" s="2" t="s">
        <v>227</v>
      </c>
    </row>
    <row r="150" spans="1:2">
      <c r="A150" s="2">
        <v>51</v>
      </c>
      <c r="B150" s="2" t="s">
        <v>227</v>
      </c>
    </row>
    <row r="151" spans="1:2">
      <c r="A151" s="2">
        <v>52</v>
      </c>
      <c r="B151" s="2" t="s">
        <v>227</v>
      </c>
    </row>
    <row r="152" spans="1:2">
      <c r="A152" s="2">
        <v>53</v>
      </c>
      <c r="B152" s="2" t="s">
        <v>227</v>
      </c>
    </row>
    <row r="153" spans="1:2">
      <c r="A153" s="2">
        <v>54</v>
      </c>
      <c r="B153" s="2" t="s">
        <v>227</v>
      </c>
    </row>
    <row r="154" spans="1:2">
      <c r="A154" s="2">
        <v>55</v>
      </c>
      <c r="B154" s="2" t="s">
        <v>227</v>
      </c>
    </row>
    <row r="155" spans="1:2">
      <c r="A155" s="2">
        <v>56</v>
      </c>
      <c r="B155" s="2" t="s">
        <v>227</v>
      </c>
    </row>
    <row r="156" spans="1:2">
      <c r="A156" s="2">
        <v>57</v>
      </c>
      <c r="B156" s="2" t="s">
        <v>227</v>
      </c>
    </row>
    <row r="157" spans="1:2">
      <c r="A157" s="2">
        <v>58</v>
      </c>
      <c r="B157" s="2" t="s">
        <v>227</v>
      </c>
    </row>
    <row r="158" spans="1:2">
      <c r="A158" s="2">
        <v>59</v>
      </c>
      <c r="B158" s="2" t="s">
        <v>227</v>
      </c>
    </row>
    <row r="159" spans="1:2">
      <c r="A159" s="2">
        <v>60</v>
      </c>
      <c r="B159" s="2" t="s">
        <v>227</v>
      </c>
    </row>
    <row r="160" spans="1:2">
      <c r="A160" s="2">
        <v>61</v>
      </c>
      <c r="B160" s="2" t="s">
        <v>227</v>
      </c>
    </row>
    <row r="161" spans="1:2">
      <c r="A161" s="2">
        <v>62</v>
      </c>
      <c r="B161" s="2" t="s">
        <v>227</v>
      </c>
    </row>
    <row r="162" spans="1:2">
      <c r="A162" s="2">
        <v>63</v>
      </c>
      <c r="B162" s="2" t="s">
        <v>227</v>
      </c>
    </row>
    <row r="163" spans="1:2">
      <c r="A163" s="2">
        <v>64</v>
      </c>
      <c r="B163" s="2" t="s">
        <v>227</v>
      </c>
    </row>
    <row r="164" spans="1:2">
      <c r="A164" s="2">
        <v>65</v>
      </c>
      <c r="B164" s="2" t="s">
        <v>227</v>
      </c>
    </row>
    <row r="165" spans="1:2">
      <c r="A165" s="2">
        <v>66</v>
      </c>
      <c r="B165" s="2" t="s">
        <v>227</v>
      </c>
    </row>
    <row r="166" spans="1:2">
      <c r="A166" s="2">
        <v>67</v>
      </c>
      <c r="B166" s="2" t="s">
        <v>227</v>
      </c>
    </row>
    <row r="167" spans="1:2">
      <c r="A167" s="2">
        <v>68</v>
      </c>
      <c r="B167" s="2" t="s">
        <v>227</v>
      </c>
    </row>
    <row r="168" spans="1:2">
      <c r="A168" s="2">
        <v>69</v>
      </c>
      <c r="B168" s="2" t="s">
        <v>227</v>
      </c>
    </row>
    <row r="169" spans="1:2">
      <c r="A169" s="2">
        <v>70</v>
      </c>
      <c r="B169" s="2" t="s">
        <v>227</v>
      </c>
    </row>
    <row r="170" spans="1:2">
      <c r="A170" s="2">
        <v>71</v>
      </c>
      <c r="B170" s="2" t="s">
        <v>227</v>
      </c>
    </row>
    <row r="171" spans="1:2">
      <c r="A171" s="2">
        <v>72</v>
      </c>
      <c r="B171" s="2" t="s">
        <v>227</v>
      </c>
    </row>
    <row r="172" spans="1:2">
      <c r="A172" s="2">
        <v>73</v>
      </c>
      <c r="B172" s="2" t="s">
        <v>227</v>
      </c>
    </row>
    <row r="173" spans="1:2">
      <c r="A173" s="2">
        <v>74</v>
      </c>
      <c r="B173" s="2" t="s">
        <v>227</v>
      </c>
    </row>
    <row r="174" spans="1:2">
      <c r="A174" s="2">
        <v>75</v>
      </c>
      <c r="B174" s="2" t="s">
        <v>227</v>
      </c>
    </row>
    <row r="175" spans="1:2">
      <c r="A175" s="2">
        <v>76</v>
      </c>
      <c r="B175" s="2" t="s">
        <v>227</v>
      </c>
    </row>
    <row r="176" spans="1:2">
      <c r="A176" s="2">
        <v>77</v>
      </c>
      <c r="B176" s="2" t="s">
        <v>227</v>
      </c>
    </row>
    <row r="177" spans="1:2">
      <c r="A177" s="2">
        <v>78</v>
      </c>
      <c r="B177" s="2" t="s">
        <v>227</v>
      </c>
    </row>
    <row r="178" spans="1:2">
      <c r="A178" s="2">
        <v>79</v>
      </c>
      <c r="B178" s="2" t="s">
        <v>227</v>
      </c>
    </row>
    <row r="179" spans="1:2">
      <c r="A179" s="2">
        <v>80</v>
      </c>
      <c r="B179" s="2" t="s">
        <v>227</v>
      </c>
    </row>
    <row r="180" spans="1:2">
      <c r="A180" s="2">
        <v>81</v>
      </c>
      <c r="B180" s="2" t="s">
        <v>227</v>
      </c>
    </row>
    <row r="181" spans="1:2">
      <c r="A181" s="2">
        <v>82</v>
      </c>
      <c r="B181" s="2" t="s">
        <v>227</v>
      </c>
    </row>
    <row r="182" spans="1:2">
      <c r="A182" s="2">
        <v>83</v>
      </c>
      <c r="B182" s="2" t="s">
        <v>227</v>
      </c>
    </row>
    <row r="183" spans="1:2">
      <c r="A183" s="2">
        <v>84</v>
      </c>
      <c r="B183" s="2" t="s">
        <v>227</v>
      </c>
    </row>
    <row r="184" spans="1:2">
      <c r="A184" s="2">
        <v>85</v>
      </c>
      <c r="B184" s="2" t="s">
        <v>227</v>
      </c>
    </row>
    <row r="185" spans="1:2">
      <c r="A185" s="2">
        <v>86</v>
      </c>
      <c r="B185" s="2" t="s">
        <v>227</v>
      </c>
    </row>
    <row r="186" spans="1:2">
      <c r="A186" s="2">
        <v>87</v>
      </c>
      <c r="B186" s="2" t="s">
        <v>227</v>
      </c>
    </row>
    <row r="187" spans="1:2">
      <c r="A187" s="2">
        <v>88</v>
      </c>
      <c r="B187" s="2" t="s">
        <v>227</v>
      </c>
    </row>
    <row r="188" spans="1:2">
      <c r="A188" s="2">
        <v>89</v>
      </c>
      <c r="B188" s="2" t="s">
        <v>227</v>
      </c>
    </row>
    <row r="189" spans="1:2">
      <c r="A189" s="2">
        <v>90</v>
      </c>
      <c r="B189" s="2" t="s">
        <v>227</v>
      </c>
    </row>
    <row r="190" spans="1:2">
      <c r="A190" s="2">
        <v>91</v>
      </c>
      <c r="B190" s="2" t="s">
        <v>227</v>
      </c>
    </row>
    <row r="191" spans="1:2">
      <c r="A191" s="2">
        <v>92</v>
      </c>
      <c r="B191" s="2" t="s">
        <v>227</v>
      </c>
    </row>
    <row r="192" spans="1:2">
      <c r="A192" s="2">
        <v>93</v>
      </c>
      <c r="B192" s="2" t="s">
        <v>227</v>
      </c>
    </row>
    <row r="193" spans="1:2">
      <c r="A193" s="2">
        <v>94</v>
      </c>
      <c r="B193" s="2" t="s">
        <v>227</v>
      </c>
    </row>
    <row r="194" spans="1:2">
      <c r="A194" s="2">
        <v>95</v>
      </c>
      <c r="B194" s="2" t="s">
        <v>227</v>
      </c>
    </row>
    <row r="195" spans="1:2">
      <c r="A195" s="2">
        <v>96</v>
      </c>
      <c r="B195" s="2" t="s">
        <v>227</v>
      </c>
    </row>
    <row r="196" spans="1:2">
      <c r="A196" s="2">
        <v>97</v>
      </c>
      <c r="B196" s="2" t="s">
        <v>227</v>
      </c>
    </row>
    <row r="197" spans="1:2">
      <c r="A197" s="2">
        <v>98</v>
      </c>
      <c r="B197" s="2" t="s">
        <v>227</v>
      </c>
    </row>
    <row r="198" spans="1:2">
      <c r="A198" s="2">
        <v>99</v>
      </c>
      <c r="B198" s="2" t="s">
        <v>227</v>
      </c>
    </row>
    <row r="199" spans="1:2">
      <c r="A199" s="2">
        <v>100</v>
      </c>
      <c r="B199" s="2" t="s">
        <v>247</v>
      </c>
    </row>
    <row r="201" spans="1:2" ht="69.75" customHeight="1">
      <c r="A201" s="280" t="s">
        <v>254</v>
      </c>
      <c r="B201" s="280" t="s">
        <v>255</v>
      </c>
    </row>
    <row r="202" spans="1:2">
      <c r="A202" s="281"/>
      <c r="B202" s="281"/>
    </row>
    <row r="203" spans="1:2">
      <c r="A203" s="2" t="s">
        <v>256</v>
      </c>
      <c r="B203" s="2" t="s">
        <v>256</v>
      </c>
    </row>
    <row r="204" spans="1:2">
      <c r="A204" s="2" t="s">
        <v>257</v>
      </c>
      <c r="B204" s="2" t="s">
        <v>258</v>
      </c>
    </row>
    <row r="205" spans="1:2">
      <c r="A205" s="2"/>
      <c r="B205" s="2" t="s">
        <v>257</v>
      </c>
    </row>
    <row r="207" spans="1:2" ht="15" customHeight="1">
      <c r="A207" s="279" t="s">
        <v>259</v>
      </c>
      <c r="B207" s="279"/>
    </row>
    <row r="208" spans="1:2">
      <c r="A208" s="1" t="s">
        <v>256</v>
      </c>
      <c r="B208" s="2">
        <v>2</v>
      </c>
    </row>
    <row r="209" spans="1:3">
      <c r="A209" s="1" t="s">
        <v>258</v>
      </c>
      <c r="B209" s="2">
        <v>1</v>
      </c>
    </row>
    <row r="210" spans="1:3">
      <c r="A210" s="1" t="s">
        <v>257</v>
      </c>
      <c r="B210" s="2">
        <v>0</v>
      </c>
    </row>
    <row r="214" spans="1:3">
      <c r="A214" s="1" t="s">
        <v>260</v>
      </c>
      <c r="B214" s="1" t="s">
        <v>261</v>
      </c>
      <c r="C214" s="1" t="s">
        <v>262</v>
      </c>
    </row>
    <row r="215" spans="1:3">
      <c r="A215" s="2" t="s">
        <v>247</v>
      </c>
      <c r="B215" s="2" t="s">
        <v>256</v>
      </c>
      <c r="C215" s="2">
        <v>2</v>
      </c>
    </row>
    <row r="216" spans="1:3">
      <c r="A216" s="2" t="s">
        <v>247</v>
      </c>
      <c r="B216" s="2" t="s">
        <v>257</v>
      </c>
      <c r="C216" s="2">
        <v>0</v>
      </c>
    </row>
    <row r="217" spans="1:3">
      <c r="A217" s="2" t="s">
        <v>227</v>
      </c>
      <c r="B217" s="2" t="s">
        <v>256</v>
      </c>
      <c r="C217" s="2">
        <v>1</v>
      </c>
    </row>
    <row r="218" spans="1:3">
      <c r="A218" s="2" t="s">
        <v>227</v>
      </c>
      <c r="B218" s="2" t="s">
        <v>257</v>
      </c>
      <c r="C218" s="2">
        <v>0</v>
      </c>
    </row>
    <row r="219" spans="1:3">
      <c r="A219" s="2" t="s">
        <v>248</v>
      </c>
      <c r="B219" s="2" t="s">
        <v>256</v>
      </c>
      <c r="C219" s="2">
        <v>0</v>
      </c>
    </row>
    <row r="220" spans="1:3">
      <c r="A220" s="2" t="s">
        <v>248</v>
      </c>
      <c r="B220" s="2" t="s">
        <v>257</v>
      </c>
      <c r="C220" s="2">
        <v>0</v>
      </c>
    </row>
    <row r="222" spans="1:3">
      <c r="A222" s="1" t="s">
        <v>263</v>
      </c>
      <c r="B222" s="1" t="s">
        <v>264</v>
      </c>
      <c r="C222" s="1" t="s">
        <v>265</v>
      </c>
    </row>
    <row r="223" spans="1:3">
      <c r="A223" s="2" t="s">
        <v>247</v>
      </c>
      <c r="B223" s="2" t="s">
        <v>256</v>
      </c>
      <c r="C223" s="2">
        <v>2</v>
      </c>
    </row>
    <row r="224" spans="1:3">
      <c r="A224" s="2" t="s">
        <v>247</v>
      </c>
      <c r="B224" s="2" t="s">
        <v>258</v>
      </c>
      <c r="C224" s="2">
        <v>1</v>
      </c>
    </row>
    <row r="225" spans="1:5">
      <c r="A225" s="2" t="s">
        <v>247</v>
      </c>
      <c r="B225" s="2" t="s">
        <v>257</v>
      </c>
      <c r="C225" s="2">
        <v>0</v>
      </c>
    </row>
    <row r="226" spans="1:5">
      <c r="A226" s="2" t="s">
        <v>227</v>
      </c>
      <c r="B226" s="2" t="s">
        <v>256</v>
      </c>
      <c r="C226" s="2">
        <v>1</v>
      </c>
    </row>
    <row r="227" spans="1:5">
      <c r="A227" s="2" t="s">
        <v>227</v>
      </c>
      <c r="B227" s="2" t="s">
        <v>258</v>
      </c>
      <c r="C227" s="2">
        <v>0</v>
      </c>
      <c r="E227" s="3"/>
    </row>
    <row r="228" spans="1:5">
      <c r="A228" s="2" t="s">
        <v>227</v>
      </c>
      <c r="B228" s="2" t="s">
        <v>257</v>
      </c>
      <c r="C228" s="2">
        <v>0</v>
      </c>
    </row>
    <row r="229" spans="1:5">
      <c r="A229" s="2" t="s">
        <v>248</v>
      </c>
      <c r="B229" s="2" t="s">
        <v>256</v>
      </c>
      <c r="C229" s="2">
        <v>0</v>
      </c>
    </row>
    <row r="230" spans="1:5">
      <c r="A230" s="2" t="s">
        <v>248</v>
      </c>
      <c r="B230" s="2" t="s">
        <v>258</v>
      </c>
      <c r="C230" s="2">
        <v>0</v>
      </c>
      <c r="E230" s="3"/>
    </row>
    <row r="231" spans="1:5">
      <c r="A231" s="2" t="s">
        <v>248</v>
      </c>
      <c r="B231" s="2" t="s">
        <v>257</v>
      </c>
      <c r="C231" s="2">
        <v>0</v>
      </c>
    </row>
    <row r="233" spans="1:5">
      <c r="A233" s="12" t="s">
        <v>266</v>
      </c>
      <c r="B233" s="1" t="s">
        <v>220</v>
      </c>
      <c r="C233" s="1" t="s">
        <v>221</v>
      </c>
      <c r="E233" s="3"/>
    </row>
    <row r="234" spans="1:5">
      <c r="A234" s="12">
        <v>1</v>
      </c>
      <c r="B234" s="2" t="s">
        <v>230</v>
      </c>
      <c r="C234" s="2" t="s">
        <v>223</v>
      </c>
    </row>
    <row r="235" spans="1:5">
      <c r="A235" s="12">
        <v>2</v>
      </c>
      <c r="B235" s="2" t="s">
        <v>228</v>
      </c>
      <c r="C235" s="2" t="s">
        <v>225</v>
      </c>
    </row>
    <row r="236" spans="1:5">
      <c r="A236" s="12">
        <v>3</v>
      </c>
      <c r="B236" s="2" t="s">
        <v>267</v>
      </c>
      <c r="C236" s="2" t="s">
        <v>227</v>
      </c>
    </row>
    <row r="237" spans="1:5">
      <c r="A237" s="12">
        <v>4</v>
      </c>
      <c r="B237" s="2" t="s">
        <v>224</v>
      </c>
      <c r="C237" s="2" t="s">
        <v>229</v>
      </c>
    </row>
    <row r="238" spans="1:5">
      <c r="A238" s="12">
        <v>5</v>
      </c>
      <c r="B238" s="2" t="s">
        <v>222</v>
      </c>
      <c r="C238" s="2" t="s">
        <v>231</v>
      </c>
    </row>
    <row r="240" spans="1:5">
      <c r="A240" s="1" t="s">
        <v>268</v>
      </c>
    </row>
    <row r="241" spans="1:1">
      <c r="A241" s="2" t="s">
        <v>269</v>
      </c>
    </row>
    <row r="242" spans="1:1">
      <c r="A242" s="2" t="s">
        <v>270</v>
      </c>
    </row>
    <row r="243" spans="1:1">
      <c r="A243" s="2" t="s">
        <v>271</v>
      </c>
    </row>
    <row r="244" spans="1:1">
      <c r="A244" s="2" t="s">
        <v>272</v>
      </c>
    </row>
    <row r="246" spans="1:1">
      <c r="A246" s="1" t="s">
        <v>273</v>
      </c>
    </row>
    <row r="247" spans="1:1">
      <c r="A247" s="2" t="s">
        <v>238</v>
      </c>
    </row>
    <row r="248" spans="1:1">
      <c r="A248" s="2" t="s">
        <v>237</v>
      </c>
    </row>
    <row r="250" spans="1:1" ht="28.5" customHeight="1">
      <c r="A250" s="10" t="s">
        <v>274</v>
      </c>
    </row>
    <row r="251" spans="1:1">
      <c r="A251" s="2" t="s">
        <v>275</v>
      </c>
    </row>
    <row r="252" spans="1:1">
      <c r="A252" s="2" t="s">
        <v>276</v>
      </c>
    </row>
    <row r="253" spans="1:1">
      <c r="A253" s="2" t="s">
        <v>277</v>
      </c>
    </row>
  </sheetData>
  <mergeCells count="16">
    <mergeCell ref="A99:B99"/>
    <mergeCell ref="A201:A202"/>
    <mergeCell ref="B201:B202"/>
    <mergeCell ref="A207:B207"/>
    <mergeCell ref="A1:C1"/>
    <mergeCell ref="A22:B22"/>
    <mergeCell ref="A30:C30"/>
    <mergeCell ref="A65:A66"/>
    <mergeCell ref="A64:B64"/>
    <mergeCell ref="A82:A84"/>
    <mergeCell ref="A86:C86"/>
    <mergeCell ref="A67:A68"/>
    <mergeCell ref="A69:A71"/>
    <mergeCell ref="A72:A73"/>
    <mergeCell ref="A74:A75"/>
    <mergeCell ref="A76:A78"/>
  </mergeCells>
  <conditionalFormatting sqref="B32:B56">
    <cfRule type="cellIs" dxfId="8" priority="5" operator="equal">
      <formula>"CATASTROFICO"</formula>
    </cfRule>
    <cfRule type="cellIs" dxfId="7" priority="6" operator="equal">
      <formula>"MAYOR"</formula>
    </cfRule>
    <cfRule type="cellIs" dxfId="6" priority="7" operator="equal">
      <formula>"MODERADO"</formula>
    </cfRule>
    <cfRule type="cellIs" dxfId="5" priority="8" operator="equal">
      <formula>"MENOR"</formula>
    </cfRule>
    <cfRule type="cellIs" dxfId="4" priority="9" operator="equal">
      <formula>"INSIGNIFICANTE"</formula>
    </cfRule>
  </conditionalFormatting>
  <conditionalFormatting sqref="C32:C56">
    <cfRule type="cellIs" dxfId="3" priority="1" operator="equal">
      <formula>"EXTREMO"</formula>
    </cfRule>
    <cfRule type="cellIs" dxfId="2" priority="2" operator="equal">
      <formula>"ALTO"</formula>
    </cfRule>
    <cfRule type="cellIs" dxfId="1" priority="3" operator="equal">
      <formula>"MODERADO"</formula>
    </cfRule>
    <cfRule type="cellIs" dxfId="0" priority="4" operator="equal">
      <formula>"BAJO"</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de11291c-4e20-41c5-bd77-368ee8b03ca4" xsi:nil="true"/>
    <lcf76f155ced4ddcb4097134ff3c332f xmlns="6aeadf18-1425-45c8-9796-bcaa77df07f6">
      <Terms xmlns="http://schemas.microsoft.com/office/infopath/2007/PartnerControls"/>
    </lcf76f155ced4ddcb4097134ff3c332f>
    <SharedWithUsers xmlns="de11291c-4e20-41c5-bd77-368ee8b03ca4">
      <UserInfo>
        <DisplayName>Blanca Salcedo</DisplayName>
        <AccountId>15</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60B07941C47493459C24F886EB3267AC" ma:contentTypeVersion="18" ma:contentTypeDescription="Crear nuevo documento." ma:contentTypeScope="" ma:versionID="e1273b3aa1073d6852a6b6d92e72d84b">
  <xsd:schema xmlns:xsd="http://www.w3.org/2001/XMLSchema" xmlns:xs="http://www.w3.org/2001/XMLSchema" xmlns:p="http://schemas.microsoft.com/office/2006/metadata/properties" xmlns:ns2="6aeadf18-1425-45c8-9796-bcaa77df07f6" xmlns:ns3="de11291c-4e20-41c5-bd77-368ee8b03ca4" targetNamespace="http://schemas.microsoft.com/office/2006/metadata/properties" ma:root="true" ma:fieldsID="383f3a98d24bbe949e916eab3ff618d2" ns2:_="" ns3:_="">
    <xsd:import namespace="6aeadf18-1425-45c8-9796-bcaa77df07f6"/>
    <xsd:import namespace="de11291c-4e20-41c5-bd77-368ee8b03ca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eadf18-1425-45c8-9796-bcaa77df07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9765d1ed-40da-4baf-8b08-8fc6c3ff474a"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e11291c-4e20-41c5-bd77-368ee8b03ca4"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541a3e0-0a4b-4153-95be-7f0df6bedfc2}" ma:internalName="TaxCatchAll" ma:showField="CatchAllData" ma:web="de11291c-4e20-41c5-bd77-368ee8b03ca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F8CA064-4BD8-4AF1-B8C6-B89CCB70CC47}"/>
</file>

<file path=customXml/itemProps2.xml><?xml version="1.0" encoding="utf-8"?>
<ds:datastoreItem xmlns:ds="http://schemas.openxmlformats.org/officeDocument/2006/customXml" ds:itemID="{39E32026-13CE-44E9-BCF5-EE1DDEFCF649}"/>
</file>

<file path=customXml/itemProps3.xml><?xml version="1.0" encoding="utf-8"?>
<ds:datastoreItem xmlns:ds="http://schemas.openxmlformats.org/officeDocument/2006/customXml" ds:itemID="{9B75FE70-60D1-4030-A1E2-394E9CB9867D}"/>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SEBASTIÁN</dc:creator>
  <cp:keywords/>
  <dc:description/>
  <cp:lastModifiedBy/>
  <cp:revision/>
  <dcterms:created xsi:type="dcterms:W3CDTF">2021-01-05T19:35:42Z</dcterms:created>
  <dcterms:modified xsi:type="dcterms:W3CDTF">2024-07-31T21:11:40Z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0x01010060B07941C47493459C24F886EB3267AC</vt:lpwstr>
  </property>
  <property fmtid="{D5CDD505-2E9C-101B-9397-08002B2CF9AE}" pid="3" name="MediaServiceImageTags">
    <vt:lpwstr/>
  </property>
</Properties>
</file>