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373D4EED-294F-4A83-A7AD-1700F4AA97A7}"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 i="1" l="1"/>
  <c r="AB10" i="1"/>
  <c r="Z10" i="1"/>
  <c r="Y10" i="1"/>
  <c r="T10" i="1"/>
  <c r="R10" i="1"/>
  <c r="AD9" i="1"/>
  <c r="AB9" i="1"/>
  <c r="AE9" i="1" s="1"/>
  <c r="Z9" i="1"/>
  <c r="Y9" i="1"/>
  <c r="S9" i="1"/>
  <c r="T9" i="1" s="1"/>
  <c r="R9" i="1"/>
  <c r="Q9" i="1"/>
  <c r="L9" i="1"/>
  <c r="M9" i="1" s="1"/>
  <c r="AD8" i="1"/>
  <c r="AB8" i="1"/>
  <c r="Z8" i="1"/>
  <c r="Y8" i="1"/>
  <c r="AE8" i="1" l="1"/>
  <c r="AI9" i="1"/>
  <c r="AK9" i="1" s="1"/>
  <c r="U9" i="1"/>
  <c r="AE10" i="1"/>
  <c r="N9" i="1"/>
  <c r="V9" i="1" l="1"/>
  <c r="W9" i="1" s="1"/>
  <c r="AI10" i="1"/>
  <c r="AN9" i="1" s="1"/>
  <c r="AM9" i="1" s="1"/>
  <c r="AJ9" i="1"/>
  <c r="AL9" i="1"/>
  <c r="AO9" i="1" l="1"/>
  <c r="AD7" i="1"/>
  <c r="AB7" i="1"/>
  <c r="S7" i="1"/>
  <c r="AE7" i="1" l="1"/>
  <c r="Z7" i="1"/>
  <c r="Y7" i="1"/>
  <c r="T7" i="1"/>
  <c r="T8" i="1"/>
  <c r="Q7" i="1"/>
  <c r="R7" i="1" s="1"/>
  <c r="R8" i="1"/>
  <c r="L7" i="1"/>
  <c r="M7" i="1" s="1"/>
  <c r="AI7" i="1" l="1"/>
  <c r="N7" i="1"/>
  <c r="U7" i="1"/>
  <c r="AI8" i="1" l="1"/>
  <c r="AN7" i="1" s="1"/>
  <c r="AM7" i="1" s="1"/>
  <c r="AK7" i="1"/>
  <c r="AL7" i="1" s="1"/>
  <c r="V7" i="1"/>
  <c r="W7" i="1" s="1"/>
  <c r="AJ7" i="1" l="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<sst xmlns="http://schemas.openxmlformats.org/spreadsheetml/2006/main" count="621" uniqueCount="257">
  <si>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</si>
  <si>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</si>
  <si>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</si>
  <si>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</si>
  <si>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</si>
  <si>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</si>
  <si>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</si>
  <si>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</si>
  <si>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</si>
  <si>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</si>
  <si>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</si>
  <si>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</si>
  <si>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</si>
  <si>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</si>
  <si>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</si>
  <si>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</si>
  <si>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</si>
  <si>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</si>
  <si>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</si>
  <si>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</si>
  <si>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</si>
  <si>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</si>
  <si>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</si>
  <si>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</si>
  <si>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</si>
  <si>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</si>
  <si>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</si>
  <si>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</si>
  <si>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</si>
  <si>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</si>
  <si>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</si>
  <si>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</si>
  <si>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</si>
  <si>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</si>
  <si>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</si>
  <si>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</si>
  <si>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</si>
  <si>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</si>
  <si>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</si>
  <si>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</si>
  <si>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</si>
  <si>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</si>
  <si>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</si>
  <si>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</si>
  <si>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</si>
  <si>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</si>
  <si>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</si>
  <si>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</si>
  <si>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</si>
  <si>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</si>
  <si>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</si>
  <si>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</si>
  <si>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</si>
  <si>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</si>
  <si>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Subdirección Gestión Corporativa-Atencion al Ciudadano</t>
  </si>
  <si>
    <r>
      <rPr>
        <b/>
        <sz val="11"/>
        <color rgb="FF000000"/>
        <rFont val="Arial"/>
      </rPr>
      <t xml:space="preserve">Objetivo estratégico: 
</t>
    </r>
    <r>
      <rPr>
        <sz val="11"/>
        <color rgb="FF000000"/>
        <rFont val="Arial"/>
      </rPr>
      <t xml:space="preserve">Garantizar accesibilidad a la información institucional a los grupos de valor, a través de los mecanismos y canales que disponga el Instituto
</t>
    </r>
    <r>
      <rPr>
        <b/>
        <sz val="11"/>
        <color rgb="FF000000"/>
        <rFont val="Arial"/>
      </rPr>
      <t xml:space="preserve">Objetivo del proceso:
</t>
    </r>
    <r>
      <rPr>
        <sz val="11"/>
        <color rgb="FF000000"/>
        <rFont val="Arial"/>
      </rPr>
      <t>Brindar la atención oportuna a las partes interesadas del Instituto, mediante la implementación de lineamientos para la atención y servicio de cara al ciudadano, el tramite a peticiones, quejas, reclamos, sugerencias y denuncias y las  actividades requeridas para la divulgación de la información pública relacionada con la misionalidad del Instituto, con el fin de aumentar la satisfacción  de las partes interesadas a través de los planes de mejora</t>
    </r>
  </si>
  <si>
    <t>Inicia con la solicitud de orientacion y/o recepción de la peticion, queja, reclamos, sugerencias y denuncias, ejecutadas por las partes interesadas a través de los canales de atencion habilitados por el Instituto, continua con su tramite, seguimiento y control a la respuesta y va hasta la evaluación de la percepción ciudadana frente al servicio</t>
  </si>
  <si>
    <t>Afectación reputacional</t>
  </si>
  <si>
    <t>Imposibilidad de acceso a un servicio o programa del Instituto negando un derecho</t>
  </si>
  <si>
    <t>Debido a entrega de información desactualizada de un servicio o programa del Instituto</t>
  </si>
  <si>
    <t>Posibilidad de afectación reputacional debido a insatisfacción de las partes interesadas por la imposibilidad de acceso a un derecho, servicio o programa del Instituto por la entrega de información desactualizada o inadecuada.</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</si>
  <si>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</si>
  <si>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</si>
  <si>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</si>
  <si>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La Profesional Apoyo a la subdirección Especializada de la Subdirección de Gestión Corporativa-Atención al Ciudadano organizará capacitación y verificación de la información de los programas y servicios del IDPYBA a los contratistas y/o funcionarios de Atención al ciudadano</t>
  </si>
  <si>
    <t>Preventivo</t>
  </si>
  <si>
    <t>Manual</t>
  </si>
  <si>
    <t>Documentado</t>
  </si>
  <si>
    <t>Aleatoria</t>
  </si>
  <si>
    <t>Con registro</t>
  </si>
  <si>
    <t>Reducir: Despues de realizar un analisis y cosiderar que el nivel de riesgo es alto, se determina tratarlo mediante transferencia o mitigacion del mismo</t>
  </si>
  <si>
    <t>Realización de capacitación y medición del entendimiento a la misma con el objetivo de verificar la información de los programas y servicios del Instituto a los contratistas y/o funcionarios de Atención al ciudadano.</t>
  </si>
  <si>
    <t>La Profesional apoyo a la subdirección Especializada de la Subdirección de Gestión Corporativa-Atención al Ciudadano</t>
  </si>
  <si>
    <t xml:space="preserve">1/01/2024
</t>
  </si>
  <si>
    <t>En curso</t>
  </si>
  <si>
    <t xml:space="preserve">2 Capacitaciones al año en información de los programas y servicios del IDPYBA a los contratistas y/o funcionarios de Atención al ciudadano y medición del conocimiento de la misma
</t>
  </si>
  <si>
    <t>14/02/2024: Reunión Escuadron Anticruedad y Servicio al Ciudadano. Planeaciión acciones de mejora y presentación del equipo y responsabilidades.
En el mes de febrero se diseña herramienta para medir conocimientos de las integrantes del equipo.
Se califica a dos colaboradores de manrea aleatoria.
07/03/2024: Capacitación equipo enlace social/ atención al ciudadano
01/03/2024: Capacitación en rutas de atención para direccionar las peticiones ciudadanas 
08/09/2024: REUNIÓN AGENDAMIENTO SESIONES DE CUALIFICACIÓN 2024
13/03/204: Evento de Formación 
para el fortalecimiento 
del control social
22/04/2024: LABORATORIO DE SIMPLICIDAD</t>
  </si>
  <si>
    <t>Controlado</t>
  </si>
  <si>
    <t>De acuerdo a las evidencias se encuentran el soporte de las capacitaciones y reuniones mencionadas. El riesgo se encuentra controlado</t>
  </si>
  <si>
    <t>De acuerdo con los soportes allegados por el apoyo del proceso se evidenció cumplimiento de la acción y el control formulados a través de las capacitaciones, se recomienda adjuntar las actas junto con los listados de asistencia y continuar con las actividades de capacitación. Adicionalmente, se recomienda diligenciar las casillas “Estado del riesgo” y “Valoración del indicador de gestión del riesgo”.</t>
  </si>
  <si>
    <t>La Profesional apoyo a la subdirección Especializada de la Subdirección de Gestión Corporativa-Atención al Ciudadano emitirá un correo mensual solicitando la confirmación o modificación de la información que se suministra a las partes interesadas sobre los servicios del Instituto.</t>
  </si>
  <si>
    <t>Continua</t>
  </si>
  <si>
    <t>Diligenciar mensualmente el certificado de confiabilidad de la información publicada por las entidades en la guía de trámites y servicios.</t>
  </si>
  <si>
    <t xml:space="preserve">
12 certificados de confiabilidad de la información publicada por las entidades en la guía de trámites y servicios</t>
  </si>
  <si>
    <t>Dado que hasta la fecha no se ha firmado el convenio Interadministrativo con la Secretaría General para prestar los servicios del IDPYBA en la RedCADE, no se ha requerido realizar actualización en la Guía de Tramites y servicios, este lineamiento unicamente aplica cuando las entidades operan en la RedCADE</t>
  </si>
  <si>
    <t>Se recomienda tener presente que una vez se firme el convenio interadministrativo se realicen las respectivas revisiones y actualizaciones de los tramites</t>
  </si>
  <si>
    <t>Se recomienda hacer seguimiento a la actividad cuando se efectúen los convenios interadministrativos.</t>
  </si>
  <si>
    <t>N/A</t>
  </si>
  <si>
    <r>
      <rPr>
        <b/>
        <sz val="11"/>
        <color rgb="FF000000"/>
        <rFont val="Arial"/>
      </rPr>
      <t xml:space="preserve">Objetivo estratégico: 
</t>
    </r>
    <r>
      <rPr>
        <sz val="11"/>
        <color rgb="FF000000"/>
        <rFont val="Arial"/>
      </rPr>
      <t xml:space="preserve">Garantizar accesibilidad a la información institucional a los grupos de valor, a través de los mecanismos y canales que disponga el Instituto
</t>
    </r>
    <r>
      <rPr>
        <b/>
        <sz val="11"/>
        <color rgb="FF000000"/>
        <rFont val="Arial"/>
      </rPr>
      <t xml:space="preserve">Objetivo del proceso:
</t>
    </r>
    <r>
      <rPr>
        <sz val="11"/>
        <color rgb="FF000000"/>
        <rFont val="Arial"/>
      </rPr>
      <t>Brindar la atención oportuna a las partes interesadas del Instituto, mediante la implementación de lineamientos para la atención y servicio de cara al ciudadano, el trámite a peticiones, quejas, reclamos, sugerencias y denuncias y las actividades requeridas para la divulgación de la información pública relacionada con la misionalidad del Instituto, con el fin de aumentar la satisfacción de las partes interesadas a través de los planes de mejora</t>
    </r>
  </si>
  <si>
    <t>Inicia con la solicitud de orientacion y/o recepción de la petición, queja, reclamos, sugerencias y denuncias, ejecutadas por las partes interesadas a través de los canales de atención habilitados por el Instituto, continua con su trámite, seguimiento y control a la respuesta y va hasta la evaluación de la percepción ciudadana frente al servicio</t>
  </si>
  <si>
    <t>Afectación reputacional y Sanciones disciplinarias</t>
  </si>
  <si>
    <t>Sanciones disciplinarias y afectación reputacional por insatisfacción de los grupos de valor  debido a el Incumplimiento de normatividad asociada a peticiones, quejas, reclamos, sugerencias y denuncias</t>
  </si>
  <si>
    <t>Gestión y seguimiento a las diferentes peticiones, quejas, reclamos, sugerencias y denuncias</t>
  </si>
  <si>
    <t>Posibilidad de afectación reputacional por insatisfacción de los grupos de valor y sanciones disciplinarias debido al incumplimiento de términos de ley asociados a los derechos de petición por inefectividad de la gestión y seguimiento.</t>
  </si>
  <si>
    <t>24 a 500 veces por año</t>
  </si>
  <si>
    <t>La Profesional Apoyo a la subdirección  Especializada de la Subdirección de Gestión Corporativa-Atención al Ciudadano realiza seguimiento semanal a las diferentes peticiones, quejas, reclamos, sugerencias y denuncias; enviando alertas preventivas a los responsables y generar mensualmente y publicar informe mensual de seguimiento.</t>
  </si>
  <si>
    <t>Seguimiento semanal a las diferentes peticiones, quejas, reclamos, sugerencias y denuncias; enviando alertas preventivas a los responsables de gestionar.</t>
  </si>
  <si>
    <t>Cuatro correos mensuales
Informe mensual  de Seguimiento a las solicitudes</t>
  </si>
  <si>
    <t>Se envían las alertas preventivas semanales a los lideres de procesos y enlaces de servicio al ciudadano.</t>
  </si>
  <si>
    <t>De acuerdo a las evidencias se revisan las alertas semanales de los procesos y enlaces de servicio al ciudadano. El riesgo se encuentra controlado</t>
  </si>
  <si>
    <t>Se evidenció cumplimiento de la actividad y el control formulados mediante la comunicación por parte del apoyo del proceso de las alertas preventivas semanales. Por su parte, se sugiere diligenciar las casillas “Estado del riesgo” y “Valoración del indicador de gestión del riesgo”.</t>
  </si>
  <si>
    <t xml:space="preserve">La Profesional Apoyo a la subdirección  Especializada de la Subdirección de Gestión Corporativa-Atención al Ciudadano diseña plan de mejoramiento y realizar seguimiento trimestral a las acciones formuladas. </t>
  </si>
  <si>
    <t>Correctivo</t>
  </si>
  <si>
    <t>Presentación de Informe mensual de seguimiento a las solicitudes y plan de mejoramiento trimestral con su respectivo seguimiento.</t>
  </si>
  <si>
    <t>(1) Plan de mejoramiento.
(4) seguimientos trimestrales.</t>
  </si>
  <si>
    <t>Se publica informe de PQRSD de manera mensual en la página web del Instituto. https://www.animalesbog.gov.co/transparencia/planeacion-presupuesto-e-informes/Informes-acceso-a-informacion-quejas-y-reclamos/informes-de-pqrs
Se realiza seguimiento al Plan de mejoramiento correspondiente al primer trimestre 2024.</t>
  </si>
  <si>
    <t>De acuerdo a las avidencias se revisa la sede electronica del Instituto y se encuentran los informes PQRS correspondiente a los meses de enero, febrero y marzo. Igualmente, se revisa el plan de mejoramiento</t>
  </si>
  <si>
    <t>Se evidenció en la sede electrónica del Instituto, el cargue de los Informes de Seguimiento Mensual de Derechos de Petición de: enero, febrero y marzo; sin embargo, dentro de los mismos, se reporta el número de peticiones vencidas y con gestión extemporánea; por lo tanto, se considera materializado el riesgo. Se recomienda estudiar la viabilidad y efectividad del control y del plan acción dispuestos y cargar los informes de abril y mayo 2024.</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</si>
  <si>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</si>
  <si>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</si>
  <si>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</si>
  <si>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</si>
  <si>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2 veces por año</t>
  </si>
  <si>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</si>
  <si>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</si>
  <si>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</si>
  <si>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</si>
  <si>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</si>
  <si>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</si>
  <si>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</si>
  <si>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</si>
  <si>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</si>
  <si>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Sin registro</t>
  </si>
  <si>
    <t>Aceptar:Despues de realizar un analisis y considerar los niveles de riesgo se determina asumir el mismo conociendo los efectos de su posible materialización</t>
  </si>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</sst>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11"/>
      <color rgb="FF000000"/>
      <name val="Arial"/>
    </font>
    <font>
      <sz val="11"/>
      <color rgb="FF000000"/>
      <name val="Arial"/>
    </font>
  </fonts>
  <fills count="11">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7" fillId="0" borderId="0" applyFont="0" applyFill="0" applyBorder="0" applyAlignment="0" applyProtection="0"/>
  </cellStyleXfs>
  <cellXfs count="128">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pplyProtection="1">
      <alignment vertical="center" wrapText="1"/>
      <protection locked="0"/>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164" fontId="5" fillId="0" borderId="1" xfId="0" applyNumberFormat="1" applyFont="1" applyBorder="1" applyAlignment="1" applyProtection="1">
      <alignment vertical="center" wrapText="1"/>
      <protection locked="0"/>
    </xf>
    <xf numFmtId="164" fontId="5" fillId="0" borderId="1" xfId="0" applyNumberFormat="1" applyFont="1" applyBorder="1" applyAlignment="1" applyProtection="1">
      <alignment horizontal="right" vertical="center" wrapText="1"/>
      <protection locked="0"/>
    </xf>
    <xf numFmtId="0" fontId="13" fillId="0" borderId="1" xfId="0" applyFont="1" applyBorder="1" applyAlignment="1">
      <alignment vertical="top" wrapText="1"/>
    </xf>
    <xf numFmtId="9" fontId="3" fillId="0" borderId="1" xfId="1" applyFont="1" applyFill="1" applyBorder="1" applyAlignment="1" applyProtection="1">
      <alignment horizontal="center" vertical="center" wrapText="1"/>
    </xf>
    <xf numFmtId="164" fontId="5" fillId="0" borderId="1"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center" wrapText="1"/>
    </xf>
    <xf numFmtId="9" fontId="5" fillId="0" borderId="1" xfId="1" applyFont="1" applyFill="1" applyBorder="1" applyAlignment="1" applyProtection="1">
      <alignment horizontal="center" vertical="center" wrapText="1"/>
    </xf>
    <xf numFmtId="9" fontId="15" fillId="0" borderId="2" xfId="0" applyNumberFormat="1" applyFont="1" applyBorder="1" applyAlignment="1" applyProtection="1">
      <alignment horizontal="center" vertical="center" wrapText="1"/>
      <protection locked="0"/>
    </xf>
    <xf numFmtId="9" fontId="15" fillId="0" borderId="3" xfId="0" applyNumberFormat="1"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9" fontId="5" fillId="0" borderId="2" xfId="0" applyNumberFormat="1" applyFont="1" applyBorder="1" applyAlignment="1" applyProtection="1">
      <alignment horizontal="center" vertical="center" wrapText="1"/>
      <protection locked="0"/>
    </xf>
    <xf numFmtId="9" fontId="5" fillId="0" borderId="3" xfId="0" applyNumberFormat="1" applyFont="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13" xfId="0" applyFont="1" applyBorder="1" applyAlignment="1" applyProtection="1">
      <alignment horizontal="center" vertical="top" wrapText="1"/>
      <protection locked="0"/>
    </xf>
    <xf numFmtId="0" fontId="3" fillId="0" borderId="2"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wrapText="1"/>
      <protection locked="0"/>
    </xf>
    <xf numFmtId="0" fontId="18"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6"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4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V9" zoomScale="70" zoomScaleNormal="70" workbookViewId="0">
      <selection activeCell="BA10" sqref="BA10"/>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36.28515625" style="13" customWidth="1"/>
    <col min="25" max="26" width="7.140625" style="67" customWidth="1"/>
    <col min="27" max="27" width="7.140625" style="13" customWidth="1"/>
    <col min="28" max="28" width="8" style="13" hidden="1"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41" style="13" customWidth="1"/>
    <col min="44" max="44" width="19.7109375" style="13" customWidth="1"/>
    <col min="45" max="46" width="19.7109375" style="34" customWidth="1"/>
    <col min="47" max="48" width="19.7109375" style="13" customWidth="1"/>
    <col min="49" max="49" width="40.42578125" style="13" customWidth="1"/>
    <col min="50" max="51" width="15.42578125" style="13" customWidth="1"/>
    <col min="52" max="52" width="28.140625" style="13" customWidth="1"/>
    <col min="53" max="53" width="35.42578125" style="13" customWidth="1"/>
    <col min="54" max="54" width="9.5703125" style="27" customWidth="1"/>
    <col min="55" max="55" width="33.710937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92"/>
      <c r="B1" s="93"/>
      <c r="C1" s="103" t="s">
        <v>0</v>
      </c>
      <c r="D1" s="104"/>
      <c r="E1" s="104"/>
      <c r="F1" s="104"/>
      <c r="G1" s="104"/>
      <c r="H1" s="104"/>
      <c r="I1" s="105"/>
      <c r="J1" s="89"/>
      <c r="K1" s="89"/>
      <c r="L1" s="89"/>
      <c r="M1" s="48"/>
      <c r="N1" s="49"/>
      <c r="O1" s="14"/>
      <c r="P1" s="14"/>
      <c r="Q1" s="14"/>
      <c r="R1" s="14"/>
      <c r="S1" s="14"/>
      <c r="T1" s="14"/>
      <c r="U1" s="50"/>
      <c r="V1" s="50"/>
      <c r="W1" s="51"/>
      <c r="X1" s="48"/>
      <c r="Y1" s="13"/>
      <c r="Z1" s="13"/>
      <c r="AE1" s="28"/>
      <c r="AI1" s="28"/>
      <c r="AK1" s="26"/>
      <c r="BB1" s="26"/>
      <c r="BH1" s="26"/>
      <c r="BN1" s="26"/>
    </row>
    <row r="2" spans="1:66" ht="23.25" customHeight="1">
      <c r="A2" s="94"/>
      <c r="B2" s="95"/>
      <c r="C2" s="103" t="s">
        <v>1</v>
      </c>
      <c r="D2" s="104"/>
      <c r="E2" s="104"/>
      <c r="F2" s="104"/>
      <c r="G2" s="104"/>
      <c r="H2" s="104"/>
      <c r="I2" s="105"/>
      <c r="J2" s="89"/>
      <c r="K2" s="89"/>
      <c r="L2" s="89"/>
      <c r="M2" s="48"/>
      <c r="N2" s="49"/>
      <c r="O2" s="14"/>
      <c r="P2" s="14"/>
      <c r="Q2" s="14"/>
      <c r="R2" s="14"/>
      <c r="S2" s="14"/>
      <c r="T2" s="14"/>
      <c r="U2" s="50"/>
      <c r="V2" s="50"/>
      <c r="W2" s="51"/>
      <c r="X2" s="48"/>
      <c r="Y2" s="13"/>
      <c r="Z2" s="13"/>
      <c r="AE2" s="28"/>
      <c r="AI2" s="28"/>
      <c r="AK2" s="26"/>
      <c r="BB2" s="26"/>
      <c r="BH2" s="26"/>
      <c r="BN2" s="26"/>
    </row>
    <row r="3" spans="1:66" ht="23.25" customHeight="1">
      <c r="A3" s="96"/>
      <c r="B3" s="97"/>
      <c r="C3" s="89" t="s">
        <v>2</v>
      </c>
      <c r="D3" s="89"/>
      <c r="E3" s="89"/>
      <c r="F3" s="89" t="s">
        <v>3</v>
      </c>
      <c r="G3" s="89"/>
      <c r="H3" s="89"/>
      <c r="I3" s="89"/>
      <c r="J3" s="89"/>
      <c r="K3" s="89"/>
      <c r="L3" s="89"/>
      <c r="M3" s="48"/>
      <c r="N3" s="49"/>
      <c r="O3" s="48"/>
      <c r="P3" s="48"/>
      <c r="Q3" s="48"/>
      <c r="R3" s="48"/>
      <c r="S3" s="48"/>
      <c r="T3" s="48"/>
      <c r="U3" s="49"/>
      <c r="V3" s="49"/>
      <c r="W3" s="51"/>
      <c r="X3" s="48"/>
      <c r="Y3" s="13"/>
      <c r="Z3" s="13"/>
      <c r="AE3" s="28"/>
      <c r="AI3" s="28"/>
      <c r="AK3" s="26"/>
      <c r="BB3" s="26"/>
      <c r="BH3" s="26"/>
      <c r="BN3" s="26"/>
    </row>
    <row r="4" spans="1:66" s="14" customFormat="1" ht="23.25" customHeight="1">
      <c r="A4" s="99" t="s">
        <v>4</v>
      </c>
      <c r="B4" s="100"/>
      <c r="C4" s="89" t="s">
        <v>5</v>
      </c>
      <c r="D4" s="89" t="s">
        <v>6</v>
      </c>
      <c r="E4" s="89" t="s">
        <v>7</v>
      </c>
      <c r="F4" s="106" t="s">
        <v>8</v>
      </c>
      <c r="G4" s="106"/>
      <c r="H4" s="106"/>
      <c r="I4" s="106"/>
      <c r="J4" s="106"/>
      <c r="K4" s="106"/>
      <c r="L4" s="106"/>
      <c r="M4" s="106"/>
      <c r="N4" s="106"/>
      <c r="O4" s="106"/>
      <c r="P4" s="106"/>
      <c r="Q4" s="106"/>
      <c r="R4" s="106"/>
      <c r="S4" s="106"/>
      <c r="T4" s="106"/>
      <c r="U4" s="106"/>
      <c r="V4" s="106"/>
      <c r="W4" s="106"/>
      <c r="X4" s="108" t="s">
        <v>9</v>
      </c>
      <c r="Y4" s="108"/>
      <c r="Z4" s="108"/>
      <c r="AA4" s="108"/>
      <c r="AB4" s="108"/>
      <c r="AC4" s="108"/>
      <c r="AD4" s="108"/>
      <c r="AE4" s="108"/>
      <c r="AF4" s="108"/>
      <c r="AG4" s="108"/>
      <c r="AH4" s="108"/>
      <c r="AI4" s="108"/>
      <c r="AJ4" s="108"/>
      <c r="AK4" s="108"/>
      <c r="AL4" s="108"/>
      <c r="AM4" s="108"/>
      <c r="AN4" s="108"/>
      <c r="AO4" s="108"/>
      <c r="AP4" s="108"/>
      <c r="AQ4" s="112" t="s">
        <v>10</v>
      </c>
      <c r="AR4" s="113"/>
      <c r="AS4" s="113"/>
      <c r="AT4" s="113"/>
      <c r="AU4" s="113"/>
      <c r="AV4" s="114"/>
      <c r="AW4" s="107" t="s">
        <v>11</v>
      </c>
      <c r="AX4" s="107"/>
      <c r="AY4" s="107"/>
      <c r="AZ4" s="107"/>
      <c r="BA4" s="107"/>
      <c r="BB4" s="107"/>
      <c r="BC4" s="107" t="s">
        <v>12</v>
      </c>
      <c r="BD4" s="107"/>
      <c r="BE4" s="107"/>
      <c r="BF4" s="107"/>
      <c r="BG4" s="107"/>
      <c r="BH4" s="107"/>
      <c r="BI4" s="107" t="s">
        <v>13</v>
      </c>
      <c r="BJ4" s="107"/>
      <c r="BK4" s="107"/>
      <c r="BL4" s="107"/>
      <c r="BM4" s="107"/>
      <c r="BN4" s="107"/>
    </row>
    <row r="5" spans="1:66" s="14" customFormat="1" ht="21.75" customHeight="1">
      <c r="A5" s="101"/>
      <c r="B5" s="102"/>
      <c r="C5" s="89"/>
      <c r="D5" s="89"/>
      <c r="E5" s="89"/>
      <c r="F5" s="106"/>
      <c r="G5" s="106"/>
      <c r="H5" s="106"/>
      <c r="I5" s="106"/>
      <c r="J5" s="106"/>
      <c r="K5" s="106"/>
      <c r="L5" s="106"/>
      <c r="M5" s="106"/>
      <c r="N5" s="106"/>
      <c r="O5" s="106"/>
      <c r="P5" s="106"/>
      <c r="Q5" s="106"/>
      <c r="R5" s="106"/>
      <c r="S5" s="106"/>
      <c r="T5" s="106"/>
      <c r="U5" s="106"/>
      <c r="V5" s="106"/>
      <c r="W5" s="106"/>
      <c r="X5" s="108" t="s">
        <v>14</v>
      </c>
      <c r="Y5" s="108" t="s">
        <v>15</v>
      </c>
      <c r="Z5" s="108"/>
      <c r="AA5" s="108" t="s">
        <v>16</v>
      </c>
      <c r="AB5" s="108"/>
      <c r="AC5" s="108"/>
      <c r="AD5" s="108"/>
      <c r="AE5" s="108"/>
      <c r="AF5" s="108"/>
      <c r="AG5" s="108"/>
      <c r="AH5" s="108"/>
      <c r="AI5" s="109" t="s">
        <v>17</v>
      </c>
      <c r="AJ5" s="108" t="s">
        <v>18</v>
      </c>
      <c r="AK5" s="109" t="s">
        <v>19</v>
      </c>
      <c r="AL5" s="52"/>
      <c r="AM5" s="108" t="s">
        <v>20</v>
      </c>
      <c r="AN5" s="108" t="s">
        <v>19</v>
      </c>
      <c r="AO5" s="118" t="s">
        <v>21</v>
      </c>
      <c r="AP5" s="108" t="s">
        <v>22</v>
      </c>
      <c r="AQ5" s="115"/>
      <c r="AR5" s="116"/>
      <c r="AS5" s="116"/>
      <c r="AT5" s="116"/>
      <c r="AU5" s="116"/>
      <c r="AV5" s="117"/>
      <c r="AW5" s="107"/>
      <c r="AX5" s="107"/>
      <c r="AY5" s="107"/>
      <c r="AZ5" s="107"/>
      <c r="BA5" s="107"/>
      <c r="BB5" s="107"/>
      <c r="BC5" s="107"/>
      <c r="BD5" s="107"/>
      <c r="BE5" s="107"/>
      <c r="BF5" s="107"/>
      <c r="BG5" s="107"/>
      <c r="BH5" s="107"/>
      <c r="BI5" s="107"/>
      <c r="BJ5" s="107"/>
      <c r="BK5" s="107"/>
      <c r="BL5" s="107"/>
      <c r="BM5" s="107"/>
      <c r="BN5" s="107"/>
    </row>
    <row r="6" spans="1:66" s="14" customFormat="1" ht="91.5" customHeight="1">
      <c r="A6" s="101"/>
      <c r="B6" s="102"/>
      <c r="C6" s="98"/>
      <c r="D6" s="98"/>
      <c r="E6" s="98"/>
      <c r="F6" s="53" t="s">
        <v>23</v>
      </c>
      <c r="G6" s="53" t="s">
        <v>24</v>
      </c>
      <c r="H6" s="53" t="s">
        <v>25</v>
      </c>
      <c r="I6" s="53" t="s">
        <v>26</v>
      </c>
      <c r="J6" s="53" t="s">
        <v>27</v>
      </c>
      <c r="K6" s="53" t="s">
        <v>28</v>
      </c>
      <c r="L6" s="53" t="s">
        <v>29</v>
      </c>
      <c r="M6" s="53" t="s">
        <v>19</v>
      </c>
      <c r="N6" s="54"/>
      <c r="O6" s="55" t="s">
        <v>30</v>
      </c>
      <c r="P6" s="56" t="s">
        <v>31</v>
      </c>
      <c r="Q6" s="56" t="s">
        <v>32</v>
      </c>
      <c r="R6" s="56"/>
      <c r="S6" s="56" t="s">
        <v>33</v>
      </c>
      <c r="T6" s="56"/>
      <c r="U6" s="56" t="s">
        <v>19</v>
      </c>
      <c r="V6" s="56"/>
      <c r="W6" s="57" t="s">
        <v>34</v>
      </c>
      <c r="X6" s="111"/>
      <c r="Y6" s="58" t="s">
        <v>35</v>
      </c>
      <c r="Z6" s="58" t="s">
        <v>23</v>
      </c>
      <c r="AA6" s="58" t="s">
        <v>36</v>
      </c>
      <c r="AB6" s="58"/>
      <c r="AC6" s="58" t="s">
        <v>37</v>
      </c>
      <c r="AD6" s="58"/>
      <c r="AE6" s="59" t="s">
        <v>38</v>
      </c>
      <c r="AF6" s="58" t="s">
        <v>39</v>
      </c>
      <c r="AG6" s="58" t="s">
        <v>28</v>
      </c>
      <c r="AH6" s="58" t="s">
        <v>40</v>
      </c>
      <c r="AI6" s="110"/>
      <c r="AJ6" s="111"/>
      <c r="AK6" s="110"/>
      <c r="AL6" s="60"/>
      <c r="AM6" s="111"/>
      <c r="AN6" s="111"/>
      <c r="AO6" s="119"/>
      <c r="AP6" s="111"/>
      <c r="AQ6" s="61" t="s">
        <v>41</v>
      </c>
      <c r="AR6" s="61" t="s">
        <v>42</v>
      </c>
      <c r="AS6" s="62" t="s">
        <v>43</v>
      </c>
      <c r="AT6" s="62" t="s">
        <v>44</v>
      </c>
      <c r="AU6" s="61" t="s">
        <v>45</v>
      </c>
      <c r="AV6" s="61" t="s">
        <v>46</v>
      </c>
      <c r="AW6" s="63" t="s">
        <v>47</v>
      </c>
      <c r="AX6" s="63" t="s">
        <v>48</v>
      </c>
      <c r="AY6" s="63" t="s">
        <v>49</v>
      </c>
      <c r="AZ6" s="63" t="s">
        <v>50</v>
      </c>
      <c r="BA6" s="63" t="s">
        <v>51</v>
      </c>
      <c r="BB6" s="64" t="s">
        <v>52</v>
      </c>
      <c r="BC6" s="63" t="s">
        <v>47</v>
      </c>
      <c r="BD6" s="63" t="s">
        <v>48</v>
      </c>
      <c r="BE6" s="63" t="s">
        <v>49</v>
      </c>
      <c r="BF6" s="63" t="s">
        <v>50</v>
      </c>
      <c r="BG6" s="63" t="s">
        <v>51</v>
      </c>
      <c r="BH6" s="64" t="s">
        <v>52</v>
      </c>
      <c r="BI6" s="63" t="s">
        <v>47</v>
      </c>
      <c r="BJ6" s="63" t="s">
        <v>48</v>
      </c>
      <c r="BK6" s="63" t="s">
        <v>49</v>
      </c>
      <c r="BL6" s="63" t="s">
        <v>50</v>
      </c>
      <c r="BM6" s="63" t="s">
        <v>51</v>
      </c>
      <c r="BN6" s="65" t="s">
        <v>52</v>
      </c>
    </row>
    <row r="7" spans="1:66" ht="287.25" customHeight="1">
      <c r="A7" s="77">
        <v>1</v>
      </c>
      <c r="B7" s="77" t="s">
        <v>53</v>
      </c>
      <c r="C7" s="77" t="s">
        <v>54</v>
      </c>
      <c r="D7" s="88" t="s">
        <v>55</v>
      </c>
      <c r="E7" s="77" t="s">
        <v>56</v>
      </c>
      <c r="F7" s="77" t="s">
        <v>57</v>
      </c>
      <c r="G7" s="77" t="s">
        <v>58</v>
      </c>
      <c r="H7" s="77" t="s">
        <v>59</v>
      </c>
      <c r="I7" s="77" t="s">
        <v>60</v>
      </c>
      <c r="J7" s="77" t="s">
        <v>61</v>
      </c>
      <c r="K7" s="77" t="s">
        <v>62</v>
      </c>
      <c r="L7" s="80" t="str">
        <f>IF(K7=0,"Defina la frecuencia",IF(K7="2 veces por año","Muy baja",IF(K7="3 a 24 veces por año","Baja",IF(K7="24 a 500 veces por año","Media",IF(K7="500 veces al año y maximo 5000veces por año","Alta","Muy alta")))))</f>
        <v>Baja</v>
      </c>
      <c r="M7" s="87" t="str">
        <f>IF(L7="Muy baja","20%",IF(L7="Baja","40%",IF(L7="Media","60%",IF(L7="Alta","80%",IF(L7="Muy alta","100%","Defina la Frecuencia")))))</f>
        <v>40%</v>
      </c>
      <c r="N7" s="85">
        <f>VALUE(M7)</f>
        <v>0.4</v>
      </c>
      <c r="O7" s="77"/>
      <c r="P7" s="77" t="s">
        <v>63</v>
      </c>
      <c r="Q7" s="80">
        <f>IF(O7=0,0,IF(O7="Afectación menor a 10 SMLMV","Leve 20%",IF(O7="Entre 10 y 50 SMLMV","Menor 40%",IF(O7="Entre 50 y 100 SMLMV","Moderado 60%",IF(O7="Entre 100 y 500 SMLMV","Mayor 80%","Castastrofico 100%")))))</f>
        <v>0</v>
      </c>
      <c r="R7" s="35">
        <f>IF(O7=0,0,IF(Q7="Leve 20%",20%,IF(Q7="Menor 40%",40%,IF(Q7="Moderado 60%",60%,IF(Q7="Mayor 80%",80%,100%)))))</f>
        <v>0</v>
      </c>
      <c r="S7" s="80"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66">
        <f t="shared" ref="T7:T8" si="0">IF(S7=0,0,IF(S7="Leve 20%",20%,IF(S7="Menor 40%",40%,IF(S7="Moderado 60%",60%,IF(S7="Mayor 80%",80%,100%)))))</f>
        <v>0.6</v>
      </c>
      <c r="U7" s="84">
        <f>IF(R7&gt;T7,R7,T7)</f>
        <v>0.6</v>
      </c>
      <c r="V7" s="85">
        <f>VALUE(U7)</f>
        <v>0.6</v>
      </c>
      <c r="W7" s="78" t="str">
        <f>VLOOKUP(N7,Matriz!$B$3:$G$8,MATCH(V7,Matriz!$B$3:$G$3,0),FALSE)</f>
        <v>Moderado</v>
      </c>
      <c r="X7" s="68" t="s">
        <v>64</v>
      </c>
      <c r="Y7" s="66" t="str">
        <f>IF(AA7="Preventivo","X",IF(AA7="Detectivo","X"," "))</f>
        <v>X</v>
      </c>
      <c r="Z7" s="69" t="str">
        <f>IF(AA7="Correctivo","X"," ")</f>
        <v xml:space="preserve"> </v>
      </c>
      <c r="AA7" s="68" t="s">
        <v>65</v>
      </c>
      <c r="AB7" s="70">
        <f>IF(AA7="","",IF(AA7="Preventivo",25%,IF(AA7="Detectivo",15%,10%)))</f>
        <v>0.25</v>
      </c>
      <c r="AC7" s="68" t="s">
        <v>66</v>
      </c>
      <c r="AD7" s="76">
        <f t="shared" ref="AD7" si="1">IF(AC7="Automatico",25%,15%)</f>
        <v>0.15</v>
      </c>
      <c r="AE7" s="74">
        <f t="shared" ref="AE7:AE10" si="2">AB7+AD7</f>
        <v>0.4</v>
      </c>
      <c r="AF7" s="68" t="s">
        <v>67</v>
      </c>
      <c r="AG7" s="68" t="s">
        <v>68</v>
      </c>
      <c r="AH7" s="68" t="s">
        <v>69</v>
      </c>
      <c r="AI7" s="74">
        <f>M7-(M7*AE7)</f>
        <v>0.24</v>
      </c>
      <c r="AJ7" s="80" t="str">
        <f>IF(AK7=0,"Defina la frecuencia",IF(AK7=20%,"Muy baja",IF(AK7=40%,"Baja",IF(AK7=60%,"Media",IF(AK7=80%,"Alta","Muy alta")))))</f>
        <v>Baja</v>
      </c>
      <c r="AK7" s="81">
        <f>IF(AI7&lt;20%,20%,IF(AI7&lt;40%,40%,IF(AI7&lt;60%,60%,IF(AI7&lt;80%,80%,100%))))</f>
        <v>0.4</v>
      </c>
      <c r="AL7" s="90">
        <f>VALUE(AK7)</f>
        <v>0.4</v>
      </c>
      <c r="AM7" s="84" t="str">
        <f>IF(AN7=0,0,IF(AN7=20%,"Leve 20%",IF(AN7=40%,"Menor 40%",IF(AN7=60%,"Moderado 60%",IF(AN7=80%,"Mayor 80%","Catastrofico 100%")))))</f>
        <v>Leve 20%</v>
      </c>
      <c r="AN7" s="84">
        <f>IF(AI8&lt;20%,20%,IF(AI8&lt;40%,40%,IF(AI8&lt;60%,60%,IF(AI8&lt;80%,80%,100%))))</f>
        <v>0.2</v>
      </c>
      <c r="AO7" s="78" t="str">
        <f>VLOOKUP(AK7,Matriz!$B$3:$G$8,MATCH(AN7,Matriz!$B$3:$G$3,0),FALSE)</f>
        <v>Bajo</v>
      </c>
      <c r="AP7" s="77" t="s">
        <v>70</v>
      </c>
      <c r="AQ7" s="68" t="s">
        <v>71</v>
      </c>
      <c r="AR7" s="35" t="s">
        <v>72</v>
      </c>
      <c r="AS7" s="75" t="s">
        <v>73</v>
      </c>
      <c r="AT7" s="75">
        <v>45657</v>
      </c>
      <c r="AU7" s="35" t="s">
        <v>74</v>
      </c>
      <c r="AV7" s="68" t="s">
        <v>75</v>
      </c>
      <c r="AW7" s="35" t="s">
        <v>76</v>
      </c>
      <c r="AX7" s="77" t="s">
        <v>77</v>
      </c>
      <c r="AY7" s="77">
        <v>100</v>
      </c>
      <c r="AZ7" s="35" t="s">
        <v>78</v>
      </c>
      <c r="BA7" s="35" t="s">
        <v>79</v>
      </c>
      <c r="BB7" s="36">
        <v>1</v>
      </c>
      <c r="BC7" s="35"/>
      <c r="BD7" s="77"/>
      <c r="BE7" s="77"/>
      <c r="BF7" s="35"/>
      <c r="BG7" s="35"/>
      <c r="BH7" s="36"/>
      <c r="BI7" s="35"/>
      <c r="BJ7" s="77"/>
      <c r="BK7" s="77"/>
      <c r="BL7" s="35"/>
      <c r="BM7" s="35"/>
    </row>
    <row r="8" spans="1:66" ht="190.5" customHeight="1">
      <c r="A8" s="77"/>
      <c r="B8" s="77"/>
      <c r="C8" s="77"/>
      <c r="D8" s="77"/>
      <c r="E8" s="77"/>
      <c r="F8" s="77"/>
      <c r="G8" s="77"/>
      <c r="H8" s="77"/>
      <c r="I8" s="77"/>
      <c r="J8" s="77"/>
      <c r="K8" s="77"/>
      <c r="L8" s="80"/>
      <c r="M8" s="87"/>
      <c r="N8" s="86"/>
      <c r="O8" s="77"/>
      <c r="P8" s="77"/>
      <c r="Q8" s="80"/>
      <c r="R8" s="35">
        <f t="shared" ref="R8" si="3">IF(O8=0,0,IF(Q8="Leve 20%",20%,IF(Q8="Menor 40%",40%,IF(Q8="Moderado 60%",60%,IF(Q8="Mayor 80%",80%,100%)))))</f>
        <v>0</v>
      </c>
      <c r="S8" s="80"/>
      <c r="T8" s="66">
        <f t="shared" si="0"/>
        <v>0</v>
      </c>
      <c r="U8" s="84"/>
      <c r="V8" s="86"/>
      <c r="W8" s="78"/>
      <c r="X8" s="68" t="s">
        <v>80</v>
      </c>
      <c r="Y8" s="66" t="str">
        <f>IF(AA8="Preventivo","X",IF(AA8="Detectivo","X"," "))</f>
        <v>X</v>
      </c>
      <c r="Z8" s="69" t="str">
        <f>IF(AA8="Correctivo","X"," ")</f>
        <v xml:space="preserve"> </v>
      </c>
      <c r="AA8" s="68" t="s">
        <v>65</v>
      </c>
      <c r="AB8" s="70">
        <f>IF(AA8="","",IF(AA8="Preventivo",25%,IF(AA8="Detectivo",15%,10%)))</f>
        <v>0.25</v>
      </c>
      <c r="AC8" s="68" t="s">
        <v>66</v>
      </c>
      <c r="AD8" s="76">
        <f t="shared" ref="AD8:AD9" si="4">IF(AC8="Automatico",25%,15%)</f>
        <v>0.15</v>
      </c>
      <c r="AE8" s="74">
        <f t="shared" si="2"/>
        <v>0.4</v>
      </c>
      <c r="AF8" s="68" t="s">
        <v>67</v>
      </c>
      <c r="AG8" s="68" t="s">
        <v>81</v>
      </c>
      <c r="AH8" s="68" t="s">
        <v>69</v>
      </c>
      <c r="AI8" s="74">
        <f>AI7-(AI7*AE8)</f>
        <v>0.14399999999999999</v>
      </c>
      <c r="AJ8" s="80"/>
      <c r="AK8" s="81"/>
      <c r="AL8" s="91"/>
      <c r="AM8" s="84"/>
      <c r="AN8" s="84"/>
      <c r="AO8" s="78"/>
      <c r="AP8" s="77"/>
      <c r="AQ8" s="68" t="s">
        <v>82</v>
      </c>
      <c r="AR8" s="35" t="s">
        <v>72</v>
      </c>
      <c r="AS8" s="72">
        <v>45292</v>
      </c>
      <c r="AT8" s="75">
        <v>45657</v>
      </c>
      <c r="AU8" s="35" t="s">
        <v>74</v>
      </c>
      <c r="AV8" s="68" t="s">
        <v>83</v>
      </c>
      <c r="AW8" s="35" t="s">
        <v>84</v>
      </c>
      <c r="AX8" s="77"/>
      <c r="AY8" s="77"/>
      <c r="AZ8" s="35" t="s">
        <v>85</v>
      </c>
      <c r="BA8" s="35" t="s">
        <v>86</v>
      </c>
      <c r="BB8" s="36" t="s">
        <v>87</v>
      </c>
      <c r="BC8" s="35"/>
      <c r="BD8" s="77"/>
      <c r="BE8" s="77"/>
      <c r="BF8" s="35"/>
      <c r="BG8" s="35"/>
      <c r="BH8" s="36"/>
      <c r="BI8" s="35"/>
      <c r="BJ8" s="77"/>
      <c r="BK8" s="77"/>
      <c r="BL8" s="35"/>
      <c r="BM8" s="35"/>
    </row>
    <row r="9" spans="1:66" ht="183.75" customHeight="1">
      <c r="A9" s="77">
        <v>2</v>
      </c>
      <c r="B9" s="77" t="s">
        <v>53</v>
      </c>
      <c r="C9" s="77" t="s">
        <v>54</v>
      </c>
      <c r="D9" s="88" t="s">
        <v>88</v>
      </c>
      <c r="E9" s="77" t="s">
        <v>89</v>
      </c>
      <c r="F9" s="77" t="s">
        <v>90</v>
      </c>
      <c r="G9" s="77" t="s">
        <v>91</v>
      </c>
      <c r="H9" s="77" t="s">
        <v>92</v>
      </c>
      <c r="I9" s="77" t="s">
        <v>93</v>
      </c>
      <c r="J9" s="77" t="s">
        <v>61</v>
      </c>
      <c r="K9" s="77" t="s">
        <v>94</v>
      </c>
      <c r="L9" s="80" t="str">
        <f>IF(K9=0,"Defina la frecuencia",IF(K9="2 veces por año","Muy baja",IF(K9="3 a 24 veces por año","Baja",IF(K9="24 a 500 veces por año","Media",IF(K9="500 veces al año y maximo 5000veces por año","Alta","Muy alta")))))</f>
        <v>Media</v>
      </c>
      <c r="M9" s="87" t="str">
        <f>IF(L9="Muy baja","20%",IF(L9="Baja","40%",IF(L9="Media","60%",IF(L9="Alta","80%",IF(L9="Muy alta","100%","Defina la Frecuencia")))))</f>
        <v>60%</v>
      </c>
      <c r="N9" s="85">
        <f>VALUE(M9)</f>
        <v>0.6</v>
      </c>
      <c r="O9" s="77"/>
      <c r="P9" s="77" t="s">
        <v>63</v>
      </c>
      <c r="Q9" s="80">
        <f>IF(O9=0,0,IF(O9="Afectación menor a 10 SMLMV","Leve 20%",IF(O9="Entre 10 y 50 SMLMV","Menor 40%",IF(O9="Entre 50 y 100 SMLMV","Moderado 60%",IF(O9="Entre 100 y 500 SMLMV","Mayor 80%","Castastrofico 100%")))))</f>
        <v>0</v>
      </c>
      <c r="R9" s="35">
        <f>IF(O9=0,0,IF(Q9="Leve 20%",20%,IF(Q9="Menor 40%",40%,IF(Q9="Moderado 60%",60%,IF(Q9="Mayor 80%",80%,100%)))))</f>
        <v>0</v>
      </c>
      <c r="S9" s="80" t="str">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66">
        <f t="shared" ref="T9:T10" si="5">IF(S9=0,0,IF(S9="Leve 20%",20%,IF(S9="Menor 40%",40%,IF(S9="Moderado 60%",60%,IF(S9="Mayor 80%",80%,100%)))))</f>
        <v>0.6</v>
      </c>
      <c r="U9" s="84">
        <f>IF(R9&gt;T9,R9,T9)</f>
        <v>0.6</v>
      </c>
      <c r="V9" s="85">
        <f>VALUE(U9)</f>
        <v>0.6</v>
      </c>
      <c r="W9" s="78" t="str">
        <f>VLOOKUP(N9,Matriz!$B$3:$G$8,MATCH(V9,Matriz!$B$3:$G$3,0),FALSE)</f>
        <v>Moderado</v>
      </c>
      <c r="X9" s="68" t="s">
        <v>95</v>
      </c>
      <c r="Y9" s="66" t="str">
        <f>IF(AA9="Preventivo","X",IF(AA9="Detectivo","X"," "))</f>
        <v>X</v>
      </c>
      <c r="Z9" s="69" t="str">
        <f>IF(AA9="Correctivo","X"," ")</f>
        <v xml:space="preserve"> </v>
      </c>
      <c r="AA9" s="68" t="s">
        <v>65</v>
      </c>
      <c r="AB9" s="70">
        <f>IF(AA9="","",IF(AA9="Preventivo",25%,IF(AA9="Detectivo",15%,10%)))</f>
        <v>0.25</v>
      </c>
      <c r="AC9" s="68" t="s">
        <v>66</v>
      </c>
      <c r="AD9" s="76">
        <f t="shared" si="4"/>
        <v>0.15</v>
      </c>
      <c r="AE9" s="74">
        <f t="shared" si="2"/>
        <v>0.4</v>
      </c>
      <c r="AF9" s="68" t="s">
        <v>67</v>
      </c>
      <c r="AG9" s="68" t="s">
        <v>81</v>
      </c>
      <c r="AH9" s="68" t="s">
        <v>69</v>
      </c>
      <c r="AI9" s="74">
        <f>M9-(M9*AE9)</f>
        <v>0.36</v>
      </c>
      <c r="AJ9" s="80" t="str">
        <f>IF(AK9=0,"Defina la frecuencia",IF(AK9=20%,"Muy baja",IF(AK9=40%,"Baja",IF(AK9=60%,"Media",IF(AK9=80%,"Alta","Muy alta")))))</f>
        <v>Baja</v>
      </c>
      <c r="AK9" s="81">
        <f>IF(AI9&lt;20%,20%,IF(AI9&lt;40%,40%,IF(AI9&lt;60%,60%,IF(AI9&lt;80%,80%,100%))))</f>
        <v>0.4</v>
      </c>
      <c r="AL9" s="82">
        <f>VALUE(AK9)</f>
        <v>0.4</v>
      </c>
      <c r="AM9" s="84" t="str">
        <f>IF(AN9=0,0,IF(AN9=20%,"Leve 20%",IF(AN9=40%,"Menor 40%",IF(AN9=60%,"Moderado 60%",IF(AN9=80%,"Mayor 80%","Catastrofico 100%")))))</f>
        <v>Moderado 60%</v>
      </c>
      <c r="AN9" s="84">
        <f>IF(AI10&lt;20%,20%,IF(AI10&lt;40%,40%,IF(AI10&lt;60%,60%,IF(AI10&lt;80%,80%,100%))))</f>
        <v>0.6</v>
      </c>
      <c r="AO9" s="78" t="str">
        <f>VLOOKUP(AK9,Matriz!$B$3:$G$8,MATCH(AN9,Matriz!$B$3:$G$3,0),FALSE)</f>
        <v>Moderado</v>
      </c>
      <c r="AP9" s="79" t="s">
        <v>70</v>
      </c>
      <c r="AQ9" s="68" t="s">
        <v>96</v>
      </c>
      <c r="AR9" s="35" t="s">
        <v>72</v>
      </c>
      <c r="AS9" s="71">
        <v>45292</v>
      </c>
      <c r="AT9" s="75">
        <v>45657</v>
      </c>
      <c r="AU9" s="35" t="s">
        <v>74</v>
      </c>
      <c r="AV9" s="68" t="s">
        <v>97</v>
      </c>
      <c r="AW9" s="35" t="s">
        <v>98</v>
      </c>
      <c r="AX9" s="77" t="s">
        <v>77</v>
      </c>
      <c r="AY9" s="77">
        <v>100</v>
      </c>
      <c r="AZ9" s="35" t="s">
        <v>99</v>
      </c>
      <c r="BA9" s="35" t="s">
        <v>100</v>
      </c>
      <c r="BB9" s="36">
        <v>1</v>
      </c>
      <c r="BC9" s="35"/>
      <c r="BD9" s="77"/>
      <c r="BE9" s="77"/>
      <c r="BF9" s="35"/>
      <c r="BG9" s="35"/>
      <c r="BH9" s="36"/>
      <c r="BI9" s="35"/>
      <c r="BJ9" s="77"/>
      <c r="BK9" s="77"/>
      <c r="BL9" s="35"/>
      <c r="BM9" s="35"/>
    </row>
    <row r="10" spans="1:66" ht="168.75" customHeight="1">
      <c r="A10" s="77"/>
      <c r="B10" s="77"/>
      <c r="C10" s="77"/>
      <c r="D10" s="77"/>
      <c r="E10" s="77"/>
      <c r="F10" s="77"/>
      <c r="G10" s="77"/>
      <c r="H10" s="77"/>
      <c r="I10" s="77"/>
      <c r="J10" s="77"/>
      <c r="K10" s="77"/>
      <c r="L10" s="80"/>
      <c r="M10" s="87"/>
      <c r="N10" s="86"/>
      <c r="O10" s="77"/>
      <c r="P10" s="77"/>
      <c r="Q10" s="80"/>
      <c r="R10" s="35">
        <f t="shared" ref="R10" si="6">IF(O10=0,0,IF(Q10="Leve 20%",20%,IF(Q10="Menor 40%",40%,IF(Q10="Moderado 60%",60%,IF(Q10="Mayor 80%",80%,100%)))))</f>
        <v>0</v>
      </c>
      <c r="S10" s="80"/>
      <c r="T10" s="66">
        <f t="shared" si="5"/>
        <v>0</v>
      </c>
      <c r="U10" s="84"/>
      <c r="V10" s="86"/>
      <c r="W10" s="78"/>
      <c r="X10" s="68" t="s">
        <v>101</v>
      </c>
      <c r="Y10" s="66" t="str">
        <f>IF(AA10="Preventivo","X",IF(AA10="Detectivo","X"," "))</f>
        <v xml:space="preserve"> </v>
      </c>
      <c r="Z10" s="69" t="str">
        <f>IF(AA10="Correctivo","X"," ")</f>
        <v>X</v>
      </c>
      <c r="AA10" s="68" t="s">
        <v>102</v>
      </c>
      <c r="AB10" s="68">
        <f>IF(AA10="","",IF(AA10="Preventivo",25%,IF(AA10="Detectivo",15%,10%)))</f>
        <v>0.1</v>
      </c>
      <c r="AC10" s="68" t="s">
        <v>66</v>
      </c>
      <c r="AD10" s="35">
        <f t="shared" ref="AD10" si="7">IF(AC10="Automatico",25%,15%)</f>
        <v>0.15</v>
      </c>
      <c r="AE10" s="74">
        <f t="shared" si="2"/>
        <v>0.25</v>
      </c>
      <c r="AF10" s="68" t="s">
        <v>67</v>
      </c>
      <c r="AG10" s="68" t="s">
        <v>81</v>
      </c>
      <c r="AH10" s="68" t="s">
        <v>69</v>
      </c>
      <c r="AI10" s="74">
        <f>U9-(U9*AE10)</f>
        <v>0.44999999999999996</v>
      </c>
      <c r="AJ10" s="80"/>
      <c r="AK10" s="81"/>
      <c r="AL10" s="83"/>
      <c r="AM10" s="84"/>
      <c r="AN10" s="84"/>
      <c r="AO10" s="78"/>
      <c r="AP10" s="79"/>
      <c r="AQ10" s="68" t="s">
        <v>103</v>
      </c>
      <c r="AR10" s="35" t="s">
        <v>72</v>
      </c>
      <c r="AS10" s="71">
        <v>45292</v>
      </c>
      <c r="AT10" s="75">
        <v>45657</v>
      </c>
      <c r="AU10" s="35" t="s">
        <v>74</v>
      </c>
      <c r="AV10" s="68" t="s">
        <v>104</v>
      </c>
      <c r="AW10" s="35" t="s">
        <v>105</v>
      </c>
      <c r="AX10" s="77"/>
      <c r="AY10" s="77"/>
      <c r="AZ10" s="35" t="s">
        <v>106</v>
      </c>
      <c r="BA10" s="35" t="s">
        <v>107</v>
      </c>
      <c r="BB10" s="36">
        <v>0.75</v>
      </c>
      <c r="BC10" s="35"/>
      <c r="BD10" s="77"/>
      <c r="BE10" s="77"/>
      <c r="BF10" s="35"/>
      <c r="BG10" s="35"/>
      <c r="BH10" s="36"/>
      <c r="BI10" s="35"/>
      <c r="BJ10" s="77"/>
      <c r="BK10" s="77"/>
      <c r="BL10" s="35"/>
      <c r="BM10" s="35"/>
    </row>
    <row r="11" spans="1:66"/>
    <row r="12" spans="1:66"/>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94">
    <mergeCell ref="F9:F10"/>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X5:X6"/>
    <mergeCell ref="W7:W8"/>
    <mergeCell ref="V7:V8"/>
    <mergeCell ref="J7:J8"/>
    <mergeCell ref="K7:K8"/>
    <mergeCell ref="L7:L8"/>
    <mergeCell ref="M7:M8"/>
    <mergeCell ref="O7:O8"/>
    <mergeCell ref="N7:N8"/>
    <mergeCell ref="A1:B3"/>
    <mergeCell ref="D4:D6"/>
    <mergeCell ref="C4:C6"/>
    <mergeCell ref="A4:B6"/>
    <mergeCell ref="E4:E6"/>
    <mergeCell ref="C1:I1"/>
    <mergeCell ref="C2:I2"/>
    <mergeCell ref="C3:E3"/>
    <mergeCell ref="F3:I3"/>
    <mergeCell ref="F4:W5"/>
    <mergeCell ref="F7:F8"/>
    <mergeCell ref="A7:A8"/>
    <mergeCell ref="B7:B8"/>
    <mergeCell ref="C7:C8"/>
    <mergeCell ref="D7:D8"/>
    <mergeCell ref="E7:E8"/>
    <mergeCell ref="G7:G8"/>
    <mergeCell ref="H7:H8"/>
    <mergeCell ref="I7:I8"/>
    <mergeCell ref="J1:L3"/>
    <mergeCell ref="BJ7:BJ8"/>
    <mergeCell ref="AO7:AO8"/>
    <mergeCell ref="AP7:AP8"/>
    <mergeCell ref="AJ7:AJ8"/>
    <mergeCell ref="AK7:AK8"/>
    <mergeCell ref="AM7:AM8"/>
    <mergeCell ref="AN7:AN8"/>
    <mergeCell ref="P7:P8"/>
    <mergeCell ref="AL7:AL8"/>
    <mergeCell ref="Q7:Q8"/>
    <mergeCell ref="S7:S8"/>
    <mergeCell ref="U7:U8"/>
    <mergeCell ref="BK7:BK8"/>
    <mergeCell ref="AX7:AX8"/>
    <mergeCell ref="AY7:AY8"/>
    <mergeCell ref="BD7:BD8"/>
    <mergeCell ref="BE7:BE8"/>
    <mergeCell ref="A9:A10"/>
    <mergeCell ref="B9:B10"/>
    <mergeCell ref="C9:C10"/>
    <mergeCell ref="D9:D10"/>
    <mergeCell ref="E9:E10"/>
    <mergeCell ref="G9:G10"/>
    <mergeCell ref="H9:H10"/>
    <mergeCell ref="I9:I10"/>
    <mergeCell ref="J9:J10"/>
    <mergeCell ref="K9:K10"/>
    <mergeCell ref="L9:L10"/>
    <mergeCell ref="M9:M10"/>
    <mergeCell ref="N9:N10"/>
    <mergeCell ref="O9:O10"/>
    <mergeCell ref="P9:P10"/>
    <mergeCell ref="Q9:Q10"/>
    <mergeCell ref="S9:S10"/>
    <mergeCell ref="U9:U10"/>
    <mergeCell ref="V9:V10"/>
    <mergeCell ref="W9:W10"/>
    <mergeCell ref="AO9:AO10"/>
    <mergeCell ref="AP9:AP10"/>
    <mergeCell ref="BJ9:BJ10"/>
    <mergeCell ref="AJ9:AJ10"/>
    <mergeCell ref="AK9:AK10"/>
    <mergeCell ref="AL9:AL10"/>
    <mergeCell ref="AM9:AM10"/>
    <mergeCell ref="AN9:AN10"/>
    <mergeCell ref="BK9:BK10"/>
    <mergeCell ref="AX9:AX10"/>
    <mergeCell ref="AY9:AY10"/>
    <mergeCell ref="BD9:BD10"/>
    <mergeCell ref="BE9:BE10"/>
  </mergeCells>
  <conditionalFormatting sqref="L7:N7 L10:M10 L8:M8">
    <cfRule type="expression" dxfId="47" priority="108">
      <formula>IF($L7="Muy alta",TRUE,FALSE)</formula>
    </cfRule>
    <cfRule type="expression" dxfId="46" priority="109">
      <formula>IF($L7="Alta",TRUE,FALSE)</formula>
    </cfRule>
    <cfRule type="expression" dxfId="45" priority="110">
      <formula>IF($L7="Media",TRUE,FALSE)</formula>
    </cfRule>
    <cfRule type="expression" dxfId="44" priority="112">
      <formula>IF($L7="Baja",TRUE,FALSE)</formula>
    </cfRule>
    <cfRule type="expression" dxfId="43" priority="113">
      <formula>IF($L7="Muy Baja",TRUE,FALSE)</formula>
    </cfRule>
  </conditionalFormatting>
  <conditionalFormatting sqref="U7:V7 U10 U8 AM7:AN10">
    <cfRule type="expression" dxfId="42" priority="98">
      <formula>IF($U7=100%,TRUE,FALSE)</formula>
    </cfRule>
    <cfRule type="expression" dxfId="41" priority="99">
      <formula>IF($U7=80%,TRUE,FALSE)</formula>
    </cfRule>
    <cfRule type="expression" dxfId="40" priority="100">
      <formula>IF($U7=60%,TRUE,FALSE)</formula>
    </cfRule>
    <cfRule type="expression" dxfId="39" priority="101">
      <formula>IF($U7=40%,TRUE,FALSE)</formula>
    </cfRule>
    <cfRule type="expression" dxfId="38" priority="102">
      <formula>IF($U7=20%,TRUE,FALSE)</formula>
    </cfRule>
  </conditionalFormatting>
  <conditionalFormatting sqref="Q7:Q10">
    <cfRule type="expression" dxfId="37" priority="82">
      <formula>IF($Q7="Catastrofico 100%",TRUE,FALSE)</formula>
    </cfRule>
    <cfRule type="expression" dxfId="36" priority="83">
      <formula>IF($Q7="Mayor 80%",TRUE,FALSE)</formula>
    </cfRule>
    <cfRule type="expression" dxfId="35" priority="84">
      <formula>IF($Q7="Moderado 60%",TRUE,FALSE)</formula>
    </cfRule>
    <cfRule type="expression" dxfId="34" priority="85">
      <formula>IF($Q7="Menor 40%",TRUE,FALSE)</formula>
    </cfRule>
    <cfRule type="expression" dxfId="33" priority="86">
      <formula>IF($Q7="Leve 20%",TRUE,FALSE)</formula>
    </cfRule>
  </conditionalFormatting>
  <conditionalFormatting sqref="S7:S10">
    <cfRule type="expression" dxfId="32" priority="77">
      <formula>IF($S7="Catastrofico 100%",TRUE,FALSE)</formula>
    </cfRule>
    <cfRule type="expression" dxfId="31" priority="78">
      <formula>IF($S7="Mayor 80%",TRUE,FALSE)</formula>
    </cfRule>
    <cfRule type="expression" dxfId="30" priority="79">
      <formula>IF($S7="Moderado 60%",TRUE,FALSE)</formula>
    </cfRule>
    <cfRule type="expression" dxfId="29" priority="80">
      <formula>IF($S7="Menor 40%",TRUE,FALSE)</formula>
    </cfRule>
    <cfRule type="expression" dxfId="28" priority="81">
      <formula>IF($S7="Leve 20%",TRUE,FALSE)</formula>
    </cfRule>
  </conditionalFormatting>
  <conditionalFormatting sqref="AO7:AO10 W7:W10">
    <cfRule type="expression" dxfId="27" priority="68">
      <formula>IF($W7="Extremo",TRUE,FALSE)</formula>
    </cfRule>
    <cfRule type="expression" dxfId="26" priority="69">
      <formula>IF($W7="Alto",TRUE,FALSE)</formula>
    </cfRule>
    <cfRule type="expression" dxfId="25" priority="70">
      <formula>IF($W7="Moderado",TRUE,FALSE)</formula>
    </cfRule>
    <cfRule type="expression" dxfId="24" priority="71">
      <formula>IF($W7="Bajo",TRUE,FALSE)</formula>
    </cfRule>
  </conditionalFormatting>
  <conditionalFormatting sqref="AJ7:AK10">
    <cfRule type="expression" dxfId="23" priority="63">
      <formula>IF($AJ7="Muy alta",TRUE,FALSE)</formula>
    </cfRule>
    <cfRule type="expression" dxfId="22" priority="64">
      <formula>IF($AJ7="Alta",TRUE,FALSE)</formula>
    </cfRule>
    <cfRule type="expression" dxfId="21" priority="65">
      <formula>IF($AJ7="Media",TRUE,FALSE)</formula>
    </cfRule>
    <cfRule type="expression" dxfId="20" priority="66">
      <formula>IF($AJ7="Baja",TRUE,FALSE)</formula>
    </cfRule>
    <cfRule type="expression" dxfId="19" priority="67">
      <formula>IF($AJ7="Muy baja",TRUE,FALSE)</formula>
    </cfRule>
  </conditionalFormatting>
  <conditionalFormatting sqref="L9:N9">
    <cfRule type="expression" dxfId="18" priority="44">
      <formula>IF($L9="Muy alta",TRUE,FALSE)</formula>
    </cfRule>
    <cfRule type="expression" dxfId="17" priority="45">
      <formula>IF($L9="Alta",TRUE,FALSE)</formula>
    </cfRule>
    <cfRule type="expression" dxfId="16" priority="46">
      <formula>IF($L9="Media",TRUE,FALSE)</formula>
    </cfRule>
    <cfRule type="expression" dxfId="15" priority="47">
      <formula>IF($L9="Baja",TRUE,FALSE)</formula>
    </cfRule>
    <cfRule type="expression" dxfId="14" priority="48">
      <formula>IF($L9="Muy Baja",TRUE,FALSE)</formula>
    </cfRule>
  </conditionalFormatting>
  <conditionalFormatting sqref="U9:V9">
    <cfRule type="expression" dxfId="13" priority="39">
      <formula>IF($U9=100%,TRUE,FALSE)</formula>
    </cfRule>
    <cfRule type="expression" dxfId="12" priority="40">
      <formula>IF($U9=80%,TRUE,FALSE)</formula>
    </cfRule>
    <cfRule type="expression" dxfId="11" priority="41">
      <formula>IF($U9=60%,TRUE,FALSE)</formula>
    </cfRule>
    <cfRule type="expression" dxfId="10" priority="42">
      <formula>IF($U9=40%,TRUE,FALSE)</formula>
    </cfRule>
    <cfRule type="expression" dxfId="9" priority="43">
      <formula>IF($U9=20%,TRUE,FALSE)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xm:sqref>
        </x14:dataValidation>
        <x14:dataValidation type="list" allowBlank="1" showInputMessage="1" showErrorMessage="1" xr:uid="{161664FB-FB43-46A2-ACA3-A1D959DBE1E8}">
          <x14:formula1>
            <xm:f>Listas!$E$3:$E$7</xm:f>
          </x14:formula1>
          <xm:sqref>O7 O9</xm:sqref>
        </x14:dataValidation>
        <x14:dataValidation type="list" allowBlank="1" showInputMessage="1" showErrorMessage="1" xr:uid="{CE63960E-9783-4930-BB1A-C82EC5B2BDFA}">
          <x14:formula1>
            <xm:f>Listas!$F$3:$F$7</xm:f>
          </x14:formula1>
          <xm:sqref>P7 P9</xm:sqref>
        </x14:dataValidation>
        <x14:dataValidation type="list" allowBlank="1" showInputMessage="1" showErrorMessage="1" xr:uid="{46D6E266-95CA-41BA-99FE-E9CCB3C9174A}">
          <x14:formula1>
            <xm:f>Listas!$P$2:$P$4</xm:f>
          </x14:formula1>
          <xm:sqref>AU7:AU10</xm:sqref>
        </x14:dataValidation>
        <x14:dataValidation type="list" allowBlank="1" showInputMessage="1" showErrorMessage="1" xr:uid="{008DCCA4-6B15-4E9E-BF0B-024B6C2A85D2}">
          <x14:formula1>
            <xm:f>Listas!$A$2:$A$10</xm:f>
          </x14:formula1>
          <xm:sqref>J7 J9</xm:sqref>
        </x14:dataValidation>
        <x14:dataValidation type="list" allowBlank="1" showInputMessage="1" showErrorMessage="1" xr:uid="{1651180C-A264-4DBE-8DDC-1E33069FADA3}">
          <x14:formula1>
            <xm:f>Listas!$R$2:$R$3</xm:f>
          </x14:formula1>
          <xm:sqref>B7 B9</xm:sqref>
        </x14:dataValidation>
        <x14:dataValidation type="list" allowBlank="1" showInputMessage="1" showErrorMessage="1" xr:uid="{C02F0F0B-BE94-4170-B066-729F35051F44}">
          <x14:formula1>
            <xm:f>Listas!$T$2:$T$3</xm:f>
          </x14:formula1>
          <xm:sqref>BD7 AX7 BJ7 BD9 AX9 BJ9</xm:sqref>
        </x14:dataValidation>
        <x14:dataValidation type="list" allowBlank="1" showInputMessage="1" showErrorMessage="1" xr:uid="{F4C3936E-7187-4E9B-9409-5FEAD27D909E}">
          <x14:formula1>
            <xm:f>Listas!$H$2:$H$4</xm:f>
          </x14:formula1>
          <xm:sqref>AA7:AA10</xm:sqref>
        </x14:dataValidation>
        <x14:dataValidation type="list" allowBlank="1" showInputMessage="1" showErrorMessage="1" xr:uid="{BC795DE6-5D32-4AE9-9E87-F5BDD0C633CF}">
          <x14:formula1>
            <xm:f>Listas!$I$2:$I$3</xm:f>
          </x14:formula1>
          <xm:sqref>AC7:AD10</xm:sqref>
        </x14:dataValidation>
        <x14:dataValidation type="list" allowBlank="1" showInputMessage="1" showErrorMessage="1" xr:uid="{2F1CA850-B5CC-4D9E-887D-25F63C0DF97B}">
          <x14:formula1>
            <xm:f>Listas!$J$2:$J$3</xm:f>
          </x14:formula1>
          <xm:sqref>AF7:AF10</xm:sqref>
        </x14:dataValidation>
        <x14:dataValidation type="list" allowBlank="1" showInputMessage="1" showErrorMessage="1" xr:uid="{B34E9BD0-E261-482D-BFD0-A58D3E1817FF}">
          <x14:formula1>
            <xm:f>Listas!$K$2:$K$3</xm:f>
          </x14:formula1>
          <xm:sqref>AG7:AG10</xm:sqref>
        </x14:dataValidation>
        <x14:dataValidation type="list" allowBlank="1" showInputMessage="1" showErrorMessage="1" xr:uid="{46975C80-A6DF-4BD4-BD1D-DB8F650B5A7F}">
          <x14:formula1>
            <xm:f>Listas!$L$2:$L$3</xm:f>
          </x14:formula1>
          <xm:sqref>AH7:AH10</xm:sqref>
        </x14:dataValidation>
        <x14:dataValidation type="list" allowBlank="1" showInputMessage="1" showErrorMessage="1" xr:uid="{2C27F230-6833-4B66-91EB-0AC5B9E00340}">
          <x14:formula1>
            <xm:f>Listas!$N$2:$N$4</xm:f>
          </x14:formula1>
          <xm:sqref>AP7 AP9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108</v>
      </c>
      <c r="E1" s="120" t="s">
        <v>109</v>
      </c>
      <c r="F1" s="120"/>
      <c r="H1" s="121" t="s">
        <v>16</v>
      </c>
      <c r="I1" s="121"/>
      <c r="J1" s="121"/>
      <c r="K1" s="121"/>
      <c r="L1" s="121"/>
      <c r="N1" s="15" t="s">
        <v>22</v>
      </c>
      <c r="P1" s="17" t="s">
        <v>45</v>
      </c>
      <c r="R1" s="17" t="s">
        <v>110</v>
      </c>
      <c r="T1" s="18" t="s">
        <v>48</v>
      </c>
    </row>
    <row r="2" spans="1:23" ht="49.5" customHeight="1">
      <c r="A2" s="19" t="s">
        <v>111</v>
      </c>
      <c r="C2" s="21" t="s">
        <v>112</v>
      </c>
      <c r="E2" s="24" t="s">
        <v>113</v>
      </c>
      <c r="F2" s="24" t="s">
        <v>31</v>
      </c>
      <c r="H2" s="32" t="s">
        <v>65</v>
      </c>
      <c r="I2" s="32" t="s">
        <v>114</v>
      </c>
      <c r="J2" s="32" t="s">
        <v>67</v>
      </c>
      <c r="K2" s="32" t="s">
        <v>81</v>
      </c>
      <c r="L2" s="32" t="s">
        <v>69</v>
      </c>
      <c r="N2" s="31" t="s">
        <v>115</v>
      </c>
      <c r="P2" s="44" t="s">
        <v>116</v>
      </c>
      <c r="R2" s="32" t="s">
        <v>53</v>
      </c>
      <c r="T2" s="35" t="s">
        <v>77</v>
      </c>
    </row>
    <row r="3" spans="1:23" ht="49.5" customHeight="1">
      <c r="A3" s="19" t="s">
        <v>117</v>
      </c>
      <c r="C3" s="21" t="s">
        <v>62</v>
      </c>
      <c r="E3" s="25" t="s">
        <v>118</v>
      </c>
      <c r="F3" s="25" t="s">
        <v>119</v>
      </c>
      <c r="H3" s="32" t="s">
        <v>120</v>
      </c>
      <c r="I3" s="32" t="s">
        <v>66</v>
      </c>
      <c r="J3" s="32" t="s">
        <v>121</v>
      </c>
      <c r="K3" s="32" t="s">
        <v>68</v>
      </c>
      <c r="L3" s="32" t="s">
        <v>122</v>
      </c>
      <c r="N3" s="73" t="s">
        <v>123</v>
      </c>
      <c r="P3" s="45" t="s">
        <v>74</v>
      </c>
      <c r="R3" s="32" t="s">
        <v>124</v>
      </c>
      <c r="T3" s="35" t="s">
        <v>125</v>
      </c>
    </row>
    <row r="4" spans="1:23" ht="96" customHeight="1">
      <c r="A4" s="19" t="s">
        <v>126</v>
      </c>
      <c r="C4" s="21" t="s">
        <v>94</v>
      </c>
      <c r="E4" s="25" t="s">
        <v>127</v>
      </c>
      <c r="F4" s="25" t="s">
        <v>128</v>
      </c>
      <c r="H4" s="32" t="s">
        <v>102</v>
      </c>
      <c r="I4" s="11"/>
      <c r="J4" s="11"/>
      <c r="K4" s="11"/>
      <c r="L4" s="11"/>
      <c r="N4" s="33" t="s">
        <v>129</v>
      </c>
      <c r="P4" s="44" t="s">
        <v>130</v>
      </c>
    </row>
    <row r="5" spans="1:23" ht="49.5" customHeight="1">
      <c r="A5" s="19" t="s">
        <v>131</v>
      </c>
      <c r="C5" s="21" t="s">
        <v>132</v>
      </c>
      <c r="E5" s="25" t="s">
        <v>133</v>
      </c>
      <c r="F5" s="25" t="s">
        <v>63</v>
      </c>
    </row>
    <row r="6" spans="1:23" ht="49.5" customHeight="1">
      <c r="A6" s="19" t="s">
        <v>134</v>
      </c>
      <c r="C6" s="22" t="s">
        <v>135</v>
      </c>
      <c r="E6" s="25" t="s">
        <v>136</v>
      </c>
      <c r="F6" s="25" t="s">
        <v>137</v>
      </c>
      <c r="N6" s="30"/>
    </row>
    <row r="7" spans="1:23" ht="49.5" customHeight="1">
      <c r="A7" s="19" t="s">
        <v>138</v>
      </c>
      <c r="E7" s="25" t="s">
        <v>139</v>
      </c>
      <c r="F7" s="25" t="s">
        <v>140</v>
      </c>
    </row>
    <row r="8" spans="1:23" ht="49.5" customHeight="1">
      <c r="A8" s="19" t="s">
        <v>141</v>
      </c>
      <c r="C8" s="16" t="s">
        <v>142</v>
      </c>
      <c r="E8" s="23"/>
      <c r="F8" s="23"/>
    </row>
    <row r="9" spans="1:23" ht="51.75" customHeight="1">
      <c r="A9" s="19" t="s">
        <v>143</v>
      </c>
      <c r="C9" s="32" t="s">
        <v>144</v>
      </c>
    </row>
    <row r="10" spans="1:23" ht="55.5" customHeight="1">
      <c r="A10" s="19" t="s">
        <v>145</v>
      </c>
      <c r="C10" s="32" t="s">
        <v>146</v>
      </c>
      <c r="E10" s="23"/>
      <c r="F10" s="23"/>
    </row>
    <row r="11" spans="1:23" ht="40.5" customHeight="1">
      <c r="A11" s="19" t="s">
        <v>147</v>
      </c>
      <c r="C11" s="32" t="s">
        <v>148</v>
      </c>
    </row>
    <row r="12" spans="1:23" ht="40.5" customHeight="1">
      <c r="C12" s="32" t="s">
        <v>149</v>
      </c>
    </row>
    <row r="13" spans="1:23" ht="40.5" customHeight="1">
      <c r="C13" s="32" t="s">
        <v>150</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122" t="s">
        <v>151</v>
      </c>
      <c r="C1" s="122"/>
      <c r="D1" s="122"/>
      <c r="E1" s="122"/>
      <c r="F1" s="122"/>
      <c r="G1" s="122"/>
      <c r="H1" s="122"/>
      <c r="I1" s="122"/>
      <c r="J1" s="122"/>
      <c r="K1" s="122"/>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152</v>
      </c>
      <c r="D4" s="20" t="s">
        <v>152</v>
      </c>
      <c r="E4" s="20" t="s">
        <v>153</v>
      </c>
      <c r="F4" s="20" t="s">
        <v>154</v>
      </c>
      <c r="G4" s="20" t="s">
        <v>155</v>
      </c>
    </row>
    <row r="5" spans="1:27">
      <c r="B5" s="41">
        <v>0.4</v>
      </c>
      <c r="C5" s="20" t="s">
        <v>152</v>
      </c>
      <c r="D5" s="20" t="s">
        <v>153</v>
      </c>
      <c r="E5" s="20" t="s">
        <v>153</v>
      </c>
      <c r="F5" s="20" t="s">
        <v>154</v>
      </c>
      <c r="G5" s="20" t="s">
        <v>155</v>
      </c>
    </row>
    <row r="6" spans="1:27">
      <c r="B6" s="41">
        <v>0.6</v>
      </c>
      <c r="C6" s="20" t="s">
        <v>153</v>
      </c>
      <c r="D6" s="20" t="s">
        <v>153</v>
      </c>
      <c r="E6" s="20" t="s">
        <v>153</v>
      </c>
      <c r="F6" s="20" t="s">
        <v>154</v>
      </c>
      <c r="G6" s="20" t="s">
        <v>155</v>
      </c>
    </row>
    <row r="7" spans="1:27">
      <c r="B7" s="41">
        <v>0.8</v>
      </c>
      <c r="C7" s="20" t="s">
        <v>153</v>
      </c>
      <c r="D7" s="20" t="s">
        <v>153</v>
      </c>
      <c r="E7" s="20" t="s">
        <v>154</v>
      </c>
      <c r="F7" s="20" t="s">
        <v>154</v>
      </c>
      <c r="G7" s="20" t="s">
        <v>155</v>
      </c>
    </row>
    <row r="8" spans="1:27">
      <c r="B8" s="41">
        <v>1</v>
      </c>
      <c r="C8" s="20" t="s">
        <v>154</v>
      </c>
      <c r="D8" s="20" t="s">
        <v>154</v>
      </c>
      <c r="E8" s="20" t="s">
        <v>154</v>
      </c>
      <c r="F8" s="20" t="s">
        <v>154</v>
      </c>
      <c r="G8" s="20" t="s">
        <v>155</v>
      </c>
    </row>
    <row r="9" spans="1:27">
      <c r="B9" s="41"/>
    </row>
    <row r="10" spans="1:27">
      <c r="B10" s="41"/>
    </row>
    <row r="20" spans="1:10" ht="29.25" customHeight="1">
      <c r="A20" s="122" t="s">
        <v>156</v>
      </c>
      <c r="B20" s="122"/>
      <c r="C20" s="122"/>
      <c r="D20" s="122"/>
      <c r="E20" s="122"/>
      <c r="F20" s="122"/>
      <c r="G20" s="122"/>
      <c r="H20" s="122"/>
      <c r="I20" s="122"/>
      <c r="J20" s="122"/>
    </row>
    <row r="22" spans="1:10">
      <c r="C22" s="42" t="s">
        <v>23</v>
      </c>
      <c r="D22" s="40"/>
    </row>
    <row r="23" spans="1:10">
      <c r="B23" s="20"/>
      <c r="C23" s="46" t="s">
        <v>157</v>
      </c>
      <c r="D23" s="46" t="s">
        <v>158</v>
      </c>
      <c r="E23" s="46" t="s">
        <v>153</v>
      </c>
      <c r="F23" s="46" t="s">
        <v>159</v>
      </c>
      <c r="G23" s="46" t="s">
        <v>160</v>
      </c>
    </row>
    <row r="24" spans="1:10">
      <c r="A24" s="40" t="s">
        <v>35</v>
      </c>
      <c r="B24" s="46" t="s">
        <v>161</v>
      </c>
      <c r="C24" s="20" t="s">
        <v>162</v>
      </c>
      <c r="D24" s="20" t="s">
        <v>162</v>
      </c>
      <c r="E24" s="20" t="s">
        <v>155</v>
      </c>
      <c r="F24" s="20" t="s">
        <v>155</v>
      </c>
      <c r="G24" s="20" t="s">
        <v>155</v>
      </c>
    </row>
    <row r="25" spans="1:10">
      <c r="B25" s="46" t="s">
        <v>163</v>
      </c>
      <c r="C25" s="20" t="s">
        <v>162</v>
      </c>
      <c r="D25" s="20" t="s">
        <v>162</v>
      </c>
      <c r="E25" s="20" t="s">
        <v>154</v>
      </c>
      <c r="F25" s="20" t="s">
        <v>155</v>
      </c>
      <c r="G25" s="20" t="s">
        <v>155</v>
      </c>
    </row>
    <row r="26" spans="1:10">
      <c r="B26" s="46" t="s">
        <v>164</v>
      </c>
      <c r="C26" s="20" t="s">
        <v>162</v>
      </c>
      <c r="D26" s="20" t="s">
        <v>162</v>
      </c>
      <c r="E26" s="20" t="s">
        <v>154</v>
      </c>
      <c r="F26" s="20" t="s">
        <v>155</v>
      </c>
      <c r="G26" s="20" t="s">
        <v>155</v>
      </c>
    </row>
    <row r="27" spans="1:10">
      <c r="B27" s="46" t="s">
        <v>165</v>
      </c>
      <c r="C27" s="20" t="s">
        <v>162</v>
      </c>
      <c r="D27" s="20" t="s">
        <v>162</v>
      </c>
      <c r="E27" s="20" t="s">
        <v>153</v>
      </c>
      <c r="F27" s="20" t="s">
        <v>154</v>
      </c>
      <c r="G27" s="20" t="s">
        <v>155</v>
      </c>
    </row>
    <row r="28" spans="1:10">
      <c r="B28" s="46" t="s">
        <v>166</v>
      </c>
      <c r="C28" s="20" t="s">
        <v>162</v>
      </c>
      <c r="D28" s="20" t="s">
        <v>162</v>
      </c>
      <c r="E28" s="20" t="s">
        <v>153</v>
      </c>
      <c r="F28" s="20" t="s">
        <v>154</v>
      </c>
      <c r="G28" s="20" t="s">
        <v>155</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26" t="s">
        <v>167</v>
      </c>
      <c r="B1" s="126"/>
      <c r="C1" s="126"/>
    </row>
    <row r="2" spans="1:3">
      <c r="A2" s="1" t="s">
        <v>168</v>
      </c>
      <c r="B2" s="1" t="s">
        <v>169</v>
      </c>
      <c r="C2" s="1" t="s">
        <v>170</v>
      </c>
    </row>
    <row r="3" spans="1:3">
      <c r="A3" s="2" t="s">
        <v>171</v>
      </c>
      <c r="B3" s="2" t="s">
        <v>172</v>
      </c>
      <c r="C3" s="2" t="s">
        <v>173</v>
      </c>
    </row>
    <row r="4" spans="1:3">
      <c r="A4" s="2" t="s">
        <v>174</v>
      </c>
      <c r="B4" s="2" t="s">
        <v>175</v>
      </c>
      <c r="C4" s="2" t="s">
        <v>176</v>
      </c>
    </row>
    <row r="5" spans="1:3">
      <c r="A5" s="2" t="s">
        <v>177</v>
      </c>
      <c r="B5" s="2" t="s">
        <v>178</v>
      </c>
      <c r="C5" s="2" t="s">
        <v>179</v>
      </c>
    </row>
    <row r="6" spans="1:3">
      <c r="A6" s="2" t="s">
        <v>180</v>
      </c>
      <c r="B6" s="2" t="s">
        <v>181</v>
      </c>
      <c r="C6" s="2" t="s">
        <v>182</v>
      </c>
    </row>
    <row r="7" spans="1:3">
      <c r="A7" s="2" t="s">
        <v>183</v>
      </c>
      <c r="B7" s="2" t="s">
        <v>184</v>
      </c>
      <c r="C7" s="2" t="s">
        <v>185</v>
      </c>
    </row>
    <row r="8" spans="1:3">
      <c r="A8" s="2" t="s">
        <v>186</v>
      </c>
      <c r="B8" s="2" t="s">
        <v>187</v>
      </c>
      <c r="C8" s="2" t="s">
        <v>188</v>
      </c>
    </row>
    <row r="9" spans="1:3">
      <c r="A9" s="2"/>
      <c r="B9" s="2"/>
      <c r="C9" s="2" t="s">
        <v>189</v>
      </c>
    </row>
    <row r="11" spans="1:3">
      <c r="A11" s="1" t="s">
        <v>190</v>
      </c>
    </row>
    <row r="12" spans="1:3">
      <c r="A12" s="2" t="s">
        <v>183</v>
      </c>
    </row>
    <row r="13" spans="1:3">
      <c r="A13" s="2" t="s">
        <v>191</v>
      </c>
    </row>
    <row r="14" spans="1:3">
      <c r="A14" s="2" t="s">
        <v>192</v>
      </c>
    </row>
    <row r="15" spans="1:3">
      <c r="A15" s="2" t="s">
        <v>193</v>
      </c>
    </row>
    <row r="16" spans="1:3">
      <c r="A16" s="2" t="s">
        <v>181</v>
      </c>
    </row>
    <row r="17" spans="1:3">
      <c r="A17" s="2" t="s">
        <v>194</v>
      </c>
    </row>
    <row r="18" spans="1:3">
      <c r="A18" s="2" t="s">
        <v>195</v>
      </c>
    </row>
    <row r="19" spans="1:3">
      <c r="A19" s="2" t="s">
        <v>196</v>
      </c>
    </row>
    <row r="20" spans="1:3">
      <c r="A20" s="2" t="s">
        <v>197</v>
      </c>
    </row>
    <row r="22" spans="1:3">
      <c r="A22" s="126" t="s">
        <v>198</v>
      </c>
      <c r="B22" s="126"/>
    </row>
    <row r="23" spans="1:3">
      <c r="A23" s="1" t="s">
        <v>199</v>
      </c>
      <c r="B23" s="1" t="s">
        <v>200</v>
      </c>
    </row>
    <row r="24" spans="1:3">
      <c r="A24" s="2" t="s">
        <v>201</v>
      </c>
      <c r="B24" s="2" t="s">
        <v>202</v>
      </c>
    </row>
    <row r="25" spans="1:3">
      <c r="A25" s="2" t="s">
        <v>203</v>
      </c>
      <c r="B25" s="2" t="s">
        <v>204</v>
      </c>
    </row>
    <row r="26" spans="1:3">
      <c r="A26" s="2" t="s">
        <v>205</v>
      </c>
      <c r="B26" s="2" t="s">
        <v>206</v>
      </c>
    </row>
    <row r="27" spans="1:3">
      <c r="A27" s="2" t="s">
        <v>207</v>
      </c>
      <c r="B27" s="2" t="s">
        <v>208</v>
      </c>
    </row>
    <row r="28" spans="1:3">
      <c r="A28" s="2" t="s">
        <v>209</v>
      </c>
      <c r="B28" s="2" t="s">
        <v>210</v>
      </c>
    </row>
    <row r="30" spans="1:3">
      <c r="A30" s="126" t="s">
        <v>211</v>
      </c>
      <c r="B30" s="126"/>
      <c r="C30" s="126"/>
    </row>
    <row r="31" spans="1:3">
      <c r="A31" s="1" t="s">
        <v>199</v>
      </c>
      <c r="B31" s="1" t="s">
        <v>200</v>
      </c>
      <c r="C31" s="4" t="s">
        <v>211</v>
      </c>
    </row>
    <row r="32" spans="1:3">
      <c r="A32" s="5" t="s">
        <v>209</v>
      </c>
      <c r="B32" s="2" t="s">
        <v>202</v>
      </c>
      <c r="C32" s="2" t="s">
        <v>212</v>
      </c>
    </row>
    <row r="33" spans="1:3">
      <c r="A33" s="5" t="s">
        <v>209</v>
      </c>
      <c r="B33" s="2" t="s">
        <v>204</v>
      </c>
      <c r="C33" s="2" t="s">
        <v>212</v>
      </c>
    </row>
    <row r="34" spans="1:3">
      <c r="A34" s="5" t="s">
        <v>209</v>
      </c>
      <c r="B34" s="2" t="s">
        <v>206</v>
      </c>
      <c r="C34" s="2" t="s">
        <v>206</v>
      </c>
    </row>
    <row r="35" spans="1:3">
      <c r="A35" s="5" t="s">
        <v>209</v>
      </c>
      <c r="B35" s="2" t="s">
        <v>208</v>
      </c>
      <c r="C35" s="2" t="s">
        <v>213</v>
      </c>
    </row>
    <row r="36" spans="1:3">
      <c r="A36" s="5" t="s">
        <v>209</v>
      </c>
      <c r="B36" s="2" t="s">
        <v>210</v>
      </c>
      <c r="C36" s="2" t="s">
        <v>214</v>
      </c>
    </row>
    <row r="37" spans="1:3">
      <c r="A37" s="5" t="s">
        <v>207</v>
      </c>
      <c r="B37" s="2" t="s">
        <v>202</v>
      </c>
      <c r="C37" s="2" t="s">
        <v>212</v>
      </c>
    </row>
    <row r="38" spans="1:3">
      <c r="A38" s="5" t="s">
        <v>207</v>
      </c>
      <c r="B38" s="2" t="s">
        <v>204</v>
      </c>
      <c r="C38" s="2" t="s">
        <v>212</v>
      </c>
    </row>
    <row r="39" spans="1:3">
      <c r="A39" s="5" t="s">
        <v>207</v>
      </c>
      <c r="B39" s="2" t="s">
        <v>206</v>
      </c>
      <c r="C39" s="2" t="s">
        <v>206</v>
      </c>
    </row>
    <row r="40" spans="1:3">
      <c r="A40" s="5" t="s">
        <v>207</v>
      </c>
      <c r="B40" s="2" t="s">
        <v>208</v>
      </c>
      <c r="C40" s="2" t="s">
        <v>213</v>
      </c>
    </row>
    <row r="41" spans="1:3">
      <c r="A41" s="5" t="s">
        <v>207</v>
      </c>
      <c r="B41" s="2" t="s">
        <v>210</v>
      </c>
      <c r="C41" s="2" t="s">
        <v>214</v>
      </c>
    </row>
    <row r="42" spans="1:3">
      <c r="A42" s="5" t="s">
        <v>205</v>
      </c>
      <c r="B42" s="2" t="s">
        <v>202</v>
      </c>
      <c r="C42" s="2" t="s">
        <v>212</v>
      </c>
    </row>
    <row r="43" spans="1:3">
      <c r="A43" s="5" t="s">
        <v>205</v>
      </c>
      <c r="B43" s="2" t="s">
        <v>204</v>
      </c>
      <c r="C43" s="2" t="s">
        <v>206</v>
      </c>
    </row>
    <row r="44" spans="1:3">
      <c r="A44" s="5" t="s">
        <v>205</v>
      </c>
      <c r="B44" s="2" t="s">
        <v>206</v>
      </c>
      <c r="C44" s="2" t="s">
        <v>213</v>
      </c>
    </row>
    <row r="45" spans="1:3">
      <c r="A45" s="5" t="s">
        <v>205</v>
      </c>
      <c r="B45" s="2" t="s">
        <v>208</v>
      </c>
      <c r="C45" s="2" t="s">
        <v>214</v>
      </c>
    </row>
    <row r="46" spans="1:3">
      <c r="A46" s="5" t="s">
        <v>205</v>
      </c>
      <c r="B46" s="2" t="s">
        <v>210</v>
      </c>
      <c r="C46" s="2" t="s">
        <v>214</v>
      </c>
    </row>
    <row r="47" spans="1:3">
      <c r="A47" s="6" t="s">
        <v>203</v>
      </c>
      <c r="B47" s="2" t="s">
        <v>202</v>
      </c>
      <c r="C47" s="2" t="s">
        <v>206</v>
      </c>
    </row>
    <row r="48" spans="1:3">
      <c r="A48" s="6" t="s">
        <v>203</v>
      </c>
      <c r="B48" s="2" t="s">
        <v>204</v>
      </c>
      <c r="C48" s="2" t="s">
        <v>213</v>
      </c>
    </row>
    <row r="49" spans="1:3">
      <c r="A49" s="6" t="s">
        <v>203</v>
      </c>
      <c r="B49" s="2" t="s">
        <v>206</v>
      </c>
      <c r="C49" s="2" t="s">
        <v>213</v>
      </c>
    </row>
    <row r="50" spans="1:3">
      <c r="A50" s="6" t="s">
        <v>203</v>
      </c>
      <c r="B50" s="2" t="s">
        <v>208</v>
      </c>
      <c r="C50" s="2" t="s">
        <v>214</v>
      </c>
    </row>
    <row r="51" spans="1:3">
      <c r="A51" s="6" t="s">
        <v>203</v>
      </c>
      <c r="B51" s="2" t="s">
        <v>210</v>
      </c>
      <c r="C51" s="2" t="s">
        <v>214</v>
      </c>
    </row>
    <row r="52" spans="1:3">
      <c r="A52" s="7" t="s">
        <v>201</v>
      </c>
      <c r="B52" s="2" t="s">
        <v>202</v>
      </c>
      <c r="C52" s="2" t="s">
        <v>213</v>
      </c>
    </row>
    <row r="53" spans="1:3">
      <c r="A53" s="7" t="s">
        <v>201</v>
      </c>
      <c r="B53" s="2" t="s">
        <v>204</v>
      </c>
      <c r="C53" s="2" t="s">
        <v>213</v>
      </c>
    </row>
    <row r="54" spans="1:3">
      <c r="A54" s="7" t="s">
        <v>201</v>
      </c>
      <c r="B54" s="2" t="s">
        <v>206</v>
      </c>
      <c r="C54" s="2" t="s">
        <v>214</v>
      </c>
    </row>
    <row r="55" spans="1:3">
      <c r="A55" s="7" t="s">
        <v>201</v>
      </c>
      <c r="B55" s="2" t="s">
        <v>208</v>
      </c>
      <c r="C55" s="2" t="s">
        <v>214</v>
      </c>
    </row>
    <row r="56" spans="1:3">
      <c r="A56" s="7" t="s">
        <v>201</v>
      </c>
      <c r="B56" s="2" t="s">
        <v>210</v>
      </c>
      <c r="C56" s="2" t="s">
        <v>214</v>
      </c>
    </row>
    <row r="59" spans="1:3">
      <c r="A59" s="9" t="s">
        <v>215</v>
      </c>
    </row>
    <row r="60" spans="1:3">
      <c r="A60" s="8" t="s">
        <v>216</v>
      </c>
    </row>
    <row r="61" spans="1:3">
      <c r="A61" s="8" t="s">
        <v>217</v>
      </c>
    </row>
    <row r="64" spans="1:3">
      <c r="A64" s="126" t="s">
        <v>218</v>
      </c>
      <c r="B64" s="126"/>
    </row>
    <row r="65" spans="1:2">
      <c r="A65" s="125" t="s">
        <v>219</v>
      </c>
      <c r="B65" s="2">
        <v>0</v>
      </c>
    </row>
    <row r="66" spans="1:2">
      <c r="A66" s="125"/>
      <c r="B66" s="2">
        <v>15</v>
      </c>
    </row>
    <row r="67" spans="1:2">
      <c r="A67" s="125" t="s">
        <v>220</v>
      </c>
      <c r="B67" s="2">
        <v>0</v>
      </c>
    </row>
    <row r="68" spans="1:2">
      <c r="A68" s="125"/>
      <c r="B68" s="2">
        <v>15</v>
      </c>
    </row>
    <row r="69" spans="1:2">
      <c r="A69" s="125" t="s">
        <v>221</v>
      </c>
      <c r="B69" s="2">
        <v>0</v>
      </c>
    </row>
    <row r="70" spans="1:2">
      <c r="A70" s="125"/>
      <c r="B70" s="2">
        <v>10</v>
      </c>
    </row>
    <row r="71" spans="1:2">
      <c r="A71" s="125"/>
      <c r="B71" s="2">
        <v>15</v>
      </c>
    </row>
    <row r="72" spans="1:2">
      <c r="A72" s="123" t="s">
        <v>222</v>
      </c>
      <c r="B72" s="2">
        <v>0</v>
      </c>
    </row>
    <row r="73" spans="1:2">
      <c r="A73" s="123"/>
      <c r="B73" s="2">
        <v>15</v>
      </c>
    </row>
    <row r="74" spans="1:2">
      <c r="A74" s="124" t="s">
        <v>223</v>
      </c>
      <c r="B74" s="2">
        <v>0</v>
      </c>
    </row>
    <row r="75" spans="1:2">
      <c r="A75" s="124"/>
      <c r="B75" s="2">
        <v>15</v>
      </c>
    </row>
    <row r="76" spans="1:2">
      <c r="A76" s="124" t="s">
        <v>224</v>
      </c>
      <c r="B76" s="2">
        <v>0</v>
      </c>
    </row>
    <row r="77" spans="1:2">
      <c r="A77" s="124"/>
      <c r="B77" s="2">
        <v>5</v>
      </c>
    </row>
    <row r="78" spans="1:2">
      <c r="A78" s="124"/>
      <c r="B78" s="2">
        <v>10</v>
      </c>
    </row>
    <row r="82" spans="1:3">
      <c r="A82" s="127" t="s">
        <v>225</v>
      </c>
      <c r="B82" s="2" t="s">
        <v>226</v>
      </c>
    </row>
    <row r="83" spans="1:3">
      <c r="A83" s="127"/>
      <c r="B83" s="2" t="s">
        <v>206</v>
      </c>
    </row>
    <row r="84" spans="1:3">
      <c r="A84" s="127"/>
      <c r="B84" s="3" t="s">
        <v>227</v>
      </c>
    </row>
    <row r="86" spans="1:3">
      <c r="A86" s="126" t="s">
        <v>228</v>
      </c>
      <c r="B86" s="126"/>
      <c r="C86" s="126"/>
    </row>
    <row r="87" spans="1:3">
      <c r="A87" s="1" t="s">
        <v>229</v>
      </c>
      <c r="B87" s="1" t="s">
        <v>230</v>
      </c>
      <c r="C87" s="1" t="s">
        <v>231</v>
      </c>
    </row>
    <row r="88" spans="1:3">
      <c r="A88" s="2" t="s">
        <v>226</v>
      </c>
      <c r="B88" s="2" t="s">
        <v>226</v>
      </c>
      <c r="C88" s="2" t="s">
        <v>226</v>
      </c>
    </row>
    <row r="89" spans="1:3">
      <c r="A89" s="2" t="s">
        <v>226</v>
      </c>
      <c r="B89" s="2" t="s">
        <v>206</v>
      </c>
      <c r="C89" s="2" t="s">
        <v>206</v>
      </c>
    </row>
    <row r="90" spans="1:3">
      <c r="A90" s="2" t="s">
        <v>226</v>
      </c>
      <c r="B90" s="2" t="s">
        <v>227</v>
      </c>
      <c r="C90" s="2" t="s">
        <v>227</v>
      </c>
    </row>
    <row r="91" spans="1:3">
      <c r="A91" s="2" t="s">
        <v>206</v>
      </c>
      <c r="B91" s="2" t="s">
        <v>226</v>
      </c>
      <c r="C91" s="2" t="s">
        <v>206</v>
      </c>
    </row>
    <row r="92" spans="1:3">
      <c r="A92" s="2" t="s">
        <v>206</v>
      </c>
      <c r="B92" s="2" t="s">
        <v>206</v>
      </c>
      <c r="C92" s="2" t="s">
        <v>206</v>
      </c>
    </row>
    <row r="93" spans="1:3">
      <c r="A93" s="2" t="s">
        <v>206</v>
      </c>
      <c r="B93" s="2" t="s">
        <v>227</v>
      </c>
      <c r="C93" s="2" t="s">
        <v>227</v>
      </c>
    </row>
    <row r="94" spans="1:3">
      <c r="A94" s="2" t="s">
        <v>227</v>
      </c>
      <c r="B94" s="2" t="s">
        <v>226</v>
      </c>
      <c r="C94" s="2" t="s">
        <v>227</v>
      </c>
    </row>
    <row r="95" spans="1:3">
      <c r="A95" s="2" t="s">
        <v>227</v>
      </c>
      <c r="B95" s="2" t="s">
        <v>206</v>
      </c>
      <c r="C95" s="2" t="s">
        <v>227</v>
      </c>
    </row>
    <row r="96" spans="1:3">
      <c r="A96" s="2" t="s">
        <v>227</v>
      </c>
      <c r="B96" s="2" t="s">
        <v>227</v>
      </c>
      <c r="C96" s="2" t="s">
        <v>227</v>
      </c>
    </row>
    <row r="99" spans="1:3" ht="15" customHeight="1">
      <c r="A99" s="123" t="s">
        <v>232</v>
      </c>
      <c r="B99" s="123"/>
      <c r="C99" s="11"/>
    </row>
    <row r="100" spans="1:3">
      <c r="A100" s="2">
        <v>1</v>
      </c>
      <c r="B100" s="2" t="s">
        <v>227</v>
      </c>
    </row>
    <row r="101" spans="1:3">
      <c r="A101" s="2">
        <v>2</v>
      </c>
      <c r="B101" s="2" t="s">
        <v>227</v>
      </c>
    </row>
    <row r="102" spans="1:3">
      <c r="A102" s="2">
        <v>3</v>
      </c>
      <c r="B102" s="2" t="s">
        <v>227</v>
      </c>
    </row>
    <row r="103" spans="1:3">
      <c r="A103" s="2">
        <v>4</v>
      </c>
      <c r="B103" s="2" t="s">
        <v>227</v>
      </c>
    </row>
    <row r="104" spans="1:3">
      <c r="A104" s="2">
        <v>5</v>
      </c>
      <c r="B104" s="2" t="s">
        <v>227</v>
      </c>
    </row>
    <row r="105" spans="1:3">
      <c r="A105" s="2">
        <v>6</v>
      </c>
      <c r="B105" s="2" t="s">
        <v>227</v>
      </c>
    </row>
    <row r="106" spans="1:3">
      <c r="A106" s="2">
        <v>7</v>
      </c>
      <c r="B106" s="2" t="s">
        <v>227</v>
      </c>
    </row>
    <row r="107" spans="1:3">
      <c r="A107" s="2">
        <v>8</v>
      </c>
      <c r="B107" s="2" t="s">
        <v>227</v>
      </c>
    </row>
    <row r="108" spans="1:3">
      <c r="A108" s="2">
        <v>9</v>
      </c>
      <c r="B108" s="2" t="s">
        <v>227</v>
      </c>
    </row>
    <row r="109" spans="1:3">
      <c r="A109" s="2">
        <v>10</v>
      </c>
      <c r="B109" s="2" t="s">
        <v>227</v>
      </c>
    </row>
    <row r="110" spans="1:3">
      <c r="A110" s="2">
        <v>11</v>
      </c>
      <c r="B110" s="2" t="s">
        <v>227</v>
      </c>
    </row>
    <row r="111" spans="1:3">
      <c r="A111" s="2">
        <v>12</v>
      </c>
      <c r="B111" s="2" t="s">
        <v>227</v>
      </c>
    </row>
    <row r="112" spans="1:3">
      <c r="A112" s="2">
        <v>13</v>
      </c>
      <c r="B112" s="2" t="s">
        <v>227</v>
      </c>
    </row>
    <row r="113" spans="1:2">
      <c r="A113" s="2">
        <v>14</v>
      </c>
      <c r="B113" s="2" t="s">
        <v>227</v>
      </c>
    </row>
    <row r="114" spans="1:2">
      <c r="A114" s="2">
        <v>15</v>
      </c>
      <c r="B114" s="2" t="s">
        <v>227</v>
      </c>
    </row>
    <row r="115" spans="1:2">
      <c r="A115" s="2">
        <v>16</v>
      </c>
      <c r="B115" s="2" t="s">
        <v>227</v>
      </c>
    </row>
    <row r="116" spans="1:2">
      <c r="A116" s="2">
        <v>17</v>
      </c>
      <c r="B116" s="2" t="s">
        <v>227</v>
      </c>
    </row>
    <row r="117" spans="1:2">
      <c r="A117" s="2">
        <v>18</v>
      </c>
      <c r="B117" s="2" t="s">
        <v>227</v>
      </c>
    </row>
    <row r="118" spans="1:2">
      <c r="A118" s="2">
        <v>19</v>
      </c>
      <c r="B118" s="2" t="s">
        <v>227</v>
      </c>
    </row>
    <row r="119" spans="1:2">
      <c r="A119" s="2">
        <v>20</v>
      </c>
      <c r="B119" s="2" t="s">
        <v>227</v>
      </c>
    </row>
    <row r="120" spans="1:2">
      <c r="A120" s="2">
        <v>21</v>
      </c>
      <c r="B120" s="2" t="s">
        <v>227</v>
      </c>
    </row>
    <row r="121" spans="1:2">
      <c r="A121" s="2">
        <v>22</v>
      </c>
      <c r="B121" s="2" t="s">
        <v>227</v>
      </c>
    </row>
    <row r="122" spans="1:2">
      <c r="A122" s="2">
        <v>23</v>
      </c>
      <c r="B122" s="2" t="s">
        <v>227</v>
      </c>
    </row>
    <row r="123" spans="1:2">
      <c r="A123" s="2">
        <v>24</v>
      </c>
      <c r="B123" s="2" t="s">
        <v>227</v>
      </c>
    </row>
    <row r="124" spans="1:2">
      <c r="A124" s="2">
        <v>25</v>
      </c>
      <c r="B124" s="2" t="s">
        <v>227</v>
      </c>
    </row>
    <row r="125" spans="1:2">
      <c r="A125" s="2">
        <v>26</v>
      </c>
      <c r="B125" s="2" t="s">
        <v>227</v>
      </c>
    </row>
    <row r="126" spans="1:2">
      <c r="A126" s="2">
        <v>27</v>
      </c>
      <c r="B126" s="2" t="s">
        <v>227</v>
      </c>
    </row>
    <row r="127" spans="1:2">
      <c r="A127" s="2">
        <v>28</v>
      </c>
      <c r="B127" s="2" t="s">
        <v>227</v>
      </c>
    </row>
    <row r="128" spans="1:2">
      <c r="A128" s="2">
        <v>29</v>
      </c>
      <c r="B128" s="2" t="s">
        <v>227</v>
      </c>
    </row>
    <row r="129" spans="1:2">
      <c r="A129" s="2">
        <v>30</v>
      </c>
      <c r="B129" s="2" t="s">
        <v>227</v>
      </c>
    </row>
    <row r="130" spans="1:2">
      <c r="A130" s="2">
        <v>31</v>
      </c>
      <c r="B130" s="2" t="s">
        <v>227</v>
      </c>
    </row>
    <row r="131" spans="1:2">
      <c r="A131" s="2">
        <v>32</v>
      </c>
      <c r="B131" s="2" t="s">
        <v>227</v>
      </c>
    </row>
    <row r="132" spans="1:2">
      <c r="A132" s="2">
        <v>33</v>
      </c>
      <c r="B132" s="2" t="s">
        <v>227</v>
      </c>
    </row>
    <row r="133" spans="1:2">
      <c r="A133" s="2">
        <v>34</v>
      </c>
      <c r="B133" s="2" t="s">
        <v>227</v>
      </c>
    </row>
    <row r="134" spans="1:2">
      <c r="A134" s="2">
        <v>35</v>
      </c>
      <c r="B134" s="2" t="s">
        <v>227</v>
      </c>
    </row>
    <row r="135" spans="1:2">
      <c r="A135" s="2">
        <v>36</v>
      </c>
      <c r="B135" s="2" t="s">
        <v>227</v>
      </c>
    </row>
    <row r="136" spans="1:2">
      <c r="A136" s="2">
        <v>37</v>
      </c>
      <c r="B136" s="2" t="s">
        <v>227</v>
      </c>
    </row>
    <row r="137" spans="1:2">
      <c r="A137" s="2">
        <v>38</v>
      </c>
      <c r="B137" s="2" t="s">
        <v>227</v>
      </c>
    </row>
    <row r="138" spans="1:2">
      <c r="A138" s="2">
        <v>39</v>
      </c>
      <c r="B138" s="2" t="s">
        <v>227</v>
      </c>
    </row>
    <row r="139" spans="1:2">
      <c r="A139" s="2">
        <v>40</v>
      </c>
      <c r="B139" s="2" t="s">
        <v>227</v>
      </c>
    </row>
    <row r="140" spans="1:2">
      <c r="A140" s="2">
        <v>41</v>
      </c>
      <c r="B140" s="2" t="s">
        <v>227</v>
      </c>
    </row>
    <row r="141" spans="1:2">
      <c r="A141" s="2">
        <v>42</v>
      </c>
      <c r="B141" s="2" t="s">
        <v>227</v>
      </c>
    </row>
    <row r="142" spans="1:2">
      <c r="A142" s="2">
        <v>43</v>
      </c>
      <c r="B142" s="2" t="s">
        <v>227</v>
      </c>
    </row>
    <row r="143" spans="1:2">
      <c r="A143" s="2">
        <v>44</v>
      </c>
      <c r="B143" s="2" t="s">
        <v>227</v>
      </c>
    </row>
    <row r="144" spans="1:2">
      <c r="A144" s="2">
        <v>45</v>
      </c>
      <c r="B144" s="2" t="s">
        <v>227</v>
      </c>
    </row>
    <row r="145" spans="1:2">
      <c r="A145" s="2">
        <v>46</v>
      </c>
      <c r="B145" s="2" t="s">
        <v>227</v>
      </c>
    </row>
    <row r="146" spans="1:2">
      <c r="A146" s="2">
        <v>47</v>
      </c>
      <c r="B146" s="2" t="s">
        <v>227</v>
      </c>
    </row>
    <row r="147" spans="1:2">
      <c r="A147" s="2">
        <v>48</v>
      </c>
      <c r="B147" s="2" t="s">
        <v>227</v>
      </c>
    </row>
    <row r="148" spans="1:2">
      <c r="A148" s="2">
        <v>49</v>
      </c>
      <c r="B148" s="2" t="s">
        <v>227</v>
      </c>
    </row>
    <row r="149" spans="1:2">
      <c r="A149" s="2">
        <v>50</v>
      </c>
      <c r="B149" s="2" t="s">
        <v>206</v>
      </c>
    </row>
    <row r="150" spans="1:2">
      <c r="A150" s="2">
        <v>51</v>
      </c>
      <c r="B150" s="2" t="s">
        <v>206</v>
      </c>
    </row>
    <row r="151" spans="1:2">
      <c r="A151" s="2">
        <v>52</v>
      </c>
      <c r="B151" s="2" t="s">
        <v>206</v>
      </c>
    </row>
    <row r="152" spans="1:2">
      <c r="A152" s="2">
        <v>53</v>
      </c>
      <c r="B152" s="2" t="s">
        <v>206</v>
      </c>
    </row>
    <row r="153" spans="1:2">
      <c r="A153" s="2">
        <v>54</v>
      </c>
      <c r="B153" s="2" t="s">
        <v>206</v>
      </c>
    </row>
    <row r="154" spans="1:2">
      <c r="A154" s="2">
        <v>55</v>
      </c>
      <c r="B154" s="2" t="s">
        <v>206</v>
      </c>
    </row>
    <row r="155" spans="1:2">
      <c r="A155" s="2">
        <v>56</v>
      </c>
      <c r="B155" s="2" t="s">
        <v>206</v>
      </c>
    </row>
    <row r="156" spans="1:2">
      <c r="A156" s="2">
        <v>57</v>
      </c>
      <c r="B156" s="2" t="s">
        <v>206</v>
      </c>
    </row>
    <row r="157" spans="1:2">
      <c r="A157" s="2">
        <v>58</v>
      </c>
      <c r="B157" s="2" t="s">
        <v>206</v>
      </c>
    </row>
    <row r="158" spans="1:2">
      <c r="A158" s="2">
        <v>59</v>
      </c>
      <c r="B158" s="2" t="s">
        <v>206</v>
      </c>
    </row>
    <row r="159" spans="1:2">
      <c r="A159" s="2">
        <v>60</v>
      </c>
      <c r="B159" s="2" t="s">
        <v>206</v>
      </c>
    </row>
    <row r="160" spans="1:2">
      <c r="A160" s="2">
        <v>61</v>
      </c>
      <c r="B160" s="2" t="s">
        <v>206</v>
      </c>
    </row>
    <row r="161" spans="1:2">
      <c r="A161" s="2">
        <v>62</v>
      </c>
      <c r="B161" s="2" t="s">
        <v>206</v>
      </c>
    </row>
    <row r="162" spans="1:2">
      <c r="A162" s="2">
        <v>63</v>
      </c>
      <c r="B162" s="2" t="s">
        <v>206</v>
      </c>
    </row>
    <row r="163" spans="1:2">
      <c r="A163" s="2">
        <v>64</v>
      </c>
      <c r="B163" s="2" t="s">
        <v>206</v>
      </c>
    </row>
    <row r="164" spans="1:2">
      <c r="A164" s="2">
        <v>65</v>
      </c>
      <c r="B164" s="2" t="s">
        <v>206</v>
      </c>
    </row>
    <row r="165" spans="1:2">
      <c r="A165" s="2">
        <v>66</v>
      </c>
      <c r="B165" s="2" t="s">
        <v>206</v>
      </c>
    </row>
    <row r="166" spans="1:2">
      <c r="A166" s="2">
        <v>67</v>
      </c>
      <c r="B166" s="2" t="s">
        <v>206</v>
      </c>
    </row>
    <row r="167" spans="1:2">
      <c r="A167" s="2">
        <v>68</v>
      </c>
      <c r="B167" s="2" t="s">
        <v>206</v>
      </c>
    </row>
    <row r="168" spans="1:2">
      <c r="A168" s="2">
        <v>69</v>
      </c>
      <c r="B168" s="2" t="s">
        <v>206</v>
      </c>
    </row>
    <row r="169" spans="1:2">
      <c r="A169" s="2">
        <v>70</v>
      </c>
      <c r="B169" s="2" t="s">
        <v>206</v>
      </c>
    </row>
    <row r="170" spans="1:2">
      <c r="A170" s="2">
        <v>71</v>
      </c>
      <c r="B170" s="2" t="s">
        <v>206</v>
      </c>
    </row>
    <row r="171" spans="1:2">
      <c r="A171" s="2">
        <v>72</v>
      </c>
      <c r="B171" s="2" t="s">
        <v>206</v>
      </c>
    </row>
    <row r="172" spans="1:2">
      <c r="A172" s="2">
        <v>73</v>
      </c>
      <c r="B172" s="2" t="s">
        <v>206</v>
      </c>
    </row>
    <row r="173" spans="1:2">
      <c r="A173" s="2">
        <v>74</v>
      </c>
      <c r="B173" s="2" t="s">
        <v>206</v>
      </c>
    </row>
    <row r="174" spans="1:2">
      <c r="A174" s="2">
        <v>75</v>
      </c>
      <c r="B174" s="2" t="s">
        <v>206</v>
      </c>
    </row>
    <row r="175" spans="1:2">
      <c r="A175" s="2">
        <v>76</v>
      </c>
      <c r="B175" s="2" t="s">
        <v>206</v>
      </c>
    </row>
    <row r="176" spans="1:2">
      <c r="A176" s="2">
        <v>77</v>
      </c>
      <c r="B176" s="2" t="s">
        <v>206</v>
      </c>
    </row>
    <row r="177" spans="1:2">
      <c r="A177" s="2">
        <v>78</v>
      </c>
      <c r="B177" s="2" t="s">
        <v>206</v>
      </c>
    </row>
    <row r="178" spans="1:2">
      <c r="A178" s="2">
        <v>79</v>
      </c>
      <c r="B178" s="2" t="s">
        <v>206</v>
      </c>
    </row>
    <row r="179" spans="1:2">
      <c r="A179" s="2">
        <v>80</v>
      </c>
      <c r="B179" s="2" t="s">
        <v>206</v>
      </c>
    </row>
    <row r="180" spans="1:2">
      <c r="A180" s="2">
        <v>81</v>
      </c>
      <c r="B180" s="2" t="s">
        <v>206</v>
      </c>
    </row>
    <row r="181" spans="1:2">
      <c r="A181" s="2">
        <v>82</v>
      </c>
      <c r="B181" s="2" t="s">
        <v>206</v>
      </c>
    </row>
    <row r="182" spans="1:2">
      <c r="A182" s="2">
        <v>83</v>
      </c>
      <c r="B182" s="2" t="s">
        <v>206</v>
      </c>
    </row>
    <row r="183" spans="1:2">
      <c r="A183" s="2">
        <v>84</v>
      </c>
      <c r="B183" s="2" t="s">
        <v>206</v>
      </c>
    </row>
    <row r="184" spans="1:2">
      <c r="A184" s="2">
        <v>85</v>
      </c>
      <c r="B184" s="2" t="s">
        <v>206</v>
      </c>
    </row>
    <row r="185" spans="1:2">
      <c r="A185" s="2">
        <v>86</v>
      </c>
      <c r="B185" s="2" t="s">
        <v>206</v>
      </c>
    </row>
    <row r="186" spans="1:2">
      <c r="A186" s="2">
        <v>87</v>
      </c>
      <c r="B186" s="2" t="s">
        <v>206</v>
      </c>
    </row>
    <row r="187" spans="1:2">
      <c r="A187" s="2">
        <v>88</v>
      </c>
      <c r="B187" s="2" t="s">
        <v>206</v>
      </c>
    </row>
    <row r="188" spans="1:2">
      <c r="A188" s="2">
        <v>89</v>
      </c>
      <c r="B188" s="2" t="s">
        <v>206</v>
      </c>
    </row>
    <row r="189" spans="1:2">
      <c r="A189" s="2">
        <v>90</v>
      </c>
      <c r="B189" s="2" t="s">
        <v>206</v>
      </c>
    </row>
    <row r="190" spans="1:2">
      <c r="A190" s="2">
        <v>91</v>
      </c>
      <c r="B190" s="2" t="s">
        <v>206</v>
      </c>
    </row>
    <row r="191" spans="1:2">
      <c r="A191" s="2">
        <v>92</v>
      </c>
      <c r="B191" s="2" t="s">
        <v>206</v>
      </c>
    </row>
    <row r="192" spans="1:2">
      <c r="A192" s="2">
        <v>93</v>
      </c>
      <c r="B192" s="2" t="s">
        <v>206</v>
      </c>
    </row>
    <row r="193" spans="1:2">
      <c r="A193" s="2">
        <v>94</v>
      </c>
      <c r="B193" s="2" t="s">
        <v>206</v>
      </c>
    </row>
    <row r="194" spans="1:2">
      <c r="A194" s="2">
        <v>95</v>
      </c>
      <c r="B194" s="2" t="s">
        <v>206</v>
      </c>
    </row>
    <row r="195" spans="1:2">
      <c r="A195" s="2">
        <v>96</v>
      </c>
      <c r="B195" s="2" t="s">
        <v>206</v>
      </c>
    </row>
    <row r="196" spans="1:2">
      <c r="A196" s="2">
        <v>97</v>
      </c>
      <c r="B196" s="2" t="s">
        <v>206</v>
      </c>
    </row>
    <row r="197" spans="1:2">
      <c r="A197" s="2">
        <v>98</v>
      </c>
      <c r="B197" s="2" t="s">
        <v>206</v>
      </c>
    </row>
    <row r="198" spans="1:2">
      <c r="A198" s="2">
        <v>99</v>
      </c>
      <c r="B198" s="2" t="s">
        <v>206</v>
      </c>
    </row>
    <row r="199" spans="1:2">
      <c r="A199" s="2">
        <v>100</v>
      </c>
      <c r="B199" s="2" t="s">
        <v>226</v>
      </c>
    </row>
    <row r="201" spans="1:2" ht="69.75" customHeight="1">
      <c r="A201" s="124" t="s">
        <v>233</v>
      </c>
      <c r="B201" s="124" t="s">
        <v>234</v>
      </c>
    </row>
    <row r="202" spans="1:2">
      <c r="A202" s="125"/>
      <c r="B202" s="125"/>
    </row>
    <row r="203" spans="1:2">
      <c r="A203" s="2" t="s">
        <v>235</v>
      </c>
      <c r="B203" s="2" t="s">
        <v>235</v>
      </c>
    </row>
    <row r="204" spans="1:2">
      <c r="A204" s="2" t="s">
        <v>236</v>
      </c>
      <c r="B204" s="2" t="s">
        <v>237</v>
      </c>
    </row>
    <row r="205" spans="1:2">
      <c r="A205" s="2"/>
      <c r="B205" s="2" t="s">
        <v>236</v>
      </c>
    </row>
    <row r="207" spans="1:2" ht="15" customHeight="1">
      <c r="A207" s="123" t="s">
        <v>238</v>
      </c>
      <c r="B207" s="123"/>
    </row>
    <row r="208" spans="1:2">
      <c r="A208" s="1" t="s">
        <v>235</v>
      </c>
      <c r="B208" s="2">
        <v>2</v>
      </c>
    </row>
    <row r="209" spans="1:3">
      <c r="A209" s="1" t="s">
        <v>237</v>
      </c>
      <c r="B209" s="2">
        <v>1</v>
      </c>
    </row>
    <row r="210" spans="1:3">
      <c r="A210" s="1" t="s">
        <v>236</v>
      </c>
      <c r="B210" s="2">
        <v>0</v>
      </c>
    </row>
    <row r="214" spans="1:3">
      <c r="A214" s="1" t="s">
        <v>239</v>
      </c>
      <c r="B214" s="1" t="s">
        <v>240</v>
      </c>
      <c r="C214" s="1" t="s">
        <v>241</v>
      </c>
    </row>
    <row r="215" spans="1:3">
      <c r="A215" s="2" t="s">
        <v>226</v>
      </c>
      <c r="B215" s="2" t="s">
        <v>235</v>
      </c>
      <c r="C215" s="2">
        <v>2</v>
      </c>
    </row>
    <row r="216" spans="1:3">
      <c r="A216" s="2" t="s">
        <v>226</v>
      </c>
      <c r="B216" s="2" t="s">
        <v>236</v>
      </c>
      <c r="C216" s="2">
        <v>0</v>
      </c>
    </row>
    <row r="217" spans="1:3">
      <c r="A217" s="2" t="s">
        <v>206</v>
      </c>
      <c r="B217" s="2" t="s">
        <v>235</v>
      </c>
      <c r="C217" s="2">
        <v>1</v>
      </c>
    </row>
    <row r="218" spans="1:3">
      <c r="A218" s="2" t="s">
        <v>206</v>
      </c>
      <c r="B218" s="2" t="s">
        <v>236</v>
      </c>
      <c r="C218" s="2">
        <v>0</v>
      </c>
    </row>
    <row r="219" spans="1:3">
      <c r="A219" s="2" t="s">
        <v>227</v>
      </c>
      <c r="B219" s="2" t="s">
        <v>235</v>
      </c>
      <c r="C219" s="2">
        <v>0</v>
      </c>
    </row>
    <row r="220" spans="1:3">
      <c r="A220" s="2" t="s">
        <v>227</v>
      </c>
      <c r="B220" s="2" t="s">
        <v>236</v>
      </c>
      <c r="C220" s="2">
        <v>0</v>
      </c>
    </row>
    <row r="222" spans="1:3">
      <c r="A222" s="1" t="s">
        <v>242</v>
      </c>
      <c r="B222" s="1" t="s">
        <v>243</v>
      </c>
      <c r="C222" s="1" t="s">
        <v>244</v>
      </c>
    </row>
    <row r="223" spans="1:3">
      <c r="A223" s="2" t="s">
        <v>226</v>
      </c>
      <c r="B223" s="2" t="s">
        <v>235</v>
      </c>
      <c r="C223" s="2">
        <v>2</v>
      </c>
    </row>
    <row r="224" spans="1:3">
      <c r="A224" s="2" t="s">
        <v>226</v>
      </c>
      <c r="B224" s="2" t="s">
        <v>237</v>
      </c>
      <c r="C224" s="2">
        <v>1</v>
      </c>
    </row>
    <row r="225" spans="1:5">
      <c r="A225" s="2" t="s">
        <v>226</v>
      </c>
      <c r="B225" s="2" t="s">
        <v>236</v>
      </c>
      <c r="C225" s="2">
        <v>0</v>
      </c>
    </row>
    <row r="226" spans="1:5">
      <c r="A226" s="2" t="s">
        <v>206</v>
      </c>
      <c r="B226" s="2" t="s">
        <v>235</v>
      </c>
      <c r="C226" s="2">
        <v>1</v>
      </c>
    </row>
    <row r="227" spans="1:5">
      <c r="A227" s="2" t="s">
        <v>206</v>
      </c>
      <c r="B227" s="2" t="s">
        <v>237</v>
      </c>
      <c r="C227" s="2">
        <v>0</v>
      </c>
      <c r="E227" s="3"/>
    </row>
    <row r="228" spans="1:5">
      <c r="A228" s="2" t="s">
        <v>206</v>
      </c>
      <c r="B228" s="2" t="s">
        <v>236</v>
      </c>
      <c r="C228" s="2">
        <v>0</v>
      </c>
    </row>
    <row r="229" spans="1:5">
      <c r="A229" s="2" t="s">
        <v>227</v>
      </c>
      <c r="B229" s="2" t="s">
        <v>235</v>
      </c>
      <c r="C229" s="2">
        <v>0</v>
      </c>
    </row>
    <row r="230" spans="1:5">
      <c r="A230" s="2" t="s">
        <v>227</v>
      </c>
      <c r="B230" s="2" t="s">
        <v>237</v>
      </c>
      <c r="C230" s="2">
        <v>0</v>
      </c>
      <c r="E230" s="3"/>
    </row>
    <row r="231" spans="1:5">
      <c r="A231" s="2" t="s">
        <v>227</v>
      </c>
      <c r="B231" s="2" t="s">
        <v>236</v>
      </c>
      <c r="C231" s="2">
        <v>0</v>
      </c>
    </row>
    <row r="233" spans="1:5">
      <c r="A233" s="12" t="s">
        <v>245</v>
      </c>
      <c r="B233" s="1" t="s">
        <v>199</v>
      </c>
      <c r="C233" s="1" t="s">
        <v>200</v>
      </c>
      <c r="E233" s="3"/>
    </row>
    <row r="234" spans="1:5">
      <c r="A234" s="12">
        <v>1</v>
      </c>
      <c r="B234" s="2" t="s">
        <v>209</v>
      </c>
      <c r="C234" s="2" t="s">
        <v>202</v>
      </c>
    </row>
    <row r="235" spans="1:5">
      <c r="A235" s="12">
        <v>2</v>
      </c>
      <c r="B235" s="2" t="s">
        <v>207</v>
      </c>
      <c r="C235" s="2" t="s">
        <v>204</v>
      </c>
    </row>
    <row r="236" spans="1:5">
      <c r="A236" s="12">
        <v>3</v>
      </c>
      <c r="B236" s="2" t="s">
        <v>246</v>
      </c>
      <c r="C236" s="2" t="s">
        <v>206</v>
      </c>
    </row>
    <row r="237" spans="1:5">
      <c r="A237" s="12">
        <v>4</v>
      </c>
      <c r="B237" s="2" t="s">
        <v>203</v>
      </c>
      <c r="C237" s="2" t="s">
        <v>208</v>
      </c>
    </row>
    <row r="238" spans="1:5">
      <c r="A238" s="12">
        <v>5</v>
      </c>
      <c r="B238" s="2" t="s">
        <v>201</v>
      </c>
      <c r="C238" s="2" t="s">
        <v>210</v>
      </c>
    </row>
    <row r="240" spans="1:5">
      <c r="A240" s="1" t="s">
        <v>247</v>
      </c>
    </row>
    <row r="241" spans="1:1">
      <c r="A241" s="2" t="s">
        <v>248</v>
      </c>
    </row>
    <row r="242" spans="1:1">
      <c r="A242" s="2" t="s">
        <v>249</v>
      </c>
    </row>
    <row r="243" spans="1:1">
      <c r="A243" s="2" t="s">
        <v>250</v>
      </c>
    </row>
    <row r="244" spans="1:1">
      <c r="A244" s="2" t="s">
        <v>251</v>
      </c>
    </row>
    <row r="246" spans="1:1">
      <c r="A246" s="1" t="s">
        <v>252</v>
      </c>
    </row>
    <row r="247" spans="1:1">
      <c r="A247" s="2" t="s">
        <v>217</v>
      </c>
    </row>
    <row r="248" spans="1:1">
      <c r="A248" s="2" t="s">
        <v>216</v>
      </c>
    </row>
    <row r="250" spans="1:1" ht="28.5" customHeight="1">
      <c r="A250" s="10" t="s">
        <v>253</v>
      </c>
    </row>
    <row r="251" spans="1:1">
      <c r="A251" s="2" t="s">
        <v>254</v>
      </c>
    </row>
    <row r="252" spans="1:1">
      <c r="A252" s="2" t="s">
        <v>255</v>
      </c>
    </row>
    <row r="253" spans="1:1">
      <c r="A253" s="2" t="s">
        <v>256</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8362D2-B841-4CF3-AD56-0091BDAAE464}"/>
</file>

<file path=customXml/itemProps2.xml><?xml version="1.0" encoding="utf-8"?>
<ds:datastoreItem xmlns:ds="http://schemas.openxmlformats.org/officeDocument/2006/customXml" ds:itemID="{DE7BF05A-E597-4E76-8B6A-ED15D830646A}"/>
</file>

<file path=customXml/itemProps3.xml><?xml version="1.0" encoding="utf-8"?>
<ds:datastoreItem xmlns:ds="http://schemas.openxmlformats.org/officeDocument/2006/customXml" ds:itemID="{DA8A874F-4878-45DC-B0DC-879025089F5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2024-07-31T21:15:47Z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