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09"/>
  <workbookPr defaultThemeVersion="166925"/>
  <mc:AlternateContent xmlns:mc="http://schemas.openxmlformats.org/markup-compatibility/2006">
    <mc:Choice Requires="x15">
      <x15ac:absPath xmlns:x15ac="http://schemas.microsoft.com/office/spreadsheetml/2010/11/ac" url="D:\Cloud\OneDrive\XC-Documents\IDPYBA\Teletrabajo\Reporte Teletrabajo\2022\11 Noviembre\Riesgos\2023\"/>
    </mc:Choice>
  </mc:AlternateContent>
  <xr:revisionPtr revIDLastSave="0" documentId="8_{817534A0-F40E-4660-9A99-BD20FC110724}" xr6:coauthVersionLast="47" xr6:coauthVersionMax="47" xr10:uidLastSave="{00000000-0000-0000-0000-000000000000}"/>
  <bookViews>
    <workbookView xWindow="-120" yWindow="-120" windowWidth="20730" windowHeight="11160" tabRatio="792" xr2:uid="{00000000-000D-0000-FFFF-FFFF00000000}"/>
  </bookViews>
  <sheets>
    <sheet name="RIESGOS DE GESTIÓN H1" sheetId="1" r:id="rId1"/>
    <sheet name="Listas" sheetId="3" r:id="rId2"/>
    <sheet name="Matriz" sheetId="5" state="hidden" r:id="rId3"/>
    <sheet name="FORMULACIÓN" sheetId="2" state="hidden"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0" i="1" l="1"/>
  <c r="AB10" i="1"/>
  <c r="Z10" i="1"/>
  <c r="Y10" i="1"/>
  <c r="T10" i="1"/>
  <c r="R10" i="1"/>
  <c r="AD9" i="1"/>
  <c r="AB9" i="1"/>
  <c r="AE9" i="1" s="1"/>
  <c r="Z9" i="1"/>
  <c r="Y9" i="1"/>
  <c r="S9" i="1"/>
  <c r="T9" i="1" s="1"/>
  <c r="R9" i="1"/>
  <c r="Q9" i="1"/>
  <c r="L9" i="1"/>
  <c r="M9" i="1" s="1"/>
  <c r="AD8" i="1"/>
  <c r="AB8" i="1"/>
  <c r="Z8" i="1"/>
  <c r="Y8" i="1"/>
  <c r="AE8" i="1" l="1"/>
  <c r="AI9" i="1"/>
  <c r="AK9" i="1" s="1"/>
  <c r="U9" i="1"/>
  <c r="AE10" i="1"/>
  <c r="N9" i="1"/>
  <c r="V9" i="1" l="1"/>
  <c r="W9" i="1" s="1"/>
  <c r="AI10" i="1"/>
  <c r="AN9" i="1" s="1"/>
  <c r="AM9" i="1" s="1"/>
  <c r="AJ9" i="1"/>
  <c r="AL9" i="1"/>
  <c r="AO9" i="1" l="1"/>
  <c r="AD7" i="1"/>
  <c r="AB7" i="1"/>
  <c r="S7" i="1"/>
  <c r="AE7" i="1" l="1"/>
  <c r="Z7" i="1"/>
  <c r="Y7" i="1"/>
  <c r="T7" i="1"/>
  <c r="T8" i="1"/>
  <c r="Q7" i="1"/>
  <c r="R7" i="1" s="1"/>
  <c r="R8" i="1"/>
  <c r="L7" i="1"/>
  <c r="M7" i="1" s="1"/>
  <c r="AI7" i="1" l="1"/>
  <c r="N7" i="1"/>
  <c r="U7" i="1"/>
  <c r="AI8" i="1" l="1"/>
  <c r="AN7" i="1" s="1"/>
  <c r="AM7" i="1" s="1"/>
  <c r="AK7" i="1"/>
  <c r="AL7" i="1" s="1"/>
  <c r="V7" i="1"/>
  <c r="W7" i="1" s="1"/>
  <c r="AJ7" i="1" l="1"/>
  <c r="AO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tc={EE5AAC7C-3DE7-465B-B616-37A3B64AB5B0}</author>
    <author>tc={987E52F0-072C-4774-81C7-EF29CA1343E4}</author>
    <author>tc={3EF31F56-DA4E-4027-BEDA-56D4070A0524}</author>
    <author>tc={BC458EBD-3668-4645-9B1D-86A8E352AF64}</author>
    <author>tc={25ACF881-2C52-4E82-9094-ABE995306D36}</author>
    <author>tc={E710B3B6-9467-4DF8-9F5A-5C9BB5EBE8FA}</author>
    <author>tc={1F5CBD9D-8BDB-48D5-969C-7650F6CCB99A}</author>
    <author>tc={0D930A2E-644F-4A71-B90A-EAB069C2125B}</author>
    <author>tc={530330CE-8652-4B1B-B6BB-D8DDC94246CA}</author>
    <author>tc={B200813B-2D5A-47BD-B5EB-FF6EEF328DE4}</author>
    <author>tc={FD4A2DE0-7559-458C-8C3E-5A8AADB7BF13}</author>
    <author>tc={43BA5BE5-7A11-4F6D-8BDB-481E024263A0}</author>
    <author>tc={9CE3E0DD-4075-4363-B522-897E8269CB85}</author>
    <author>tc={5668217F-3939-427B-9951-ADE57A1F76CC}</author>
    <author>tc={C67F7551-913E-4F25-8B5C-820D68B45F4D}</author>
  </authors>
  <commentList>
    <comment ref="X5" authorId="0" shapeId="0" xr:uid="{EE5AAC7C-3DE7-465B-B616-37A3B64AB5B0}">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AI5" authorId="1" shapeId="0" xr:uid="{987E52F0-072C-4774-81C7-EF29CA1343E4}">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2" shapeId="0" xr:uid="{3EF31F56-DA4E-4027-BEDA-56D4070A0524}">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G6" authorId="3" shapeId="0" xr:uid="{BC458EBD-3668-4645-9B1D-86A8E352AF64}">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H6" authorId="4" shapeId="0" xr:uid="{25ACF881-2C52-4E82-9094-ABE995306D36}">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I6" authorId="5" shapeId="0" xr:uid="{E710B3B6-9467-4DF8-9F5A-5C9BB5EBE8FA}">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el cumplimiento del objetivo estratégico o del proceso.</t>
      </text>
    </comment>
    <comment ref="J6" authorId="6" shapeId="0" xr:uid="{1F5CBD9D-8BDB-48D5-969C-7650F6CCB99A}">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K6" authorId="7" shapeId="0" xr:uid="{0D930A2E-644F-4A71-B90A-EAB069C2125B}">
      <text>
        <t>[Threaded comment]
Your version of Excel allows you to read this threaded comment; however, any edits to it will get removed if the file is opened in a newer version of Excel. Learn more: https://go.microsoft.com/fwlink/?linkid=870924
Comment:
    Frecuencia en la que se realiza la actividad dada en cantidad de veces al año</t>
      </text>
    </comment>
    <comment ref="L6" authorId="8" shapeId="0" xr:uid="{530330CE-8652-4B1B-B6BB-D8DDC94246CA}">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Q6" authorId="9" shapeId="0" xr:uid="{B200813B-2D5A-47BD-B5EB-FF6EEF328DE4}">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S6" authorId="10" shapeId="0" xr:uid="{FD4A2DE0-7559-458C-8C3E-5A8AADB7BF13}">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AA6" authorId="11" shapeId="0" xr:uid="{43BA5BE5-7A11-4F6D-8BDB-481E024263A0}">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
      </text>
    </comment>
    <comment ref="AC6" authorId="12" shapeId="0" xr:uid="{9CE3E0DD-4075-4363-B522-897E8269CB85}">
      <text>
        <t>[Threaded comment]
Your version of Excel allows you to read this threaded comment; however, any edits to it will get removed if the file is opened in a newer version of Excel. Learn more: https://go.microsoft.com/fwlink/?linkid=870924
Comment:
    Automatico: Son actividades de procesamiento o validación de información que se ejecutan por un sistema y/o aplicativo de manera automática sin la intervención de personas para su realización
Manual: controles que son ejecutados por una persona, tiene implicito el error humano</t>
      </text>
    </comment>
    <comment ref="AF6" authorId="13" shapeId="0" xr:uid="{5668217F-3939-427B-9951-ADE57A1F76CC}">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4" shapeId="0" xr:uid="{C67F7551-913E-4F25-8B5C-820D68B45F4D}">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sharedStrings.xml><?xml version="1.0" encoding="utf-8"?>
<sst xmlns="http://schemas.openxmlformats.org/spreadsheetml/2006/main" count="620" uniqueCount="254">
  <si>
    <t>PROCESO DIRECCIONAMIENTO ESTRATÉGICO</t>
  </si>
  <si>
    <t>MAPA DE RIESGOS</t>
  </si>
  <si>
    <t>Código: PE01-PR03-F01</t>
  </si>
  <si>
    <t>Versión: 5.0</t>
  </si>
  <si>
    <t>ITEM</t>
  </si>
  <si>
    <t>PROCESO/AREA</t>
  </si>
  <si>
    <t>OBJETIVO ESTRATEGICO/ OBJETIVO DEL PROCESO</t>
  </si>
  <si>
    <t>ALCANCE</t>
  </si>
  <si>
    <t>IDENTIFICACION DEL RIESGO</t>
  </si>
  <si>
    <t>VALORACION DEL RIESGO</t>
  </si>
  <si>
    <t>PLANES DE ACCION</t>
  </si>
  <si>
    <t>SEGUIMIENTO I CUATRIMESTRE</t>
  </si>
  <si>
    <t>SEGUIMIENTO II CUATRIMESTRE</t>
  </si>
  <si>
    <t>SEGUIMIENTO III CUATRIMESTRE</t>
  </si>
  <si>
    <t>Descripción del Control</t>
  </si>
  <si>
    <t>Afectación</t>
  </si>
  <si>
    <t>Atributos</t>
  </si>
  <si>
    <t>Probabilidad Residual (N controles)</t>
  </si>
  <si>
    <t>Probabilidad residual final</t>
  </si>
  <si>
    <t>%</t>
  </si>
  <si>
    <t>Impacto Residual Final</t>
  </si>
  <si>
    <t>Zona de Riesgo Final</t>
  </si>
  <si>
    <t>Tratamiento</t>
  </si>
  <si>
    <t>Impacto</t>
  </si>
  <si>
    <t>Causa Inmediata</t>
  </si>
  <si>
    <t>Causa Raiz</t>
  </si>
  <si>
    <t>Descripción del Riesgo</t>
  </si>
  <si>
    <t>Clasificación del riesgo</t>
  </si>
  <si>
    <t>Frecuencia</t>
  </si>
  <si>
    <t>Probabilidad Inherente</t>
  </si>
  <si>
    <t>Afectación Economica</t>
  </si>
  <si>
    <t>Reputacional</t>
  </si>
  <si>
    <t>Impacto Inherente a la Afectación Economica</t>
  </si>
  <si>
    <t>Impacto Inherente a la Afectación Reputacional</t>
  </si>
  <si>
    <t>Zona de Riesgo Inherente</t>
  </si>
  <si>
    <t>Probabilidad</t>
  </si>
  <si>
    <t>Tipo</t>
  </si>
  <si>
    <t>Implementacion</t>
  </si>
  <si>
    <t>Calificacion</t>
  </si>
  <si>
    <t>Documentación</t>
  </si>
  <si>
    <t>Evidencia</t>
  </si>
  <si>
    <t>Plan de Acción</t>
  </si>
  <si>
    <t>Responsable (Subdireccion u Oficina- Cargo)</t>
  </si>
  <si>
    <t>Fecha de Implementación</t>
  </si>
  <si>
    <t>Fecha de Seguimiento</t>
  </si>
  <si>
    <t>Estado</t>
  </si>
  <si>
    <t>Indicador Gestión del Riesgo</t>
  </si>
  <si>
    <t>AUTOCONTROL
(LIDER DEL PROCESO)</t>
  </si>
  <si>
    <t>Estado del Riesgo</t>
  </si>
  <si>
    <t>Valoración del Indicador de Gestion del riesgo</t>
  </si>
  <si>
    <t>MONITOREO
(OFICINA ASESORA DE PLANEACIÓN)</t>
  </si>
  <si>
    <t>SEGUIMIENTO
(CONTROL INTERNO)</t>
  </si>
  <si>
    <t>% AVANCE</t>
  </si>
  <si>
    <t xml:space="preserve">Vigente </t>
  </si>
  <si>
    <t>Subdirección Gestion Corporativa-Atencion al Ciudadano</t>
  </si>
  <si>
    <r>
      <rPr>
        <b/>
        <sz val="11"/>
        <rFont val="Arial"/>
        <family val="2"/>
      </rPr>
      <t xml:space="preserve">Objetivo estratégico: </t>
    </r>
    <r>
      <rPr>
        <sz val="11"/>
        <rFont val="Arial"/>
        <family val="2"/>
      </rPr>
      <t xml:space="preserve">
Garantizar accesibilidad a la información institucional a los grupos de valor, a través de los mecanismos y canales que disponga el Instituto
</t>
    </r>
    <r>
      <rPr>
        <b/>
        <sz val="11"/>
        <rFont val="Arial"/>
        <family val="2"/>
      </rPr>
      <t>Objetivo del proceso:</t>
    </r>
    <r>
      <rPr>
        <sz val="11"/>
        <rFont val="Arial"/>
        <family val="2"/>
      </rPr>
      <t xml:space="preserve">
Brindar la atención oportuna a las partes interesadas del Instituto, mediante la implementación de lineamientos para la atención y servicio de cara al ciudadano, el tramite a peticiones, quejas, reclamos, sugerencias y denuncias y las  actividades requeridas para la divulgación de la información pública relacionada con la misionalidad del Instituto, con el fin de aumentar la satisfacción  de las partes interesadas a través de los planes de mejora</t>
    </r>
  </si>
  <si>
    <t>Inicia con la solicitud de orientacion y/o recepcion de la peticion, queja, reclamos, sugerencias y denuncias, ejecutadas por las partes interesadas a través de los canales de atencion habilitados por el Instituto, continua con su tramite, seguimiento y control a la respuesta y va hasta la evaluacion de la percepcion ciudadana frente al servicio</t>
  </si>
  <si>
    <t>Afectación reputacional</t>
  </si>
  <si>
    <t>Imposibilidad de acceso a un servicio o programa del Instituto negando un derecho</t>
  </si>
  <si>
    <t>Debido a entrega de información actualizada de un servicio o programa del Instituto</t>
  </si>
  <si>
    <t>Posibilidad  afectación reputacional debido a entrega de información desactualizada de un servicio o programa del Instituto, negando un derecho de acceso a las partes interesadas</t>
  </si>
  <si>
    <t xml:space="preserve">Ejecución y administración de procesos : Pérdidas derivadas de errores en la ejecución y administración de procesos. </t>
  </si>
  <si>
    <t>3 a 24 veces por año</t>
  </si>
  <si>
    <t>El riesgo afecta la imagen del Instituto con algunos usuarios de relevancia frente al logro de los objetivos</t>
  </si>
  <si>
    <t>La Profesional Apoyo a la subdirección  Especializada de la Subdireccion de Gestion Corporativa-Atención al Ciudadano organizara capacitación y verificación de la información de los programas y servicios del Idpyba a los contratista y/o funcionarios de Atención al ciudadano</t>
  </si>
  <si>
    <t>Preventivo</t>
  </si>
  <si>
    <t>Manual</t>
  </si>
  <si>
    <t>Documentado</t>
  </si>
  <si>
    <t>Aleatoria</t>
  </si>
  <si>
    <t>Con registro</t>
  </si>
  <si>
    <t>Reducir: Despues de realizar un analisis y cosiderar que el nivel de riesgo es alto, se determina tratarlo mediante transferencia o mitigacion del mismo</t>
  </si>
  <si>
    <t>Realización de capacitación y medición del entendimiento a la misma  con el objetivo de verificar la información de los programas y servicios del Instituto a los contratista y/o funcionarios de Atención al ciudadano.</t>
  </si>
  <si>
    <t>La Profesional Apoyo a la subdirección  Especializada de la Subdireccion de Gestion Corporativa-Atención al Ciudadano</t>
  </si>
  <si>
    <t xml:space="preserve">1/01/2023 a 30/06/2023
1/07/2023 a 31/12/2023
</t>
  </si>
  <si>
    <t>En curso</t>
  </si>
  <si>
    <t xml:space="preserve">2 Capacitaciones al año en información de los programas y servicios del Idpyba a los contratista y/o funcionarios de Atención al ciudadano y medicion del conocimiento de la misma
</t>
  </si>
  <si>
    <t>El 20 de abril se realizó jornada de capacitación en programas, servicios y trámites de las Subdirecciones de Atención a la Fauna y Gestión del conocimiento y Cultura Ciudadana a los colaboradores que hacen parte del equipo de servicios al ciudadano.
Adicionalmente el 13 de abril se realizó capacitación en Procedimiento de Gestión de PQRSD y Manual de Servicio al Ciudadano a los responsables d egestionar PQRSD en el IDPYBA</t>
  </si>
  <si>
    <t>Controlado</t>
  </si>
  <si>
    <t>Se evidencia lista de asistencia de la capacitacion, el riesgo se encuentra controlado</t>
  </si>
  <si>
    <t xml:space="preserve">Dentro de las evidencias adjuntas por el proceso, se evidenciaron los listados de asistencia de las capacitaciones realizadas el 13 y 20 de abril de 2023, las cuales permiten constatar el cumplimiento del control y de la acción formulada de acuerdo con lo dispuesto en el indicador del riesgo de gestión; se recomienda, para próximos seguimientos, adjuntar las actas de reunión, dado que las mismas soportan la ejecución de la actividad y permiten verificar los temas que se desarrollan.  
Además, se recomienda mejorar la redacción del control respecto del responsable del mismo; de igual manera lo descrito en el ítem “Responsable (Subdirección u Oficina- Cargo)”.  
</t>
  </si>
  <si>
    <t>La Profesional Apoyo a la subdirección  Especializada de la Subdireccion de Gestion Corporativa-Atención al Ciudadano emitirá un correo mensual solicitando la confirmación o modificación de la información que se suministra a las partes interesadas sobre los servicios del Instituto.</t>
  </si>
  <si>
    <t>Continua</t>
  </si>
  <si>
    <t>Emisión de correo mensual solicitando la confirmación o modificación de la información que se suministra las partes interesadas sobre los servicio del Instituto.</t>
  </si>
  <si>
    <t xml:space="preserve">
12 correos de solicitando la confirmación o modificación de la información que se suministra a las partes interesadas sobre los servicio del Instituto.</t>
  </si>
  <si>
    <t>En el mes de abril se solicita a los lideres de programas la confirmación de la información en la sede electrónica del IDPYBA, adicionalemente de manera mensula desde la Subdirección de Gestión Corporativa se solicita revisión y confirmación de la información que se encuentra en la sede electrónica, en cumplimiento de la Ley 1712.
Mensualmente se realiza la certificación de la información de la Guía de Trámites y servicios de la Alcaldía Mayor de Bogotá.</t>
  </si>
  <si>
    <t>Se evidencia los cuatro certificados de confiabilidad. Se sugiere ajustar los nombres de los archvios para identificar más facil el mes correspondiente. Se encuentra controlado el riesgo</t>
  </si>
  <si>
    <t>De acuerdo con la información adjunta por el proceso, se evidenciaron los certificados de confiabilidad de información pública con relación a los trámites, servicios, programas, campañas, puntos de atención y demás información de interés de los meses de enero, febrero, marzo y abril; no obstante, se recuerda la importancia de allegar los soportes de cumplimiento del control formulado por los apoyos del proceso, el cual se enfoca en remitir un correo mensual solicitando la confirmación o modificación de la información que se suministra a las partes interesadas sobre los servicio del Instituto.</t>
  </si>
  <si>
    <t>Afectación reputacional y Sanciones disciplinarias</t>
  </si>
  <si>
    <t>Sanciones disciplinarias y afectación reputacional debido a el Incumplimiento de normatividad asociada a peticiones, quejas, reclamos, sugerencias y denuncias</t>
  </si>
  <si>
    <t>Gestión y seguimiento a las diferentes peticiones, quejas, reclamos, sugerencias y denuncias</t>
  </si>
  <si>
    <t>Posibilidad  de afectación reputacional y sanciones disciplinarias debido al incumplimiento en tiempo de respuesta definidas normativamente asociada a peticiones, quejas, reclamos, sugerencias y denuncias, debido a la no efectividad de la gestión y seguimiento de los mismos.</t>
  </si>
  <si>
    <t>24 a 500 veces por año</t>
  </si>
  <si>
    <t xml:space="preserve">La Profesional Apoyo a la subdirección  Especializada de la Subdireccion de Gestion Corporativa-Atención al Ciudadano realiza seguimiento semanal a las diferentes peticiones, quejas, reclamos, sugerencias y denuncias; enviando alertas preventivas a los responsables de gestionar y haciendo seguimiento a las mismas </t>
  </si>
  <si>
    <t xml:space="preserve">Seguimiento semanal a las diferentes peticiones, quejas, reclamos, sugerencias y denuncias; enviando alertas preventivas a los responsables de gestionar </t>
  </si>
  <si>
    <t xml:space="preserve">Cuatro correos semanales al mes
</t>
  </si>
  <si>
    <t>Semanalmente se realiza envío de las alertas preventivas a los lideres de los programas.</t>
  </si>
  <si>
    <t>Materializado</t>
  </si>
  <si>
    <t>Se evidencia cuatro correos electronicos por mes. El riesgo esta controlado. Se sugiere modificar el indicardor del riesgo no son cuatro correos semanales sino mensuales</t>
  </si>
  <si>
    <t xml:space="preserve">Se observaron los soportes que permiten constatar el cumplimiento del control y del plan de acción formulados a través de las alertas preventivas; no obstante, dados los vencimientos reportados en el primer cuatrimestre de 2023, se considera materializado el riesgo; en este sentido, se recomienda estudiar la viabilidad y efectividad del control y del plan acción dispuestos.
Respecto del indicador del riesgo, se entiende que el producto es: un correo semanal al mes, conforme a esto, se reitera la recomendación realizada por la Oficina Asesora de Planeación.
</t>
  </si>
  <si>
    <t>La Profesional Apoyo a la subdirección  Especializada de la Subdireccion de Gestion Corporativa-Atención al Ciudadano genera Informe mensual de seguimiento a las peticiones, quejas, reclamos, sugerencias y denuncias; generando plan de mejoramiento en el mes de enero, continuando con el seguimiento al mismo en la vigencia</t>
  </si>
  <si>
    <t>Correctivo</t>
  </si>
  <si>
    <t>Presentación de  Informe mensual de seguimiento a las solicitudes y plan de mejoramiento  con su respectivo seguimiento</t>
  </si>
  <si>
    <t>Informe mensual  de Seguimiento a las solicitudes
Plan de mejoramiento y seguimiento</t>
  </si>
  <si>
    <t>De manera mensual se realiza informe de seguimiento a las PQRSD, el cual es cargado en la sede electrónica. https://www.animalesbog.gov.co/transparencia/instrumentos-gestion-informacion-publica/Informe-pqr-denuncias-solicitudes
Se realiza seguimiento mensual al Plan de mejoramiento internos de PQRSD</t>
  </si>
  <si>
    <t>Los cuatro informes mensuales de seguimiento a las PQRSD se encuentran publicados en la ruta indicada. Igualmente, se encuentra el seguimiento al Plan de mejoramiento interno de PQRSD. El riesgo se encuentra controlado</t>
  </si>
  <si>
    <t>Se verificó en la sede electrónica del Instituto, el cargue de los Informes de Seguimiento Mensual de Derechos de Petición de los meses de enero, febrero, marzo y abril; sin embargo, dentro de los mismos, se reporta el número de peticiones vencidas y con gestión extemporánea; por lo tanto, se considera materializado el riesgo. Se recomienda estudiar la viabilidad y efectividad del control y del plan acción dispuestos.</t>
  </si>
  <si>
    <t>Frecuencia de la actividad</t>
  </si>
  <si>
    <t>Impacto Inherente</t>
  </si>
  <si>
    <t>Control documental del riesgo</t>
  </si>
  <si>
    <r>
      <t xml:space="preserve">Ejecución y administración de procesos : </t>
    </r>
    <r>
      <rPr>
        <sz val="11"/>
        <color rgb="FF000000"/>
        <rFont val="Arial"/>
        <family val="2"/>
      </rPr>
      <t xml:space="preserve">Pérdidas derivadas de errores en la ejecución y administración de procesos. </t>
    </r>
  </si>
  <si>
    <t>2 veces por año</t>
  </si>
  <si>
    <t>Afectación Económica</t>
  </si>
  <si>
    <t>Automatico</t>
  </si>
  <si>
    <r>
      <t xml:space="preserve">Reducir: </t>
    </r>
    <r>
      <rPr>
        <sz val="8"/>
        <rFont val="Arial"/>
        <family val="2"/>
      </rPr>
      <t>Despues de realizar un analisis y cosiderar que el nivel de riesgo es alto, se determina tratarlo mediante transferencia o mitigacion del mismo</t>
    </r>
  </si>
  <si>
    <t>Sin iniciar</t>
  </si>
  <si>
    <r>
      <t xml:space="preserve">Fraude externo: </t>
    </r>
    <r>
      <rPr>
        <sz val="11"/>
        <color rgb="FF000000"/>
        <rFont val="Arial"/>
        <family val="2"/>
      </rPr>
      <t xml:space="preserve">Pérdida derivada de actos de fraude por personas ajenas a la organización (no participa personal del Instituto). </t>
    </r>
  </si>
  <si>
    <t>Afectación menor a 10 SMLMV</t>
  </si>
  <si>
    <t>El riesgo afecta la imagen de algún área del Instituto</t>
  </si>
  <si>
    <t>Detectivo</t>
  </si>
  <si>
    <t>Sin Documental</t>
  </si>
  <si>
    <t>Sin registro</t>
  </si>
  <si>
    <t>Aceptar:Despues de realizar un analisis y considerar los niveles de riesgo se determina asumir el mismo conociendo los efectos de su posible materialización</t>
  </si>
  <si>
    <t>Eliminado controlado</t>
  </si>
  <si>
    <r>
      <t>Fraude interno</t>
    </r>
    <r>
      <rPr>
        <sz val="11"/>
        <color rgb="FF000000"/>
        <rFont val="Arial"/>
        <family val="2"/>
      </rPr>
      <t xml:space="preserve">:Pérdida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t>
    </r>
  </si>
  <si>
    <t>Entre 10 y 50 SMLMV</t>
  </si>
  <si>
    <t>El riesgo afecta la imagen del Instituto internamente, de conocimiento general nivel interno, de junta directiva y proveedores</t>
  </si>
  <si>
    <r>
      <rPr>
        <b/>
        <sz val="8"/>
        <color theme="1"/>
        <rFont val="Calibri"/>
        <family val="2"/>
        <scheme val="minor"/>
      </rPr>
      <t>Evitar:</t>
    </r>
    <r>
      <rPr>
        <sz val="8"/>
        <color theme="1"/>
        <rFont val="Calibri"/>
        <family val="2"/>
        <scheme val="minor"/>
      </rPr>
      <t xml:space="preserve"> Despues de realizar un analisis y considerar que el nivel de riesgo es demasiado alto, se determina no asumir la actividad que genera este riesgo</t>
    </r>
  </si>
  <si>
    <t>Terminado</t>
  </si>
  <si>
    <r>
      <t xml:space="preserve">Fallas tecnológicas: </t>
    </r>
    <r>
      <rPr>
        <sz val="11"/>
        <color rgb="FF000000"/>
        <rFont val="Arial"/>
        <family val="2"/>
      </rPr>
      <t xml:space="preserve">Errores en hardware, software, telecomunicaciones, interrupción de servicios básicos. </t>
    </r>
  </si>
  <si>
    <t>500 veces al año y maximo 5000veces por año</t>
  </si>
  <si>
    <t>Entre 50 y 100 SMLMV</t>
  </si>
  <si>
    <r>
      <t xml:space="preserve">Relaciones laborales: </t>
    </r>
    <r>
      <rPr>
        <sz val="11"/>
        <color rgb="FF000000"/>
        <rFont val="Arial"/>
        <family val="2"/>
      </rPr>
      <t xml:space="preserve">Pérdidas que surgen de acciones contrarias a las leyes o acuerdos de empleo, salud o seguridad, del pago de demandas por daños personales o de discriminación. </t>
    </r>
  </si>
  <si>
    <t>Mas de 500 veces por año</t>
  </si>
  <si>
    <t>Entre 100 y 500 SMLMV</t>
  </si>
  <si>
    <t>El riesgo afecta la imagen del Instituto con efecto publicitario sostenido a nivel de sector administrativo, nivel departamental o municipal</t>
  </si>
  <si>
    <r>
      <t>Conflictos de interés:</t>
    </r>
    <r>
      <rPr>
        <sz val="11"/>
        <color rgb="FF000000"/>
        <rFont val="Arial"/>
        <family val="2"/>
      </rPr>
      <t xml:space="preserve"> cuando el interés general propio de la función pública entra en conflicto con el interés particular y directo del servidor público.</t>
    </r>
  </si>
  <si>
    <t>Mayor a 500 SMLMV</t>
  </si>
  <si>
    <t>El riesgo afecta la imagen del Instituto a nivel nacional, con efecto publicitario sostenido a nivel país</t>
  </si>
  <si>
    <r>
      <t xml:space="preserve">Usuarios, productos y prácticas: </t>
    </r>
    <r>
      <rPr>
        <sz val="11"/>
        <color rgb="FF000000"/>
        <rFont val="Arial"/>
        <family val="2"/>
      </rPr>
      <t>Fallas negligentes o involuntarias de las obligaciones frente a los usuarios y que impiden satisfacer una obligación profesional frente a éstos.</t>
    </r>
  </si>
  <si>
    <t>Frecuencia de la actividad Corrupcion</t>
  </si>
  <si>
    <r>
      <t xml:space="preserve">Daños a activos fijos/ eventos externos : </t>
    </r>
    <r>
      <rPr>
        <sz val="11"/>
        <color rgb="FF000000"/>
        <rFont val="Arial"/>
        <family val="2"/>
      </rPr>
      <t xml:space="preserve">Pérdida por daños o extravíos de los activos fijos por desastres naturales u otros riesgos/eventos externos como atentados, vandalismo, orden público. </t>
    </r>
  </si>
  <si>
    <t>Se espera que el evento ocurra en la mayoria de las circunstancias
Mas de 1 vez en el año</t>
  </si>
  <si>
    <r>
      <t xml:space="preserve">Seguridad de la información: </t>
    </r>
    <r>
      <rPr>
        <sz val="11"/>
        <color rgb="FF000000"/>
        <rFont val="Arial"/>
        <family val="2"/>
      </rPr>
      <t>potencial de que las amenazas exploten la vulnerabilidad de un activo de información o grupo de activos de información y, por lo tanto, causen daños a una organización</t>
    </r>
  </si>
  <si>
    <t>Es viable que el evento ocurra en la mayoria de las circunstancias.
Al menos 1 vez en el ultimo año</t>
  </si>
  <si>
    <r>
      <t xml:space="preserve">Corrupción: </t>
    </r>
    <r>
      <rPr>
        <sz val="11"/>
        <color rgb="FF000000"/>
        <rFont val="Arial"/>
        <family val="2"/>
      </rPr>
      <t>posibilidad de que, por acción u omisión, se use el poder para desviar la gestión de lo público hacia un beneficio privado.</t>
    </r>
  </si>
  <si>
    <t>El Evento podrá ocurrir en algun momento.
Al menos 1 vez en los ultimos 2 años</t>
  </si>
  <si>
    <t>El Evento podrá ocurrir en algun momento.
Al menos 1 vez en los ultimos 5 años</t>
  </si>
  <si>
    <t>El evento puede ocurrir solo en circunstancias excepcionales (poco comunes o anormales)
No se han presentado en los ultimos 5 años</t>
  </si>
  <si>
    <t>Matriz de calor Riesgos de Gestion</t>
  </si>
  <si>
    <t>Bajo</t>
  </si>
  <si>
    <t>Moderado</t>
  </si>
  <si>
    <t>Alto</t>
  </si>
  <si>
    <t>Extremo</t>
  </si>
  <si>
    <t>Matriz de calor Riesgos de Corrupcion</t>
  </si>
  <si>
    <t>Insignificante</t>
  </si>
  <si>
    <t>Menor</t>
  </si>
  <si>
    <t>Mayor</t>
  </si>
  <si>
    <t>Catastrofico</t>
  </si>
  <si>
    <t>Casi seguro</t>
  </si>
  <si>
    <t>No aplica para riesgos de corrupción</t>
  </si>
  <si>
    <t>Probable</t>
  </si>
  <si>
    <t>Posible</t>
  </si>
  <si>
    <t>Improbable</t>
  </si>
  <si>
    <t>Rara vez</t>
  </si>
  <si>
    <t>CONTEXTO ESTRTEGICO</t>
  </si>
  <si>
    <t>INTERNO</t>
  </si>
  <si>
    <t>EXTERNO</t>
  </si>
  <si>
    <t>PROCESO</t>
  </si>
  <si>
    <t>FINANCIEROS</t>
  </si>
  <si>
    <t>POLÍTICOS</t>
  </si>
  <si>
    <t>DISEÑO DEL PROCESO</t>
  </si>
  <si>
    <t>PERSONAL</t>
  </si>
  <si>
    <t>ECONÓMICOS Y FINANCIEROS</t>
  </si>
  <si>
    <t>INTERACCIONES CON OTROS PROCESOS</t>
  </si>
  <si>
    <t>PROCESOS</t>
  </si>
  <si>
    <t>SOCIALES Y CULTURALES</t>
  </si>
  <si>
    <t>TRANSVERSALIDAD</t>
  </si>
  <si>
    <t>TECNOLOGÍA</t>
  </si>
  <si>
    <t>TECNOLÓGICOS</t>
  </si>
  <si>
    <t>PROCEDIMIENTOS ASOCIADOS</t>
  </si>
  <si>
    <t>ESTRATÉGICO</t>
  </si>
  <si>
    <t>AMBIENTALES</t>
  </si>
  <si>
    <t>RESPONSABLES DEL PROCESO</t>
  </si>
  <si>
    <t>COMUNICACIÓN INTERNA</t>
  </si>
  <si>
    <t>LEGALES Y REGLAMENTARIOS</t>
  </si>
  <si>
    <t>COMUNICACIÓN ENTRE LOS PROCESOS</t>
  </si>
  <si>
    <t>ACTIVOS DE SEGURIDAD DIGITAL DEL PROCESO</t>
  </si>
  <si>
    <t xml:space="preserve">TIPO RIESGO </t>
  </si>
  <si>
    <t>GERENCIAL</t>
  </si>
  <si>
    <t>OPERATIVO</t>
  </si>
  <si>
    <t>FINANCIERO</t>
  </si>
  <si>
    <t>CUMPLIMIENTO</t>
  </si>
  <si>
    <t>IMAGEN O REPUTACIÓN</t>
  </si>
  <si>
    <t>CORRUPCIÓN</t>
  </si>
  <si>
    <t>SEGURIDAD DIGITAL</t>
  </si>
  <si>
    <t>EVALUACIÓN RIESGO</t>
  </si>
  <si>
    <t>PROBABILIDAD</t>
  </si>
  <si>
    <t>IMPACTO</t>
  </si>
  <si>
    <t>CASI SEGURO</t>
  </si>
  <si>
    <t>INSIGNIFICANTE</t>
  </si>
  <si>
    <t>PROBABLE</t>
  </si>
  <si>
    <t>MENOR</t>
  </si>
  <si>
    <t>POSIBLE</t>
  </si>
  <si>
    <t>MODERADO</t>
  </si>
  <si>
    <t>IMPROBABLE</t>
  </si>
  <si>
    <t>MAYOR</t>
  </si>
  <si>
    <t>RARA VEZ</t>
  </si>
  <si>
    <t>CATASTROFICO</t>
  </si>
  <si>
    <t>ZONA RIESGO</t>
  </si>
  <si>
    <t>BAJO</t>
  </si>
  <si>
    <t>ALTO</t>
  </si>
  <si>
    <t>EXTREMO</t>
  </si>
  <si>
    <t>TIPO</t>
  </si>
  <si>
    <t>PREVENTIVO</t>
  </si>
  <si>
    <t>DETECTIVO</t>
  </si>
  <si>
    <t xml:space="preserve">CONTROLES EXISTENTES - CRITERIOS DE EVALUACION  </t>
  </si>
  <si>
    <t xml:space="preserve">RESPONSABLE </t>
  </si>
  <si>
    <t>PERIODICIDAD</t>
  </si>
  <si>
    <t>PROPOSITO</t>
  </si>
  <si>
    <t>COMO SE REALIZA LA ACTIVIDAD</t>
  </si>
  <si>
    <t xml:space="preserve">QUÉ PASA CON LAS OBSERVACIONES O DESVIACIONES </t>
  </si>
  <si>
    <t>EVIDENCIA DE LA EJECUCION DEL CONTROL</t>
  </si>
  <si>
    <t>EVALUACIÓN DE LA EJECUCIÓN DEL CONTROL
( E )</t>
  </si>
  <si>
    <t>FUERTE</t>
  </si>
  <si>
    <t>DÉBIL</t>
  </si>
  <si>
    <t>SOLIDEZ INDIVIDUAL DE CADA CONTROL (D+E)</t>
  </si>
  <si>
    <t xml:space="preserve">DISEÑO </t>
  </si>
  <si>
    <t>EJECUCIÓN</t>
  </si>
  <si>
    <t>SOLIDEZ</t>
  </si>
  <si>
    <t>SOLIDEZ DEL CONJUNTO DE CONTROLES</t>
  </si>
  <si>
    <t>C O N T R O L E S
AY U D A N
A  D I S M I N U I R  L A
P R O B A B I L I D A D</t>
  </si>
  <si>
    <t>C O N T R O L E S
AY U D A N
A  D I S M I N U I R
I M PA C TO</t>
  </si>
  <si>
    <t>DIRECTAMENTE</t>
  </si>
  <si>
    <t>NO DISMINUYE</t>
  </si>
  <si>
    <t>INDIRECTAMENTE</t>
  </si>
  <si>
    <t>DESPLAZAMIENTO PROBABILIDAD E IMPACTO</t>
  </si>
  <si>
    <t>SOLIDEZ DESPLAZAMIENTO</t>
  </si>
  <si>
    <t>CONTROL PROBABILIDAD</t>
  </si>
  <si>
    <t>DESPLAZAMIENTO PROBABILIDAD</t>
  </si>
  <si>
    <t>SOLIDEZ IMPACTO</t>
  </si>
  <si>
    <t>CONTROL IMPACTO</t>
  </si>
  <si>
    <t>DESPLAZAMIENTO IMPACTO</t>
  </si>
  <si>
    <t>POSICIÓN</t>
  </si>
  <si>
    <t xml:space="preserve">POSIBLE </t>
  </si>
  <si>
    <t xml:space="preserve">TRATAMIENTO DEL RIESGO </t>
  </si>
  <si>
    <t xml:space="preserve">REDUCIR </t>
  </si>
  <si>
    <t>COMPARTIR</t>
  </si>
  <si>
    <t>EVITAR</t>
  </si>
  <si>
    <t>ACEPTAR</t>
  </si>
  <si>
    <t>TIPO DE CONTROL</t>
  </si>
  <si>
    <t>PERIODICIDAD DE SEGUIMIENTO</t>
  </si>
  <si>
    <t>MENSUAL</t>
  </si>
  <si>
    <t>CUATRIMESTRAL</t>
  </si>
  <si>
    <t>ANUAL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</si>
</sst>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0">
    <font>
      <sz val="11"/>
      <color theme="1"/>
      <name val="Calibri"/>
      <family val="2"/>
      <scheme val="minor"/>
    </font>
    <font>
      <b/>
      <sz val="11"/>
      <color theme="1"/>
      <name val="Calibri"/>
      <family val="2"/>
      <scheme val="minor"/>
    </font>
    <font>
      <b/>
      <sz val="11"/>
      <name val="Calibri"/>
      <family val="2"/>
      <scheme val="minor"/>
    </font>
    <font>
      <b/>
      <sz val="11"/>
      <name val="Arial"/>
      <family val="2"/>
    </font>
    <font>
      <b/>
      <sz val="11"/>
      <color rgb="FF000000"/>
      <name val="Arial"/>
      <family val="2"/>
    </font>
    <font>
      <sz val="11"/>
      <name val="Arial"/>
      <family val="2"/>
    </font>
    <font>
      <sz val="11"/>
      <color rgb="FF000000"/>
      <name val="Arial"/>
      <family val="2"/>
    </font>
    <font>
      <sz val="11"/>
      <color theme="1"/>
      <name val="Calibri"/>
      <family val="2"/>
      <scheme val="minor"/>
    </font>
    <font>
      <sz val="8"/>
      <name val="Arial"/>
      <family val="2"/>
    </font>
    <font>
      <sz val="8"/>
      <color rgb="FF000000"/>
      <name val="Arial"/>
      <family val="2"/>
    </font>
    <font>
      <sz val="9"/>
      <color rgb="FF000000"/>
      <name val="Arial"/>
      <family val="2"/>
    </font>
    <font>
      <b/>
      <sz val="8"/>
      <name val="Arial"/>
      <family val="2"/>
    </font>
    <font>
      <sz val="8"/>
      <color theme="1"/>
      <name val="Calibri"/>
      <family val="2"/>
      <scheme val="minor"/>
    </font>
    <font>
      <b/>
      <sz val="8"/>
      <color theme="1"/>
      <name val="Calibri"/>
      <family val="2"/>
      <scheme val="minor"/>
    </font>
    <font>
      <sz val="8"/>
      <color theme="1"/>
      <name val="Arial"/>
      <family val="2"/>
    </font>
    <font>
      <sz val="11"/>
      <color rgb="FFFF0000"/>
      <name val="Arial"/>
      <family val="2"/>
    </font>
    <font>
      <b/>
      <sz val="14"/>
      <color theme="1"/>
      <name val="Calibri"/>
      <family val="2"/>
      <scheme val="minor"/>
    </font>
    <font>
      <sz val="14"/>
      <color theme="1"/>
      <name val="Calibri"/>
      <family val="2"/>
      <scheme val="minor"/>
    </font>
    <font>
      <b/>
      <sz val="14"/>
      <name val="Arial"/>
      <family val="2"/>
    </font>
    <font>
      <sz val="14"/>
      <name val="Arial"/>
      <family val="2"/>
    </font>
  </fonts>
  <fills count="11">
    <fill>
      <patternFill patternType="none"/>
    </fill>
    <fill>
      <patternFill patternType="gray125"/>
    </fill>
    <fill>
      <patternFill patternType="solid">
        <fgColor rgb="FF92D050"/>
        <bgColor indexed="64"/>
      </patternFill>
    </fill>
    <fill>
      <patternFill patternType="solid">
        <fgColor rgb="FFFA9706"/>
        <bgColor indexed="64"/>
      </patternFill>
    </fill>
    <fill>
      <patternFill patternType="solid">
        <fgColor rgb="FFFFFF00"/>
        <bgColor indexed="64"/>
      </patternFill>
    </fill>
    <fill>
      <patternFill patternType="solid">
        <fgColor theme="9" tint="0.59999389629810485"/>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2">
    <xf numFmtId="0" fontId="0" fillId="0" borderId="0"/>
    <xf numFmtId="9" fontId="7" fillId="0" borderId="0" applyFont="0" applyFill="0" applyBorder="0" applyAlignment="0" applyProtection="0"/>
  </cellStyleXfs>
  <cellXfs count="125">
    <xf numFmtId="0" fontId="0" fillId="0" borderId="0" xfId="0"/>
    <xf numFmtId="0" fontId="1" fillId="0" borderId="1" xfId="0" applyFont="1" applyBorder="1" applyAlignment="1">
      <alignment horizontal="center"/>
    </xf>
    <xf numFmtId="0" fontId="0" fillId="0" borderId="1" xfId="0" applyBorder="1" applyAlignment="1">
      <alignment horizontal="center"/>
    </xf>
    <xf numFmtId="0" fontId="0" fillId="0" borderId="0" xfId="0" applyAlignment="1">
      <alignment horizontal="center"/>
    </xf>
    <xf numFmtId="0" fontId="2" fillId="3" borderId="1" xfId="0" applyFont="1" applyFill="1" applyBorder="1" applyAlignment="1">
      <alignment horizontal="center"/>
    </xf>
    <xf numFmtId="0" fontId="0" fillId="2" borderId="2" xfId="0" applyFill="1" applyBorder="1" applyAlignment="1">
      <alignment horizontal="center" vertical="center"/>
    </xf>
    <xf numFmtId="0" fontId="0" fillId="4" borderId="2" xfId="0" applyFill="1" applyBorder="1" applyAlignment="1">
      <alignment horizontal="center" vertical="center"/>
    </xf>
    <xf numFmtId="0" fontId="0" fillId="3" borderId="2" xfId="0" applyFill="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wrapText="1"/>
    </xf>
    <xf numFmtId="0" fontId="0" fillId="0" borderId="0" xfId="0" applyAlignment="1">
      <alignment wrapText="1"/>
    </xf>
    <xf numFmtId="0" fontId="1" fillId="4" borderId="1" xfId="0" applyFont="1" applyFill="1" applyBorder="1" applyAlignment="1">
      <alignment horizontal="center"/>
    </xf>
    <xf numFmtId="0" fontId="5"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3" fillId="8" borderId="1" xfId="0" applyFont="1" applyFill="1" applyBorder="1" applyAlignment="1" applyProtection="1">
      <alignment horizontal="center" vertical="center" wrapText="1"/>
      <protection hidden="1"/>
    </xf>
    <xf numFmtId="0" fontId="3" fillId="9" borderId="1" xfId="0" applyFont="1" applyFill="1" applyBorder="1" applyAlignment="1" applyProtection="1">
      <alignment horizontal="center" vertical="center" wrapText="1"/>
      <protection hidden="1"/>
    </xf>
    <xf numFmtId="0" fontId="4" fillId="0" borderId="1" xfId="0" applyFont="1" applyBorder="1" applyAlignment="1">
      <alignment vertical="center" wrapText="1"/>
    </xf>
    <xf numFmtId="0" fontId="0" fillId="0" borderId="0" xfId="0" applyAlignment="1">
      <alignment horizontal="left"/>
    </xf>
    <xf numFmtId="0" fontId="9" fillId="0" borderId="1" xfId="0" applyFont="1" applyBorder="1" applyAlignment="1">
      <alignment horizontal="center" vertical="center" wrapText="1"/>
    </xf>
    <xf numFmtId="0" fontId="9" fillId="0" borderId="3" xfId="0" applyFont="1" applyBorder="1" applyAlignment="1">
      <alignment horizontal="center" vertical="center" wrapText="1"/>
    </xf>
    <xf numFmtId="0" fontId="10" fillId="0" borderId="0" xfId="0" applyFont="1" applyAlignment="1">
      <alignment vertical="center" wrapText="1"/>
    </xf>
    <xf numFmtId="0" fontId="4" fillId="6" borderId="1" xfId="0" applyFont="1" applyFill="1" applyBorder="1" applyAlignment="1">
      <alignment horizontal="center" vertical="center" wrapText="1"/>
    </xf>
    <xf numFmtId="0" fontId="10" fillId="0" borderId="1" xfId="0" applyFont="1" applyBorder="1" applyAlignment="1">
      <alignment vertical="center" wrapText="1"/>
    </xf>
    <xf numFmtId="9" fontId="5" fillId="0" borderId="0" xfId="1" applyFont="1" applyFill="1" applyBorder="1" applyAlignment="1" applyProtection="1">
      <alignment horizontal="center" vertical="center" wrapText="1"/>
      <protection locked="0"/>
    </xf>
    <xf numFmtId="9" fontId="5" fillId="0" borderId="0" xfId="1" applyFont="1" applyFill="1" applyAlignment="1" applyProtection="1">
      <alignment horizontal="center" vertical="center" wrapText="1"/>
      <protection locked="0"/>
    </xf>
    <xf numFmtId="9" fontId="3" fillId="0" borderId="0" xfId="1" applyFont="1" applyFill="1" applyBorder="1" applyAlignment="1" applyProtection="1">
      <alignment horizontal="center" vertical="center" wrapText="1"/>
      <protection locked="0"/>
    </xf>
    <xf numFmtId="9" fontId="3" fillId="0" borderId="0" xfId="1" applyFont="1" applyFill="1" applyAlignment="1" applyProtection="1">
      <alignment horizontal="center" vertical="center" wrapText="1"/>
      <protection locked="0"/>
    </xf>
    <xf numFmtId="0" fontId="12" fillId="0" borderId="0" xfId="0" applyFont="1"/>
    <xf numFmtId="0" fontId="11" fillId="0" borderId="1" xfId="0" applyFont="1" applyBorder="1" applyAlignment="1" applyProtection="1">
      <alignment vertical="center" wrapText="1"/>
      <protection hidden="1"/>
    </xf>
    <xf numFmtId="0" fontId="0" fillId="0" borderId="1" xfId="0" applyBorder="1" applyAlignment="1">
      <alignment wrapText="1"/>
    </xf>
    <xf numFmtId="0" fontId="12" fillId="0" borderId="1" xfId="0" applyFont="1" applyBorder="1" applyAlignment="1">
      <alignment vertical="top" wrapText="1"/>
    </xf>
    <xf numFmtId="164" fontId="5" fillId="0" borderId="0" xfId="0" applyNumberFormat="1" applyFont="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9" fontId="5" fillId="0" borderId="1" xfId="1" applyFont="1" applyFill="1" applyBorder="1" applyAlignment="1" applyProtection="1">
      <alignment horizontal="center" vertical="center" wrapText="1"/>
      <protection locked="0"/>
    </xf>
    <xf numFmtId="0" fontId="1" fillId="0" borderId="0" xfId="0" applyFont="1"/>
    <xf numFmtId="9" fontId="0" fillId="0" borderId="0" xfId="0" applyNumberFormat="1"/>
    <xf numFmtId="0" fontId="17" fillId="0" borderId="0" xfId="0" applyFont="1" applyAlignment="1">
      <alignment vertical="center"/>
    </xf>
    <xf numFmtId="0" fontId="1" fillId="0" borderId="0" xfId="0" applyFont="1" applyAlignment="1">
      <alignment horizontal="center"/>
    </xf>
    <xf numFmtId="9" fontId="0" fillId="0" borderId="0" xfId="0" applyNumberFormat="1" applyAlignment="1">
      <alignment horizontal="center"/>
    </xf>
    <xf numFmtId="0" fontId="1" fillId="0" borderId="0" xfId="0" applyFont="1" applyAlignment="1">
      <alignment horizontal="left"/>
    </xf>
    <xf numFmtId="0" fontId="19" fillId="0" borderId="0" xfId="0" applyFont="1" applyAlignment="1" applyProtection="1">
      <alignment horizontal="center" vertical="center" wrapText="1"/>
      <protection locked="0"/>
    </xf>
    <xf numFmtId="0" fontId="14" fillId="0" borderId="1" xfId="0" applyFont="1" applyBorder="1" applyAlignment="1">
      <alignment horizontal="left" vertical="center"/>
    </xf>
    <xf numFmtId="0" fontId="8" fillId="0" borderId="1" xfId="0" applyFont="1" applyBorder="1" applyAlignment="1" applyProtection="1">
      <alignment horizontal="left" vertical="center" wrapText="1"/>
      <protection locked="0"/>
    </xf>
    <xf numFmtId="9" fontId="0" fillId="0" borderId="0" xfId="0" applyNumberFormat="1" applyAlignment="1">
      <alignment horizontal="left"/>
    </xf>
    <xf numFmtId="9" fontId="3" fillId="0" borderId="0" xfId="1" applyFont="1" applyAlignment="1" applyProtection="1">
      <alignment horizontal="center" vertical="center" wrapText="1"/>
      <protection locked="0"/>
    </xf>
    <xf numFmtId="0" fontId="3" fillId="0" borderId="0" xfId="0" applyFont="1" applyAlignment="1" applyProtection="1">
      <alignment vertical="center" wrapText="1"/>
      <protection locked="0"/>
    </xf>
    <xf numFmtId="9" fontId="3" fillId="0" borderId="0" xfId="1" applyFont="1" applyBorder="1" applyAlignment="1" applyProtection="1">
      <alignment vertical="center" wrapText="1"/>
      <protection locked="0"/>
    </xf>
    <xf numFmtId="9" fontId="3" fillId="0" borderId="0" xfId="1" applyFont="1" applyBorder="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0" fontId="3" fillId="5" borderId="2" xfId="0" applyFont="1" applyFill="1" applyBorder="1" applyAlignment="1" applyProtection="1">
      <alignment horizontal="center" vertical="center" wrapText="1"/>
      <protection locked="0"/>
    </xf>
    <xf numFmtId="9" fontId="3" fillId="10" borderId="8" xfId="1" applyFont="1" applyFill="1" applyBorder="1" applyAlignment="1" applyProtection="1">
      <alignment horizontal="center" vertical="center" wrapText="1"/>
      <protection locked="0"/>
    </xf>
    <xf numFmtId="0" fontId="3" fillId="5" borderId="8" xfId="0" applyFont="1" applyFill="1" applyBorder="1" applyAlignment="1" applyProtection="1">
      <alignment horizontal="center" vertical="center" wrapText="1"/>
      <protection locked="0"/>
    </xf>
    <xf numFmtId="0" fontId="3" fillId="5" borderId="10" xfId="0" applyFont="1" applyFill="1" applyBorder="1" applyAlignment="1" applyProtection="1">
      <alignment horizontal="center" vertical="center" wrapText="1"/>
      <protection locked="0"/>
    </xf>
    <xf numFmtId="0" fontId="18" fillId="5" borderId="10" xfId="0"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textRotation="90"/>
      <protection locked="0"/>
    </xf>
    <xf numFmtId="9" fontId="3" fillId="7" borderId="2" xfId="1" applyFont="1" applyFill="1" applyBorder="1" applyAlignment="1" applyProtection="1">
      <alignment horizontal="center" vertical="center" textRotation="90"/>
      <protection locked="0"/>
    </xf>
    <xf numFmtId="0" fontId="3" fillId="7" borderId="2" xfId="0" applyFont="1" applyFill="1" applyBorder="1" applyAlignment="1" applyProtection="1">
      <alignment horizontal="center" vertical="center" wrapText="1"/>
      <protection locked="0"/>
    </xf>
    <xf numFmtId="0" fontId="3" fillId="8" borderId="2" xfId="0" applyFont="1" applyFill="1" applyBorder="1" applyAlignment="1" applyProtection="1">
      <alignment horizontal="center" vertical="center" wrapText="1"/>
      <protection locked="0"/>
    </xf>
    <xf numFmtId="164" fontId="3" fillId="8" borderId="2" xfId="0" applyNumberFormat="1" applyFont="1" applyFill="1" applyBorder="1" applyAlignment="1" applyProtection="1">
      <alignment horizontal="center" vertical="center" wrapText="1"/>
      <protection locked="0"/>
    </xf>
    <xf numFmtId="0" fontId="3" fillId="9" borderId="2" xfId="0" applyFont="1" applyFill="1" applyBorder="1" applyAlignment="1" applyProtection="1">
      <alignment horizontal="center" vertical="center" wrapText="1"/>
      <protection locked="0"/>
    </xf>
    <xf numFmtId="9" fontId="3" fillId="9" borderId="2" xfId="1" applyFont="1" applyFill="1" applyBorder="1" applyAlignment="1" applyProtection="1">
      <alignment horizontal="center" vertical="center" wrapText="1"/>
      <protection locked="0"/>
    </xf>
    <xf numFmtId="9" fontId="3" fillId="9" borderId="1" xfId="1" applyFont="1" applyFill="1" applyBorder="1" applyAlignment="1" applyProtection="1">
      <alignment horizontal="center" vertical="center" wrapText="1"/>
      <protection locked="0"/>
    </xf>
    <xf numFmtId="0" fontId="5" fillId="0" borderId="1" xfId="0" applyFont="1" applyBorder="1" applyAlignment="1">
      <alignment horizontal="center" vertical="center" wrapText="1"/>
    </xf>
    <xf numFmtId="0" fontId="5" fillId="0" borderId="0" xfId="0" applyFont="1" applyAlignment="1">
      <alignment horizontal="center" vertical="center" wrapText="1"/>
    </xf>
    <xf numFmtId="0" fontId="5" fillId="0" borderId="1" xfId="0" applyFont="1" applyBorder="1" applyAlignment="1" applyProtection="1">
      <alignment vertical="center" wrapText="1"/>
      <protection locked="0"/>
    </xf>
    <xf numFmtId="9" fontId="3" fillId="0" borderId="1" xfId="1" applyFont="1" applyFill="1" applyBorder="1" applyAlignment="1" applyProtection="1">
      <alignment vertical="center" wrapText="1"/>
    </xf>
    <xf numFmtId="0" fontId="5" fillId="0" borderId="1" xfId="0" applyFont="1" applyBorder="1" applyAlignment="1">
      <alignment vertical="center" wrapText="1"/>
    </xf>
    <xf numFmtId="0" fontId="5" fillId="0" borderId="2" xfId="0" applyFont="1" applyBorder="1" applyAlignment="1" applyProtection="1">
      <alignment vertical="center" wrapText="1"/>
      <protection locked="0"/>
    </xf>
    <xf numFmtId="164" fontId="5" fillId="0" borderId="1" xfId="0" applyNumberFormat="1" applyFont="1" applyBorder="1" applyAlignment="1" applyProtection="1">
      <alignment vertical="center" wrapText="1"/>
      <protection locked="0"/>
    </xf>
    <xf numFmtId="164" fontId="5" fillId="0" borderId="1" xfId="0" applyNumberFormat="1" applyFont="1" applyBorder="1" applyAlignment="1" applyProtection="1">
      <alignment horizontal="right" vertical="center" wrapText="1"/>
      <protection locked="0"/>
    </xf>
    <xf numFmtId="0" fontId="13" fillId="0" borderId="1" xfId="0" applyFont="1" applyBorder="1" applyAlignment="1">
      <alignment vertical="top" wrapText="1"/>
    </xf>
    <xf numFmtId="0" fontId="5" fillId="0" borderId="1" xfId="0" applyFont="1" applyBorder="1" applyAlignment="1" applyProtection="1">
      <alignment horizontal="center" vertical="center" wrapText="1"/>
      <protection locked="0"/>
    </xf>
    <xf numFmtId="0" fontId="19" fillId="0" borderId="1" xfId="0" applyFont="1" applyBorder="1" applyAlignment="1">
      <alignment horizontal="center" vertical="center" wrapText="1"/>
    </xf>
    <xf numFmtId="0" fontId="5" fillId="0" borderId="1" xfId="0" applyFont="1" applyBorder="1" applyAlignment="1" applyProtection="1">
      <alignment horizontal="center" vertical="top" wrapText="1"/>
      <protection locked="0"/>
    </xf>
    <xf numFmtId="0" fontId="5" fillId="0" borderId="1" xfId="0" applyFont="1" applyBorder="1" applyAlignment="1">
      <alignment horizontal="center" vertical="center" wrapText="1"/>
    </xf>
    <xf numFmtId="9" fontId="5" fillId="0" borderId="1" xfId="1" applyFont="1" applyFill="1" applyBorder="1" applyAlignment="1" applyProtection="1">
      <alignment horizontal="center" vertical="center" wrapText="1"/>
    </xf>
    <xf numFmtId="9" fontId="15" fillId="0" borderId="2" xfId="0" applyNumberFormat="1" applyFont="1" applyBorder="1" applyAlignment="1" applyProtection="1">
      <alignment horizontal="center" vertical="center" wrapText="1"/>
      <protection locked="0"/>
    </xf>
    <xf numFmtId="9" fontId="15" fillId="0" borderId="3" xfId="0" applyNumberFormat="1" applyFont="1" applyBorder="1" applyAlignment="1" applyProtection="1">
      <alignment horizontal="center" vertical="center" wrapText="1"/>
      <protection locked="0"/>
    </xf>
    <xf numFmtId="9" fontId="3" fillId="0" borderId="1" xfId="1" applyFont="1" applyFill="1" applyBorder="1" applyAlignment="1" applyProtection="1">
      <alignment horizontal="center" vertical="center" wrapText="1"/>
    </xf>
    <xf numFmtId="9" fontId="3" fillId="0" borderId="2" xfId="1" applyFont="1" applyFill="1" applyBorder="1" applyAlignment="1" applyProtection="1">
      <alignment horizontal="center" vertical="center" wrapText="1"/>
      <protection locked="0"/>
    </xf>
    <xf numFmtId="9" fontId="3" fillId="0" borderId="3" xfId="1" applyFont="1" applyFill="1" applyBorder="1" applyAlignment="1" applyProtection="1">
      <alignment horizontal="center" vertical="center" wrapText="1"/>
      <protection locked="0"/>
    </xf>
    <xf numFmtId="0" fontId="3" fillId="0" borderId="1" xfId="0" applyFont="1" applyBorder="1" applyAlignment="1">
      <alignment horizontal="center" vertical="center" wrapText="1"/>
    </xf>
    <xf numFmtId="0" fontId="3" fillId="0" borderId="1" xfId="0" applyFont="1" applyBorder="1" applyAlignment="1" applyProtection="1">
      <alignment horizontal="center" vertical="center" wrapText="1"/>
      <protection locked="0"/>
    </xf>
    <xf numFmtId="9" fontId="5" fillId="0" borderId="2" xfId="0" applyNumberFormat="1" applyFont="1" applyBorder="1" applyAlignment="1" applyProtection="1">
      <alignment horizontal="center" vertical="center" wrapText="1"/>
      <protection locked="0"/>
    </xf>
    <xf numFmtId="9" fontId="5" fillId="0" borderId="3" xfId="0" applyNumberFormat="1" applyFont="1" applyBorder="1" applyAlignment="1" applyProtection="1">
      <alignment horizontal="center" vertical="center" wrapText="1"/>
      <protection locked="0"/>
    </xf>
    <xf numFmtId="0" fontId="5" fillId="0" borderId="8" xfId="0" applyFont="1" applyBorder="1" applyAlignment="1" applyProtection="1">
      <alignment horizontal="center" vertical="top" wrapText="1"/>
      <protection locked="0"/>
    </xf>
    <xf numFmtId="0" fontId="5" fillId="0" borderId="10" xfId="0" applyFont="1" applyBorder="1" applyAlignment="1" applyProtection="1">
      <alignment horizontal="center" vertical="top" wrapText="1"/>
      <protection locked="0"/>
    </xf>
    <xf numFmtId="0" fontId="5" fillId="0" borderId="4" xfId="0" applyFont="1" applyBorder="1" applyAlignment="1" applyProtection="1">
      <alignment horizontal="center" vertical="top" wrapText="1"/>
      <protection locked="0"/>
    </xf>
    <xf numFmtId="0" fontId="5" fillId="0" borderId="14" xfId="0" applyFont="1" applyBorder="1" applyAlignment="1" applyProtection="1">
      <alignment horizontal="center" vertical="top" wrapText="1"/>
      <protection locked="0"/>
    </xf>
    <xf numFmtId="0" fontId="5" fillId="0" borderId="11" xfId="0" applyFont="1" applyBorder="1" applyAlignment="1" applyProtection="1">
      <alignment horizontal="center" vertical="top" wrapText="1"/>
      <protection locked="0"/>
    </xf>
    <xf numFmtId="0" fontId="5" fillId="0" borderId="13" xfId="0" applyFont="1" applyBorder="1" applyAlignment="1" applyProtection="1">
      <alignment horizontal="center" vertical="top" wrapText="1"/>
      <protection locked="0"/>
    </xf>
    <xf numFmtId="0" fontId="3" fillId="0" borderId="2"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3" fillId="0" borderId="4"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9" fontId="3" fillId="7" borderId="1" xfId="1" applyFont="1" applyFill="1" applyBorder="1" applyAlignment="1" applyProtection="1">
      <alignment horizontal="center" vertical="center" wrapText="1"/>
      <protection locked="0"/>
    </xf>
    <xf numFmtId="9" fontId="3" fillId="7" borderId="2" xfId="1"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wrapText="1"/>
      <protection locked="0"/>
    </xf>
    <xf numFmtId="0" fontId="3" fillId="8" borderId="8" xfId="0" applyFont="1" applyFill="1" applyBorder="1" applyAlignment="1" applyProtection="1">
      <alignment horizontal="center" vertical="center" wrapText="1"/>
      <protection locked="0"/>
    </xf>
    <xf numFmtId="0" fontId="3" fillId="8" borderId="9" xfId="0" applyFont="1" applyFill="1" applyBorder="1" applyAlignment="1" applyProtection="1">
      <alignment horizontal="center" vertical="center" wrapText="1"/>
      <protection locked="0"/>
    </xf>
    <xf numFmtId="0" fontId="3" fillId="8" borderId="10" xfId="0" applyFont="1" applyFill="1" applyBorder="1" applyAlignment="1" applyProtection="1">
      <alignment horizontal="center" vertical="center" wrapText="1"/>
      <protection locked="0"/>
    </xf>
    <xf numFmtId="0" fontId="3" fillId="8" borderId="11" xfId="0" applyFont="1" applyFill="1" applyBorder="1" applyAlignment="1" applyProtection="1">
      <alignment horizontal="center" vertical="center" wrapText="1"/>
      <protection locked="0"/>
    </xf>
    <xf numFmtId="0" fontId="3" fillId="8" borderId="12" xfId="0" applyFont="1" applyFill="1" applyBorder="1" applyAlignment="1" applyProtection="1">
      <alignment horizontal="center" vertical="center" wrapText="1"/>
      <protection locked="0"/>
    </xf>
    <xf numFmtId="0" fontId="3" fillId="8" borderId="13" xfId="0" applyFont="1" applyFill="1" applyBorder="1" applyAlignment="1" applyProtection="1">
      <alignment horizontal="center" vertical="center" wrapText="1"/>
      <protection locked="0"/>
    </xf>
    <xf numFmtId="0" fontId="18" fillId="7" borderId="1" xfId="0" applyFont="1" applyFill="1" applyBorder="1" applyAlignment="1" applyProtection="1">
      <alignment horizontal="center" vertical="center" wrapText="1"/>
      <protection locked="0"/>
    </xf>
    <xf numFmtId="0" fontId="18" fillId="7" borderId="2" xfId="0" applyFont="1" applyFill="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center" vertical="center" wrapText="1"/>
      <protection hidden="1"/>
    </xf>
    <xf numFmtId="0" fontId="16" fillId="0" borderId="0" xfId="0" applyFont="1" applyAlignment="1">
      <alignment horizontal="center" vertical="center"/>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xf>
    <xf numFmtId="0" fontId="1" fillId="0" borderId="1" xfId="0" applyFont="1" applyBorder="1" applyAlignment="1">
      <alignment horizontal="center" vertical="top" wrapText="1"/>
    </xf>
  </cellXfs>
  <cellStyles count="2">
    <cellStyle name="Normal" xfId="0" builtinId="0"/>
    <cellStyle name="Porcentaje" xfId="1" builtinId="5"/>
  </cellStyles>
  <dxfs count="48">
    <dxf>
      <fill>
        <patternFill>
          <bgColor rgb="FF92D050"/>
        </patternFill>
      </fill>
    </dxf>
    <dxf>
      <fill>
        <patternFill>
          <bgColor rgb="FFFFFF00"/>
        </patternFill>
      </fill>
    </dxf>
    <dxf>
      <fill>
        <patternFill>
          <bgColor rgb="FFFA9706"/>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A9706"/>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s>
  <tableStyles count="0" defaultTableStyle="TableStyleMedium2" defaultPivotStyle="PivotStyleLight16"/>
  <colors>
    <mruColors>
      <color rgb="FFFA9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361789</xdr:colOff>
      <xdr:row>0</xdr:row>
      <xdr:rowOff>67235</xdr:rowOff>
    </xdr:from>
    <xdr:to>
      <xdr:col>1</xdr:col>
      <xdr:colOff>260937</xdr:colOff>
      <xdr:row>2</xdr:row>
      <xdr:rowOff>235323</xdr:rowOff>
    </xdr:to>
    <xdr:pic>
      <xdr:nvPicPr>
        <xdr:cNvPr id="6" name="image5.png" descr="escudo_negro">
          <a:extLst>
            <a:ext uri="{FF2B5EF4-FFF2-40B4-BE49-F238E27FC236}">
              <a16:creationId xmlns:a16="http://schemas.microsoft.com/office/drawing/2014/main" id="{C8C03751-65AC-4781-BEC9-EC57D0A3968F}"/>
            </a:ext>
          </a:extLst>
        </xdr:cNvPr>
        <xdr:cNvPicPr/>
      </xdr:nvPicPr>
      <xdr:blipFill>
        <a:blip xmlns:r="http://schemas.openxmlformats.org/officeDocument/2006/relationships" r:embed="rId1"/>
        <a:srcRect/>
        <a:stretch>
          <a:fillRect/>
        </a:stretch>
      </xdr:blipFill>
      <xdr:spPr>
        <a:xfrm>
          <a:off x="361789" y="67235"/>
          <a:ext cx="620327" cy="766802"/>
        </a:xfrm>
        <a:prstGeom prst="rect">
          <a:avLst/>
        </a:prstGeom>
        <a:ln/>
      </xdr:spPr>
    </xdr:pic>
    <xdr:clientData/>
  </xdr:twoCellAnchor>
  <xdr:twoCellAnchor editAs="oneCell">
    <xdr:from>
      <xdr:col>9</xdr:col>
      <xdr:colOff>933288</xdr:colOff>
      <xdr:row>0</xdr:row>
      <xdr:rowOff>114459</xdr:rowOff>
    </xdr:from>
    <xdr:to>
      <xdr:col>10</xdr:col>
      <xdr:colOff>720378</xdr:colOff>
      <xdr:row>2</xdr:row>
      <xdr:rowOff>159283</xdr:rowOff>
    </xdr:to>
    <xdr:pic>
      <xdr:nvPicPr>
        <xdr:cNvPr id="7" name="image3.png">
          <a:extLst>
            <a:ext uri="{FF2B5EF4-FFF2-40B4-BE49-F238E27FC236}">
              <a16:creationId xmlns:a16="http://schemas.microsoft.com/office/drawing/2014/main" id="{CE027D61-22B5-49B7-BC8F-336A01D577EF}"/>
            </a:ext>
          </a:extLst>
        </xdr:cNvPr>
        <xdr:cNvPicPr/>
      </xdr:nvPicPr>
      <xdr:blipFill>
        <a:blip xmlns:r="http://schemas.openxmlformats.org/officeDocument/2006/relationships" r:embed="rId2"/>
        <a:srcRect l="21724" t="27673" r="31431" b="37148"/>
        <a:stretch>
          <a:fillRect/>
        </a:stretch>
      </xdr:blipFill>
      <xdr:spPr>
        <a:xfrm>
          <a:off x="14649288" y="114459"/>
          <a:ext cx="2249983" cy="643538"/>
        </a:xfrm>
        <a:prstGeom prst="rect">
          <a:avLst/>
        </a:prstGeom>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9525</xdr:colOff>
      <xdr:row>0</xdr:row>
      <xdr:rowOff>590549</xdr:rowOff>
    </xdr:from>
    <xdr:to>
      <xdr:col>19</xdr:col>
      <xdr:colOff>1514475</xdr:colOff>
      <xdr:row>19</xdr:row>
      <xdr:rowOff>103145</xdr:rowOff>
    </xdr:to>
    <xdr:pic>
      <xdr:nvPicPr>
        <xdr:cNvPr id="3" name="Imagen 2">
          <a:extLst>
            <a:ext uri="{FF2B5EF4-FFF2-40B4-BE49-F238E27FC236}">
              <a16:creationId xmlns:a16="http://schemas.microsoft.com/office/drawing/2014/main" id="{2CAE7639-DFDD-4886-BFA5-888E371C74B6}"/>
            </a:ext>
          </a:extLst>
        </xdr:cNvPr>
        <xdr:cNvPicPr>
          <a:picLocks noChangeAspect="1"/>
        </xdr:cNvPicPr>
      </xdr:nvPicPr>
      <xdr:blipFill>
        <a:blip xmlns:r="http://schemas.openxmlformats.org/officeDocument/2006/relationships" r:embed="rId1"/>
        <a:stretch>
          <a:fillRect/>
        </a:stretch>
      </xdr:blipFill>
      <xdr:spPr>
        <a:xfrm>
          <a:off x="3305175" y="590549"/>
          <a:ext cx="5486400" cy="3560721"/>
        </a:xfrm>
        <a:prstGeom prst="rect">
          <a:avLst/>
        </a:prstGeom>
      </xdr:spPr>
    </xdr:pic>
    <xdr:clientData/>
  </xdr:twoCellAnchor>
  <xdr:twoCellAnchor editAs="oneCell">
    <xdr:from>
      <xdr:col>8</xdr:col>
      <xdr:colOff>38100</xdr:colOff>
      <xdr:row>20</xdr:row>
      <xdr:rowOff>0</xdr:rowOff>
    </xdr:from>
    <xdr:to>
      <xdr:col>19</xdr:col>
      <xdr:colOff>1790700</xdr:colOff>
      <xdr:row>39</xdr:row>
      <xdr:rowOff>93974</xdr:rowOff>
    </xdr:to>
    <xdr:pic>
      <xdr:nvPicPr>
        <xdr:cNvPr id="4" name="Imagen 3">
          <a:extLst>
            <a:ext uri="{FF2B5EF4-FFF2-40B4-BE49-F238E27FC236}">
              <a16:creationId xmlns:a16="http://schemas.microsoft.com/office/drawing/2014/main" id="{314119DC-FDDA-4447-B5CE-9C428604F336}"/>
            </a:ext>
          </a:extLst>
        </xdr:cNvPr>
        <xdr:cNvPicPr>
          <a:picLocks noChangeAspect="1"/>
        </xdr:cNvPicPr>
      </xdr:nvPicPr>
      <xdr:blipFill>
        <a:blip xmlns:r="http://schemas.openxmlformats.org/officeDocument/2006/relationships" r:embed="rId2"/>
        <a:stretch>
          <a:fillRect/>
        </a:stretch>
      </xdr:blipFill>
      <xdr:spPr>
        <a:xfrm>
          <a:off x="3333750" y="4238625"/>
          <a:ext cx="5734050" cy="371347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Gomez Castro Family" id="{4A2703FB-5C98-4DA4-B81C-8C89C102BDDC}" userId="f3ec9adc900ca403"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5" dT="2021-08-23T12:10:29.73" personId="{4A2703FB-5C98-4DA4-B81C-8C89C102BDDC}" id="{EE5AAC7C-3DE7-465B-B616-37A3B64AB5B0}">
    <text>Un control se define como la medida que permite reducir o mitigar el riesgo.</text>
  </threadedComment>
  <threadedComment ref="AI5" dT="2021-08-23T12:45:06.24" personId="{4A2703FB-5C98-4DA4-B81C-8C89C102BDDC}" id="{987E52F0-072C-4774-81C7-EF29CA1343E4}">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10T14:14:18.93" personId="{4A2703FB-5C98-4DA4-B81C-8C89C102BDDC}" id="{3EF31F56-DA4E-4027-BEDA-56D4070A0524}">
    <text>Qué?
Las consecuencias que puede ocasionar al instituto la materialización del riesgo.</text>
  </threadedComment>
  <threadedComment ref="G6" dT="2021-08-10T14:14:27.70" personId="{4A2703FB-5C98-4DA4-B81C-8C89C102BDDC}" id="{BC458EBD-3668-4645-9B1D-86A8E352AF64}">
    <text>Cómo?
Circunstancias o situaciones más evidentes sobre las cuales se presenta el riesgo, las mismas no constituyen la causa principal o base para que se presente el riesgo.</text>
  </threadedComment>
  <threadedComment ref="H6" dT="2021-08-10T14:14:44.80" personId="{4A2703FB-5C98-4DA4-B81C-8C89C102BDDC}" id="{25ACF881-2C52-4E82-9094-ABE995306D36}">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I6" dT="2021-08-20T20:00:10.18" personId="{4A2703FB-5C98-4DA4-B81C-8C89C102BDDC}" id="{E710B3B6-9467-4DF8-9F5A-5C9BB5EBE8FA}">
    <text>Los riesgos que se identifiquen deben tener impacto en el cumplimiento del objetivo estratégico o del proceso.</text>
  </threadedComment>
  <threadedComment ref="J6" dT="2021-08-20T20:48:08.23" personId="{4A2703FB-5C98-4DA4-B81C-8C89C102BDDC}" id="{1F5CBD9D-8BDB-48D5-969C-7650F6CCB99A}">
    <text>Permite agrupar los riesgos identificados</text>
  </threadedComment>
  <threadedComment ref="K6" dT="2021-08-20T20:56:52.84" personId="{4A2703FB-5C98-4DA4-B81C-8C89C102BDDC}" id="{0D930A2E-644F-4A71-B90A-EAB069C2125B}">
    <text>Frecuencia en la que se realiza la actividad dada en cantidad de veces al año</text>
  </threadedComment>
  <threadedComment ref="L6" dT="2021-08-20T20:51:59.34" personId="{4A2703FB-5C98-4DA4-B81C-8C89C102BDDC}" id="{530330CE-8652-4B1B-B6BB-D8DDC94246CA}">
    <text>Número de veces que se pasa por el punto de riesgo en el periodo de 1 año</text>
  </threadedComment>
  <threadedComment ref="Q6" dT="2021-08-20T22:49:44.89" personId="{4A2703FB-5C98-4DA4-B81C-8C89C102BDDC}" id="{B200813B-2D5A-47BD-B5EB-FF6EEF328DE4}">
    <text>Cuando se presenten ambos impactos para un riesgo, tanto económico como reputacional, con diferente niveles se debe tomar el nivel más alto</text>
  </threadedComment>
  <threadedComment ref="S6" dT="2021-08-20T22:49:51.39" personId="{4A2703FB-5C98-4DA4-B81C-8C89C102BDDC}" id="{FD4A2DE0-7559-458C-8C3E-5A8AADB7BF13}">
    <text>Cuando se presenten ambos impactos para un riesgo, tanto económico como reputacional, con diferente niveles se debe tomar el nivel más alto</text>
  </threadedComment>
  <threadedComment ref="AA6" dT="2021-08-23T12:15:00.81" personId="{4A2703FB-5C98-4DA4-B81C-8C89C102BDDC}" id="{43BA5BE5-7A11-4F6D-8BDB-481E024263A0}">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ext>
  </threadedComment>
  <threadedComment ref="AC6" dT="2021-08-23T12:24:18.42" personId="{4A2703FB-5C98-4DA4-B81C-8C89C102BDDC}" id="{9CE3E0DD-4075-4363-B522-897E8269CB85}">
    <text>Automatico: Son actividades de procesamiento o validación de información que se ejecutan por un sistema y/o aplicativo de manera automática sin la intervención de personas para su realización
Manual: controles que son ejecutados por una persona, tiene implicito el error humano</text>
  </threadedComment>
  <threadedComment ref="AF6" dT="2021-08-23T12:29:14.63" personId="{4A2703FB-5C98-4DA4-B81C-8C89C102BDDC}" id="{5668217F-3939-427B-9951-ADE57A1F76CC}">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C67F7551-913E-4F25-8B5C-820D68B45F4D}">
    <text>Continua: El control se aplica siempre que se realiza la actividad que conlleva el riesgo.
Aleatoria: El control se aplica aleatoriamente a la actividad que conlleva el riesgo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G1048576"/>
  <sheetViews>
    <sheetView tabSelected="1" topLeftCell="AP9" zoomScale="70" zoomScaleNormal="70" workbookViewId="0">
      <selection activeCell="BB10" sqref="BB10"/>
    </sheetView>
  </sheetViews>
  <sheetFormatPr defaultColWidth="0" defaultRowHeight="18" zeroHeight="1"/>
  <cols>
    <col min="1" max="2" width="10.7109375" style="13" customWidth="1"/>
    <col min="3" max="5" width="30.7109375" style="13" customWidth="1"/>
    <col min="6" max="8" width="19.42578125" style="13" customWidth="1"/>
    <col min="9" max="9" width="33.42578125" style="13" customWidth="1"/>
    <col min="10" max="10" width="37" style="13" customWidth="1"/>
    <col min="11" max="11" width="11.85546875" style="13" customWidth="1"/>
    <col min="12" max="12" width="15.7109375" style="13" customWidth="1"/>
    <col min="13" max="13" width="8.42578125" style="14" customWidth="1"/>
    <col min="14" max="14" width="8.7109375" style="47" hidden="1" customWidth="1"/>
    <col min="15" max="17" width="15.7109375" style="13" customWidth="1"/>
    <col min="18" max="18" width="8.5703125" style="13" hidden="1" customWidth="1"/>
    <col min="19" max="19" width="15.7109375" style="13" customWidth="1"/>
    <col min="20" max="20" width="7.140625" style="13" hidden="1" customWidth="1"/>
    <col min="21" max="21" width="8.42578125" style="47" customWidth="1"/>
    <col min="22" max="22" width="8.42578125" style="47" hidden="1" customWidth="1"/>
    <col min="23" max="23" width="19.85546875" style="43" customWidth="1"/>
    <col min="24" max="24" width="36.28515625" style="13" customWidth="1"/>
    <col min="25" max="26" width="7.140625" style="67" customWidth="1"/>
    <col min="27" max="27" width="7.140625" style="13" customWidth="1"/>
    <col min="28" max="28" width="8" style="13" hidden="1" customWidth="1"/>
    <col min="29" max="29" width="7.140625" style="13" customWidth="1"/>
    <col min="30" max="30" width="6.5703125" style="13" customWidth="1"/>
    <col min="31" max="31" width="9.42578125" style="29" customWidth="1"/>
    <col min="32" max="34" width="7.140625" style="13" customWidth="1"/>
    <col min="35" max="35" width="13" style="29" customWidth="1"/>
    <col min="36" max="36" width="19.7109375" style="13" customWidth="1"/>
    <col min="37" max="37" width="6.85546875" style="27" customWidth="1"/>
    <col min="38" max="38" width="7.7109375" style="13" hidden="1" customWidth="1"/>
    <col min="39" max="39" width="19.7109375" style="13" customWidth="1"/>
    <col min="40" max="40" width="9.85546875" style="13" customWidth="1"/>
    <col min="41" max="41" width="19.7109375" style="43" customWidth="1"/>
    <col min="42" max="42" width="19.7109375" style="13" customWidth="1"/>
    <col min="43" max="43" width="41" style="13" customWidth="1"/>
    <col min="44" max="44" width="19.7109375" style="13" customWidth="1"/>
    <col min="45" max="46" width="19.7109375" style="34" customWidth="1"/>
    <col min="47" max="48" width="19.7109375" style="13" customWidth="1"/>
    <col min="49" max="49" width="40.42578125" style="13" customWidth="1"/>
    <col min="50" max="51" width="15.42578125" style="13" customWidth="1"/>
    <col min="52" max="52" width="28.140625" style="13" customWidth="1"/>
    <col min="53" max="53" width="52.7109375" style="13" customWidth="1"/>
    <col min="54" max="54" width="9.5703125" style="27" customWidth="1"/>
    <col min="55" max="55" width="28.140625" style="13" customWidth="1"/>
    <col min="56" max="57" width="15.42578125" style="13" customWidth="1"/>
    <col min="58" max="59" width="28.140625" style="13" customWidth="1"/>
    <col min="60" max="60" width="9.5703125" style="27" customWidth="1"/>
    <col min="61" max="61" width="28.140625" style="13" customWidth="1"/>
    <col min="62" max="63" width="15.42578125" style="13" customWidth="1"/>
    <col min="64" max="65" width="28.140625" style="13" customWidth="1"/>
    <col min="66" max="66" width="9.5703125" style="27" customWidth="1"/>
    <col min="67" max="111" width="0" style="13" hidden="1" customWidth="1"/>
    <col min="112" max="16384" width="11.42578125" style="13" hidden="1"/>
  </cols>
  <sheetData>
    <row r="1" spans="1:66" ht="23.25" customHeight="1">
      <c r="A1" s="89"/>
      <c r="B1" s="90"/>
      <c r="C1" s="100" t="s">
        <v>0</v>
      </c>
      <c r="D1" s="101"/>
      <c r="E1" s="101"/>
      <c r="F1" s="101"/>
      <c r="G1" s="101"/>
      <c r="H1" s="101"/>
      <c r="I1" s="102"/>
      <c r="J1" s="86"/>
      <c r="K1" s="86"/>
      <c r="L1" s="86"/>
      <c r="M1" s="48"/>
      <c r="N1" s="49"/>
      <c r="O1" s="14"/>
      <c r="P1" s="14"/>
      <c r="Q1" s="14"/>
      <c r="R1" s="14"/>
      <c r="S1" s="14"/>
      <c r="T1" s="14"/>
      <c r="U1" s="50"/>
      <c r="V1" s="50"/>
      <c r="W1" s="51"/>
      <c r="X1" s="48"/>
      <c r="Y1" s="13"/>
      <c r="Z1" s="13"/>
      <c r="AE1" s="28"/>
      <c r="AI1" s="28"/>
      <c r="AK1" s="26"/>
      <c r="BB1" s="26"/>
      <c r="BH1" s="26"/>
      <c r="BN1" s="26"/>
    </row>
    <row r="2" spans="1:66" ht="23.25" customHeight="1">
      <c r="A2" s="91"/>
      <c r="B2" s="92"/>
      <c r="C2" s="100" t="s">
        <v>1</v>
      </c>
      <c r="D2" s="101"/>
      <c r="E2" s="101"/>
      <c r="F2" s="101"/>
      <c r="G2" s="101"/>
      <c r="H2" s="101"/>
      <c r="I2" s="102"/>
      <c r="J2" s="86"/>
      <c r="K2" s="86"/>
      <c r="L2" s="86"/>
      <c r="M2" s="48"/>
      <c r="N2" s="49"/>
      <c r="O2" s="14"/>
      <c r="P2" s="14"/>
      <c r="Q2" s="14"/>
      <c r="R2" s="14"/>
      <c r="S2" s="14"/>
      <c r="T2" s="14"/>
      <c r="U2" s="50"/>
      <c r="V2" s="50"/>
      <c r="W2" s="51"/>
      <c r="X2" s="48"/>
      <c r="Y2" s="13"/>
      <c r="Z2" s="13"/>
      <c r="AE2" s="28"/>
      <c r="AI2" s="28"/>
      <c r="AK2" s="26"/>
      <c r="BB2" s="26"/>
      <c r="BH2" s="26"/>
      <c r="BN2" s="26"/>
    </row>
    <row r="3" spans="1:66" ht="23.25" customHeight="1">
      <c r="A3" s="93"/>
      <c r="B3" s="94"/>
      <c r="C3" s="86" t="s">
        <v>2</v>
      </c>
      <c r="D3" s="86"/>
      <c r="E3" s="86"/>
      <c r="F3" s="86" t="s">
        <v>3</v>
      </c>
      <c r="G3" s="86"/>
      <c r="H3" s="86"/>
      <c r="I3" s="86"/>
      <c r="J3" s="86"/>
      <c r="K3" s="86"/>
      <c r="L3" s="86"/>
      <c r="M3" s="48"/>
      <c r="N3" s="49"/>
      <c r="O3" s="48"/>
      <c r="P3" s="48"/>
      <c r="Q3" s="48"/>
      <c r="R3" s="48"/>
      <c r="S3" s="48"/>
      <c r="T3" s="48"/>
      <c r="U3" s="49"/>
      <c r="V3" s="49"/>
      <c r="W3" s="51"/>
      <c r="X3" s="48"/>
      <c r="Y3" s="13"/>
      <c r="Z3" s="13"/>
      <c r="AE3" s="28"/>
      <c r="AI3" s="28"/>
      <c r="AK3" s="26"/>
      <c r="BB3" s="26"/>
      <c r="BH3" s="26"/>
      <c r="BN3" s="26"/>
    </row>
    <row r="4" spans="1:66" s="14" customFormat="1" ht="23.25" customHeight="1">
      <c r="A4" s="96" t="s">
        <v>4</v>
      </c>
      <c r="B4" s="97"/>
      <c r="C4" s="86" t="s">
        <v>5</v>
      </c>
      <c r="D4" s="86" t="s">
        <v>6</v>
      </c>
      <c r="E4" s="86" t="s">
        <v>7</v>
      </c>
      <c r="F4" s="103" t="s">
        <v>8</v>
      </c>
      <c r="G4" s="103"/>
      <c r="H4" s="103"/>
      <c r="I4" s="103"/>
      <c r="J4" s="103"/>
      <c r="K4" s="103"/>
      <c r="L4" s="103"/>
      <c r="M4" s="103"/>
      <c r="N4" s="103"/>
      <c r="O4" s="103"/>
      <c r="P4" s="103"/>
      <c r="Q4" s="103"/>
      <c r="R4" s="103"/>
      <c r="S4" s="103"/>
      <c r="T4" s="103"/>
      <c r="U4" s="103"/>
      <c r="V4" s="103"/>
      <c r="W4" s="103"/>
      <c r="X4" s="105" t="s">
        <v>9</v>
      </c>
      <c r="Y4" s="105"/>
      <c r="Z4" s="105"/>
      <c r="AA4" s="105"/>
      <c r="AB4" s="105"/>
      <c r="AC4" s="105"/>
      <c r="AD4" s="105"/>
      <c r="AE4" s="105"/>
      <c r="AF4" s="105"/>
      <c r="AG4" s="105"/>
      <c r="AH4" s="105"/>
      <c r="AI4" s="105"/>
      <c r="AJ4" s="105"/>
      <c r="AK4" s="105"/>
      <c r="AL4" s="105"/>
      <c r="AM4" s="105"/>
      <c r="AN4" s="105"/>
      <c r="AO4" s="105"/>
      <c r="AP4" s="105"/>
      <c r="AQ4" s="109" t="s">
        <v>10</v>
      </c>
      <c r="AR4" s="110"/>
      <c r="AS4" s="110"/>
      <c r="AT4" s="110"/>
      <c r="AU4" s="110"/>
      <c r="AV4" s="111"/>
      <c r="AW4" s="104" t="s">
        <v>11</v>
      </c>
      <c r="AX4" s="104"/>
      <c r="AY4" s="104"/>
      <c r="AZ4" s="104"/>
      <c r="BA4" s="104"/>
      <c r="BB4" s="104"/>
      <c r="BC4" s="104" t="s">
        <v>12</v>
      </c>
      <c r="BD4" s="104"/>
      <c r="BE4" s="104"/>
      <c r="BF4" s="104"/>
      <c r="BG4" s="104"/>
      <c r="BH4" s="104"/>
      <c r="BI4" s="104" t="s">
        <v>13</v>
      </c>
      <c r="BJ4" s="104"/>
      <c r="BK4" s="104"/>
      <c r="BL4" s="104"/>
      <c r="BM4" s="104"/>
      <c r="BN4" s="104"/>
    </row>
    <row r="5" spans="1:66" s="14" customFormat="1" ht="21.75" customHeight="1">
      <c r="A5" s="98"/>
      <c r="B5" s="99"/>
      <c r="C5" s="86"/>
      <c r="D5" s="86"/>
      <c r="E5" s="86"/>
      <c r="F5" s="103"/>
      <c r="G5" s="103"/>
      <c r="H5" s="103"/>
      <c r="I5" s="103"/>
      <c r="J5" s="103"/>
      <c r="K5" s="103"/>
      <c r="L5" s="103"/>
      <c r="M5" s="103"/>
      <c r="N5" s="103"/>
      <c r="O5" s="103"/>
      <c r="P5" s="103"/>
      <c r="Q5" s="103"/>
      <c r="R5" s="103"/>
      <c r="S5" s="103"/>
      <c r="T5" s="103"/>
      <c r="U5" s="103"/>
      <c r="V5" s="103"/>
      <c r="W5" s="103"/>
      <c r="X5" s="105" t="s">
        <v>14</v>
      </c>
      <c r="Y5" s="105" t="s">
        <v>15</v>
      </c>
      <c r="Z5" s="105"/>
      <c r="AA5" s="105" t="s">
        <v>16</v>
      </c>
      <c r="AB5" s="105"/>
      <c r="AC5" s="105"/>
      <c r="AD5" s="105"/>
      <c r="AE5" s="105"/>
      <c r="AF5" s="105"/>
      <c r="AG5" s="105"/>
      <c r="AH5" s="105"/>
      <c r="AI5" s="106" t="s">
        <v>17</v>
      </c>
      <c r="AJ5" s="105" t="s">
        <v>18</v>
      </c>
      <c r="AK5" s="106" t="s">
        <v>19</v>
      </c>
      <c r="AL5" s="52"/>
      <c r="AM5" s="105" t="s">
        <v>20</v>
      </c>
      <c r="AN5" s="105" t="s">
        <v>19</v>
      </c>
      <c r="AO5" s="115" t="s">
        <v>21</v>
      </c>
      <c r="AP5" s="105" t="s">
        <v>22</v>
      </c>
      <c r="AQ5" s="112"/>
      <c r="AR5" s="113"/>
      <c r="AS5" s="113"/>
      <c r="AT5" s="113"/>
      <c r="AU5" s="113"/>
      <c r="AV5" s="114"/>
      <c r="AW5" s="104"/>
      <c r="AX5" s="104"/>
      <c r="AY5" s="104"/>
      <c r="AZ5" s="104"/>
      <c r="BA5" s="104"/>
      <c r="BB5" s="104"/>
      <c r="BC5" s="104"/>
      <c r="BD5" s="104"/>
      <c r="BE5" s="104"/>
      <c r="BF5" s="104"/>
      <c r="BG5" s="104"/>
      <c r="BH5" s="104"/>
      <c r="BI5" s="104"/>
      <c r="BJ5" s="104"/>
      <c r="BK5" s="104"/>
      <c r="BL5" s="104"/>
      <c r="BM5" s="104"/>
      <c r="BN5" s="104"/>
    </row>
    <row r="6" spans="1:66" s="14" customFormat="1" ht="91.5" customHeight="1">
      <c r="A6" s="98"/>
      <c r="B6" s="99"/>
      <c r="C6" s="95"/>
      <c r="D6" s="95"/>
      <c r="E6" s="95"/>
      <c r="F6" s="53" t="s">
        <v>23</v>
      </c>
      <c r="G6" s="53" t="s">
        <v>24</v>
      </c>
      <c r="H6" s="53" t="s">
        <v>25</v>
      </c>
      <c r="I6" s="53" t="s">
        <v>26</v>
      </c>
      <c r="J6" s="53" t="s">
        <v>27</v>
      </c>
      <c r="K6" s="53" t="s">
        <v>28</v>
      </c>
      <c r="L6" s="53" t="s">
        <v>29</v>
      </c>
      <c r="M6" s="53" t="s">
        <v>19</v>
      </c>
      <c r="N6" s="54"/>
      <c r="O6" s="55" t="s">
        <v>30</v>
      </c>
      <c r="P6" s="56" t="s">
        <v>31</v>
      </c>
      <c r="Q6" s="56" t="s">
        <v>32</v>
      </c>
      <c r="R6" s="56"/>
      <c r="S6" s="56" t="s">
        <v>33</v>
      </c>
      <c r="T6" s="56"/>
      <c r="U6" s="56" t="s">
        <v>19</v>
      </c>
      <c r="V6" s="56"/>
      <c r="W6" s="57" t="s">
        <v>34</v>
      </c>
      <c r="X6" s="108"/>
      <c r="Y6" s="58" t="s">
        <v>35</v>
      </c>
      <c r="Z6" s="58" t="s">
        <v>23</v>
      </c>
      <c r="AA6" s="58" t="s">
        <v>36</v>
      </c>
      <c r="AB6" s="58"/>
      <c r="AC6" s="58" t="s">
        <v>37</v>
      </c>
      <c r="AD6" s="58"/>
      <c r="AE6" s="59" t="s">
        <v>38</v>
      </c>
      <c r="AF6" s="58" t="s">
        <v>39</v>
      </c>
      <c r="AG6" s="58" t="s">
        <v>28</v>
      </c>
      <c r="AH6" s="58" t="s">
        <v>40</v>
      </c>
      <c r="AI6" s="107"/>
      <c r="AJ6" s="108"/>
      <c r="AK6" s="107"/>
      <c r="AL6" s="60"/>
      <c r="AM6" s="108"/>
      <c r="AN6" s="108"/>
      <c r="AO6" s="116"/>
      <c r="AP6" s="108"/>
      <c r="AQ6" s="61" t="s">
        <v>41</v>
      </c>
      <c r="AR6" s="61" t="s">
        <v>42</v>
      </c>
      <c r="AS6" s="62" t="s">
        <v>43</v>
      </c>
      <c r="AT6" s="62" t="s">
        <v>44</v>
      </c>
      <c r="AU6" s="61" t="s">
        <v>45</v>
      </c>
      <c r="AV6" s="61" t="s">
        <v>46</v>
      </c>
      <c r="AW6" s="63" t="s">
        <v>47</v>
      </c>
      <c r="AX6" s="63" t="s">
        <v>48</v>
      </c>
      <c r="AY6" s="63" t="s">
        <v>49</v>
      </c>
      <c r="AZ6" s="63" t="s">
        <v>50</v>
      </c>
      <c r="BA6" s="63" t="s">
        <v>51</v>
      </c>
      <c r="BB6" s="64" t="s">
        <v>52</v>
      </c>
      <c r="BC6" s="63" t="s">
        <v>47</v>
      </c>
      <c r="BD6" s="63" t="s">
        <v>48</v>
      </c>
      <c r="BE6" s="63" t="s">
        <v>49</v>
      </c>
      <c r="BF6" s="63" t="s">
        <v>50</v>
      </c>
      <c r="BG6" s="63" t="s">
        <v>51</v>
      </c>
      <c r="BH6" s="64" t="s">
        <v>52</v>
      </c>
      <c r="BI6" s="63" t="s">
        <v>47</v>
      </c>
      <c r="BJ6" s="63" t="s">
        <v>48</v>
      </c>
      <c r="BK6" s="63" t="s">
        <v>49</v>
      </c>
      <c r="BL6" s="63" t="s">
        <v>50</v>
      </c>
      <c r="BM6" s="63" t="s">
        <v>51</v>
      </c>
      <c r="BN6" s="65" t="s">
        <v>52</v>
      </c>
    </row>
    <row r="7" spans="1:66" ht="226.5" customHeight="1">
      <c r="A7" s="75">
        <v>1</v>
      </c>
      <c r="B7" s="75" t="s">
        <v>53</v>
      </c>
      <c r="C7" s="75" t="s">
        <v>54</v>
      </c>
      <c r="D7" s="75" t="s">
        <v>55</v>
      </c>
      <c r="E7" s="75" t="s">
        <v>56</v>
      </c>
      <c r="F7" s="75" t="s">
        <v>57</v>
      </c>
      <c r="G7" s="75" t="s">
        <v>58</v>
      </c>
      <c r="H7" s="75" t="s">
        <v>59</v>
      </c>
      <c r="I7" s="75" t="s">
        <v>60</v>
      </c>
      <c r="J7" s="75" t="s">
        <v>61</v>
      </c>
      <c r="K7" s="75" t="s">
        <v>62</v>
      </c>
      <c r="L7" s="78" t="str">
        <f>IF(K7=0,"Defina la frecuencia",IF(K7="2 veces por año","Muy baja",IF(K7="3 a 24 veces por año","Baja",IF(K7="24 a 500 veces por año","Media",IF(K7="500 veces al año y maximo 5000veces por año","Alta","Muy alta")))))</f>
        <v>Baja</v>
      </c>
      <c r="M7" s="85" t="str">
        <f>IF(L7="Muy baja","20%",IF(L7="Baja","40%",IF(L7="Media","60%",IF(L7="Alta","80%",IF(L7="Muy alta","100%","Defina la Frecuencia")))))</f>
        <v>40%</v>
      </c>
      <c r="N7" s="83">
        <f>VALUE(M7)</f>
        <v>0.4</v>
      </c>
      <c r="O7" s="75"/>
      <c r="P7" s="75" t="s">
        <v>63</v>
      </c>
      <c r="Q7" s="78">
        <f>IF(O7=0,0,IF(O7="Afectación menor a 10 SMLMV","Leve 20%",IF(O7="Entre 10 y 50 SMLMV","Menor 40%",IF(O7="Entre 50 y 100 SMLMV","Moderado 60%",IF(O7="Entre 100 y 500 SMLMV","Mayor 80%","Castastrofico 100%")))))</f>
        <v>0</v>
      </c>
      <c r="R7" s="35">
        <f>IF(O7=0,0,IF(Q7="Leve 20%",20%,IF(Q7="Menor 40%",40%,IF(Q7="Moderado 60%",60%,IF(Q7="Mayor 80%",80%,100%)))))</f>
        <v>0</v>
      </c>
      <c r="S7" s="78" t="str">
        <f>IF(P7=0,0,IF(P7="El riesgo afecta la imagen de algún área del Instituto","Leve 20%",IF(P7="El riesgo afecta la imagen del Instituto internamente, de conocimiento general nivel interno, de junta directiva y proveedores","Menor 40%",IF(P7="El riesgo afecta la imagen del Instituto con algunos usuarios de relevancia frente al logro de los objetivos","Moderado 60%",IF(P7="El riesgo afecta la imagen del Instituto con efecto publicitario sostenido a nivel de sector administrativo, nivel departamental o municipal","Mayor 80%","Catastrofico 100%")))))</f>
        <v>Moderado 60%</v>
      </c>
      <c r="T7" s="66">
        <f t="shared" ref="T7:T8" si="0">IF(S7=0,0,IF(S7="Leve 20%",20%,IF(S7="Menor 40%",40%,IF(S7="Moderado 60%",60%,IF(S7="Mayor 80%",80%,100%)))))</f>
        <v>0.6</v>
      </c>
      <c r="U7" s="82">
        <f>IF(R7&gt;T7,R7,T7)</f>
        <v>0.6</v>
      </c>
      <c r="V7" s="83">
        <f>VALUE(U7)</f>
        <v>0.6</v>
      </c>
      <c r="W7" s="76" t="str">
        <f>VLOOKUP(N7,Matriz!$B$3:$G$8,MATCH(V7,Matriz!$B$3:$G$3,0),FALSE)</f>
        <v>Moderado</v>
      </c>
      <c r="X7" s="68" t="s">
        <v>64</v>
      </c>
      <c r="Y7" s="70" t="str">
        <f>IF(AA7="Preventivo","X",IF(AA7="Detectivo","X"," "))</f>
        <v>X</v>
      </c>
      <c r="Z7" s="70" t="str">
        <f>IF(AA7="Correctivo","X"," ")</f>
        <v xml:space="preserve"> </v>
      </c>
      <c r="AA7" s="68" t="s">
        <v>65</v>
      </c>
      <c r="AB7" s="71">
        <f>IF(AA7="","",IF(AA7="Preventivo",25%,IF(AA7="Detectivo",15%,10%)))</f>
        <v>0.25</v>
      </c>
      <c r="AC7" s="68" t="s">
        <v>66</v>
      </c>
      <c r="AD7" s="71">
        <f t="shared" ref="AD7" si="1">IF(AC7="Automatico",25%,15%)</f>
        <v>0.15</v>
      </c>
      <c r="AE7" s="69">
        <f t="shared" ref="AE7:AE10" si="2">AB7+AD7</f>
        <v>0.4</v>
      </c>
      <c r="AF7" s="68" t="s">
        <v>67</v>
      </c>
      <c r="AG7" s="68" t="s">
        <v>68</v>
      </c>
      <c r="AH7" s="68" t="s">
        <v>69</v>
      </c>
      <c r="AI7" s="69">
        <f>M7-(M7*AE7)</f>
        <v>0.24</v>
      </c>
      <c r="AJ7" s="78" t="str">
        <f>IF(AK7=0,"Defina la frecuencia",IF(AK7=20%,"Muy baja",IF(AK7=40%,"Baja",IF(AK7=60%,"Media",IF(AK7=80%,"Alta","Muy alta")))))</f>
        <v>Baja</v>
      </c>
      <c r="AK7" s="79">
        <f>IF(AI7&lt;20%,20%,IF(AI7&lt;40%,40%,IF(AI7&lt;60%,60%,IF(AI7&lt;80%,80%,100%))))</f>
        <v>0.4</v>
      </c>
      <c r="AL7" s="87">
        <f>VALUE(AK7)</f>
        <v>0.4</v>
      </c>
      <c r="AM7" s="82" t="str">
        <f>IF(AN7=0,0,IF(AN7=20%,"Leve 20%",IF(AN7=40%,"Menor 40%",IF(AN7=60%,"Moderado 60%",IF(AN7=80%,"Mayor 80%","Catastrofico 100%")))))</f>
        <v>Leve 20%</v>
      </c>
      <c r="AN7" s="82">
        <f>IF(AI8&lt;20%,20%,IF(AI8&lt;40%,40%,IF(AI8&lt;60%,60%,IF(AI8&lt;80%,80%,100%))))</f>
        <v>0.2</v>
      </c>
      <c r="AO7" s="76" t="str">
        <f>VLOOKUP(AK7,Matriz!$B$3:$G$8,MATCH(AN7,Matriz!$B$3:$G$3,0),FALSE)</f>
        <v>Bajo</v>
      </c>
      <c r="AP7" s="75" t="s">
        <v>70</v>
      </c>
      <c r="AQ7" s="68" t="s">
        <v>71</v>
      </c>
      <c r="AR7" s="35" t="s">
        <v>72</v>
      </c>
      <c r="AS7" s="73" t="s">
        <v>73</v>
      </c>
      <c r="AT7" s="73">
        <v>45291</v>
      </c>
      <c r="AU7" s="68" t="s">
        <v>74</v>
      </c>
      <c r="AV7" s="68" t="s">
        <v>75</v>
      </c>
      <c r="AW7" s="35" t="s">
        <v>76</v>
      </c>
      <c r="AX7" s="75" t="s">
        <v>77</v>
      </c>
      <c r="AY7" s="75"/>
      <c r="AZ7" s="35" t="s">
        <v>78</v>
      </c>
      <c r="BA7" s="35" t="s">
        <v>79</v>
      </c>
      <c r="BB7" s="36">
        <v>1</v>
      </c>
      <c r="BC7" s="35"/>
      <c r="BD7" s="75"/>
      <c r="BE7" s="75"/>
      <c r="BF7" s="35"/>
      <c r="BG7" s="35"/>
      <c r="BH7" s="36"/>
      <c r="BI7" s="35"/>
      <c r="BJ7" s="75"/>
      <c r="BK7" s="75"/>
      <c r="BL7" s="35"/>
      <c r="BM7" s="35"/>
    </row>
    <row r="8" spans="1:66" ht="190.5" customHeight="1">
      <c r="A8" s="75"/>
      <c r="B8" s="75"/>
      <c r="C8" s="75"/>
      <c r="D8" s="75"/>
      <c r="E8" s="75"/>
      <c r="F8" s="75"/>
      <c r="G8" s="75"/>
      <c r="H8" s="75"/>
      <c r="I8" s="75"/>
      <c r="J8" s="75"/>
      <c r="K8" s="75"/>
      <c r="L8" s="78"/>
      <c r="M8" s="85"/>
      <c r="N8" s="84"/>
      <c r="O8" s="75"/>
      <c r="P8" s="75"/>
      <c r="Q8" s="78"/>
      <c r="R8" s="35">
        <f t="shared" ref="R8" si="3">IF(O8=0,0,IF(Q8="Leve 20%",20%,IF(Q8="Menor 40%",40%,IF(Q8="Moderado 60%",60%,IF(Q8="Mayor 80%",80%,100%)))))</f>
        <v>0</v>
      </c>
      <c r="S8" s="78"/>
      <c r="T8" s="66">
        <f t="shared" si="0"/>
        <v>0</v>
      </c>
      <c r="U8" s="82"/>
      <c r="V8" s="84"/>
      <c r="W8" s="76"/>
      <c r="X8" s="68" t="s">
        <v>80</v>
      </c>
      <c r="Y8" s="70" t="str">
        <f>IF(AA8="Preventivo","X",IF(AA8="Detectivo","X"," "))</f>
        <v>X</v>
      </c>
      <c r="Z8" s="70" t="str">
        <f>IF(AA8="Correctivo","X"," ")</f>
        <v xml:space="preserve"> </v>
      </c>
      <c r="AA8" s="68" t="s">
        <v>65</v>
      </c>
      <c r="AB8" s="71">
        <f>IF(AA8="","",IF(AA8="Preventivo",25%,IF(AA8="Detectivo",15%,10%)))</f>
        <v>0.25</v>
      </c>
      <c r="AC8" s="68" t="s">
        <v>66</v>
      </c>
      <c r="AD8" s="71">
        <f t="shared" ref="AD8:AD9" si="4">IF(AC8="Automatico",25%,15%)</f>
        <v>0.15</v>
      </c>
      <c r="AE8" s="69">
        <f t="shared" si="2"/>
        <v>0.4</v>
      </c>
      <c r="AF8" s="68" t="s">
        <v>67</v>
      </c>
      <c r="AG8" s="68" t="s">
        <v>81</v>
      </c>
      <c r="AH8" s="68" t="s">
        <v>69</v>
      </c>
      <c r="AI8" s="69">
        <f>AI7-(AI7*AE8)</f>
        <v>0.14399999999999999</v>
      </c>
      <c r="AJ8" s="78"/>
      <c r="AK8" s="79"/>
      <c r="AL8" s="88"/>
      <c r="AM8" s="82"/>
      <c r="AN8" s="82"/>
      <c r="AO8" s="76"/>
      <c r="AP8" s="75"/>
      <c r="AQ8" s="68" t="s">
        <v>82</v>
      </c>
      <c r="AR8" s="35" t="s">
        <v>72</v>
      </c>
      <c r="AS8" s="73">
        <v>44927</v>
      </c>
      <c r="AT8" s="73">
        <v>45291</v>
      </c>
      <c r="AU8" s="68" t="s">
        <v>74</v>
      </c>
      <c r="AV8" s="68" t="s">
        <v>83</v>
      </c>
      <c r="AW8" s="35" t="s">
        <v>84</v>
      </c>
      <c r="AX8" s="75"/>
      <c r="AY8" s="75"/>
      <c r="AZ8" s="35" t="s">
        <v>85</v>
      </c>
      <c r="BA8" s="35" t="s">
        <v>86</v>
      </c>
      <c r="BB8" s="36">
        <v>0.98</v>
      </c>
      <c r="BC8" s="35"/>
      <c r="BD8" s="75"/>
      <c r="BE8" s="75"/>
      <c r="BF8" s="35"/>
      <c r="BG8" s="35"/>
      <c r="BH8" s="36"/>
      <c r="BI8" s="35"/>
      <c r="BJ8" s="75"/>
      <c r="BK8" s="75"/>
      <c r="BL8" s="35"/>
      <c r="BM8" s="35"/>
    </row>
    <row r="9" spans="1:66" ht="182.25" customHeight="1">
      <c r="A9" s="75">
        <v>2</v>
      </c>
      <c r="B9" s="75" t="s">
        <v>53</v>
      </c>
      <c r="C9" s="75" t="s">
        <v>54</v>
      </c>
      <c r="D9" s="75" t="s">
        <v>55</v>
      </c>
      <c r="E9" s="75" t="s">
        <v>56</v>
      </c>
      <c r="F9" s="75" t="s">
        <v>87</v>
      </c>
      <c r="G9" s="75" t="s">
        <v>88</v>
      </c>
      <c r="H9" s="75" t="s">
        <v>89</v>
      </c>
      <c r="I9" s="75" t="s">
        <v>90</v>
      </c>
      <c r="J9" s="75" t="s">
        <v>61</v>
      </c>
      <c r="K9" s="75" t="s">
        <v>91</v>
      </c>
      <c r="L9" s="78" t="str">
        <f>IF(K9=0,"Defina la frecuencia",IF(K9="2 veces por año","Muy baja",IF(K9="3 a 24 veces por año","Baja",IF(K9="24 a 500 veces por año","Media",IF(K9="500 veces al año y maximo 5000veces por año","Alta","Muy alta")))))</f>
        <v>Media</v>
      </c>
      <c r="M9" s="85" t="str">
        <f>IF(L9="Muy baja","20%",IF(L9="Baja","40%",IF(L9="Media","60%",IF(L9="Alta","80%",IF(L9="Muy alta","100%","Defina la Frecuencia")))))</f>
        <v>60%</v>
      </c>
      <c r="N9" s="83">
        <f>VALUE(M9)</f>
        <v>0.6</v>
      </c>
      <c r="O9" s="75"/>
      <c r="P9" s="75" t="s">
        <v>63</v>
      </c>
      <c r="Q9" s="78">
        <f>IF(O9=0,0,IF(O9="Afectación menor a 10 SMLMV","Leve 20%",IF(O9="Entre 10 y 50 SMLMV","Menor 40%",IF(O9="Entre 50 y 100 SMLMV","Moderado 60%",IF(O9="Entre 100 y 500 SMLMV","Mayor 80%","Castastrofico 100%")))))</f>
        <v>0</v>
      </c>
      <c r="R9" s="35">
        <f>IF(O9=0,0,IF(Q9="Leve 20%",20%,IF(Q9="Menor 40%",40%,IF(Q9="Moderado 60%",60%,IF(Q9="Mayor 80%",80%,100%)))))</f>
        <v>0</v>
      </c>
      <c r="S9" s="78" t="str">
        <f>IF(P9=0,0,IF(P9="El riesgo afecta la imagen de algún área del Instituto","Leve 20%",IF(P9="El riesgo afecta la imagen del Instituto internamente, de conocimiento general nivel interno, de junta directiva y proveedores","Menor 40%",IF(P9="El riesgo afecta la imagen del Instituto con algunos usuarios de relevancia frente al logro de los objetivos","Moderado 60%",IF(P9="El riesgo afecta la imagen del Instituto con efecto publicitario sostenido a nivel de sector administrativo, nivel departamental o municipal","Mayor 80%","Catastrofico 100%")))))</f>
        <v>Moderado 60%</v>
      </c>
      <c r="T9" s="66">
        <f t="shared" ref="T9:T10" si="5">IF(S9=0,0,IF(S9="Leve 20%",20%,IF(S9="Menor 40%",40%,IF(S9="Moderado 60%",60%,IF(S9="Mayor 80%",80%,100%)))))</f>
        <v>0.6</v>
      </c>
      <c r="U9" s="82">
        <f>IF(R9&gt;T9,R9,T9)</f>
        <v>0.6</v>
      </c>
      <c r="V9" s="83">
        <f>VALUE(U9)</f>
        <v>0.6</v>
      </c>
      <c r="W9" s="76" t="str">
        <f>VLOOKUP(N9,Matriz!$B$3:$G$8,MATCH(V9,Matriz!$B$3:$G$3,0),FALSE)</f>
        <v>Moderado</v>
      </c>
      <c r="X9" s="68" t="s">
        <v>92</v>
      </c>
      <c r="Y9" s="70" t="str">
        <f>IF(AA9="Preventivo","X",IF(AA9="Detectivo","X"," "))</f>
        <v>X</v>
      </c>
      <c r="Z9" s="70" t="str">
        <f>IF(AA9="Correctivo","X"," ")</f>
        <v xml:space="preserve"> </v>
      </c>
      <c r="AA9" s="68" t="s">
        <v>65</v>
      </c>
      <c r="AB9" s="71">
        <f>IF(AA9="","",IF(AA9="Preventivo",25%,IF(AA9="Detectivo",15%,10%)))</f>
        <v>0.25</v>
      </c>
      <c r="AC9" s="68" t="s">
        <v>66</v>
      </c>
      <c r="AD9" s="71">
        <f t="shared" si="4"/>
        <v>0.15</v>
      </c>
      <c r="AE9" s="69">
        <f t="shared" si="2"/>
        <v>0.4</v>
      </c>
      <c r="AF9" s="68" t="s">
        <v>67</v>
      </c>
      <c r="AG9" s="68" t="s">
        <v>81</v>
      </c>
      <c r="AH9" s="68" t="s">
        <v>69</v>
      </c>
      <c r="AI9" s="69">
        <f>M9-(M9*AE9)</f>
        <v>0.36</v>
      </c>
      <c r="AJ9" s="78" t="str">
        <f>IF(AK9=0,"Defina la frecuencia",IF(AK9=20%,"Muy baja",IF(AK9=40%,"Baja",IF(AK9=60%,"Media",IF(AK9=80%,"Alta","Muy alta")))))</f>
        <v>Baja</v>
      </c>
      <c r="AK9" s="79">
        <f>IF(AI9&lt;20%,20%,IF(AI9&lt;40%,40%,IF(AI9&lt;60%,60%,IF(AI9&lt;80%,80%,100%))))</f>
        <v>0.4</v>
      </c>
      <c r="AL9" s="80">
        <f>VALUE(AK9)</f>
        <v>0.4</v>
      </c>
      <c r="AM9" s="82" t="str">
        <f>IF(AN9=0,0,IF(AN9=20%,"Leve 20%",IF(AN9=40%,"Menor 40%",IF(AN9=60%,"Moderado 60%",IF(AN9=80%,"Mayor 80%","Catastrofico 100%")))))</f>
        <v>Moderado 60%</v>
      </c>
      <c r="AN9" s="82">
        <f>IF(AI10&lt;20%,20%,IF(AI10&lt;40%,40%,IF(AI10&lt;60%,60%,IF(AI10&lt;80%,80%,100%))))</f>
        <v>0.6</v>
      </c>
      <c r="AO9" s="76" t="str">
        <f>VLOOKUP(AK9,Matriz!$B$3:$G$8,MATCH(AN9,Matriz!$B$3:$G$3,0),FALSE)</f>
        <v>Moderado</v>
      </c>
      <c r="AP9" s="77" t="s">
        <v>70</v>
      </c>
      <c r="AQ9" s="68" t="s">
        <v>93</v>
      </c>
      <c r="AR9" s="35" t="s">
        <v>72</v>
      </c>
      <c r="AS9" s="72">
        <v>44927</v>
      </c>
      <c r="AT9" s="72">
        <v>45291</v>
      </c>
      <c r="AU9" s="68" t="s">
        <v>74</v>
      </c>
      <c r="AV9" s="68" t="s">
        <v>94</v>
      </c>
      <c r="AW9" s="35" t="s">
        <v>95</v>
      </c>
      <c r="AX9" s="75" t="s">
        <v>96</v>
      </c>
      <c r="AY9" s="75"/>
      <c r="AZ9" s="35" t="s">
        <v>97</v>
      </c>
      <c r="BA9" s="35" t="s">
        <v>98</v>
      </c>
      <c r="BB9" s="36">
        <v>0.5</v>
      </c>
      <c r="BC9" s="35"/>
      <c r="BD9" s="75"/>
      <c r="BE9" s="75"/>
      <c r="BF9" s="35"/>
      <c r="BG9" s="35"/>
      <c r="BH9" s="36"/>
      <c r="BI9" s="35"/>
      <c r="BJ9" s="75"/>
      <c r="BK9" s="75"/>
      <c r="BL9" s="35"/>
      <c r="BM9" s="35"/>
    </row>
    <row r="10" spans="1:66" ht="168.75" customHeight="1">
      <c r="A10" s="75"/>
      <c r="B10" s="75"/>
      <c r="C10" s="75"/>
      <c r="D10" s="75"/>
      <c r="E10" s="75"/>
      <c r="F10" s="75"/>
      <c r="G10" s="75"/>
      <c r="H10" s="75"/>
      <c r="I10" s="75"/>
      <c r="J10" s="75"/>
      <c r="K10" s="75"/>
      <c r="L10" s="78"/>
      <c r="M10" s="85"/>
      <c r="N10" s="84"/>
      <c r="O10" s="75"/>
      <c r="P10" s="75"/>
      <c r="Q10" s="78"/>
      <c r="R10" s="35">
        <f t="shared" ref="R10" si="6">IF(O10=0,0,IF(Q10="Leve 20%",20%,IF(Q10="Menor 40%",40%,IF(Q10="Moderado 60%",60%,IF(Q10="Mayor 80%",80%,100%)))))</f>
        <v>0</v>
      </c>
      <c r="S10" s="78"/>
      <c r="T10" s="66">
        <f t="shared" si="5"/>
        <v>0</v>
      </c>
      <c r="U10" s="82"/>
      <c r="V10" s="84"/>
      <c r="W10" s="76"/>
      <c r="X10" s="68" t="s">
        <v>99</v>
      </c>
      <c r="Y10" s="70" t="str">
        <f>IF(AA10="Preventivo","X",IF(AA10="Detectivo","X"," "))</f>
        <v xml:space="preserve"> </v>
      </c>
      <c r="Z10" s="70" t="str">
        <f>IF(AA10="Correctivo","X"," ")</f>
        <v>X</v>
      </c>
      <c r="AA10" s="68" t="s">
        <v>100</v>
      </c>
      <c r="AB10" s="68">
        <f>IF(AA10="","",IF(AA10="Preventivo",25%,IF(AA10="Detectivo",15%,10%)))</f>
        <v>0.1</v>
      </c>
      <c r="AC10" s="68" t="s">
        <v>66</v>
      </c>
      <c r="AD10" s="68">
        <f t="shared" ref="AD10" si="7">IF(AC10="Automatico",25%,15%)</f>
        <v>0.15</v>
      </c>
      <c r="AE10" s="69">
        <f t="shared" si="2"/>
        <v>0.25</v>
      </c>
      <c r="AF10" s="68" t="s">
        <v>67</v>
      </c>
      <c r="AG10" s="68" t="s">
        <v>81</v>
      </c>
      <c r="AH10" s="68" t="s">
        <v>69</v>
      </c>
      <c r="AI10" s="69">
        <f>U9-(U9*AE10)</f>
        <v>0.44999999999999996</v>
      </c>
      <c r="AJ10" s="78"/>
      <c r="AK10" s="79"/>
      <c r="AL10" s="81"/>
      <c r="AM10" s="82"/>
      <c r="AN10" s="82"/>
      <c r="AO10" s="76"/>
      <c r="AP10" s="77"/>
      <c r="AQ10" s="68" t="s">
        <v>101</v>
      </c>
      <c r="AR10" s="35" t="s">
        <v>72</v>
      </c>
      <c r="AS10" s="72">
        <v>44927</v>
      </c>
      <c r="AT10" s="72">
        <v>45291</v>
      </c>
      <c r="AU10" s="68" t="s">
        <v>74</v>
      </c>
      <c r="AV10" s="68" t="s">
        <v>102</v>
      </c>
      <c r="AW10" s="35" t="s">
        <v>103</v>
      </c>
      <c r="AX10" s="75"/>
      <c r="AY10" s="75"/>
      <c r="AZ10" s="35" t="s">
        <v>104</v>
      </c>
      <c r="BA10" s="35" t="s">
        <v>105</v>
      </c>
      <c r="BB10" s="36">
        <v>0.5</v>
      </c>
      <c r="BC10" s="35"/>
      <c r="BD10" s="75"/>
      <c r="BE10" s="75"/>
      <c r="BF10" s="35"/>
      <c r="BG10" s="35"/>
      <c r="BH10" s="36"/>
      <c r="BI10" s="35"/>
      <c r="BJ10" s="75"/>
      <c r="BK10" s="75"/>
      <c r="BL10" s="35"/>
      <c r="BM10" s="35"/>
    </row>
    <row r="11" spans="1:66"/>
    <row r="12" spans="1:66"/>
    <row r="13" spans="1:66"/>
    <row r="14" spans="1:66"/>
    <row r="15" spans="1:66"/>
    <row r="16" spans="1:6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94">
    <mergeCell ref="F9:F10"/>
    <mergeCell ref="BI4:BN5"/>
    <mergeCell ref="AA5:AH5"/>
    <mergeCell ref="AI5:AI6"/>
    <mergeCell ref="AJ5:AJ6"/>
    <mergeCell ref="AK5:AK6"/>
    <mergeCell ref="AM5:AM6"/>
    <mergeCell ref="AQ4:AV5"/>
    <mergeCell ref="AW4:BB5"/>
    <mergeCell ref="AN5:AN6"/>
    <mergeCell ref="AO5:AO6"/>
    <mergeCell ref="AP5:AP6"/>
    <mergeCell ref="X4:AP4"/>
    <mergeCell ref="Y5:Z5"/>
    <mergeCell ref="BC4:BH5"/>
    <mergeCell ref="X5:X6"/>
    <mergeCell ref="W7:W8"/>
    <mergeCell ref="V7:V8"/>
    <mergeCell ref="J7:J8"/>
    <mergeCell ref="K7:K8"/>
    <mergeCell ref="L7:L8"/>
    <mergeCell ref="M7:M8"/>
    <mergeCell ref="O7:O8"/>
    <mergeCell ref="N7:N8"/>
    <mergeCell ref="A1:B3"/>
    <mergeCell ref="D4:D6"/>
    <mergeCell ref="C4:C6"/>
    <mergeCell ref="A4:B6"/>
    <mergeCell ref="E4:E6"/>
    <mergeCell ref="C1:I1"/>
    <mergeCell ref="C2:I2"/>
    <mergeCell ref="C3:E3"/>
    <mergeCell ref="F3:I3"/>
    <mergeCell ref="F4:W5"/>
    <mergeCell ref="F7:F8"/>
    <mergeCell ref="A7:A8"/>
    <mergeCell ref="B7:B8"/>
    <mergeCell ref="C7:C8"/>
    <mergeCell ref="D7:D8"/>
    <mergeCell ref="E7:E8"/>
    <mergeCell ref="G7:G8"/>
    <mergeCell ref="H7:H8"/>
    <mergeCell ref="I7:I8"/>
    <mergeCell ref="J1:L3"/>
    <mergeCell ref="BJ7:BJ8"/>
    <mergeCell ref="AO7:AO8"/>
    <mergeCell ref="AP7:AP8"/>
    <mergeCell ref="AJ7:AJ8"/>
    <mergeCell ref="AK7:AK8"/>
    <mergeCell ref="AM7:AM8"/>
    <mergeCell ref="AN7:AN8"/>
    <mergeCell ref="P7:P8"/>
    <mergeCell ref="AL7:AL8"/>
    <mergeCell ref="Q7:Q8"/>
    <mergeCell ref="S7:S8"/>
    <mergeCell ref="U7:U8"/>
    <mergeCell ref="BK7:BK8"/>
    <mergeCell ref="AX7:AX8"/>
    <mergeCell ref="AY7:AY8"/>
    <mergeCell ref="BD7:BD8"/>
    <mergeCell ref="BE7:BE8"/>
    <mergeCell ref="A9:A10"/>
    <mergeCell ref="B9:B10"/>
    <mergeCell ref="C9:C10"/>
    <mergeCell ref="D9:D10"/>
    <mergeCell ref="E9:E10"/>
    <mergeCell ref="G9:G10"/>
    <mergeCell ref="H9:H10"/>
    <mergeCell ref="I9:I10"/>
    <mergeCell ref="J9:J10"/>
    <mergeCell ref="K9:K10"/>
    <mergeCell ref="L9:L10"/>
    <mergeCell ref="M9:M10"/>
    <mergeCell ref="N9:N10"/>
    <mergeCell ref="O9:O10"/>
    <mergeCell ref="P9:P10"/>
    <mergeCell ref="Q9:Q10"/>
    <mergeCell ref="S9:S10"/>
    <mergeCell ref="U9:U10"/>
    <mergeCell ref="V9:V10"/>
    <mergeCell ref="W9:W10"/>
    <mergeCell ref="AO9:AO10"/>
    <mergeCell ref="AP9:AP10"/>
    <mergeCell ref="BJ9:BJ10"/>
    <mergeCell ref="AJ9:AJ10"/>
    <mergeCell ref="AK9:AK10"/>
    <mergeCell ref="AL9:AL10"/>
    <mergeCell ref="AM9:AM10"/>
    <mergeCell ref="AN9:AN10"/>
    <mergeCell ref="BK9:BK10"/>
    <mergeCell ref="AX9:AX10"/>
    <mergeCell ref="AY9:AY10"/>
    <mergeCell ref="BD9:BD10"/>
    <mergeCell ref="BE9:BE10"/>
  </mergeCells>
  <conditionalFormatting sqref="L7:N7 L10:M10 L8:M8">
    <cfRule type="expression" dxfId="47" priority="108">
      <formula>IF($L7="Muy alta",TRUE,FALSE)</formula>
    </cfRule>
    <cfRule type="expression" dxfId="46" priority="109">
      <formula>IF($L7="Alta",TRUE,FALSE)</formula>
    </cfRule>
    <cfRule type="expression" dxfId="45" priority="110">
      <formula>IF($L7="Media",TRUE,FALSE)</formula>
    </cfRule>
    <cfRule type="expression" dxfId="44" priority="112">
      <formula>IF($L7="Baja",TRUE,FALSE)</formula>
    </cfRule>
    <cfRule type="expression" dxfId="43" priority="113">
      <formula>IF($L7="Muy Baja",TRUE,FALSE)</formula>
    </cfRule>
  </conditionalFormatting>
  <conditionalFormatting sqref="U7:V7 U10 U8 AM7:AN10">
    <cfRule type="expression" dxfId="42" priority="98">
      <formula>IF($U7=100%,TRUE,FALSE)</formula>
    </cfRule>
    <cfRule type="expression" dxfId="41" priority="99">
      <formula>IF($U7=80%,TRUE,FALSE)</formula>
    </cfRule>
    <cfRule type="expression" dxfId="40" priority="100">
      <formula>IF($U7=60%,TRUE,FALSE)</formula>
    </cfRule>
    <cfRule type="expression" dxfId="39" priority="101">
      <formula>IF($U7=40%,TRUE,FALSE)</formula>
    </cfRule>
    <cfRule type="expression" dxfId="38" priority="102">
      <formula>IF($U7=20%,TRUE,FALSE)</formula>
    </cfRule>
  </conditionalFormatting>
  <conditionalFormatting sqref="Q7:Q10">
    <cfRule type="expression" dxfId="37" priority="82">
      <formula>IF($Q7="Catastrofico 100%",TRUE,FALSE)</formula>
    </cfRule>
    <cfRule type="expression" dxfId="36" priority="83">
      <formula>IF($Q7="Mayor 80%",TRUE,FALSE)</formula>
    </cfRule>
    <cfRule type="expression" dxfId="35" priority="84">
      <formula>IF($Q7="Moderado 60%",TRUE,FALSE)</formula>
    </cfRule>
    <cfRule type="expression" dxfId="34" priority="85">
      <formula>IF($Q7="Menor 40%",TRUE,FALSE)</formula>
    </cfRule>
    <cfRule type="expression" dxfId="33" priority="86">
      <formula>IF($Q7="Leve 20%",TRUE,FALSE)</formula>
    </cfRule>
  </conditionalFormatting>
  <conditionalFormatting sqref="S7:S10">
    <cfRule type="expression" dxfId="32" priority="77">
      <formula>IF($S7="Catastrofico 100%",TRUE,FALSE)</formula>
    </cfRule>
    <cfRule type="expression" dxfId="31" priority="78">
      <formula>IF($S7="Mayor 80%",TRUE,FALSE)</formula>
    </cfRule>
    <cfRule type="expression" dxfId="30" priority="79">
      <formula>IF($S7="Moderado 60%",TRUE,FALSE)</formula>
    </cfRule>
    <cfRule type="expression" dxfId="29" priority="80">
      <formula>IF($S7="Menor 40%",TRUE,FALSE)</formula>
    </cfRule>
    <cfRule type="expression" dxfId="28" priority="81">
      <formula>IF($S7="Leve 20%",TRUE,FALSE)</formula>
    </cfRule>
  </conditionalFormatting>
  <conditionalFormatting sqref="AO7:AO10 W7:W10">
    <cfRule type="expression" dxfId="27" priority="68">
      <formula>IF($W7="Extremo",TRUE,FALSE)</formula>
    </cfRule>
    <cfRule type="expression" dxfId="26" priority="69">
      <formula>IF($W7="Alto",TRUE,FALSE)</formula>
    </cfRule>
    <cfRule type="expression" dxfId="25" priority="70">
      <formula>IF($W7="Moderado",TRUE,FALSE)</formula>
    </cfRule>
    <cfRule type="expression" dxfId="24" priority="71">
      <formula>IF($W7="Bajo",TRUE,FALSE)</formula>
    </cfRule>
  </conditionalFormatting>
  <conditionalFormatting sqref="AJ7:AK10">
    <cfRule type="expression" dxfId="23" priority="63">
      <formula>IF($AJ7="Muy alta",TRUE,FALSE)</formula>
    </cfRule>
    <cfRule type="expression" dxfId="22" priority="64">
      <formula>IF($AJ7="Alta",TRUE,FALSE)</formula>
    </cfRule>
    <cfRule type="expression" dxfId="21" priority="65">
      <formula>IF($AJ7="Media",TRUE,FALSE)</formula>
    </cfRule>
    <cfRule type="expression" dxfId="20" priority="66">
      <formula>IF($AJ7="Baja",TRUE,FALSE)</formula>
    </cfRule>
    <cfRule type="expression" dxfId="19" priority="67">
      <formula>IF($AJ7="Muy baja",TRUE,FALSE)</formula>
    </cfRule>
  </conditionalFormatting>
  <conditionalFormatting sqref="L9:N9">
    <cfRule type="expression" dxfId="18" priority="44">
      <formula>IF($L9="Muy alta",TRUE,FALSE)</formula>
    </cfRule>
    <cfRule type="expression" dxfId="17" priority="45">
      <formula>IF($L9="Alta",TRUE,FALSE)</formula>
    </cfRule>
    <cfRule type="expression" dxfId="16" priority="46">
      <formula>IF($L9="Media",TRUE,FALSE)</formula>
    </cfRule>
    <cfRule type="expression" dxfId="15" priority="47">
      <formula>IF($L9="Baja",TRUE,FALSE)</formula>
    </cfRule>
    <cfRule type="expression" dxfId="14" priority="48">
      <formula>IF($L9="Muy Baja",TRUE,FALSE)</formula>
    </cfRule>
  </conditionalFormatting>
  <conditionalFormatting sqref="U9:V9">
    <cfRule type="expression" dxfId="13" priority="39">
      <formula>IF($U9=100%,TRUE,FALSE)</formula>
    </cfRule>
    <cfRule type="expression" dxfId="12" priority="40">
      <formula>IF($U9=80%,TRUE,FALSE)</formula>
    </cfRule>
    <cfRule type="expression" dxfId="11" priority="41">
      <formula>IF($U9=60%,TRUE,FALSE)</formula>
    </cfRule>
    <cfRule type="expression" dxfId="10" priority="42">
      <formula>IF($U9=40%,TRUE,FALSE)</formula>
    </cfRule>
    <cfRule type="expression" dxfId="9" priority="43">
      <formula>IF($U9=20%,TRUE,FALSE)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8671B5D5-7759-4FB7-9DAA-68C4D8B81CAB}">
          <x14:formula1>
            <xm:f>Listas!$C$2:$C$6</xm:f>
          </x14:formula1>
          <xm:sqref>K7 K9</xm:sqref>
        </x14:dataValidation>
        <x14:dataValidation type="list" allowBlank="1" showInputMessage="1" showErrorMessage="1" xr:uid="{161664FB-FB43-46A2-ACA3-A1D959DBE1E8}">
          <x14:formula1>
            <xm:f>Listas!$E$3:$E$7</xm:f>
          </x14:formula1>
          <xm:sqref>O7 O9</xm:sqref>
        </x14:dataValidation>
        <x14:dataValidation type="list" allowBlank="1" showInputMessage="1" showErrorMessage="1" xr:uid="{CE63960E-9783-4930-BB1A-C82EC5B2BDFA}">
          <x14:formula1>
            <xm:f>Listas!$F$3:$F$7</xm:f>
          </x14:formula1>
          <xm:sqref>P7 P9</xm:sqref>
        </x14:dataValidation>
        <x14:dataValidation type="list" allowBlank="1" showInputMessage="1" showErrorMessage="1" xr:uid="{46D6E266-95CA-41BA-99FE-E9CCB3C9174A}">
          <x14:formula1>
            <xm:f>Listas!$P$2:$P$4</xm:f>
          </x14:formula1>
          <xm:sqref>AU7:AU10</xm:sqref>
        </x14:dataValidation>
        <x14:dataValidation type="list" allowBlank="1" showInputMessage="1" showErrorMessage="1" xr:uid="{008DCCA4-6B15-4E9E-BF0B-024B6C2A85D2}">
          <x14:formula1>
            <xm:f>Listas!$A$2:$A$10</xm:f>
          </x14:formula1>
          <xm:sqref>J7 J9</xm:sqref>
        </x14:dataValidation>
        <x14:dataValidation type="list" allowBlank="1" showInputMessage="1" showErrorMessage="1" xr:uid="{1651180C-A264-4DBE-8DDC-1E33069FADA3}">
          <x14:formula1>
            <xm:f>Listas!$R$2:$R$3</xm:f>
          </x14:formula1>
          <xm:sqref>B7 B9</xm:sqref>
        </x14:dataValidation>
        <x14:dataValidation type="list" allowBlank="1" showInputMessage="1" showErrorMessage="1" xr:uid="{C02F0F0B-BE94-4170-B066-729F35051F44}">
          <x14:formula1>
            <xm:f>Listas!$T$2:$T$3</xm:f>
          </x14:formula1>
          <xm:sqref>BD7 AX7 BJ7 BD9 AX9 BJ9</xm:sqref>
        </x14:dataValidation>
        <x14:dataValidation type="list" allowBlank="1" showInputMessage="1" showErrorMessage="1" xr:uid="{F4C3936E-7187-4E9B-9409-5FEAD27D909E}">
          <x14:formula1>
            <xm:f>Listas!$H$2:$H$4</xm:f>
          </x14:formula1>
          <xm:sqref>AA7:AA10</xm:sqref>
        </x14:dataValidation>
        <x14:dataValidation type="list" allowBlank="1" showInputMessage="1" showErrorMessage="1" xr:uid="{BC795DE6-5D32-4AE9-9E87-F5BDD0C633CF}">
          <x14:formula1>
            <xm:f>Listas!$I$2:$I$3</xm:f>
          </x14:formula1>
          <xm:sqref>AC7:AD10</xm:sqref>
        </x14:dataValidation>
        <x14:dataValidation type="list" allowBlank="1" showInputMessage="1" showErrorMessage="1" xr:uid="{2F1CA850-B5CC-4D9E-887D-25F63C0DF97B}">
          <x14:formula1>
            <xm:f>Listas!$J$2:$J$3</xm:f>
          </x14:formula1>
          <xm:sqref>AF7:AF10</xm:sqref>
        </x14:dataValidation>
        <x14:dataValidation type="list" allowBlank="1" showInputMessage="1" showErrorMessage="1" xr:uid="{B34E9BD0-E261-482D-BFD0-A58D3E1817FF}">
          <x14:formula1>
            <xm:f>Listas!$K$2:$K$3</xm:f>
          </x14:formula1>
          <xm:sqref>AG7:AG10</xm:sqref>
        </x14:dataValidation>
        <x14:dataValidation type="list" allowBlank="1" showInputMessage="1" showErrorMessage="1" xr:uid="{46975C80-A6DF-4BD4-BD1D-DB8F650B5A7F}">
          <x14:formula1>
            <xm:f>Listas!$L$2:$L$3</xm:f>
          </x14:formula1>
          <xm:sqref>AH7:AH10</xm:sqref>
        </x14:dataValidation>
        <x14:dataValidation type="list" allowBlank="1" showInputMessage="1" showErrorMessage="1" xr:uid="{2C27F230-6833-4B66-91EB-0AC5B9E00340}">
          <x14:formula1>
            <xm:f>Listas!$N$2:$N$4</xm:f>
          </x14:formula1>
          <xm:sqref>AP7 AP9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8B90-83EF-463B-AEBD-76689DA0F472}">
  <dimension ref="A1:W40"/>
  <sheetViews>
    <sheetView workbookViewId="0">
      <selection activeCell="N3" sqref="N3"/>
    </sheetView>
  </sheetViews>
  <sheetFormatPr defaultColWidth="11.42578125" defaultRowHeight="15"/>
  <cols>
    <col min="1" max="1" width="68.7109375" style="11" customWidth="1"/>
    <col min="2" max="2" width="1.5703125" customWidth="1"/>
    <col min="3" max="3" width="27.5703125" customWidth="1"/>
    <col min="4" max="4" width="1.42578125" customWidth="1"/>
    <col min="5" max="6" width="28.140625" customWidth="1"/>
    <col min="7" max="7" width="1.42578125" customWidth="1"/>
    <col min="13" max="13" width="1" customWidth="1"/>
    <col min="14" max="14" width="34.28515625" customWidth="1"/>
    <col min="15" max="15" width="1.5703125" customWidth="1"/>
    <col min="17" max="17" width="2.28515625" customWidth="1"/>
    <col min="19" max="19" width="2" customWidth="1"/>
    <col min="22" max="23" width="8.7109375" customWidth="1"/>
    <col min="24" max="24" width="15.5703125" customWidth="1"/>
  </cols>
  <sheetData>
    <row r="1" spans="1:23" ht="45" customHeight="1">
      <c r="A1" s="16" t="s">
        <v>27</v>
      </c>
      <c r="C1" s="16" t="s">
        <v>106</v>
      </c>
      <c r="E1" s="117" t="s">
        <v>107</v>
      </c>
      <c r="F1" s="117"/>
      <c r="H1" s="118" t="s">
        <v>16</v>
      </c>
      <c r="I1" s="118"/>
      <c r="J1" s="118"/>
      <c r="K1" s="118"/>
      <c r="L1" s="118"/>
      <c r="N1" s="15" t="s">
        <v>22</v>
      </c>
      <c r="P1" s="17" t="s">
        <v>45</v>
      </c>
      <c r="R1" s="17" t="s">
        <v>108</v>
      </c>
      <c r="T1" s="18" t="s">
        <v>48</v>
      </c>
    </row>
    <row r="2" spans="1:23" ht="49.5" customHeight="1">
      <c r="A2" s="19" t="s">
        <v>109</v>
      </c>
      <c r="C2" s="21" t="s">
        <v>110</v>
      </c>
      <c r="E2" s="24" t="s">
        <v>111</v>
      </c>
      <c r="F2" s="24" t="s">
        <v>31</v>
      </c>
      <c r="H2" s="32" t="s">
        <v>65</v>
      </c>
      <c r="I2" s="32" t="s">
        <v>112</v>
      </c>
      <c r="J2" s="32" t="s">
        <v>67</v>
      </c>
      <c r="K2" s="32" t="s">
        <v>81</v>
      </c>
      <c r="L2" s="32" t="s">
        <v>69</v>
      </c>
      <c r="N2" s="31" t="s">
        <v>113</v>
      </c>
      <c r="P2" s="44" t="s">
        <v>114</v>
      </c>
      <c r="R2" s="32" t="s">
        <v>53</v>
      </c>
      <c r="T2" s="35" t="s">
        <v>77</v>
      </c>
    </row>
    <row r="3" spans="1:23" ht="49.5" customHeight="1">
      <c r="A3" s="19" t="s">
        <v>115</v>
      </c>
      <c r="C3" s="21" t="s">
        <v>62</v>
      </c>
      <c r="E3" s="25" t="s">
        <v>116</v>
      </c>
      <c r="F3" s="25" t="s">
        <v>117</v>
      </c>
      <c r="H3" s="32" t="s">
        <v>118</v>
      </c>
      <c r="I3" s="32" t="s">
        <v>66</v>
      </c>
      <c r="J3" s="32" t="s">
        <v>119</v>
      </c>
      <c r="K3" s="32" t="s">
        <v>68</v>
      </c>
      <c r="L3" s="32" t="s">
        <v>120</v>
      </c>
      <c r="N3" s="74" t="s">
        <v>121</v>
      </c>
      <c r="P3" s="45" t="s">
        <v>74</v>
      </c>
      <c r="R3" s="32" t="s">
        <v>122</v>
      </c>
      <c r="T3" s="35" t="s">
        <v>96</v>
      </c>
    </row>
    <row r="4" spans="1:23" ht="96" customHeight="1">
      <c r="A4" s="19" t="s">
        <v>123</v>
      </c>
      <c r="C4" s="21" t="s">
        <v>91</v>
      </c>
      <c r="E4" s="25" t="s">
        <v>124</v>
      </c>
      <c r="F4" s="25" t="s">
        <v>125</v>
      </c>
      <c r="H4" s="32" t="s">
        <v>100</v>
      </c>
      <c r="I4" s="11"/>
      <c r="J4" s="11"/>
      <c r="K4" s="11"/>
      <c r="L4" s="11"/>
      <c r="N4" s="33" t="s">
        <v>126</v>
      </c>
      <c r="P4" s="44" t="s">
        <v>127</v>
      </c>
    </row>
    <row r="5" spans="1:23" ht="49.5" customHeight="1">
      <c r="A5" s="19" t="s">
        <v>128</v>
      </c>
      <c r="C5" s="21" t="s">
        <v>129</v>
      </c>
      <c r="E5" s="25" t="s">
        <v>130</v>
      </c>
      <c r="F5" s="25" t="s">
        <v>63</v>
      </c>
    </row>
    <row r="6" spans="1:23" ht="49.5" customHeight="1">
      <c r="A6" s="19" t="s">
        <v>131</v>
      </c>
      <c r="C6" s="22" t="s">
        <v>132</v>
      </c>
      <c r="E6" s="25" t="s">
        <v>133</v>
      </c>
      <c r="F6" s="25" t="s">
        <v>134</v>
      </c>
      <c r="N6" s="30"/>
    </row>
    <row r="7" spans="1:23" ht="49.5" customHeight="1">
      <c r="A7" s="19" t="s">
        <v>135</v>
      </c>
      <c r="E7" s="25" t="s">
        <v>136</v>
      </c>
      <c r="F7" s="25" t="s">
        <v>137</v>
      </c>
    </row>
    <row r="8" spans="1:23" ht="49.5" customHeight="1">
      <c r="A8" s="19" t="s">
        <v>138</v>
      </c>
      <c r="C8" s="16" t="s">
        <v>139</v>
      </c>
      <c r="E8" s="23"/>
      <c r="F8" s="23"/>
    </row>
    <row r="9" spans="1:23" ht="51.75" customHeight="1">
      <c r="A9" s="19" t="s">
        <v>140</v>
      </c>
      <c r="C9" s="32" t="s">
        <v>141</v>
      </c>
    </row>
    <row r="10" spans="1:23" ht="55.5" customHeight="1">
      <c r="A10" s="19" t="s">
        <v>142</v>
      </c>
      <c r="C10" s="32" t="s">
        <v>143</v>
      </c>
      <c r="E10" s="23"/>
      <c r="F10" s="23"/>
    </row>
    <row r="11" spans="1:23" ht="40.5" customHeight="1">
      <c r="A11" s="19" t="s">
        <v>144</v>
      </c>
      <c r="C11" s="32" t="s">
        <v>145</v>
      </c>
    </row>
    <row r="12" spans="1:23" ht="40.5" customHeight="1">
      <c r="C12" s="32" t="s">
        <v>146</v>
      </c>
    </row>
    <row r="13" spans="1:23" ht="40.5" customHeight="1">
      <c r="C13" s="32" t="s">
        <v>147</v>
      </c>
    </row>
    <row r="14" spans="1:23" ht="40.5" customHeight="1"/>
    <row r="15" spans="1:23" ht="40.5" customHeight="1">
      <c r="V15" s="37"/>
    </row>
    <row r="16" spans="1:23">
      <c r="V16" s="38"/>
      <c r="W16" s="38"/>
    </row>
    <row r="17" spans="22:23">
      <c r="V17" s="38"/>
      <c r="W17" s="38"/>
    </row>
    <row r="18" spans="22:23">
      <c r="V18" s="38"/>
      <c r="W18" s="38"/>
    </row>
    <row r="19" spans="22:23">
      <c r="V19" s="38"/>
      <c r="W19" s="38"/>
    </row>
    <row r="20" spans="22:23">
      <c r="V20" s="38"/>
      <c r="W20" s="38"/>
    </row>
    <row r="21" spans="22:23">
      <c r="V21" s="38"/>
      <c r="W21" s="38"/>
    </row>
    <row r="22" spans="22:23">
      <c r="V22" s="38"/>
      <c r="W22" s="38"/>
    </row>
    <row r="23" spans="22:23">
      <c r="V23" s="38"/>
      <c r="W23" s="38"/>
    </row>
    <row r="24" spans="22:23">
      <c r="V24" s="38"/>
      <c r="W24" s="38"/>
    </row>
    <row r="25" spans="22:23">
      <c r="V25" s="38"/>
      <c r="W25" s="38"/>
    </row>
    <row r="26" spans="22:23">
      <c r="V26" s="38"/>
      <c r="W26" s="38"/>
    </row>
    <row r="27" spans="22:23">
      <c r="V27" s="38"/>
      <c r="W27" s="38"/>
    </row>
    <row r="28" spans="22:23">
      <c r="V28" s="38"/>
      <c r="W28" s="38"/>
    </row>
    <row r="29" spans="22:23">
      <c r="V29" s="38"/>
      <c r="W29" s="38"/>
    </row>
    <row r="30" spans="22:23">
      <c r="V30" s="38"/>
      <c r="W30" s="38"/>
    </row>
    <row r="31" spans="22:23">
      <c r="V31" s="38"/>
      <c r="W31" s="38"/>
    </row>
    <row r="32" spans="22:23">
      <c r="V32" s="38"/>
      <c r="W32" s="38"/>
    </row>
    <row r="33" spans="22:23">
      <c r="V33" s="38"/>
      <c r="W33" s="38"/>
    </row>
    <row r="34" spans="22:23">
      <c r="V34" s="38"/>
      <c r="W34" s="38"/>
    </row>
    <row r="35" spans="22:23">
      <c r="V35" s="38"/>
      <c r="W35" s="38"/>
    </row>
    <row r="36" spans="22:23">
      <c r="V36" s="38"/>
      <c r="W36" s="38"/>
    </row>
    <row r="37" spans="22:23">
      <c r="V37" s="38"/>
      <c r="W37" s="38"/>
    </row>
    <row r="38" spans="22:23">
      <c r="V38" s="38"/>
      <c r="W38" s="38"/>
    </row>
    <row r="39" spans="22:23">
      <c r="V39" s="38"/>
      <c r="W39" s="38"/>
    </row>
    <row r="40" spans="22:23">
      <c r="V40" s="38"/>
      <c r="W40" s="38"/>
    </row>
  </sheetData>
  <mergeCells count="2">
    <mergeCell ref="E1:F1"/>
    <mergeCell ref="H1:L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B677E-BDFE-4435-ACA7-0A84503A736A}">
  <dimension ref="A1:AA28"/>
  <sheetViews>
    <sheetView topLeftCell="A19" workbookViewId="0">
      <selection activeCell="D35" sqref="D35"/>
    </sheetView>
  </sheetViews>
  <sheetFormatPr defaultColWidth="11.42578125" defaultRowHeight="15"/>
  <cols>
    <col min="2" max="4" width="5.42578125" style="3" customWidth="1"/>
    <col min="5" max="19" width="5.42578125" customWidth="1"/>
    <col min="20" max="20" width="65.5703125" customWidth="1"/>
    <col min="21" max="27" width="5.42578125" customWidth="1"/>
    <col min="28" max="30" width="5.7109375" customWidth="1"/>
  </cols>
  <sheetData>
    <row r="1" spans="1:27" s="39" customFormat="1" ht="48.75" customHeight="1">
      <c r="B1" s="119" t="s">
        <v>148</v>
      </c>
      <c r="C1" s="119"/>
      <c r="D1" s="119"/>
      <c r="E1" s="119"/>
      <c r="F1" s="119"/>
      <c r="G1" s="119"/>
      <c r="H1" s="119"/>
      <c r="I1" s="119"/>
      <c r="J1" s="119"/>
      <c r="K1" s="119"/>
    </row>
    <row r="2" spans="1:27">
      <c r="C2" s="42" t="s">
        <v>23</v>
      </c>
      <c r="D2" s="40"/>
    </row>
    <row r="3" spans="1:27">
      <c r="C3" s="41">
        <v>0.2</v>
      </c>
      <c r="D3" s="41">
        <v>0.4</v>
      </c>
      <c r="E3" s="41">
        <v>0.6</v>
      </c>
      <c r="F3" s="41">
        <v>0.8</v>
      </c>
      <c r="G3" s="41">
        <v>1</v>
      </c>
      <c r="H3" s="41"/>
      <c r="I3" s="41"/>
      <c r="J3" s="41"/>
      <c r="K3" s="41"/>
      <c r="L3" s="41"/>
      <c r="M3" s="41"/>
      <c r="N3" s="41"/>
      <c r="O3" s="41"/>
      <c r="P3" s="41"/>
      <c r="Q3" s="41"/>
      <c r="R3" s="41"/>
      <c r="S3" s="41"/>
      <c r="T3" s="41"/>
      <c r="U3" s="41"/>
      <c r="V3" s="41"/>
      <c r="W3" s="41"/>
      <c r="X3" s="41"/>
      <c r="Y3" s="41"/>
      <c r="Z3" s="41"/>
      <c r="AA3" s="41"/>
    </row>
    <row r="4" spans="1:27">
      <c r="A4" s="40" t="s">
        <v>35</v>
      </c>
      <c r="B4" s="41">
        <v>0.2</v>
      </c>
      <c r="C4" s="20" t="s">
        <v>149</v>
      </c>
      <c r="D4" s="20" t="s">
        <v>149</v>
      </c>
      <c r="E4" s="20" t="s">
        <v>150</v>
      </c>
      <c r="F4" s="20" t="s">
        <v>151</v>
      </c>
      <c r="G4" s="20" t="s">
        <v>152</v>
      </c>
    </row>
    <row r="5" spans="1:27">
      <c r="B5" s="41">
        <v>0.4</v>
      </c>
      <c r="C5" s="20" t="s">
        <v>149</v>
      </c>
      <c r="D5" s="20" t="s">
        <v>150</v>
      </c>
      <c r="E5" s="20" t="s">
        <v>150</v>
      </c>
      <c r="F5" s="20" t="s">
        <v>151</v>
      </c>
      <c r="G5" s="20" t="s">
        <v>152</v>
      </c>
    </row>
    <row r="6" spans="1:27">
      <c r="B6" s="41">
        <v>0.6</v>
      </c>
      <c r="C6" s="20" t="s">
        <v>150</v>
      </c>
      <c r="D6" s="20" t="s">
        <v>150</v>
      </c>
      <c r="E6" s="20" t="s">
        <v>150</v>
      </c>
      <c r="F6" s="20" t="s">
        <v>151</v>
      </c>
      <c r="G6" s="20" t="s">
        <v>152</v>
      </c>
    </row>
    <row r="7" spans="1:27">
      <c r="B7" s="41">
        <v>0.8</v>
      </c>
      <c r="C7" s="20" t="s">
        <v>150</v>
      </c>
      <c r="D7" s="20" t="s">
        <v>150</v>
      </c>
      <c r="E7" s="20" t="s">
        <v>151</v>
      </c>
      <c r="F7" s="20" t="s">
        <v>151</v>
      </c>
      <c r="G7" s="20" t="s">
        <v>152</v>
      </c>
    </row>
    <row r="8" spans="1:27">
      <c r="B8" s="41">
        <v>1</v>
      </c>
      <c r="C8" s="20" t="s">
        <v>151</v>
      </c>
      <c r="D8" s="20" t="s">
        <v>151</v>
      </c>
      <c r="E8" s="20" t="s">
        <v>151</v>
      </c>
      <c r="F8" s="20" t="s">
        <v>151</v>
      </c>
      <c r="G8" s="20" t="s">
        <v>152</v>
      </c>
    </row>
    <row r="9" spans="1:27">
      <c r="B9" s="41"/>
    </row>
    <row r="10" spans="1:27">
      <c r="B10" s="41"/>
    </row>
    <row r="20" spans="1:10" ht="29.25" customHeight="1">
      <c r="A20" s="119" t="s">
        <v>153</v>
      </c>
      <c r="B20" s="119"/>
      <c r="C20" s="119"/>
      <c r="D20" s="119"/>
      <c r="E20" s="119"/>
      <c r="F20" s="119"/>
      <c r="G20" s="119"/>
      <c r="H20" s="119"/>
      <c r="I20" s="119"/>
      <c r="J20" s="119"/>
    </row>
    <row r="22" spans="1:10">
      <c r="C22" s="42" t="s">
        <v>23</v>
      </c>
      <c r="D22" s="40"/>
    </row>
    <row r="23" spans="1:10">
      <c r="B23" s="20"/>
      <c r="C23" s="46" t="s">
        <v>154</v>
      </c>
      <c r="D23" s="46" t="s">
        <v>155</v>
      </c>
      <c r="E23" s="46" t="s">
        <v>150</v>
      </c>
      <c r="F23" s="46" t="s">
        <v>156</v>
      </c>
      <c r="G23" s="46" t="s">
        <v>157</v>
      </c>
    </row>
    <row r="24" spans="1:10">
      <c r="A24" s="40" t="s">
        <v>35</v>
      </c>
      <c r="B24" s="46" t="s">
        <v>158</v>
      </c>
      <c r="C24" s="20" t="s">
        <v>159</v>
      </c>
      <c r="D24" s="20" t="s">
        <v>159</v>
      </c>
      <c r="E24" s="20" t="s">
        <v>152</v>
      </c>
      <c r="F24" s="20" t="s">
        <v>152</v>
      </c>
      <c r="G24" s="20" t="s">
        <v>152</v>
      </c>
    </row>
    <row r="25" spans="1:10">
      <c r="B25" s="46" t="s">
        <v>160</v>
      </c>
      <c r="C25" s="20" t="s">
        <v>159</v>
      </c>
      <c r="D25" s="20" t="s">
        <v>159</v>
      </c>
      <c r="E25" s="20" t="s">
        <v>151</v>
      </c>
      <c r="F25" s="20" t="s">
        <v>152</v>
      </c>
      <c r="G25" s="20" t="s">
        <v>152</v>
      </c>
    </row>
    <row r="26" spans="1:10">
      <c r="B26" s="46" t="s">
        <v>161</v>
      </c>
      <c r="C26" s="20" t="s">
        <v>159</v>
      </c>
      <c r="D26" s="20" t="s">
        <v>159</v>
      </c>
      <c r="E26" s="20" t="s">
        <v>151</v>
      </c>
      <c r="F26" s="20" t="s">
        <v>152</v>
      </c>
      <c r="G26" s="20" t="s">
        <v>152</v>
      </c>
    </row>
    <row r="27" spans="1:10">
      <c r="B27" s="46" t="s">
        <v>162</v>
      </c>
      <c r="C27" s="20" t="s">
        <v>159</v>
      </c>
      <c r="D27" s="20" t="s">
        <v>159</v>
      </c>
      <c r="E27" s="20" t="s">
        <v>150</v>
      </c>
      <c r="F27" s="20" t="s">
        <v>151</v>
      </c>
      <c r="G27" s="20" t="s">
        <v>152</v>
      </c>
    </row>
    <row r="28" spans="1:10">
      <c r="B28" s="46" t="s">
        <v>163</v>
      </c>
      <c r="C28" s="20" t="s">
        <v>159</v>
      </c>
      <c r="D28" s="20" t="s">
        <v>159</v>
      </c>
      <c r="E28" s="20" t="s">
        <v>150</v>
      </c>
      <c r="F28" s="20" t="s">
        <v>151</v>
      </c>
      <c r="G28" s="20" t="s">
        <v>152</v>
      </c>
    </row>
  </sheetData>
  <mergeCells count="2">
    <mergeCell ref="B1:K1"/>
    <mergeCell ref="A20:J2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3"/>
  <sheetViews>
    <sheetView topLeftCell="A177" workbookViewId="0">
      <selection activeCell="C215" sqref="C215:C219"/>
    </sheetView>
  </sheetViews>
  <sheetFormatPr defaultColWidth="11.42578125" defaultRowHeight="15"/>
  <cols>
    <col min="1" max="1" width="26.28515625" customWidth="1"/>
    <col min="2" max="2" width="27.5703125" bestFit="1" customWidth="1"/>
    <col min="3" max="3" width="42.42578125" style="3" bestFit="1" customWidth="1"/>
    <col min="4" max="4" width="31.140625" bestFit="1" customWidth="1"/>
    <col min="5" max="5" width="26.42578125" bestFit="1" customWidth="1"/>
  </cols>
  <sheetData>
    <row r="1" spans="1:3">
      <c r="A1" s="123" t="s">
        <v>164</v>
      </c>
      <c r="B1" s="123"/>
      <c r="C1" s="123"/>
    </row>
    <row r="2" spans="1:3">
      <c r="A2" s="1" t="s">
        <v>165</v>
      </c>
      <c r="B2" s="1" t="s">
        <v>166</v>
      </c>
      <c r="C2" s="1" t="s">
        <v>167</v>
      </c>
    </row>
    <row r="3" spans="1:3">
      <c r="A3" s="2" t="s">
        <v>168</v>
      </c>
      <c r="B3" s="2" t="s">
        <v>169</v>
      </c>
      <c r="C3" s="2" t="s">
        <v>170</v>
      </c>
    </row>
    <row r="4" spans="1:3">
      <c r="A4" s="2" t="s">
        <v>171</v>
      </c>
      <c r="B4" s="2" t="s">
        <v>172</v>
      </c>
      <c r="C4" s="2" t="s">
        <v>173</v>
      </c>
    </row>
    <row r="5" spans="1:3">
      <c r="A5" s="2" t="s">
        <v>174</v>
      </c>
      <c r="B5" s="2" t="s">
        <v>175</v>
      </c>
      <c r="C5" s="2" t="s">
        <v>176</v>
      </c>
    </row>
    <row r="6" spans="1:3">
      <c r="A6" s="2" t="s">
        <v>177</v>
      </c>
      <c r="B6" s="2" t="s">
        <v>178</v>
      </c>
      <c r="C6" s="2" t="s">
        <v>179</v>
      </c>
    </row>
    <row r="7" spans="1:3">
      <c r="A7" s="2" t="s">
        <v>180</v>
      </c>
      <c r="B7" s="2" t="s">
        <v>181</v>
      </c>
      <c r="C7" s="2" t="s">
        <v>182</v>
      </c>
    </row>
    <row r="8" spans="1:3">
      <c r="A8" s="2" t="s">
        <v>183</v>
      </c>
      <c r="B8" s="2" t="s">
        <v>184</v>
      </c>
      <c r="C8" s="2" t="s">
        <v>185</v>
      </c>
    </row>
    <row r="9" spans="1:3">
      <c r="A9" s="2"/>
      <c r="B9" s="2"/>
      <c r="C9" s="2" t="s">
        <v>186</v>
      </c>
    </row>
    <row r="11" spans="1:3">
      <c r="A11" s="1" t="s">
        <v>187</v>
      </c>
    </row>
    <row r="12" spans="1:3">
      <c r="A12" s="2" t="s">
        <v>180</v>
      </c>
    </row>
    <row r="13" spans="1:3">
      <c r="A13" s="2" t="s">
        <v>188</v>
      </c>
    </row>
    <row r="14" spans="1:3">
      <c r="A14" s="2" t="s">
        <v>189</v>
      </c>
    </row>
    <row r="15" spans="1:3">
      <c r="A15" s="2" t="s">
        <v>190</v>
      </c>
    </row>
    <row r="16" spans="1:3">
      <c r="A16" s="2" t="s">
        <v>178</v>
      </c>
    </row>
    <row r="17" spans="1:3">
      <c r="A17" s="2" t="s">
        <v>191</v>
      </c>
    </row>
    <row r="18" spans="1:3">
      <c r="A18" s="2" t="s">
        <v>192</v>
      </c>
    </row>
    <row r="19" spans="1:3">
      <c r="A19" s="2" t="s">
        <v>193</v>
      </c>
    </row>
    <row r="20" spans="1:3">
      <c r="A20" s="2" t="s">
        <v>194</v>
      </c>
    </row>
    <row r="22" spans="1:3">
      <c r="A22" s="123" t="s">
        <v>195</v>
      </c>
      <c r="B22" s="123"/>
    </row>
    <row r="23" spans="1:3">
      <c r="A23" s="1" t="s">
        <v>196</v>
      </c>
      <c r="B23" s="1" t="s">
        <v>197</v>
      </c>
    </row>
    <row r="24" spans="1:3">
      <c r="A24" s="2" t="s">
        <v>198</v>
      </c>
      <c r="B24" s="2" t="s">
        <v>199</v>
      </c>
    </row>
    <row r="25" spans="1:3">
      <c r="A25" s="2" t="s">
        <v>200</v>
      </c>
      <c r="B25" s="2" t="s">
        <v>201</v>
      </c>
    </row>
    <row r="26" spans="1:3">
      <c r="A26" s="2" t="s">
        <v>202</v>
      </c>
      <c r="B26" s="2" t="s">
        <v>203</v>
      </c>
    </row>
    <row r="27" spans="1:3">
      <c r="A27" s="2" t="s">
        <v>204</v>
      </c>
      <c r="B27" s="2" t="s">
        <v>205</v>
      </c>
    </row>
    <row r="28" spans="1:3">
      <c r="A28" s="2" t="s">
        <v>206</v>
      </c>
      <c r="B28" s="2" t="s">
        <v>207</v>
      </c>
    </row>
    <row r="30" spans="1:3">
      <c r="A30" s="123" t="s">
        <v>208</v>
      </c>
      <c r="B30" s="123"/>
      <c r="C30" s="123"/>
    </row>
    <row r="31" spans="1:3">
      <c r="A31" s="1" t="s">
        <v>196</v>
      </c>
      <c r="B31" s="1" t="s">
        <v>197</v>
      </c>
      <c r="C31" s="4" t="s">
        <v>208</v>
      </c>
    </row>
    <row r="32" spans="1:3">
      <c r="A32" s="5" t="s">
        <v>206</v>
      </c>
      <c r="B32" s="2" t="s">
        <v>199</v>
      </c>
      <c r="C32" s="2" t="s">
        <v>209</v>
      </c>
    </row>
    <row r="33" spans="1:3">
      <c r="A33" s="5" t="s">
        <v>206</v>
      </c>
      <c r="B33" s="2" t="s">
        <v>201</v>
      </c>
      <c r="C33" s="2" t="s">
        <v>209</v>
      </c>
    </row>
    <row r="34" spans="1:3">
      <c r="A34" s="5" t="s">
        <v>206</v>
      </c>
      <c r="B34" s="2" t="s">
        <v>203</v>
      </c>
      <c r="C34" s="2" t="s">
        <v>203</v>
      </c>
    </row>
    <row r="35" spans="1:3">
      <c r="A35" s="5" t="s">
        <v>206</v>
      </c>
      <c r="B35" s="2" t="s">
        <v>205</v>
      </c>
      <c r="C35" s="2" t="s">
        <v>210</v>
      </c>
    </row>
    <row r="36" spans="1:3">
      <c r="A36" s="5" t="s">
        <v>206</v>
      </c>
      <c r="B36" s="2" t="s">
        <v>207</v>
      </c>
      <c r="C36" s="2" t="s">
        <v>211</v>
      </c>
    </row>
    <row r="37" spans="1:3">
      <c r="A37" s="5" t="s">
        <v>204</v>
      </c>
      <c r="B37" s="2" t="s">
        <v>199</v>
      </c>
      <c r="C37" s="2" t="s">
        <v>209</v>
      </c>
    </row>
    <row r="38" spans="1:3">
      <c r="A38" s="5" t="s">
        <v>204</v>
      </c>
      <c r="B38" s="2" t="s">
        <v>201</v>
      </c>
      <c r="C38" s="2" t="s">
        <v>209</v>
      </c>
    </row>
    <row r="39" spans="1:3">
      <c r="A39" s="5" t="s">
        <v>204</v>
      </c>
      <c r="B39" s="2" t="s">
        <v>203</v>
      </c>
      <c r="C39" s="2" t="s">
        <v>203</v>
      </c>
    </row>
    <row r="40" spans="1:3">
      <c r="A40" s="5" t="s">
        <v>204</v>
      </c>
      <c r="B40" s="2" t="s">
        <v>205</v>
      </c>
      <c r="C40" s="2" t="s">
        <v>210</v>
      </c>
    </row>
    <row r="41" spans="1:3">
      <c r="A41" s="5" t="s">
        <v>204</v>
      </c>
      <c r="B41" s="2" t="s">
        <v>207</v>
      </c>
      <c r="C41" s="2" t="s">
        <v>211</v>
      </c>
    </row>
    <row r="42" spans="1:3">
      <c r="A42" s="5" t="s">
        <v>202</v>
      </c>
      <c r="B42" s="2" t="s">
        <v>199</v>
      </c>
      <c r="C42" s="2" t="s">
        <v>209</v>
      </c>
    </row>
    <row r="43" spans="1:3">
      <c r="A43" s="5" t="s">
        <v>202</v>
      </c>
      <c r="B43" s="2" t="s">
        <v>201</v>
      </c>
      <c r="C43" s="2" t="s">
        <v>203</v>
      </c>
    </row>
    <row r="44" spans="1:3">
      <c r="A44" s="5" t="s">
        <v>202</v>
      </c>
      <c r="B44" s="2" t="s">
        <v>203</v>
      </c>
      <c r="C44" s="2" t="s">
        <v>210</v>
      </c>
    </row>
    <row r="45" spans="1:3">
      <c r="A45" s="5" t="s">
        <v>202</v>
      </c>
      <c r="B45" s="2" t="s">
        <v>205</v>
      </c>
      <c r="C45" s="2" t="s">
        <v>211</v>
      </c>
    </row>
    <row r="46" spans="1:3">
      <c r="A46" s="5" t="s">
        <v>202</v>
      </c>
      <c r="B46" s="2" t="s">
        <v>207</v>
      </c>
      <c r="C46" s="2" t="s">
        <v>211</v>
      </c>
    </row>
    <row r="47" spans="1:3">
      <c r="A47" s="6" t="s">
        <v>200</v>
      </c>
      <c r="B47" s="2" t="s">
        <v>199</v>
      </c>
      <c r="C47" s="2" t="s">
        <v>203</v>
      </c>
    </row>
    <row r="48" spans="1:3">
      <c r="A48" s="6" t="s">
        <v>200</v>
      </c>
      <c r="B48" s="2" t="s">
        <v>201</v>
      </c>
      <c r="C48" s="2" t="s">
        <v>210</v>
      </c>
    </row>
    <row r="49" spans="1:3">
      <c r="A49" s="6" t="s">
        <v>200</v>
      </c>
      <c r="B49" s="2" t="s">
        <v>203</v>
      </c>
      <c r="C49" s="2" t="s">
        <v>210</v>
      </c>
    </row>
    <row r="50" spans="1:3">
      <c r="A50" s="6" t="s">
        <v>200</v>
      </c>
      <c r="B50" s="2" t="s">
        <v>205</v>
      </c>
      <c r="C50" s="2" t="s">
        <v>211</v>
      </c>
    </row>
    <row r="51" spans="1:3">
      <c r="A51" s="6" t="s">
        <v>200</v>
      </c>
      <c r="B51" s="2" t="s">
        <v>207</v>
      </c>
      <c r="C51" s="2" t="s">
        <v>211</v>
      </c>
    </row>
    <row r="52" spans="1:3">
      <c r="A52" s="7" t="s">
        <v>198</v>
      </c>
      <c r="B52" s="2" t="s">
        <v>199</v>
      </c>
      <c r="C52" s="2" t="s">
        <v>210</v>
      </c>
    </row>
    <row r="53" spans="1:3">
      <c r="A53" s="7" t="s">
        <v>198</v>
      </c>
      <c r="B53" s="2" t="s">
        <v>201</v>
      </c>
      <c r="C53" s="2" t="s">
        <v>210</v>
      </c>
    </row>
    <row r="54" spans="1:3">
      <c r="A54" s="7" t="s">
        <v>198</v>
      </c>
      <c r="B54" s="2" t="s">
        <v>203</v>
      </c>
      <c r="C54" s="2" t="s">
        <v>211</v>
      </c>
    </row>
    <row r="55" spans="1:3">
      <c r="A55" s="7" t="s">
        <v>198</v>
      </c>
      <c r="B55" s="2" t="s">
        <v>205</v>
      </c>
      <c r="C55" s="2" t="s">
        <v>211</v>
      </c>
    </row>
    <row r="56" spans="1:3">
      <c r="A56" s="7" t="s">
        <v>198</v>
      </c>
      <c r="B56" s="2" t="s">
        <v>207</v>
      </c>
      <c r="C56" s="2" t="s">
        <v>211</v>
      </c>
    </row>
    <row r="59" spans="1:3">
      <c r="A59" s="9" t="s">
        <v>212</v>
      </c>
    </row>
    <row r="60" spans="1:3">
      <c r="A60" s="8" t="s">
        <v>213</v>
      </c>
    </row>
    <row r="61" spans="1:3">
      <c r="A61" s="8" t="s">
        <v>214</v>
      </c>
    </row>
    <row r="64" spans="1:3">
      <c r="A64" s="123" t="s">
        <v>215</v>
      </c>
      <c r="B64" s="123"/>
    </row>
    <row r="65" spans="1:2">
      <c r="A65" s="122" t="s">
        <v>216</v>
      </c>
      <c r="B65" s="2">
        <v>0</v>
      </c>
    </row>
    <row r="66" spans="1:2">
      <c r="A66" s="122"/>
      <c r="B66" s="2">
        <v>15</v>
      </c>
    </row>
    <row r="67" spans="1:2">
      <c r="A67" s="122" t="s">
        <v>217</v>
      </c>
      <c r="B67" s="2">
        <v>0</v>
      </c>
    </row>
    <row r="68" spans="1:2">
      <c r="A68" s="122"/>
      <c r="B68" s="2">
        <v>15</v>
      </c>
    </row>
    <row r="69" spans="1:2">
      <c r="A69" s="122" t="s">
        <v>218</v>
      </c>
      <c r="B69" s="2">
        <v>0</v>
      </c>
    </row>
    <row r="70" spans="1:2">
      <c r="A70" s="122"/>
      <c r="B70" s="2">
        <v>10</v>
      </c>
    </row>
    <row r="71" spans="1:2">
      <c r="A71" s="122"/>
      <c r="B71" s="2">
        <v>15</v>
      </c>
    </row>
    <row r="72" spans="1:2">
      <c r="A72" s="120" t="s">
        <v>219</v>
      </c>
      <c r="B72" s="2">
        <v>0</v>
      </c>
    </row>
    <row r="73" spans="1:2">
      <c r="A73" s="120"/>
      <c r="B73" s="2">
        <v>15</v>
      </c>
    </row>
    <row r="74" spans="1:2">
      <c r="A74" s="121" t="s">
        <v>220</v>
      </c>
      <c r="B74" s="2">
        <v>0</v>
      </c>
    </row>
    <row r="75" spans="1:2">
      <c r="A75" s="121"/>
      <c r="B75" s="2">
        <v>15</v>
      </c>
    </row>
    <row r="76" spans="1:2">
      <c r="A76" s="121" t="s">
        <v>221</v>
      </c>
      <c r="B76" s="2">
        <v>0</v>
      </c>
    </row>
    <row r="77" spans="1:2">
      <c r="A77" s="121"/>
      <c r="B77" s="2">
        <v>5</v>
      </c>
    </row>
    <row r="78" spans="1:2">
      <c r="A78" s="121"/>
      <c r="B78" s="2">
        <v>10</v>
      </c>
    </row>
    <row r="82" spans="1:3">
      <c r="A82" s="124" t="s">
        <v>222</v>
      </c>
      <c r="B82" s="2" t="s">
        <v>223</v>
      </c>
    </row>
    <row r="83" spans="1:3">
      <c r="A83" s="124"/>
      <c r="B83" s="2" t="s">
        <v>203</v>
      </c>
    </row>
    <row r="84" spans="1:3">
      <c r="A84" s="124"/>
      <c r="B84" s="3" t="s">
        <v>224</v>
      </c>
    </row>
    <row r="86" spans="1:3">
      <c r="A86" s="123" t="s">
        <v>225</v>
      </c>
      <c r="B86" s="123"/>
      <c r="C86" s="123"/>
    </row>
    <row r="87" spans="1:3">
      <c r="A87" s="1" t="s">
        <v>226</v>
      </c>
      <c r="B87" s="1" t="s">
        <v>227</v>
      </c>
      <c r="C87" s="1" t="s">
        <v>228</v>
      </c>
    </row>
    <row r="88" spans="1:3">
      <c r="A88" s="2" t="s">
        <v>223</v>
      </c>
      <c r="B88" s="2" t="s">
        <v>223</v>
      </c>
      <c r="C88" s="2" t="s">
        <v>223</v>
      </c>
    </row>
    <row r="89" spans="1:3">
      <c r="A89" s="2" t="s">
        <v>223</v>
      </c>
      <c r="B89" s="2" t="s">
        <v>203</v>
      </c>
      <c r="C89" s="2" t="s">
        <v>203</v>
      </c>
    </row>
    <row r="90" spans="1:3">
      <c r="A90" s="2" t="s">
        <v>223</v>
      </c>
      <c r="B90" s="2" t="s">
        <v>224</v>
      </c>
      <c r="C90" s="2" t="s">
        <v>224</v>
      </c>
    </row>
    <row r="91" spans="1:3">
      <c r="A91" s="2" t="s">
        <v>203</v>
      </c>
      <c r="B91" s="2" t="s">
        <v>223</v>
      </c>
      <c r="C91" s="2" t="s">
        <v>203</v>
      </c>
    </row>
    <row r="92" spans="1:3">
      <c r="A92" s="2" t="s">
        <v>203</v>
      </c>
      <c r="B92" s="2" t="s">
        <v>203</v>
      </c>
      <c r="C92" s="2" t="s">
        <v>203</v>
      </c>
    </row>
    <row r="93" spans="1:3">
      <c r="A93" s="2" t="s">
        <v>203</v>
      </c>
      <c r="B93" s="2" t="s">
        <v>224</v>
      </c>
      <c r="C93" s="2" t="s">
        <v>224</v>
      </c>
    </row>
    <row r="94" spans="1:3">
      <c r="A94" s="2" t="s">
        <v>224</v>
      </c>
      <c r="B94" s="2" t="s">
        <v>223</v>
      </c>
      <c r="C94" s="2" t="s">
        <v>224</v>
      </c>
    </row>
    <row r="95" spans="1:3">
      <c r="A95" s="2" t="s">
        <v>224</v>
      </c>
      <c r="B95" s="2" t="s">
        <v>203</v>
      </c>
      <c r="C95" s="2" t="s">
        <v>224</v>
      </c>
    </row>
    <row r="96" spans="1:3">
      <c r="A96" s="2" t="s">
        <v>224</v>
      </c>
      <c r="B96" s="2" t="s">
        <v>224</v>
      </c>
      <c r="C96" s="2" t="s">
        <v>224</v>
      </c>
    </row>
    <row r="99" spans="1:3" ht="15" customHeight="1">
      <c r="A99" s="120" t="s">
        <v>229</v>
      </c>
      <c r="B99" s="120"/>
      <c r="C99" s="11"/>
    </row>
    <row r="100" spans="1:3">
      <c r="A100" s="2">
        <v>1</v>
      </c>
      <c r="B100" s="2" t="s">
        <v>224</v>
      </c>
    </row>
    <row r="101" spans="1:3">
      <c r="A101" s="2">
        <v>2</v>
      </c>
      <c r="B101" s="2" t="s">
        <v>224</v>
      </c>
    </row>
    <row r="102" spans="1:3">
      <c r="A102" s="2">
        <v>3</v>
      </c>
      <c r="B102" s="2" t="s">
        <v>224</v>
      </c>
    </row>
    <row r="103" spans="1:3">
      <c r="A103" s="2">
        <v>4</v>
      </c>
      <c r="B103" s="2" t="s">
        <v>224</v>
      </c>
    </row>
    <row r="104" spans="1:3">
      <c r="A104" s="2">
        <v>5</v>
      </c>
      <c r="B104" s="2" t="s">
        <v>224</v>
      </c>
    </row>
    <row r="105" spans="1:3">
      <c r="A105" s="2">
        <v>6</v>
      </c>
      <c r="B105" s="2" t="s">
        <v>224</v>
      </c>
    </row>
    <row r="106" spans="1:3">
      <c r="A106" s="2">
        <v>7</v>
      </c>
      <c r="B106" s="2" t="s">
        <v>224</v>
      </c>
    </row>
    <row r="107" spans="1:3">
      <c r="A107" s="2">
        <v>8</v>
      </c>
      <c r="B107" s="2" t="s">
        <v>224</v>
      </c>
    </row>
    <row r="108" spans="1:3">
      <c r="A108" s="2">
        <v>9</v>
      </c>
      <c r="B108" s="2" t="s">
        <v>224</v>
      </c>
    </row>
    <row r="109" spans="1:3">
      <c r="A109" s="2">
        <v>10</v>
      </c>
      <c r="B109" s="2" t="s">
        <v>224</v>
      </c>
    </row>
    <row r="110" spans="1:3">
      <c r="A110" s="2">
        <v>11</v>
      </c>
      <c r="B110" s="2" t="s">
        <v>224</v>
      </c>
    </row>
    <row r="111" spans="1:3">
      <c r="A111" s="2">
        <v>12</v>
      </c>
      <c r="B111" s="2" t="s">
        <v>224</v>
      </c>
    </row>
    <row r="112" spans="1:3">
      <c r="A112" s="2">
        <v>13</v>
      </c>
      <c r="B112" s="2" t="s">
        <v>224</v>
      </c>
    </row>
    <row r="113" spans="1:2">
      <c r="A113" s="2">
        <v>14</v>
      </c>
      <c r="B113" s="2" t="s">
        <v>224</v>
      </c>
    </row>
    <row r="114" spans="1:2">
      <c r="A114" s="2">
        <v>15</v>
      </c>
      <c r="B114" s="2" t="s">
        <v>224</v>
      </c>
    </row>
    <row r="115" spans="1:2">
      <c r="A115" s="2">
        <v>16</v>
      </c>
      <c r="B115" s="2" t="s">
        <v>224</v>
      </c>
    </row>
    <row r="116" spans="1:2">
      <c r="A116" s="2">
        <v>17</v>
      </c>
      <c r="B116" s="2" t="s">
        <v>224</v>
      </c>
    </row>
    <row r="117" spans="1:2">
      <c r="A117" s="2">
        <v>18</v>
      </c>
      <c r="B117" s="2" t="s">
        <v>224</v>
      </c>
    </row>
    <row r="118" spans="1:2">
      <c r="A118" s="2">
        <v>19</v>
      </c>
      <c r="B118" s="2" t="s">
        <v>224</v>
      </c>
    </row>
    <row r="119" spans="1:2">
      <c r="A119" s="2">
        <v>20</v>
      </c>
      <c r="B119" s="2" t="s">
        <v>224</v>
      </c>
    </row>
    <row r="120" spans="1:2">
      <c r="A120" s="2">
        <v>21</v>
      </c>
      <c r="B120" s="2" t="s">
        <v>224</v>
      </c>
    </row>
    <row r="121" spans="1:2">
      <c r="A121" s="2">
        <v>22</v>
      </c>
      <c r="B121" s="2" t="s">
        <v>224</v>
      </c>
    </row>
    <row r="122" spans="1:2">
      <c r="A122" s="2">
        <v>23</v>
      </c>
      <c r="B122" s="2" t="s">
        <v>224</v>
      </c>
    </row>
    <row r="123" spans="1:2">
      <c r="A123" s="2">
        <v>24</v>
      </c>
      <c r="B123" s="2" t="s">
        <v>224</v>
      </c>
    </row>
    <row r="124" spans="1:2">
      <c r="A124" s="2">
        <v>25</v>
      </c>
      <c r="B124" s="2" t="s">
        <v>224</v>
      </c>
    </row>
    <row r="125" spans="1:2">
      <c r="A125" s="2">
        <v>26</v>
      </c>
      <c r="B125" s="2" t="s">
        <v>224</v>
      </c>
    </row>
    <row r="126" spans="1:2">
      <c r="A126" s="2">
        <v>27</v>
      </c>
      <c r="B126" s="2" t="s">
        <v>224</v>
      </c>
    </row>
    <row r="127" spans="1:2">
      <c r="A127" s="2">
        <v>28</v>
      </c>
      <c r="B127" s="2" t="s">
        <v>224</v>
      </c>
    </row>
    <row r="128" spans="1:2">
      <c r="A128" s="2">
        <v>29</v>
      </c>
      <c r="B128" s="2" t="s">
        <v>224</v>
      </c>
    </row>
    <row r="129" spans="1:2">
      <c r="A129" s="2">
        <v>30</v>
      </c>
      <c r="B129" s="2" t="s">
        <v>224</v>
      </c>
    </row>
    <row r="130" spans="1:2">
      <c r="A130" s="2">
        <v>31</v>
      </c>
      <c r="B130" s="2" t="s">
        <v>224</v>
      </c>
    </row>
    <row r="131" spans="1:2">
      <c r="A131" s="2">
        <v>32</v>
      </c>
      <c r="B131" s="2" t="s">
        <v>224</v>
      </c>
    </row>
    <row r="132" spans="1:2">
      <c r="A132" s="2">
        <v>33</v>
      </c>
      <c r="B132" s="2" t="s">
        <v>224</v>
      </c>
    </row>
    <row r="133" spans="1:2">
      <c r="A133" s="2">
        <v>34</v>
      </c>
      <c r="B133" s="2" t="s">
        <v>224</v>
      </c>
    </row>
    <row r="134" spans="1:2">
      <c r="A134" s="2">
        <v>35</v>
      </c>
      <c r="B134" s="2" t="s">
        <v>224</v>
      </c>
    </row>
    <row r="135" spans="1:2">
      <c r="A135" s="2">
        <v>36</v>
      </c>
      <c r="B135" s="2" t="s">
        <v>224</v>
      </c>
    </row>
    <row r="136" spans="1:2">
      <c r="A136" s="2">
        <v>37</v>
      </c>
      <c r="B136" s="2" t="s">
        <v>224</v>
      </c>
    </row>
    <row r="137" spans="1:2">
      <c r="A137" s="2">
        <v>38</v>
      </c>
      <c r="B137" s="2" t="s">
        <v>224</v>
      </c>
    </row>
    <row r="138" spans="1:2">
      <c r="A138" s="2">
        <v>39</v>
      </c>
      <c r="B138" s="2" t="s">
        <v>224</v>
      </c>
    </row>
    <row r="139" spans="1:2">
      <c r="A139" s="2">
        <v>40</v>
      </c>
      <c r="B139" s="2" t="s">
        <v>224</v>
      </c>
    </row>
    <row r="140" spans="1:2">
      <c r="A140" s="2">
        <v>41</v>
      </c>
      <c r="B140" s="2" t="s">
        <v>224</v>
      </c>
    </row>
    <row r="141" spans="1:2">
      <c r="A141" s="2">
        <v>42</v>
      </c>
      <c r="B141" s="2" t="s">
        <v>224</v>
      </c>
    </row>
    <row r="142" spans="1:2">
      <c r="A142" s="2">
        <v>43</v>
      </c>
      <c r="B142" s="2" t="s">
        <v>224</v>
      </c>
    </row>
    <row r="143" spans="1:2">
      <c r="A143" s="2">
        <v>44</v>
      </c>
      <c r="B143" s="2" t="s">
        <v>224</v>
      </c>
    </row>
    <row r="144" spans="1:2">
      <c r="A144" s="2">
        <v>45</v>
      </c>
      <c r="B144" s="2" t="s">
        <v>224</v>
      </c>
    </row>
    <row r="145" spans="1:2">
      <c r="A145" s="2">
        <v>46</v>
      </c>
      <c r="B145" s="2" t="s">
        <v>224</v>
      </c>
    </row>
    <row r="146" spans="1:2">
      <c r="A146" s="2">
        <v>47</v>
      </c>
      <c r="B146" s="2" t="s">
        <v>224</v>
      </c>
    </row>
    <row r="147" spans="1:2">
      <c r="A147" s="2">
        <v>48</v>
      </c>
      <c r="B147" s="2" t="s">
        <v>224</v>
      </c>
    </row>
    <row r="148" spans="1:2">
      <c r="A148" s="2">
        <v>49</v>
      </c>
      <c r="B148" s="2" t="s">
        <v>224</v>
      </c>
    </row>
    <row r="149" spans="1:2">
      <c r="A149" s="2">
        <v>50</v>
      </c>
      <c r="B149" s="2" t="s">
        <v>203</v>
      </c>
    </row>
    <row r="150" spans="1:2">
      <c r="A150" s="2">
        <v>51</v>
      </c>
      <c r="B150" s="2" t="s">
        <v>203</v>
      </c>
    </row>
    <row r="151" spans="1:2">
      <c r="A151" s="2">
        <v>52</v>
      </c>
      <c r="B151" s="2" t="s">
        <v>203</v>
      </c>
    </row>
    <row r="152" spans="1:2">
      <c r="A152" s="2">
        <v>53</v>
      </c>
      <c r="B152" s="2" t="s">
        <v>203</v>
      </c>
    </row>
    <row r="153" spans="1:2">
      <c r="A153" s="2">
        <v>54</v>
      </c>
      <c r="B153" s="2" t="s">
        <v>203</v>
      </c>
    </row>
    <row r="154" spans="1:2">
      <c r="A154" s="2">
        <v>55</v>
      </c>
      <c r="B154" s="2" t="s">
        <v>203</v>
      </c>
    </row>
    <row r="155" spans="1:2">
      <c r="A155" s="2">
        <v>56</v>
      </c>
      <c r="B155" s="2" t="s">
        <v>203</v>
      </c>
    </row>
    <row r="156" spans="1:2">
      <c r="A156" s="2">
        <v>57</v>
      </c>
      <c r="B156" s="2" t="s">
        <v>203</v>
      </c>
    </row>
    <row r="157" spans="1:2">
      <c r="A157" s="2">
        <v>58</v>
      </c>
      <c r="B157" s="2" t="s">
        <v>203</v>
      </c>
    </row>
    <row r="158" spans="1:2">
      <c r="A158" s="2">
        <v>59</v>
      </c>
      <c r="B158" s="2" t="s">
        <v>203</v>
      </c>
    </row>
    <row r="159" spans="1:2">
      <c r="A159" s="2">
        <v>60</v>
      </c>
      <c r="B159" s="2" t="s">
        <v>203</v>
      </c>
    </row>
    <row r="160" spans="1:2">
      <c r="A160" s="2">
        <v>61</v>
      </c>
      <c r="B160" s="2" t="s">
        <v>203</v>
      </c>
    </row>
    <row r="161" spans="1:2">
      <c r="A161" s="2">
        <v>62</v>
      </c>
      <c r="B161" s="2" t="s">
        <v>203</v>
      </c>
    </row>
    <row r="162" spans="1:2">
      <c r="A162" s="2">
        <v>63</v>
      </c>
      <c r="B162" s="2" t="s">
        <v>203</v>
      </c>
    </row>
    <row r="163" spans="1:2">
      <c r="A163" s="2">
        <v>64</v>
      </c>
      <c r="B163" s="2" t="s">
        <v>203</v>
      </c>
    </row>
    <row r="164" spans="1:2">
      <c r="A164" s="2">
        <v>65</v>
      </c>
      <c r="B164" s="2" t="s">
        <v>203</v>
      </c>
    </row>
    <row r="165" spans="1:2">
      <c r="A165" s="2">
        <v>66</v>
      </c>
      <c r="B165" s="2" t="s">
        <v>203</v>
      </c>
    </row>
    <row r="166" spans="1:2">
      <c r="A166" s="2">
        <v>67</v>
      </c>
      <c r="B166" s="2" t="s">
        <v>203</v>
      </c>
    </row>
    <row r="167" spans="1:2">
      <c r="A167" s="2">
        <v>68</v>
      </c>
      <c r="B167" s="2" t="s">
        <v>203</v>
      </c>
    </row>
    <row r="168" spans="1:2">
      <c r="A168" s="2">
        <v>69</v>
      </c>
      <c r="B168" s="2" t="s">
        <v>203</v>
      </c>
    </row>
    <row r="169" spans="1:2">
      <c r="A169" s="2">
        <v>70</v>
      </c>
      <c r="B169" s="2" t="s">
        <v>203</v>
      </c>
    </row>
    <row r="170" spans="1:2">
      <c r="A170" s="2">
        <v>71</v>
      </c>
      <c r="B170" s="2" t="s">
        <v>203</v>
      </c>
    </row>
    <row r="171" spans="1:2">
      <c r="A171" s="2">
        <v>72</v>
      </c>
      <c r="B171" s="2" t="s">
        <v>203</v>
      </c>
    </row>
    <row r="172" spans="1:2">
      <c r="A172" s="2">
        <v>73</v>
      </c>
      <c r="B172" s="2" t="s">
        <v>203</v>
      </c>
    </row>
    <row r="173" spans="1:2">
      <c r="A173" s="2">
        <v>74</v>
      </c>
      <c r="B173" s="2" t="s">
        <v>203</v>
      </c>
    </row>
    <row r="174" spans="1:2">
      <c r="A174" s="2">
        <v>75</v>
      </c>
      <c r="B174" s="2" t="s">
        <v>203</v>
      </c>
    </row>
    <row r="175" spans="1:2">
      <c r="A175" s="2">
        <v>76</v>
      </c>
      <c r="B175" s="2" t="s">
        <v>203</v>
      </c>
    </row>
    <row r="176" spans="1:2">
      <c r="A176" s="2">
        <v>77</v>
      </c>
      <c r="B176" s="2" t="s">
        <v>203</v>
      </c>
    </row>
    <row r="177" spans="1:2">
      <c r="A177" s="2">
        <v>78</v>
      </c>
      <c r="B177" s="2" t="s">
        <v>203</v>
      </c>
    </row>
    <row r="178" spans="1:2">
      <c r="A178" s="2">
        <v>79</v>
      </c>
      <c r="B178" s="2" t="s">
        <v>203</v>
      </c>
    </row>
    <row r="179" spans="1:2">
      <c r="A179" s="2">
        <v>80</v>
      </c>
      <c r="B179" s="2" t="s">
        <v>203</v>
      </c>
    </row>
    <row r="180" spans="1:2">
      <c r="A180" s="2">
        <v>81</v>
      </c>
      <c r="B180" s="2" t="s">
        <v>203</v>
      </c>
    </row>
    <row r="181" spans="1:2">
      <c r="A181" s="2">
        <v>82</v>
      </c>
      <c r="B181" s="2" t="s">
        <v>203</v>
      </c>
    </row>
    <row r="182" spans="1:2">
      <c r="A182" s="2">
        <v>83</v>
      </c>
      <c r="B182" s="2" t="s">
        <v>203</v>
      </c>
    </row>
    <row r="183" spans="1:2">
      <c r="A183" s="2">
        <v>84</v>
      </c>
      <c r="B183" s="2" t="s">
        <v>203</v>
      </c>
    </row>
    <row r="184" spans="1:2">
      <c r="A184" s="2">
        <v>85</v>
      </c>
      <c r="B184" s="2" t="s">
        <v>203</v>
      </c>
    </row>
    <row r="185" spans="1:2">
      <c r="A185" s="2">
        <v>86</v>
      </c>
      <c r="B185" s="2" t="s">
        <v>203</v>
      </c>
    </row>
    <row r="186" spans="1:2">
      <c r="A186" s="2">
        <v>87</v>
      </c>
      <c r="B186" s="2" t="s">
        <v>203</v>
      </c>
    </row>
    <row r="187" spans="1:2">
      <c r="A187" s="2">
        <v>88</v>
      </c>
      <c r="B187" s="2" t="s">
        <v>203</v>
      </c>
    </row>
    <row r="188" spans="1:2">
      <c r="A188" s="2">
        <v>89</v>
      </c>
      <c r="B188" s="2" t="s">
        <v>203</v>
      </c>
    </row>
    <row r="189" spans="1:2">
      <c r="A189" s="2">
        <v>90</v>
      </c>
      <c r="B189" s="2" t="s">
        <v>203</v>
      </c>
    </row>
    <row r="190" spans="1:2">
      <c r="A190" s="2">
        <v>91</v>
      </c>
      <c r="B190" s="2" t="s">
        <v>203</v>
      </c>
    </row>
    <row r="191" spans="1:2">
      <c r="A191" s="2">
        <v>92</v>
      </c>
      <c r="B191" s="2" t="s">
        <v>203</v>
      </c>
    </row>
    <row r="192" spans="1:2">
      <c r="A192" s="2">
        <v>93</v>
      </c>
      <c r="B192" s="2" t="s">
        <v>203</v>
      </c>
    </row>
    <row r="193" spans="1:2">
      <c r="A193" s="2">
        <v>94</v>
      </c>
      <c r="B193" s="2" t="s">
        <v>203</v>
      </c>
    </row>
    <row r="194" spans="1:2">
      <c r="A194" s="2">
        <v>95</v>
      </c>
      <c r="B194" s="2" t="s">
        <v>203</v>
      </c>
    </row>
    <row r="195" spans="1:2">
      <c r="A195" s="2">
        <v>96</v>
      </c>
      <c r="B195" s="2" t="s">
        <v>203</v>
      </c>
    </row>
    <row r="196" spans="1:2">
      <c r="A196" s="2">
        <v>97</v>
      </c>
      <c r="B196" s="2" t="s">
        <v>203</v>
      </c>
    </row>
    <row r="197" spans="1:2">
      <c r="A197" s="2">
        <v>98</v>
      </c>
      <c r="B197" s="2" t="s">
        <v>203</v>
      </c>
    </row>
    <row r="198" spans="1:2">
      <c r="A198" s="2">
        <v>99</v>
      </c>
      <c r="B198" s="2" t="s">
        <v>203</v>
      </c>
    </row>
    <row r="199" spans="1:2">
      <c r="A199" s="2">
        <v>100</v>
      </c>
      <c r="B199" s="2" t="s">
        <v>223</v>
      </c>
    </row>
    <row r="201" spans="1:2" ht="69.75" customHeight="1">
      <c r="A201" s="121" t="s">
        <v>230</v>
      </c>
      <c r="B201" s="121" t="s">
        <v>231</v>
      </c>
    </row>
    <row r="202" spans="1:2">
      <c r="A202" s="122"/>
      <c r="B202" s="122"/>
    </row>
    <row r="203" spans="1:2">
      <c r="A203" s="2" t="s">
        <v>232</v>
      </c>
      <c r="B203" s="2" t="s">
        <v>232</v>
      </c>
    </row>
    <row r="204" spans="1:2">
      <c r="A204" s="2" t="s">
        <v>233</v>
      </c>
      <c r="B204" s="2" t="s">
        <v>234</v>
      </c>
    </row>
    <row r="205" spans="1:2">
      <c r="A205" s="2"/>
      <c r="B205" s="2" t="s">
        <v>233</v>
      </c>
    </row>
    <row r="207" spans="1:2" ht="15" customHeight="1">
      <c r="A207" s="120" t="s">
        <v>235</v>
      </c>
      <c r="B207" s="120"/>
    </row>
    <row r="208" spans="1:2">
      <c r="A208" s="1" t="s">
        <v>232</v>
      </c>
      <c r="B208" s="2">
        <v>2</v>
      </c>
    </row>
    <row r="209" spans="1:3">
      <c r="A209" s="1" t="s">
        <v>234</v>
      </c>
      <c r="B209" s="2">
        <v>1</v>
      </c>
    </row>
    <row r="210" spans="1:3">
      <c r="A210" s="1" t="s">
        <v>233</v>
      </c>
      <c r="B210" s="2">
        <v>0</v>
      </c>
    </row>
    <row r="214" spans="1:3">
      <c r="A214" s="1" t="s">
        <v>236</v>
      </c>
      <c r="B214" s="1" t="s">
        <v>237</v>
      </c>
      <c r="C214" s="1" t="s">
        <v>238</v>
      </c>
    </row>
    <row r="215" spans="1:3">
      <c r="A215" s="2" t="s">
        <v>223</v>
      </c>
      <c r="B215" s="2" t="s">
        <v>232</v>
      </c>
      <c r="C215" s="2">
        <v>2</v>
      </c>
    </row>
    <row r="216" spans="1:3">
      <c r="A216" s="2" t="s">
        <v>223</v>
      </c>
      <c r="B216" s="2" t="s">
        <v>233</v>
      </c>
      <c r="C216" s="2">
        <v>0</v>
      </c>
    </row>
    <row r="217" spans="1:3">
      <c r="A217" s="2" t="s">
        <v>203</v>
      </c>
      <c r="B217" s="2" t="s">
        <v>232</v>
      </c>
      <c r="C217" s="2">
        <v>1</v>
      </c>
    </row>
    <row r="218" spans="1:3">
      <c r="A218" s="2" t="s">
        <v>203</v>
      </c>
      <c r="B218" s="2" t="s">
        <v>233</v>
      </c>
      <c r="C218" s="2">
        <v>0</v>
      </c>
    </row>
    <row r="219" spans="1:3">
      <c r="A219" s="2" t="s">
        <v>224</v>
      </c>
      <c r="B219" s="2" t="s">
        <v>232</v>
      </c>
      <c r="C219" s="2">
        <v>0</v>
      </c>
    </row>
    <row r="220" spans="1:3">
      <c r="A220" s="2" t="s">
        <v>224</v>
      </c>
      <c r="B220" s="2" t="s">
        <v>233</v>
      </c>
      <c r="C220" s="2">
        <v>0</v>
      </c>
    </row>
    <row r="222" spans="1:3">
      <c r="A222" s="1" t="s">
        <v>239</v>
      </c>
      <c r="B222" s="1" t="s">
        <v>240</v>
      </c>
      <c r="C222" s="1" t="s">
        <v>241</v>
      </c>
    </row>
    <row r="223" spans="1:3">
      <c r="A223" s="2" t="s">
        <v>223</v>
      </c>
      <c r="B223" s="2" t="s">
        <v>232</v>
      </c>
      <c r="C223" s="2">
        <v>2</v>
      </c>
    </row>
    <row r="224" spans="1:3">
      <c r="A224" s="2" t="s">
        <v>223</v>
      </c>
      <c r="B224" s="2" t="s">
        <v>234</v>
      </c>
      <c r="C224" s="2">
        <v>1</v>
      </c>
    </row>
    <row r="225" spans="1:5">
      <c r="A225" s="2" t="s">
        <v>223</v>
      </c>
      <c r="B225" s="2" t="s">
        <v>233</v>
      </c>
      <c r="C225" s="2">
        <v>0</v>
      </c>
    </row>
    <row r="226" spans="1:5">
      <c r="A226" s="2" t="s">
        <v>203</v>
      </c>
      <c r="B226" s="2" t="s">
        <v>232</v>
      </c>
      <c r="C226" s="2">
        <v>1</v>
      </c>
    </row>
    <row r="227" spans="1:5">
      <c r="A227" s="2" t="s">
        <v>203</v>
      </c>
      <c r="B227" s="2" t="s">
        <v>234</v>
      </c>
      <c r="C227" s="2">
        <v>0</v>
      </c>
      <c r="E227" s="3"/>
    </row>
    <row r="228" spans="1:5">
      <c r="A228" s="2" t="s">
        <v>203</v>
      </c>
      <c r="B228" s="2" t="s">
        <v>233</v>
      </c>
      <c r="C228" s="2">
        <v>0</v>
      </c>
    </row>
    <row r="229" spans="1:5">
      <c r="A229" s="2" t="s">
        <v>224</v>
      </c>
      <c r="B229" s="2" t="s">
        <v>232</v>
      </c>
      <c r="C229" s="2">
        <v>0</v>
      </c>
    </row>
    <row r="230" spans="1:5">
      <c r="A230" s="2" t="s">
        <v>224</v>
      </c>
      <c r="B230" s="2" t="s">
        <v>234</v>
      </c>
      <c r="C230" s="2">
        <v>0</v>
      </c>
      <c r="E230" s="3"/>
    </row>
    <row r="231" spans="1:5">
      <c r="A231" s="2" t="s">
        <v>224</v>
      </c>
      <c r="B231" s="2" t="s">
        <v>233</v>
      </c>
      <c r="C231" s="2">
        <v>0</v>
      </c>
    </row>
    <row r="233" spans="1:5">
      <c r="A233" s="12" t="s">
        <v>242</v>
      </c>
      <c r="B233" s="1" t="s">
        <v>196</v>
      </c>
      <c r="C233" s="1" t="s">
        <v>197</v>
      </c>
      <c r="E233" s="3"/>
    </row>
    <row r="234" spans="1:5">
      <c r="A234" s="12">
        <v>1</v>
      </c>
      <c r="B234" s="2" t="s">
        <v>206</v>
      </c>
      <c r="C234" s="2" t="s">
        <v>199</v>
      </c>
    </row>
    <row r="235" spans="1:5">
      <c r="A235" s="12">
        <v>2</v>
      </c>
      <c r="B235" s="2" t="s">
        <v>204</v>
      </c>
      <c r="C235" s="2" t="s">
        <v>201</v>
      </c>
    </row>
    <row r="236" spans="1:5">
      <c r="A236" s="12">
        <v>3</v>
      </c>
      <c r="B236" s="2" t="s">
        <v>243</v>
      </c>
      <c r="C236" s="2" t="s">
        <v>203</v>
      </c>
    </row>
    <row r="237" spans="1:5">
      <c r="A237" s="12">
        <v>4</v>
      </c>
      <c r="B237" s="2" t="s">
        <v>200</v>
      </c>
      <c r="C237" s="2" t="s">
        <v>205</v>
      </c>
    </row>
    <row r="238" spans="1:5">
      <c r="A238" s="12">
        <v>5</v>
      </c>
      <c r="B238" s="2" t="s">
        <v>198</v>
      </c>
      <c r="C238" s="2" t="s">
        <v>207</v>
      </c>
    </row>
    <row r="240" spans="1:5">
      <c r="A240" s="1" t="s">
        <v>244</v>
      </c>
    </row>
    <row r="241" spans="1:1">
      <c r="A241" s="2" t="s">
        <v>245</v>
      </c>
    </row>
    <row r="242" spans="1:1">
      <c r="A242" s="2" t="s">
        <v>246</v>
      </c>
    </row>
    <row r="243" spans="1:1">
      <c r="A243" s="2" t="s">
        <v>247</v>
      </c>
    </row>
    <row r="244" spans="1:1">
      <c r="A244" s="2" t="s">
        <v>248</v>
      </c>
    </row>
    <row r="246" spans="1:1">
      <c r="A246" s="1" t="s">
        <v>249</v>
      </c>
    </row>
    <row r="247" spans="1:1">
      <c r="A247" s="2" t="s">
        <v>214</v>
      </c>
    </row>
    <row r="248" spans="1:1">
      <c r="A248" s="2" t="s">
        <v>213</v>
      </c>
    </row>
    <row r="250" spans="1:1" ht="28.5" customHeight="1">
      <c r="A250" s="10" t="s">
        <v>250</v>
      </c>
    </row>
    <row r="251" spans="1:1">
      <c r="A251" s="2" t="s">
        <v>251</v>
      </c>
    </row>
    <row r="252" spans="1:1">
      <c r="A252" s="2" t="s">
        <v>252</v>
      </c>
    </row>
    <row r="253" spans="1:1">
      <c r="A253" s="2" t="s">
        <v>253</v>
      </c>
    </row>
  </sheetData>
  <mergeCells count="16">
    <mergeCell ref="A99:B99"/>
    <mergeCell ref="A201:A202"/>
    <mergeCell ref="B201:B202"/>
    <mergeCell ref="A207:B207"/>
    <mergeCell ref="A1:C1"/>
    <mergeCell ref="A22:B22"/>
    <mergeCell ref="A30:C30"/>
    <mergeCell ref="A65:A66"/>
    <mergeCell ref="A64:B64"/>
    <mergeCell ref="A82:A84"/>
    <mergeCell ref="A86:C86"/>
    <mergeCell ref="A67:A68"/>
    <mergeCell ref="A69:A71"/>
    <mergeCell ref="A72:A73"/>
    <mergeCell ref="A74:A75"/>
    <mergeCell ref="A76:A78"/>
  </mergeCells>
  <conditionalFormatting sqref="B32:B56">
    <cfRule type="cellIs" dxfId="8" priority="5" operator="equal">
      <formula>"CATASTROFICO"</formula>
    </cfRule>
    <cfRule type="cellIs" dxfId="7" priority="6" operator="equal">
      <formula>"MAYOR"</formula>
    </cfRule>
    <cfRule type="cellIs" dxfId="6" priority="7" operator="equal">
      <formula>"MODERADO"</formula>
    </cfRule>
    <cfRule type="cellIs" dxfId="5" priority="8" operator="equal">
      <formula>"MENOR"</formula>
    </cfRule>
    <cfRule type="cellIs" dxfId="4" priority="9" operator="equal">
      <formula>"INSIGNIFICANTE"</formula>
    </cfRule>
  </conditionalFormatting>
  <conditionalFormatting sqref="C32:C56">
    <cfRule type="cellIs" dxfId="3" priority="1" operator="equal">
      <formula>"EXTREMO"</formula>
    </cfRule>
    <cfRule type="cellIs" dxfId="2" priority="2" operator="equal">
      <formula>"ALTO"</formula>
    </cfRule>
    <cfRule type="cellIs" dxfId="1" priority="3" operator="equal">
      <formula>"MODERADO"</formula>
    </cfRule>
    <cfRule type="cellIs" dxfId="0" priority="4" operator="equal">
      <formula>"BAJO"</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e11291c-4e20-41c5-bd77-368ee8b03ca4" xsi:nil="true"/>
    <lcf76f155ced4ddcb4097134ff3c332f xmlns="6aeadf18-1425-45c8-9796-bcaa77df07f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60B07941C47493459C24F886EB3267AC" ma:contentTypeVersion="17" ma:contentTypeDescription="Crear nuevo documento." ma:contentTypeScope="" ma:versionID="3f4f4a84258bdbd2ca95b3e06f3c57c9">
  <xsd:schema xmlns:xsd="http://www.w3.org/2001/XMLSchema" xmlns:xs="http://www.w3.org/2001/XMLSchema" xmlns:p="http://schemas.microsoft.com/office/2006/metadata/properties" xmlns:ns2="6aeadf18-1425-45c8-9796-bcaa77df07f6" xmlns:ns3="de11291c-4e20-41c5-bd77-368ee8b03ca4" targetNamespace="http://schemas.microsoft.com/office/2006/metadata/properties" ma:root="true" ma:fieldsID="fd07373c81deee13a8778d606ad0f9a6" ns2:_="" ns3:_="">
    <xsd:import namespace="6aeadf18-1425-45c8-9796-bcaa77df07f6"/>
    <xsd:import namespace="de11291c-4e20-41c5-bd77-368ee8b03c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adf18-1425-45c8-9796-bcaa77df07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9765d1ed-40da-4baf-8b08-8fc6c3ff474a"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e11291c-4e20-41c5-bd77-368ee8b03ca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541a3e0-0a4b-4153-95be-7f0df6bedfc2}" ma:internalName="TaxCatchAll" ma:showField="CatchAllData" ma:web="de11291c-4e20-41c5-bd77-368ee8b03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58362D2-B841-4CF3-AD56-0091BDAAE464}"/>
</file>

<file path=customXml/itemProps2.xml><?xml version="1.0" encoding="utf-8"?>
<ds:datastoreItem xmlns:ds="http://schemas.openxmlformats.org/officeDocument/2006/customXml" ds:itemID="{B31E8AF8-39B7-4FB2-B2A4-7C87A50B7B26}"/>
</file>

<file path=customXml/itemProps3.xml><?xml version="1.0" encoding="utf-8"?>
<ds:datastoreItem xmlns:ds="http://schemas.openxmlformats.org/officeDocument/2006/customXml" ds:itemID="{DA8A874F-4878-45DC-B0DC-879025089F5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SEBASTIÁN</dc:creator>
  <cp:keywords/>
  <dc:description/>
  <cp:lastModifiedBy>María Fernanda Morales Rodríguez</cp:lastModifiedBy>
  <cp:revision/>
  <dcterms:created xsi:type="dcterms:W3CDTF">2021-01-05T19:35:42Z</dcterms:created>
  <dcterms:modified xsi:type="dcterms:W3CDTF">2023-08-16T20:22:19Z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0x01010060B07941C47493459C24F886EB3267AC</vt:lpwstr>
  </property>
  <property fmtid="{D5CDD505-2E9C-101B-9397-08002B2CF9AE}" pid="3" name="MediaServiceImageTags">
    <vt:lpwstr/>
  </property>
</Properties>
</file>