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11"/>
  <workbookPr defaultThemeVersion="166925"/>
  <mc:AlternateContent xmlns:mc="http://schemas.openxmlformats.org/markup-compatibility/2006">
    <mc:Choice Requires="x15">
      <x15ac:absPath xmlns:x15ac="http://schemas.microsoft.com/office/spreadsheetml/2010/11/ac" url="D:\Cloud\OneDrive\XC-Documents\IDPYBA\Teletrabajo\Reporte Teletrabajo\2022\11 Noviembre\Riesgos\2023\"/>
    </mc:Choice>
  </mc:AlternateContent>
  <xr:revisionPtr revIDLastSave="0" documentId="8_{673E0B3B-84C9-4C87-A749-12E3A4E69237}" xr6:coauthVersionLast="47" xr6:coauthVersionMax="47" xr10:uidLastSave="{00000000-0000-0000-0000-000000000000}"/>
  <bookViews>
    <workbookView xWindow="-120" yWindow="-120" windowWidth="20730" windowHeight="11160" tabRatio="792" xr2:uid="{00000000-000D-0000-FFFF-FFFF00000000}"/>
  </bookViews>
  <sheets>
    <sheet name="RIESGOS DE GESTIÓN H1" sheetId="1" r:id="rId1"/>
    <sheet name="Listas" sheetId="3" r:id="rId2"/>
    <sheet name="Matriz" sheetId="5" state="hidden" r:id="rId3"/>
    <sheet name="FORMULACIÓN"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0" i="1" l="1"/>
  <c r="AB10" i="1"/>
  <c r="Z10" i="1"/>
  <c r="Y10" i="1"/>
  <c r="T10" i="1"/>
  <c r="R10" i="1"/>
  <c r="AD9" i="1"/>
  <c r="AB9" i="1"/>
  <c r="AE9" i="1" s="1"/>
  <c r="Z9" i="1"/>
  <c r="Y9" i="1"/>
  <c r="S9" i="1"/>
  <c r="T9" i="1" s="1"/>
  <c r="R9" i="1"/>
  <c r="Q9" i="1"/>
  <c r="L9" i="1"/>
  <c r="M9" i="1" s="1"/>
  <c r="AD8" i="1"/>
  <c r="AB8" i="1"/>
  <c r="Z8" i="1"/>
  <c r="Y8" i="1"/>
  <c r="AE8" i="1" l="1"/>
  <c r="AI9" i="1"/>
  <c r="AK9" i="1" s="1"/>
  <c r="U9" i="1"/>
  <c r="AE10" i="1"/>
  <c r="N9" i="1"/>
  <c r="V9" i="1" l="1"/>
  <c r="W9" i="1" s="1"/>
  <c r="AI10" i="1"/>
  <c r="AN9" i="1" s="1"/>
  <c r="AM9" i="1" s="1"/>
  <c r="AJ9" i="1"/>
  <c r="AL9" i="1"/>
  <c r="AO9" i="1" l="1"/>
  <c r="AD7" i="1"/>
  <c r="AB7" i="1"/>
  <c r="S7" i="1"/>
  <c r="AE7" i="1" l="1"/>
  <c r="Z7" i="1"/>
  <c r="Y7" i="1"/>
  <c r="T7" i="1"/>
  <c r="T8" i="1"/>
  <c r="Q7" i="1"/>
  <c r="R7" i="1" s="1"/>
  <c r="R8" i="1"/>
  <c r="L7" i="1"/>
  <c r="M7" i="1" s="1"/>
  <c r="AI7" i="1" l="1"/>
  <c r="N7" i="1"/>
  <c r="U7" i="1"/>
  <c r="AI8" i="1" l="1"/>
  <c r="AN7" i="1" s="1"/>
  <c r="AM7" i="1" s="1"/>
  <c r="AK7" i="1"/>
  <c r="AL7" i="1" s="1"/>
  <c r="V7" i="1"/>
  <c r="W7" i="1" s="1"/>
  <c r="AJ7" i="1" l="1"/>
  <c r="AO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<sst xmlns="http://schemas.openxmlformats.org/spreadsheetml/2006/main" count="650" uniqueCount="268">
  <si>
    <t>PROCESO DIRECCIONAMIENTO ESTRATÉGICO</t>
  </si>
  <si>
    <t>MAPA DE RIESGOS</t>
  </si>
  <si>
    <t>Código: PE01-PR03-F01</t>
  </si>
  <si>
    <t>Versión: 5.0</t>
  </si>
  <si>
    <t>ITEM</t>
  </si>
  <si>
    <t>PROCESO/AREA</t>
  </si>
  <si>
    <t>OBJETIVO ESTRATEGICO/ 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</si>
  <si>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</si>
  <si>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</si>
  <si>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</si>
  <si>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</si>
  <si>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</si>
  <si>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</si>
  <si>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</si>
  <si>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</si>
  <si>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</si>
  <si>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</si>
  <si>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</si>
  <si>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</si>
  <si>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</si>
  <si>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</si>
  <si>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</si>
  <si>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</si>
  <si>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</si>
  <si>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</si>
  <si>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</si>
  <si>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</si>
  <si>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</si>
  <si>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</si>
  <si>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</si>
  <si>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</si>
  <si>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</si>
  <si>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</si>
  <si>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</si>
  <si>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</si>
  <si>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</si>
  <si>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</si>
  <si>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</si>
  <si>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</si>
  <si>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</si>
  <si>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</si>
  <si>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</si>
  <si>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</si>
  <si>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</si>
  <si>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</si>
  <si>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</si>
  <si>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</si>
  <si>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</si>
  <si>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</si>
  <si>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</si>
  <si>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</si>
  <si>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</si>
  <si>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</si>
  <si>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</si>
  <si>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Subdirección Gestion Corporativa-Atencion al Ciudadano</t>
  </si>
  <si>
    <r>
      <rPr>
        <b/>
        <sz val="11"/>
        <rFont val="Arial"/>
        <family val="2"/>
      </rPr>
      <t xml:space="preserve">Objetivo estratégico: </t>
    </r>
    <r>
      <rPr>
        <sz val="11"/>
        <rFont val="Arial"/>
        <family val="2"/>
      </rPr>
      <t xml:space="preserve">
Garantizar accesibilidad a la información institucional a los grupos de valor, a través de los mecanismos y canales que disponga el Instituto
</t>
    </r>
    <r>
      <rPr>
        <b/>
        <sz val="11"/>
        <rFont val="Arial"/>
        <family val="2"/>
      </rPr>
      <t>Objetivo del proceso:</t>
    </r>
    <r>
      <rPr>
        <sz val="11"/>
        <rFont val="Arial"/>
        <family val="2"/>
      </rPr>
      <t xml:space="preserve">
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r>
  </si>
  <si>
    <t>Inicia con la solicitud de orientacion y/o recepcion de la peticion, queja, reclamos, sugerencias y denuncias, ejecutadas por las partes interesadas a través de los canales de atencion habilitados por el Instituto, continua con su tramite, seguimiento y control a la respuesta y va hasta la evaluacion de la percepcion ciudadana frente al servicio</t>
  </si>
  <si>
    <t>Afectación reputacional</t>
  </si>
  <si>
    <t>Imposibilidad de acceso a un servicio o programa del Instituto negando un derecho</t>
  </si>
  <si>
    <t>Debido a entrega de información actualizada de un servicio o programa del Instituto</t>
  </si>
  <si>
    <t>Posibilidad  afectación reputacional debido a entrega de información desactualizada de un servicio o programa del Instituto, negando un derecho de acceso a las partes interesadas</t>
  </si>
  <si>
    <t xml:space="preserve">Ejecución y administración de procesos : Pérdidas derivadas de errores en la ejecución y administración de procesos. </t>
  </si>
  <si>
    <t>3 a 24 veces por año</t>
  </si>
  <si>
    <t>El riesgo afecta la imagen del Instituto con algunos usuarios de relevancia frente al logro de los objetivos</t>
  </si>
  <si>
    <t>La Profesional Apoyo a la subdirección  Especializada de la Subdireccion de Gestion Corporativa-Atención al Ciudadano organizara capacitación y verificación de la información de los programas y servicios del Idpyba a los contratistas y/o funcionarios de Atención al ciudadano</t>
  </si>
  <si>
    <t>Preventivo</t>
  </si>
  <si>
    <t>Manual</t>
  </si>
  <si>
    <t>Documentado</t>
  </si>
  <si>
    <t>Aleatoria</t>
  </si>
  <si>
    <t>Con registro</t>
  </si>
  <si>
    <t>Reducir: Despues de realizar un analisis y cosiderar que el nivel de riesgo es alto, se determina tratarlo mediante transferencia o mitigacion del mismo</t>
  </si>
  <si>
    <t>Realización de capacitación y medición del entendimiento a la misma  con el objetivo de verificar la información de los programas y servicios del Instituto a los contratista y/o funcionarios de Atención al ciudadano.</t>
  </si>
  <si>
    <t>La Profesional Apoyo a la subdirección  Especializada de la Subdireccion de Gestion Corporativa-Atención al Ciudadano</t>
  </si>
  <si>
    <t xml:space="preserve">1/01/2023 a 30/06/2023
1/07/2023 a 31/12/2023
</t>
  </si>
  <si>
    <t>En curso</t>
  </si>
  <si>
    <t xml:space="preserve">2 Capacitaciones al año en información de los programas y servicios del Idpyba a los contratista y/o funcionarios de Atención al ciudadano y medicion del conocimiento de la misma
</t>
  </si>
  <si>
    <t>El 20 de abril se realizó jornada de capacitación en programas, servicios y trámites de las Subdirecciones de Atención a la Fauna y Gestión del conocimiento y Cultura Ciudadana a los colaboradores que hacen parte del equipo de servicios al ciudadano.
Adicionalmente el 13 de abril se realizó capacitación en Procedimiento de Gestión de PQRSD y Manual de Servicio al Ciudadano a los responsables d egestionar PQRSD en el IDPYBA</t>
  </si>
  <si>
    <t>Controlado</t>
  </si>
  <si>
    <t>Se evidencia lista de asistencia de la capacitacion, el riesgo se encuentra controlado</t>
  </si>
  <si>
    <t xml:space="preserve">Dentro de las evidencias adjuntas por el proceso, se evidenciaron los listados de asistencia de las capacitaciones realizadas el 13 y 20 de abril de 2023, las cuales permiten constatar el cumplimiento del control y de la acción formulada de acuerdo con lo dispuesto en el indicador del riesgo de gestión; se recomienda, para próximos seguimientos, adjuntar las actas de reunión, dado que las mismas soportan la ejecución de la actividad y permiten verificar los temas que se desarrollan.  
Además, se recomienda mejorar la redacción del control respecto del responsable del mismo; de igual manera lo descrito en el ítem “Responsable (Subdirección u Oficina- Cargo)”.  
</t>
  </si>
  <si>
    <t>El día 9 de mayo se realizó mesa de trabajo con los programas de atención a casos de maltrato animal y traslados de la SAF con los colaboradores del equipo de servicio al ciudadano, para establecer estrategias que permitan mejorar las respuesta a los ciudadanos y atención a los animales que se encuentran en riesgo vital. 
El día 10 de mayo se realiza capacitación de competencias de la Oficina de Control Interno Disciplinario, y asignación de quejas.
El 11 de mayo se realizó capacitación de competencias del Consultorio Juridico, a los colaboradores del equipo de servicio al ciudadano.</t>
  </si>
  <si>
    <t>De acuerdo a las evidencias suministradas se observa el cumplimiento de la actividad, el riesgo se encuentra controlado</t>
  </si>
  <si>
    <t xml:space="preserve">Dentro de las evidencias adjuntas por el proceso, se evidenciaron los siguientes documentos:
•	Acta de reunión del 10 de mayo: capacitación de competencias de la Oficina de Control Interno Disciplinario, y asignación de quejas.
•	Documento de capacitación - consultorio jurídico. 
•	No se observó soporte de la mesa de trabajo del 9 de mayo de 2023 con los programas de atención a casos de maltrato animal y traslados de la SAF. 
En consideración de lo descrito, se recomienda para próximos seguimientos adjuntar todas las evidencias que permitan constatar lo dispuesto en el autocontrol, presentar los listados de asistencia completamente diligenciados y mejorar la redacción del control respecto del responsable de este; de igual manera lo descrito en el ítem “responsable (Subdirección u Oficina- Cargo)”
</t>
  </si>
  <si>
    <t xml:space="preserve">14/09/2023: Capacitación tramites, OPAS y servicios IDPYBA
20/10/2023: se participó en taller para acceso a personas con discapacidad en las entidades distritales.
1/12/2023: se realiza sensibilidad a los colaboradores de servicio al ciudadano respecto a los resultados de ciudadanos incognito
9/11/2023: se realiza reunión para aclarar radicación de los casos de presunto maltrato animal, para mejorar tiempos de radicación y evitar reprocesos al interior de las dependencias.
En la vigencia colaboradores del equipo de servicio al ciudadano obtuvieron certificados por participación en la cualificación de Servicio a la Ciudadanía </t>
  </si>
  <si>
    <t>Se desarollaron las actividades establecidas en el plan de acción. Se verifica con las evidendencias, el desarrollo de acciones de capacitación de Atención al ciudadano.</t>
  </si>
  <si>
    <t xml:space="preserve">Dentro de las evidencias adjuntas por el proceso se identificó: 
Listado de asistencia sin fecha ni nombre de la reunión. 
Acta de reunión y listado de asistencia – Revisión de casos asignados al equipo de escuadrón anti crueldad.
Acta de reunión y listado de asistencia del 14 de septiembre de 2023 de la capacitación de trámites, servicios y OPAS del IDPYBA. 
Certificaciones del equipo de servicio al ciudadano – Cualificación de Servicio a la Ciudadanía Ciclo 3: “Desarrollo del Ser para el Servicio”
Si bien dentro de las evidencias no fue posible constatar en su totalidad lo descrito en el autocontrol, se entiende que hay cumplimiento de la actividad bajo el entendido que en la anualidad se ejecutó lo dispuesto en el Indicador de gestión del riesgo:
“2 Capacitaciones al año en información de los programas y servicios del IDPYBA a los contratista y/o funcionarios de Atención al ciudadano y medición del conocimiento de la misma”. 
El riesgo se encuentra controlado.
</t>
  </si>
  <si>
    <t>La Profesional Apoyo a la subdirección  Especializada de la Subdireccion de Gestion Corporativa-Atención al Ciudadano emitirá un correo mensual solicitando la confirmación o modificación de la información que se suministra a las partes interesadas sobre los servicios del Instituto.</t>
  </si>
  <si>
    <t>Continua</t>
  </si>
  <si>
    <t>Emisión de correo mensual solicitando la confirmación o modificación de la información que se suministra las partes interesadas sobre los servicio del Instituto.</t>
  </si>
  <si>
    <t xml:space="preserve">
12 correos de solicitando la confirmación o modificación de la información que se suministra a las partes interesadas sobre los servicio del Instituto.</t>
  </si>
  <si>
    <t>En el mes de abril se solicita a los lideres de programas la confirmación de la información en la sede electrónica del IDPYBA, adicionalemente de manera mensula desde la Subdirección de Gestión Corporativa se solicita revisión y confirmación de la información que se encuentra en la sede electrónica, en cumplimiento de la Ley 1712.
Mensualmente se realiza la certificación de la información de la Guía de Trámites y servicios de la Alcaldía Mayor de Bogotá.</t>
  </si>
  <si>
    <t>Se evidencia los cuatro certificados de confiabilidad. Se sugiere ajustar los nombres de los archvios para identificar más facil el mes correspondiente. Se encuentra controlado el riesgo</t>
  </si>
  <si>
    <t>De acuerdo con la información adjunta por el proceso, se evidenciaron los certificados de confiabilidad de información pública con relación a los trámites, servicios, programas, campañas, puntos de atención y demás información de interés de los meses de enero, febrero, marzo y abril; no obstante, se recuerda la importancia de allegar los soportes de cumplimiento del control formulado por los apoyos del proceso, el cual se enfoca en remitir un correo mensual solicitando la confirmación o modificación de la información que se suministra a las partes interesadas sobre los servicio del Instituto.</t>
  </si>
  <si>
    <t>De manera mensual se solicita a los lideres de los procesos se confirme sí la información que se encuentra publicada en la sede electrònica se encuentra actualizada, y de esta manera se procede a emitir el certificado de confiabilidad de la información.</t>
  </si>
  <si>
    <t>Conforme al control, al plan de acción y lo descrito en el auto control, se evidenció cumplimiento de formulado a través de los soportes de los correos enviados por parte del apoyo de la Subdirección de Gestión Corporativa - Atención al Ciudadano a los diferentes procesos frente a la actualización de la información publicada en la sede electrónica. Adicionalmente se constató el cargue de los certificados de confiabilidad de información pública con relación a los trámites, servicios, programas, campañas, puntos de atención y demás información de interés. Se recomienda continuar con la actividad y así mantener contralado el riesgo.</t>
  </si>
  <si>
    <t>De manera mensual se realiza actualización del contenido en la Guia de Tramites y Servicios y el envío del certificado de confiabilidad de la información. Se solicita a las dependencia confirmación de la información publicada en sede electrónica</t>
  </si>
  <si>
    <t xml:space="preserve">Se identificó dentro de los soportes allegados por el proceso: 
Certificado de confiabilidad de la información pública correspondiente a los meses de: septiembre, octubre y noviembre; frente a este último mes se cargó dos veces el radicado No. 2023EE0013395. En este sentido, falto cargar el soporte de la actividad del mes de diciembre. 
Por su parte, en cuanto a los correos de solicitud de confirmación de la información cargada en la sede electrónica se evidenció el soporte de: septiembre, octubre (dos veces) y noviembre. No se constató el cumplimiento de la actividad para el mes de diciembre. 
Conforme a lo expuesto, se recomienda para próximos seguimientos hacer el cargue total de los soportes con el propósito de poder identificar de manera completa el cumplimiento del control, la acción y el indicador de gestión del riesgo. 
El riesgo se encuentra controlado.
</t>
  </si>
  <si>
    <t>Afectación reputacional y Sanciones disciplinarias</t>
  </si>
  <si>
    <t>Sanciones disciplinarias y afectación reputacional debido a el Incumplimiento de normatividad asociada a peticiones, quejas, reclamos, sugerencias y denuncias</t>
  </si>
  <si>
    <t>Gestión y seguimiento a las diferentes peticiones, quejas, reclamos, sugerencias y denuncias</t>
  </si>
  <si>
    <t>Posibilidad  de afectación reputacional y sanciones disciplinarias debido al incumplimiento en tiempo de respuesta definidas normativamente asociada a peticiones, quejas, reclamos, sugerencias y denuncias, debido a la no efectividad de la gestión y seguimiento de los mismos.</t>
  </si>
  <si>
    <t>24 a 500 veces por año</t>
  </si>
  <si>
    <t xml:space="preserve">La Profesional Apoyo a la subdirección  Especializada de la Subdirección de Gestión Corporativa-Atención al Ciudadano realiza seguimiento semanal a las diferentes peticiones, quejas, reclamos, sugerencias y denuncias; enviando alertas preventivas a los responsables de gestionar y haciendo seguimiento a las mismas </t>
  </si>
  <si>
    <t xml:space="preserve">Seguimiento semanal a las diferentes peticiones, quejas, reclamos, sugerencias y denuncias; enviando alertas preventivas a los responsables de gestionar </t>
  </si>
  <si>
    <t xml:space="preserve">Cuatro correos semanales al mes
</t>
  </si>
  <si>
    <t>Semanalmente se realiza envío de las alertas preventivas a los lideres de los programas.</t>
  </si>
  <si>
    <t>Materializado</t>
  </si>
  <si>
    <t>Se evidencia cuatro correos electronicos por mes. El riesgo esta controlado. Se sugiere modificar el indicardor del riesgo no son cuatro correos semanales sino mensuales</t>
  </si>
  <si>
    <t xml:space="preserve">Se observaron los soportes que permiten constatar el cumplimiento del control y del plan de acción formulados a través de las alertas preventivas; no obstante, dados los vencimientos reportados en el primer cuatrimestre de 2023, se considera materializado el riesgo; en este sentido, se recomienda estudiar la viabilidad y efectividad del control y del plan acción dispuestos.
Respecto del indicador del riesgo, se entiende que el producto es: un correo semanal al mes, conforme a esto, se reitera la recomendación realizada por la Oficina Asesora de Planeación.
</t>
  </si>
  <si>
    <t>Considerando los soportes adjuntos por el apoyo del proceso de atención al ciudadano, se evidenció cumplimiento de la actividad mediante el envío semanal de las alertas preventivas a los responsables de gestionar y hacer seguimiento de las respuestas.</t>
  </si>
  <si>
    <t>Semanalmente se realiza envió de las alertas preventivas a los lideres de los programas.</t>
  </si>
  <si>
    <t>La Profesional Apoyo a la subdirección  Especializada de la Subdireccion de Gestion Corporativa-Atención al Ciudadano genera Informe mensual de seguimiento a las peticiones, quejas, reclamos, sugerencias y denuncias; generando plan de mejoramiento en el mes de enero, continuando con el seguimiento al mismo en la vigencia</t>
  </si>
  <si>
    <t>Correctivo</t>
  </si>
  <si>
    <t>Presentación de  Informe mensual de seguimiento a las solicitudes y plan de mejoramiento  con su respectivo seguimiento</t>
  </si>
  <si>
    <t>Informe mensual  de Seguimiento a las solicitudes
Plan de mejoramiento y seguimiento</t>
  </si>
  <si>
    <t>De manera mensual se realiza informe de seguimiento a las PQRSD, el cual es cargado en la sede electrónica. https://www.animalesbog.gov.co/transparencia/instrumentos-gestion-informacion-publica/Informe-pqr-denuncias-solicitudes
Se realiza seguimiento mensual al Plan de mejoramiento internos de PQRSD</t>
  </si>
  <si>
    <t>Los cuatro informes mensuales de seguimiento a las PQRSD se encuentran publicados en la ruta indicada. Igualmente, se encuentra el seguimiento al Plan de mejoramiento interno de PQRSD. El riesgo se encuentra controlado</t>
  </si>
  <si>
    <t>Se verificó en la sede electrónica del Instituto, el cargue de los Informes de Seguimiento Mensual de Derechos de Petición de los meses de enero, febrero, marzo y abril; sin embargo, dentro de los mismos, se reporta el número de peticiones vencidas y con gestión extemporánea; por lo tanto, se considera materializado el riesgo. Se recomienda estudiar la viabilidad y efectividad del control y del plan acción dispuestos.</t>
  </si>
  <si>
    <t>Se verificó en la sede electrónica del Instituto, el cargue de los Informes de Seguimiento Mensual de Derechos de Petición de los meses de mayo, junio, julio y agosto; sin embargo, dentro de los mismos, se reporta el número de peticiones vencidas y con gestión extemporánea; por lo tanto, se considera materializado el riesgo. Se recomienda estudiar la viabilidad y efectividad del control y del plan acción dispuestos.</t>
  </si>
  <si>
    <t>Se evidenció en la sede electrónica del Instituto, el cargue de los Informes de Seguimiento Mensual de Derechos de Petición de: septiembre, octubre, noviembre y diciembre; sin embargo, dentro de los mismos, se reporta el número de peticiones vencidas y con gestión extemporánea; por lo tanto, se considera materializado el riesgo. Se recomienda estudiar la viabilidad y efectividad del control y del plan acción dispuestos.</t>
  </si>
  <si>
    <t>Frecuencia de la actividad</t>
  </si>
  <si>
    <t>Impacto Inherente</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</si>
  <si>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</si>
  <si>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</si>
  <si>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2 veces por año</t>
  </si>
  <si>
    <t>Afectación Económica</t>
  </si>
  <si>
    <t>Automatico</t>
  </si>
  <si>
    <r>
      <t xml:space="preserve">Reducir: </t>
    </r>
    <r>
      <rPr>
        <sz val="8"/>
        <rFont val="Arial"/>
        <family val="2"/>
      </rPr>
      <t>Despues de realizar un analisis y cosiderar que el nivel de riesgo es alto, se determina tratarlo mediante transferencia o mitigacion del mismo</t>
    </r>
  </si>
  <si>
    <t>Sin iniciar</t>
  </si>
  <si>
    <r>
      <t xml:space="preserve">Fraude externo: </t>
    </r>
    <r>
      <rPr>
        <sz val="11"/>
        <color rgb="FF000000"/>
        <rFont val="Arial"/>
        <family val="2"/>
      </rPr>
      <t xml:space="preserve">Pérdida derivada de actos de fraude por personas ajenas a la organización (no participa personal del Instituto). </t>
    </r>
  </si>
  <si>
    <t>Afectación menor a 10 SMLMV</t>
  </si>
  <si>
    <t>El riesgo afecta la imagen de algún área del Instituto</t>
  </si>
  <si>
    <t>Detectivo</t>
  </si>
  <si>
    <t>Sin Documental</t>
  </si>
  <si>
    <t>Sin registro</t>
  </si>
  <si>
    <t>Aceptar:Despues de realizar un analisis y considerar los niveles de riesgo se determina asumir el mismo conociendo los efectos de su posible materialización</t>
  </si>
  <si>
    <t>Eliminado controlado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</si>
  <si>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</si>
  <si>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Entre 10 y 50 SMLMV</t>
  </si>
  <si>
    <t>El riesgo afecta la imagen del Instituto internamente, de conocimiento general nivel interno, de junta directiva y proveedores</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</si>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</sst>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s>
  <fills count="11">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9" fontId="7" fillId="0" borderId="0" applyFont="0" applyFill="0" applyBorder="0" applyAlignment="0" applyProtection="0"/>
  </cellStyleXfs>
  <cellXfs count="126">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0" xfId="0" applyFont="1" applyAlignment="1">
      <alignment vertical="center" wrapText="1"/>
    </xf>
    <xf numFmtId="0" fontId="4" fillId="6" borderId="1" xfId="0" applyFont="1" applyFill="1" applyBorder="1" applyAlignment="1">
      <alignment horizontal="center" vertical="center" wrapText="1"/>
    </xf>
    <xf numFmtId="0" fontId="10"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2" fillId="0" borderId="0" xfId="0" applyFont="1"/>
    <xf numFmtId="0" fontId="11" fillId="0" borderId="1" xfId="0" applyFont="1" applyBorder="1" applyAlignment="1" applyProtection="1">
      <alignment vertical="center" wrapText="1"/>
      <protection hidden="1"/>
    </xf>
    <xf numFmtId="0" fontId="0" fillId="0" borderId="1" xfId="0" applyBorder="1" applyAlignment="1">
      <alignment wrapText="1"/>
    </xf>
    <xf numFmtId="0" fontId="12"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protection locked="0"/>
    </xf>
    <xf numFmtId="0" fontId="1" fillId="0" borderId="0" xfId="0" applyFont="1"/>
    <xf numFmtId="9" fontId="0" fillId="0" borderId="0" xfId="0" applyNumberFormat="1"/>
    <xf numFmtId="0" fontId="17"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0" fontId="19" fillId="0" borderId="0" xfId="0" applyFont="1" applyAlignment="1" applyProtection="1">
      <alignment horizontal="center" vertical="center" wrapText="1"/>
      <protection locked="0"/>
    </xf>
    <xf numFmtId="0" fontId="14"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8" xfId="1"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18" fillId="5" borderId="10"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7" borderId="2"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9" borderId="2" xfId="1" applyFont="1" applyFill="1" applyBorder="1" applyAlignment="1" applyProtection="1">
      <alignment horizontal="center" vertical="center" wrapText="1"/>
      <protection locked="0"/>
    </xf>
    <xf numFmtId="9" fontId="3" fillId="9" borderId="1" xfId="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pplyProtection="1">
      <alignment vertical="center" wrapText="1"/>
      <protection locked="0"/>
    </xf>
    <xf numFmtId="9" fontId="3" fillId="0" borderId="1" xfId="1" applyFont="1" applyFill="1" applyBorder="1" applyAlignment="1" applyProtection="1">
      <alignment vertical="center" wrapText="1"/>
    </xf>
    <xf numFmtId="0" fontId="5" fillId="0" borderId="1" xfId="0" applyFont="1" applyBorder="1" applyAlignment="1">
      <alignment vertical="center" wrapText="1"/>
    </xf>
    <xf numFmtId="0" fontId="5" fillId="0" borderId="2" xfId="0" applyFont="1" applyBorder="1" applyAlignment="1" applyProtection="1">
      <alignment vertical="center" wrapText="1"/>
      <protection locked="0"/>
    </xf>
    <xf numFmtId="164" fontId="5" fillId="0" borderId="1" xfId="0" applyNumberFormat="1" applyFont="1" applyBorder="1" applyAlignment="1" applyProtection="1">
      <alignment vertical="center" wrapText="1"/>
      <protection locked="0"/>
    </xf>
    <xf numFmtId="164" fontId="5" fillId="0" borderId="1" xfId="0" applyNumberFormat="1" applyFont="1" applyBorder="1" applyAlignment="1" applyProtection="1">
      <alignment horizontal="right" vertical="center" wrapText="1"/>
      <protection locked="0"/>
    </xf>
    <xf numFmtId="0" fontId="13" fillId="0" borderId="1" xfId="0" applyFont="1" applyBorder="1" applyAlignment="1">
      <alignment vertical="top" wrapText="1"/>
    </xf>
    <xf numFmtId="9"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5" fillId="0" borderId="1" xfId="0" applyFont="1" applyBorder="1" applyAlignment="1" applyProtection="1">
      <alignment horizontal="center" vertical="top" wrapText="1"/>
      <protection locked="0"/>
    </xf>
    <xf numFmtId="0" fontId="5" fillId="0" borderId="1" xfId="0" applyFont="1" applyBorder="1" applyAlignment="1">
      <alignment horizontal="center" vertical="center" wrapText="1"/>
    </xf>
    <xf numFmtId="9" fontId="5" fillId="0" borderId="1" xfId="1" applyFont="1" applyFill="1" applyBorder="1" applyAlignment="1" applyProtection="1">
      <alignment horizontal="center" vertical="center" wrapText="1"/>
    </xf>
    <xf numFmtId="9" fontId="15" fillId="0" borderId="2" xfId="0" applyNumberFormat="1" applyFont="1" applyBorder="1" applyAlignment="1" applyProtection="1">
      <alignment horizontal="center" vertical="center" wrapText="1"/>
      <protection locked="0"/>
    </xf>
    <xf numFmtId="9" fontId="15" fillId="0" borderId="3" xfId="0" applyNumberFormat="1" applyFont="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xf>
    <xf numFmtId="9" fontId="3" fillId="0" borderId="2" xfId="1" applyFont="1" applyFill="1" applyBorder="1" applyAlignment="1" applyProtection="1">
      <alignment horizontal="center" vertical="center" wrapText="1"/>
      <protection locked="0"/>
    </xf>
    <xf numFmtId="9" fontId="3" fillId="0" borderId="3" xfId="1"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9" fontId="5" fillId="0" borderId="2" xfId="0" applyNumberFormat="1" applyFont="1" applyBorder="1" applyAlignment="1" applyProtection="1">
      <alignment horizontal="center" vertical="center" wrapText="1"/>
      <protection locked="0"/>
    </xf>
    <xf numFmtId="9" fontId="5" fillId="0" borderId="3" xfId="0" applyNumberFormat="1" applyFont="1" applyBorder="1" applyAlignment="1" applyProtection="1">
      <alignment horizontal="center" vertical="center" wrapText="1"/>
      <protection locked="0"/>
    </xf>
    <xf numFmtId="0" fontId="5" fillId="0" borderId="8"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13" xfId="0" applyFont="1" applyBorder="1" applyAlignment="1" applyProtection="1">
      <alignment horizontal="center" vertical="top" wrapText="1"/>
      <protection locked="0"/>
    </xf>
    <xf numFmtId="0" fontId="3" fillId="0" borderId="2"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8" borderId="8"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18" fillId="7" borderId="1" xfId="0" applyFont="1" applyFill="1" applyBorder="1" applyAlignment="1" applyProtection="1">
      <alignment horizontal="center" vertical="center" wrapText="1"/>
      <protection locked="0"/>
    </xf>
    <xf numFmtId="0" fontId="18" fillId="7" borderId="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6"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cellXfs>
  <cellStyles count="2">
    <cellStyle name="Normal" xfId="0" builtinId="0"/>
    <cellStyle name="Porcentaje" xfId="1" builtinId="5"/>
  </cellStyles>
  <dxfs count="48">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260937</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048576"/>
  <sheetViews>
    <sheetView tabSelected="1" topLeftCell="BG10" zoomScale="70" zoomScaleNormal="70" workbookViewId="0">
      <selection activeCell="BM10" sqref="BM10"/>
    </sheetView>
  </sheetViews>
  <sheetFormatPr defaultColWidth="0" defaultRowHeight="18" zeroHeight="1"/>
  <cols>
    <col min="1" max="2" width="10.7109375" style="13" customWidth="1"/>
    <col min="3" max="5" width="30.7109375" style="13" customWidth="1"/>
    <col min="6" max="8" width="19.42578125"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47" hidden="1" customWidth="1"/>
    <col min="15" max="17" width="15.7109375" style="13" customWidth="1"/>
    <col min="18" max="18" width="8.5703125" style="13" hidden="1" customWidth="1"/>
    <col min="19" max="19" width="15.7109375" style="13" customWidth="1"/>
    <col min="20" max="20" width="7.140625" style="13" hidden="1" customWidth="1"/>
    <col min="21" max="21" width="8.42578125" style="47" customWidth="1"/>
    <col min="22" max="22" width="8.42578125" style="47" hidden="1" customWidth="1"/>
    <col min="23" max="23" width="19.85546875" style="43" customWidth="1"/>
    <col min="24" max="24" width="36.28515625" style="13" customWidth="1"/>
    <col min="25" max="26" width="7.140625" style="67" customWidth="1"/>
    <col min="27" max="27" width="7.140625" style="13" customWidth="1"/>
    <col min="28" max="28" width="8" style="13" hidden="1" customWidth="1"/>
    <col min="29" max="29" width="7.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3" customWidth="1"/>
    <col min="42" max="42" width="19.7109375" style="13" customWidth="1"/>
    <col min="43" max="43" width="41" style="13" customWidth="1"/>
    <col min="44" max="44" width="19.7109375" style="13" customWidth="1"/>
    <col min="45" max="46" width="19.7109375" style="34" customWidth="1"/>
    <col min="47" max="48" width="19.7109375" style="13" customWidth="1"/>
    <col min="49" max="49" width="40.42578125" style="13" customWidth="1"/>
    <col min="50" max="51" width="15.42578125" style="13" customWidth="1"/>
    <col min="52" max="52" width="28.140625" style="13" customWidth="1"/>
    <col min="53" max="53" width="52.7109375" style="13" customWidth="1"/>
    <col min="54" max="54" width="9.5703125" style="27" customWidth="1"/>
    <col min="55" max="55" width="33.7109375" style="13" customWidth="1"/>
    <col min="56" max="57" width="15.42578125" style="13" customWidth="1"/>
    <col min="58" max="58" width="28.140625" style="13" customWidth="1"/>
    <col min="59" max="59" width="49.5703125" style="13" customWidth="1"/>
    <col min="60" max="60" width="9.5703125" style="27" customWidth="1"/>
    <col min="61" max="61" width="48.140625" style="13" customWidth="1"/>
    <col min="62" max="63" width="15.42578125" style="13" customWidth="1"/>
    <col min="64" max="64" width="28.140625" style="13" customWidth="1"/>
    <col min="65" max="65" width="60" style="13" customWidth="1"/>
    <col min="66" max="66" width="9.5703125" style="27" customWidth="1"/>
    <col min="67" max="111" width="0" style="13" hidden="1" customWidth="1"/>
    <col min="112" max="16384" width="11.42578125" style="13" hidden="1"/>
  </cols>
  <sheetData>
    <row r="1" spans="1:66" ht="23.25" customHeight="1">
      <c r="A1" s="90"/>
      <c r="B1" s="91"/>
      <c r="C1" s="101" t="s">
        <v>0</v>
      </c>
      <c r="D1" s="102"/>
      <c r="E1" s="102"/>
      <c r="F1" s="102"/>
      <c r="G1" s="102"/>
      <c r="H1" s="102"/>
      <c r="I1" s="103"/>
      <c r="J1" s="87"/>
      <c r="K1" s="87"/>
      <c r="L1" s="87"/>
      <c r="M1" s="48"/>
      <c r="N1" s="49"/>
      <c r="O1" s="14"/>
      <c r="P1" s="14"/>
      <c r="Q1" s="14"/>
      <c r="R1" s="14"/>
      <c r="S1" s="14"/>
      <c r="T1" s="14"/>
      <c r="U1" s="50"/>
      <c r="V1" s="50"/>
      <c r="W1" s="51"/>
      <c r="X1" s="48"/>
      <c r="Y1" s="13"/>
      <c r="Z1" s="13"/>
      <c r="AE1" s="28"/>
      <c r="AI1" s="28"/>
      <c r="AK1" s="26"/>
      <c r="BB1" s="26"/>
      <c r="BH1" s="26"/>
      <c r="BN1" s="26"/>
    </row>
    <row r="2" spans="1:66" ht="23.25" customHeight="1">
      <c r="A2" s="92"/>
      <c r="B2" s="93"/>
      <c r="C2" s="101" t="s">
        <v>1</v>
      </c>
      <c r="D2" s="102"/>
      <c r="E2" s="102"/>
      <c r="F2" s="102"/>
      <c r="G2" s="102"/>
      <c r="H2" s="102"/>
      <c r="I2" s="103"/>
      <c r="J2" s="87"/>
      <c r="K2" s="87"/>
      <c r="L2" s="87"/>
      <c r="M2" s="48"/>
      <c r="N2" s="49"/>
      <c r="O2" s="14"/>
      <c r="P2" s="14"/>
      <c r="Q2" s="14"/>
      <c r="R2" s="14"/>
      <c r="S2" s="14"/>
      <c r="T2" s="14"/>
      <c r="U2" s="50"/>
      <c r="V2" s="50"/>
      <c r="W2" s="51"/>
      <c r="X2" s="48"/>
      <c r="Y2" s="13"/>
      <c r="Z2" s="13"/>
      <c r="AE2" s="28"/>
      <c r="AI2" s="28"/>
      <c r="AK2" s="26"/>
      <c r="BB2" s="26"/>
      <c r="BH2" s="26"/>
      <c r="BN2" s="26"/>
    </row>
    <row r="3" spans="1:66" ht="23.25" customHeight="1">
      <c r="A3" s="94"/>
      <c r="B3" s="95"/>
      <c r="C3" s="87" t="s">
        <v>2</v>
      </c>
      <c r="D3" s="87"/>
      <c r="E3" s="87"/>
      <c r="F3" s="87" t="s">
        <v>3</v>
      </c>
      <c r="G3" s="87"/>
      <c r="H3" s="87"/>
      <c r="I3" s="87"/>
      <c r="J3" s="87"/>
      <c r="K3" s="87"/>
      <c r="L3" s="87"/>
      <c r="M3" s="48"/>
      <c r="N3" s="49"/>
      <c r="O3" s="48"/>
      <c r="P3" s="48"/>
      <c r="Q3" s="48"/>
      <c r="R3" s="48"/>
      <c r="S3" s="48"/>
      <c r="T3" s="48"/>
      <c r="U3" s="49"/>
      <c r="V3" s="49"/>
      <c r="W3" s="51"/>
      <c r="X3" s="48"/>
      <c r="Y3" s="13"/>
      <c r="Z3" s="13"/>
      <c r="AE3" s="28"/>
      <c r="AI3" s="28"/>
      <c r="AK3" s="26"/>
      <c r="BB3" s="26"/>
      <c r="BH3" s="26"/>
      <c r="BN3" s="26"/>
    </row>
    <row r="4" spans="1:66" s="14" customFormat="1" ht="23.25" customHeight="1">
      <c r="A4" s="97" t="s">
        <v>4</v>
      </c>
      <c r="B4" s="98"/>
      <c r="C4" s="87" t="s">
        <v>5</v>
      </c>
      <c r="D4" s="87" t="s">
        <v>6</v>
      </c>
      <c r="E4" s="87" t="s">
        <v>7</v>
      </c>
      <c r="F4" s="104" t="s">
        <v>8</v>
      </c>
      <c r="G4" s="104"/>
      <c r="H4" s="104"/>
      <c r="I4" s="104"/>
      <c r="J4" s="104"/>
      <c r="K4" s="104"/>
      <c r="L4" s="104"/>
      <c r="M4" s="104"/>
      <c r="N4" s="104"/>
      <c r="O4" s="104"/>
      <c r="P4" s="104"/>
      <c r="Q4" s="104"/>
      <c r="R4" s="104"/>
      <c r="S4" s="104"/>
      <c r="T4" s="104"/>
      <c r="U4" s="104"/>
      <c r="V4" s="104"/>
      <c r="W4" s="104"/>
      <c r="X4" s="106" t="s">
        <v>9</v>
      </c>
      <c r="Y4" s="106"/>
      <c r="Z4" s="106"/>
      <c r="AA4" s="106"/>
      <c r="AB4" s="106"/>
      <c r="AC4" s="106"/>
      <c r="AD4" s="106"/>
      <c r="AE4" s="106"/>
      <c r="AF4" s="106"/>
      <c r="AG4" s="106"/>
      <c r="AH4" s="106"/>
      <c r="AI4" s="106"/>
      <c r="AJ4" s="106"/>
      <c r="AK4" s="106"/>
      <c r="AL4" s="106"/>
      <c r="AM4" s="106"/>
      <c r="AN4" s="106"/>
      <c r="AO4" s="106"/>
      <c r="AP4" s="106"/>
      <c r="AQ4" s="110" t="s">
        <v>10</v>
      </c>
      <c r="AR4" s="111"/>
      <c r="AS4" s="111"/>
      <c r="AT4" s="111"/>
      <c r="AU4" s="111"/>
      <c r="AV4" s="112"/>
      <c r="AW4" s="105" t="s">
        <v>11</v>
      </c>
      <c r="AX4" s="105"/>
      <c r="AY4" s="105"/>
      <c r="AZ4" s="105"/>
      <c r="BA4" s="105"/>
      <c r="BB4" s="105"/>
      <c r="BC4" s="105" t="s">
        <v>12</v>
      </c>
      <c r="BD4" s="105"/>
      <c r="BE4" s="105"/>
      <c r="BF4" s="105"/>
      <c r="BG4" s="105"/>
      <c r="BH4" s="105"/>
      <c r="BI4" s="105" t="s">
        <v>13</v>
      </c>
      <c r="BJ4" s="105"/>
      <c r="BK4" s="105"/>
      <c r="BL4" s="105"/>
      <c r="BM4" s="105"/>
      <c r="BN4" s="105"/>
    </row>
    <row r="5" spans="1:66" s="14" customFormat="1" ht="21.75" customHeight="1">
      <c r="A5" s="99"/>
      <c r="B5" s="100"/>
      <c r="C5" s="87"/>
      <c r="D5" s="87"/>
      <c r="E5" s="87"/>
      <c r="F5" s="104"/>
      <c r="G5" s="104"/>
      <c r="H5" s="104"/>
      <c r="I5" s="104"/>
      <c r="J5" s="104"/>
      <c r="K5" s="104"/>
      <c r="L5" s="104"/>
      <c r="M5" s="104"/>
      <c r="N5" s="104"/>
      <c r="O5" s="104"/>
      <c r="P5" s="104"/>
      <c r="Q5" s="104"/>
      <c r="R5" s="104"/>
      <c r="S5" s="104"/>
      <c r="T5" s="104"/>
      <c r="U5" s="104"/>
      <c r="V5" s="104"/>
      <c r="W5" s="104"/>
      <c r="X5" s="106" t="s">
        <v>14</v>
      </c>
      <c r="Y5" s="106" t="s">
        <v>15</v>
      </c>
      <c r="Z5" s="106"/>
      <c r="AA5" s="106" t="s">
        <v>16</v>
      </c>
      <c r="AB5" s="106"/>
      <c r="AC5" s="106"/>
      <c r="AD5" s="106"/>
      <c r="AE5" s="106"/>
      <c r="AF5" s="106"/>
      <c r="AG5" s="106"/>
      <c r="AH5" s="106"/>
      <c r="AI5" s="107" t="s">
        <v>17</v>
      </c>
      <c r="AJ5" s="106" t="s">
        <v>18</v>
      </c>
      <c r="AK5" s="107" t="s">
        <v>19</v>
      </c>
      <c r="AL5" s="52"/>
      <c r="AM5" s="106" t="s">
        <v>20</v>
      </c>
      <c r="AN5" s="106" t="s">
        <v>19</v>
      </c>
      <c r="AO5" s="116" t="s">
        <v>21</v>
      </c>
      <c r="AP5" s="106" t="s">
        <v>22</v>
      </c>
      <c r="AQ5" s="113"/>
      <c r="AR5" s="114"/>
      <c r="AS5" s="114"/>
      <c r="AT5" s="114"/>
      <c r="AU5" s="114"/>
      <c r="AV5" s="115"/>
      <c r="AW5" s="105"/>
      <c r="AX5" s="105"/>
      <c r="AY5" s="105"/>
      <c r="AZ5" s="105"/>
      <c r="BA5" s="105"/>
      <c r="BB5" s="105"/>
      <c r="BC5" s="105"/>
      <c r="BD5" s="105"/>
      <c r="BE5" s="105"/>
      <c r="BF5" s="105"/>
      <c r="BG5" s="105"/>
      <c r="BH5" s="105"/>
      <c r="BI5" s="105"/>
      <c r="BJ5" s="105"/>
      <c r="BK5" s="105"/>
      <c r="BL5" s="105"/>
      <c r="BM5" s="105"/>
      <c r="BN5" s="105"/>
    </row>
    <row r="6" spans="1:66" s="14" customFormat="1" ht="91.5" customHeight="1">
      <c r="A6" s="99"/>
      <c r="B6" s="100"/>
      <c r="C6" s="96"/>
      <c r="D6" s="96"/>
      <c r="E6" s="96"/>
      <c r="F6" s="53" t="s">
        <v>23</v>
      </c>
      <c r="G6" s="53" t="s">
        <v>24</v>
      </c>
      <c r="H6" s="53" t="s">
        <v>25</v>
      </c>
      <c r="I6" s="53" t="s">
        <v>26</v>
      </c>
      <c r="J6" s="53" t="s">
        <v>27</v>
      </c>
      <c r="K6" s="53" t="s">
        <v>28</v>
      </c>
      <c r="L6" s="53" t="s">
        <v>29</v>
      </c>
      <c r="M6" s="53" t="s">
        <v>19</v>
      </c>
      <c r="N6" s="54"/>
      <c r="O6" s="55" t="s">
        <v>30</v>
      </c>
      <c r="P6" s="56" t="s">
        <v>31</v>
      </c>
      <c r="Q6" s="56" t="s">
        <v>32</v>
      </c>
      <c r="R6" s="56"/>
      <c r="S6" s="56" t="s">
        <v>33</v>
      </c>
      <c r="T6" s="56"/>
      <c r="U6" s="56" t="s">
        <v>19</v>
      </c>
      <c r="V6" s="56"/>
      <c r="W6" s="57" t="s">
        <v>34</v>
      </c>
      <c r="X6" s="109"/>
      <c r="Y6" s="58" t="s">
        <v>35</v>
      </c>
      <c r="Z6" s="58" t="s">
        <v>23</v>
      </c>
      <c r="AA6" s="58" t="s">
        <v>36</v>
      </c>
      <c r="AB6" s="58"/>
      <c r="AC6" s="58" t="s">
        <v>37</v>
      </c>
      <c r="AD6" s="58"/>
      <c r="AE6" s="59" t="s">
        <v>38</v>
      </c>
      <c r="AF6" s="58" t="s">
        <v>39</v>
      </c>
      <c r="AG6" s="58" t="s">
        <v>28</v>
      </c>
      <c r="AH6" s="58" t="s">
        <v>40</v>
      </c>
      <c r="AI6" s="108"/>
      <c r="AJ6" s="109"/>
      <c r="AK6" s="108"/>
      <c r="AL6" s="60"/>
      <c r="AM6" s="109"/>
      <c r="AN6" s="109"/>
      <c r="AO6" s="117"/>
      <c r="AP6" s="109"/>
      <c r="AQ6" s="61" t="s">
        <v>41</v>
      </c>
      <c r="AR6" s="61" t="s">
        <v>42</v>
      </c>
      <c r="AS6" s="62" t="s">
        <v>43</v>
      </c>
      <c r="AT6" s="62" t="s">
        <v>44</v>
      </c>
      <c r="AU6" s="61" t="s">
        <v>45</v>
      </c>
      <c r="AV6" s="61" t="s">
        <v>46</v>
      </c>
      <c r="AW6" s="63" t="s">
        <v>47</v>
      </c>
      <c r="AX6" s="63" t="s">
        <v>48</v>
      </c>
      <c r="AY6" s="63" t="s">
        <v>49</v>
      </c>
      <c r="AZ6" s="63" t="s">
        <v>50</v>
      </c>
      <c r="BA6" s="63" t="s">
        <v>51</v>
      </c>
      <c r="BB6" s="64" t="s">
        <v>52</v>
      </c>
      <c r="BC6" s="63" t="s">
        <v>47</v>
      </c>
      <c r="BD6" s="63" t="s">
        <v>48</v>
      </c>
      <c r="BE6" s="63" t="s">
        <v>49</v>
      </c>
      <c r="BF6" s="63" t="s">
        <v>50</v>
      </c>
      <c r="BG6" s="63" t="s">
        <v>51</v>
      </c>
      <c r="BH6" s="64" t="s">
        <v>52</v>
      </c>
      <c r="BI6" s="63" t="s">
        <v>47</v>
      </c>
      <c r="BJ6" s="63" t="s">
        <v>48</v>
      </c>
      <c r="BK6" s="63" t="s">
        <v>49</v>
      </c>
      <c r="BL6" s="63" t="s">
        <v>50</v>
      </c>
      <c r="BM6" s="63" t="s">
        <v>51</v>
      </c>
      <c r="BN6" s="65" t="s">
        <v>52</v>
      </c>
    </row>
    <row r="7" spans="1:66" ht="319.5" customHeight="1">
      <c r="A7" s="76">
        <v>1</v>
      </c>
      <c r="B7" s="76" t="s">
        <v>53</v>
      </c>
      <c r="C7" s="76" t="s">
        <v>54</v>
      </c>
      <c r="D7" s="76" t="s">
        <v>55</v>
      </c>
      <c r="E7" s="76" t="s">
        <v>56</v>
      </c>
      <c r="F7" s="76" t="s">
        <v>57</v>
      </c>
      <c r="G7" s="76" t="s">
        <v>58</v>
      </c>
      <c r="H7" s="76" t="s">
        <v>59</v>
      </c>
      <c r="I7" s="76" t="s">
        <v>60</v>
      </c>
      <c r="J7" s="76" t="s">
        <v>61</v>
      </c>
      <c r="K7" s="76" t="s">
        <v>62</v>
      </c>
      <c r="L7" s="79" t="str">
        <f>IF(K7=0,"Defina la frecuencia",IF(K7="2 veces por año","Muy baja",IF(K7="3 a 24 veces por año","Baja",IF(K7="24 a 500 veces por año","Media",IF(K7="500 veces al año y maximo 5000veces por año","Alta","Muy alta")))))</f>
        <v>Baja</v>
      </c>
      <c r="M7" s="86" t="str">
        <f>IF(L7="Muy baja","20%",IF(L7="Baja","40%",IF(L7="Media","60%",IF(L7="Alta","80%",IF(L7="Muy alta","100%","Defina la Frecuencia")))))</f>
        <v>40%</v>
      </c>
      <c r="N7" s="84">
        <f>VALUE(M7)</f>
        <v>0.4</v>
      </c>
      <c r="O7" s="76"/>
      <c r="P7" s="76" t="s">
        <v>63</v>
      </c>
      <c r="Q7" s="79">
        <f>IF(O7=0,0,IF(O7="Afectación menor a 10 SMLMV","Leve 20%",IF(O7="Entre 10 y 50 SMLMV","Menor 40%",IF(O7="Entre 50 y 100 SMLMV","Moderado 60%",IF(O7="Entre 100 y 500 SMLMV","Mayor 80%","Castastrofico 100%")))))</f>
        <v>0</v>
      </c>
      <c r="R7" s="35">
        <f>IF(O7=0,0,IF(Q7="Leve 20%",20%,IF(Q7="Menor 40%",40%,IF(Q7="Moderado 60%",60%,IF(Q7="Mayor 80%",80%,100%)))))</f>
        <v>0</v>
      </c>
      <c r="S7" s="79" t="str">
        <f>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Moderado 60%</v>
      </c>
      <c r="T7" s="66">
        <f t="shared" ref="T7:T8" si="0">IF(S7=0,0,IF(S7="Leve 20%",20%,IF(S7="Menor 40%",40%,IF(S7="Moderado 60%",60%,IF(S7="Mayor 80%",80%,100%)))))</f>
        <v>0.6</v>
      </c>
      <c r="U7" s="83">
        <f>IF(R7&gt;T7,R7,T7)</f>
        <v>0.6</v>
      </c>
      <c r="V7" s="84">
        <f>VALUE(U7)</f>
        <v>0.6</v>
      </c>
      <c r="W7" s="77" t="str">
        <f>VLOOKUP(N7,Matriz!$B$3:$G$8,MATCH(V7,Matriz!$B$3:$G$3,0),FALSE)</f>
        <v>Moderado</v>
      </c>
      <c r="X7" s="68" t="s">
        <v>64</v>
      </c>
      <c r="Y7" s="70" t="str">
        <f>IF(AA7="Preventivo","X",IF(AA7="Detectivo","X"," "))</f>
        <v>X</v>
      </c>
      <c r="Z7" s="70" t="str">
        <f>IF(AA7="Correctivo","X"," ")</f>
        <v xml:space="preserve"> </v>
      </c>
      <c r="AA7" s="68" t="s">
        <v>65</v>
      </c>
      <c r="AB7" s="71">
        <f>IF(AA7="","",IF(AA7="Preventivo",25%,IF(AA7="Detectivo",15%,10%)))</f>
        <v>0.25</v>
      </c>
      <c r="AC7" s="68" t="s">
        <v>66</v>
      </c>
      <c r="AD7" s="71">
        <f t="shared" ref="AD7" si="1">IF(AC7="Automatico",25%,15%)</f>
        <v>0.15</v>
      </c>
      <c r="AE7" s="69">
        <f t="shared" ref="AE7:AE10" si="2">AB7+AD7</f>
        <v>0.4</v>
      </c>
      <c r="AF7" s="68" t="s">
        <v>67</v>
      </c>
      <c r="AG7" s="68" t="s">
        <v>68</v>
      </c>
      <c r="AH7" s="68" t="s">
        <v>69</v>
      </c>
      <c r="AI7" s="69">
        <f>M7-(M7*AE7)</f>
        <v>0.24</v>
      </c>
      <c r="AJ7" s="79" t="str">
        <f>IF(AK7=0,"Defina la frecuencia",IF(AK7=20%,"Muy baja",IF(AK7=40%,"Baja",IF(AK7=60%,"Media",IF(AK7=80%,"Alta","Muy alta")))))</f>
        <v>Baja</v>
      </c>
      <c r="AK7" s="80">
        <f>IF(AI7&lt;20%,20%,IF(AI7&lt;40%,40%,IF(AI7&lt;60%,60%,IF(AI7&lt;80%,80%,100%))))</f>
        <v>0.4</v>
      </c>
      <c r="AL7" s="88">
        <f>VALUE(AK7)</f>
        <v>0.4</v>
      </c>
      <c r="AM7" s="83" t="str">
        <f>IF(AN7=0,0,IF(AN7=20%,"Leve 20%",IF(AN7=40%,"Menor 40%",IF(AN7=60%,"Moderado 60%",IF(AN7=80%,"Mayor 80%","Catastrofico 100%")))))</f>
        <v>Leve 20%</v>
      </c>
      <c r="AN7" s="83">
        <f>IF(AI8&lt;20%,20%,IF(AI8&lt;40%,40%,IF(AI8&lt;60%,60%,IF(AI8&lt;80%,80%,100%))))</f>
        <v>0.2</v>
      </c>
      <c r="AO7" s="77" t="str">
        <f>VLOOKUP(AK7,Matriz!$B$3:$G$8,MATCH(AN7,Matriz!$B$3:$G$3,0),FALSE)</f>
        <v>Bajo</v>
      </c>
      <c r="AP7" s="76" t="s">
        <v>70</v>
      </c>
      <c r="AQ7" s="68" t="s">
        <v>71</v>
      </c>
      <c r="AR7" s="35" t="s">
        <v>72</v>
      </c>
      <c r="AS7" s="73" t="s">
        <v>73</v>
      </c>
      <c r="AT7" s="73">
        <v>45291</v>
      </c>
      <c r="AU7" s="68" t="s">
        <v>74</v>
      </c>
      <c r="AV7" s="68" t="s">
        <v>75</v>
      </c>
      <c r="AW7" s="35" t="s">
        <v>76</v>
      </c>
      <c r="AX7" s="76" t="s">
        <v>77</v>
      </c>
      <c r="AY7" s="76"/>
      <c r="AZ7" s="35" t="s">
        <v>78</v>
      </c>
      <c r="BA7" s="35" t="s">
        <v>79</v>
      </c>
      <c r="BB7" s="36">
        <v>1</v>
      </c>
      <c r="BC7" s="35" t="s">
        <v>80</v>
      </c>
      <c r="BD7" s="76" t="s">
        <v>77</v>
      </c>
      <c r="BE7" s="75">
        <v>1</v>
      </c>
      <c r="BF7" s="35" t="s">
        <v>81</v>
      </c>
      <c r="BG7" s="35" t="s">
        <v>82</v>
      </c>
      <c r="BH7" s="36">
        <v>0.95</v>
      </c>
      <c r="BI7" s="35" t="s">
        <v>83</v>
      </c>
      <c r="BJ7" s="76" t="s">
        <v>77</v>
      </c>
      <c r="BK7" s="75">
        <v>1</v>
      </c>
      <c r="BL7" s="35" t="s">
        <v>84</v>
      </c>
      <c r="BM7" s="35" t="s">
        <v>85</v>
      </c>
      <c r="BN7" s="27">
        <v>1</v>
      </c>
    </row>
    <row r="8" spans="1:66" ht="286.5" customHeight="1">
      <c r="A8" s="76"/>
      <c r="B8" s="76"/>
      <c r="C8" s="76"/>
      <c r="D8" s="76"/>
      <c r="E8" s="76"/>
      <c r="F8" s="76"/>
      <c r="G8" s="76"/>
      <c r="H8" s="76"/>
      <c r="I8" s="76"/>
      <c r="J8" s="76"/>
      <c r="K8" s="76"/>
      <c r="L8" s="79"/>
      <c r="M8" s="86"/>
      <c r="N8" s="85"/>
      <c r="O8" s="76"/>
      <c r="P8" s="76"/>
      <c r="Q8" s="79"/>
      <c r="R8" s="35">
        <f t="shared" ref="R8" si="3">IF(O8=0,0,IF(Q8="Leve 20%",20%,IF(Q8="Menor 40%",40%,IF(Q8="Moderado 60%",60%,IF(Q8="Mayor 80%",80%,100%)))))</f>
        <v>0</v>
      </c>
      <c r="S8" s="79"/>
      <c r="T8" s="66">
        <f t="shared" si="0"/>
        <v>0</v>
      </c>
      <c r="U8" s="83"/>
      <c r="V8" s="85"/>
      <c r="W8" s="77"/>
      <c r="X8" s="68" t="s">
        <v>86</v>
      </c>
      <c r="Y8" s="70" t="str">
        <f>IF(AA8="Preventivo","X",IF(AA8="Detectivo","X"," "))</f>
        <v>X</v>
      </c>
      <c r="Z8" s="70" t="str">
        <f>IF(AA8="Correctivo","X"," ")</f>
        <v xml:space="preserve"> </v>
      </c>
      <c r="AA8" s="68" t="s">
        <v>65</v>
      </c>
      <c r="AB8" s="71">
        <f>IF(AA8="","",IF(AA8="Preventivo",25%,IF(AA8="Detectivo",15%,10%)))</f>
        <v>0.25</v>
      </c>
      <c r="AC8" s="68" t="s">
        <v>66</v>
      </c>
      <c r="AD8" s="71">
        <f t="shared" ref="AD8:AD9" si="4">IF(AC8="Automatico",25%,15%)</f>
        <v>0.15</v>
      </c>
      <c r="AE8" s="69">
        <f t="shared" si="2"/>
        <v>0.4</v>
      </c>
      <c r="AF8" s="68" t="s">
        <v>67</v>
      </c>
      <c r="AG8" s="68" t="s">
        <v>87</v>
      </c>
      <c r="AH8" s="68" t="s">
        <v>69</v>
      </c>
      <c r="AI8" s="69">
        <f>AI7-(AI7*AE8)</f>
        <v>0.14399999999999999</v>
      </c>
      <c r="AJ8" s="79"/>
      <c r="AK8" s="80"/>
      <c r="AL8" s="89"/>
      <c r="AM8" s="83"/>
      <c r="AN8" s="83"/>
      <c r="AO8" s="77"/>
      <c r="AP8" s="76"/>
      <c r="AQ8" s="68" t="s">
        <v>88</v>
      </c>
      <c r="AR8" s="35" t="s">
        <v>72</v>
      </c>
      <c r="AS8" s="73">
        <v>44927</v>
      </c>
      <c r="AT8" s="73">
        <v>45291</v>
      </c>
      <c r="AU8" s="68" t="s">
        <v>74</v>
      </c>
      <c r="AV8" s="68" t="s">
        <v>89</v>
      </c>
      <c r="AW8" s="35" t="s">
        <v>90</v>
      </c>
      <c r="AX8" s="76"/>
      <c r="AY8" s="76"/>
      <c r="AZ8" s="35" t="s">
        <v>91</v>
      </c>
      <c r="BA8" s="35" t="s">
        <v>92</v>
      </c>
      <c r="BB8" s="36">
        <v>0.98</v>
      </c>
      <c r="BC8" s="35" t="s">
        <v>93</v>
      </c>
      <c r="BD8" s="76"/>
      <c r="BE8" s="76"/>
      <c r="BF8" s="35" t="s">
        <v>81</v>
      </c>
      <c r="BG8" s="35" t="s">
        <v>94</v>
      </c>
      <c r="BH8" s="36">
        <v>1</v>
      </c>
      <c r="BI8" s="35" t="s">
        <v>95</v>
      </c>
      <c r="BJ8" s="76" t="s">
        <v>77</v>
      </c>
      <c r="BK8" s="76"/>
      <c r="BL8" s="35" t="s">
        <v>81</v>
      </c>
      <c r="BM8" s="35" t="s">
        <v>96</v>
      </c>
      <c r="BN8" s="27">
        <v>0.91600000000000004</v>
      </c>
    </row>
    <row r="9" spans="1:66" ht="203.25" customHeight="1">
      <c r="A9" s="76">
        <v>2</v>
      </c>
      <c r="B9" s="76" t="s">
        <v>53</v>
      </c>
      <c r="C9" s="76" t="s">
        <v>54</v>
      </c>
      <c r="D9" s="76" t="s">
        <v>55</v>
      </c>
      <c r="E9" s="76" t="s">
        <v>56</v>
      </c>
      <c r="F9" s="76" t="s">
        <v>97</v>
      </c>
      <c r="G9" s="76" t="s">
        <v>98</v>
      </c>
      <c r="H9" s="76" t="s">
        <v>99</v>
      </c>
      <c r="I9" s="76" t="s">
        <v>100</v>
      </c>
      <c r="J9" s="76" t="s">
        <v>61</v>
      </c>
      <c r="K9" s="76" t="s">
        <v>101</v>
      </c>
      <c r="L9" s="79" t="str">
        <f>IF(K9=0,"Defina la frecuencia",IF(K9="2 veces por año","Muy baja",IF(K9="3 a 24 veces por año","Baja",IF(K9="24 a 500 veces por año","Media",IF(K9="500 veces al año y maximo 5000veces por año","Alta","Muy alta")))))</f>
        <v>Media</v>
      </c>
      <c r="M9" s="86" t="str">
        <f>IF(L9="Muy baja","20%",IF(L9="Baja","40%",IF(L9="Media","60%",IF(L9="Alta","80%",IF(L9="Muy alta","100%","Defina la Frecuencia")))))</f>
        <v>60%</v>
      </c>
      <c r="N9" s="84">
        <f>VALUE(M9)</f>
        <v>0.6</v>
      </c>
      <c r="O9" s="76"/>
      <c r="P9" s="76" t="s">
        <v>63</v>
      </c>
      <c r="Q9" s="79">
        <f>IF(O9=0,0,IF(O9="Afectación menor a 10 SMLMV","Leve 20%",IF(O9="Entre 10 y 50 SMLMV","Menor 40%",IF(O9="Entre 50 y 100 SMLMV","Moderado 60%",IF(O9="Entre 100 y 500 SMLMV","Mayor 80%","Castastrofico 100%")))))</f>
        <v>0</v>
      </c>
      <c r="R9" s="35">
        <f>IF(O9=0,0,IF(Q9="Leve 20%",20%,IF(Q9="Menor 40%",40%,IF(Q9="Moderado 60%",60%,IF(Q9="Mayor 80%",80%,100%)))))</f>
        <v>0</v>
      </c>
      <c r="S9" s="79" t="str">
        <f>IF(P9=0,0,IF(P9="El riesgo afecta la imagen de algún área del Instituto","Leve 20%",IF(P9="El riesgo afecta la imagen del Instituto internamente, de conocimiento general nivel interno, de junta directiva y proveedores","Menor 40%",IF(P9="El riesgo afecta la imagen del Instituto con algunos usuarios de relevancia frente al logro de los objetivos","Moderado 60%",IF(P9="El riesgo afecta la imagen del Instituto con efecto publicitario sostenido a nivel de sector administrativo, nivel departamental o municipal","Mayor 80%","Catastrofico 100%")))))</f>
        <v>Moderado 60%</v>
      </c>
      <c r="T9" s="66">
        <f t="shared" ref="T9:T10" si="5">IF(S9=0,0,IF(S9="Leve 20%",20%,IF(S9="Menor 40%",40%,IF(S9="Moderado 60%",60%,IF(S9="Mayor 80%",80%,100%)))))</f>
        <v>0.6</v>
      </c>
      <c r="U9" s="83">
        <f>IF(R9&gt;T9,R9,T9)</f>
        <v>0.6</v>
      </c>
      <c r="V9" s="84">
        <f>VALUE(U9)</f>
        <v>0.6</v>
      </c>
      <c r="W9" s="77" t="str">
        <f>VLOOKUP(N9,Matriz!$B$3:$G$8,MATCH(V9,Matriz!$B$3:$G$3,0),FALSE)</f>
        <v>Moderado</v>
      </c>
      <c r="X9" s="68" t="s">
        <v>102</v>
      </c>
      <c r="Y9" s="70" t="str">
        <f>IF(AA9="Preventivo","X",IF(AA9="Detectivo","X"," "))</f>
        <v>X</v>
      </c>
      <c r="Z9" s="70" t="str">
        <f>IF(AA9="Correctivo","X"," ")</f>
        <v xml:space="preserve"> </v>
      </c>
      <c r="AA9" s="68" t="s">
        <v>65</v>
      </c>
      <c r="AB9" s="71">
        <f>IF(AA9="","",IF(AA9="Preventivo",25%,IF(AA9="Detectivo",15%,10%)))</f>
        <v>0.25</v>
      </c>
      <c r="AC9" s="68" t="s">
        <v>66</v>
      </c>
      <c r="AD9" s="71">
        <f t="shared" si="4"/>
        <v>0.15</v>
      </c>
      <c r="AE9" s="69">
        <f t="shared" si="2"/>
        <v>0.4</v>
      </c>
      <c r="AF9" s="68" t="s">
        <v>67</v>
      </c>
      <c r="AG9" s="68" t="s">
        <v>87</v>
      </c>
      <c r="AH9" s="68" t="s">
        <v>69</v>
      </c>
      <c r="AI9" s="69">
        <f>M9-(M9*AE9)</f>
        <v>0.36</v>
      </c>
      <c r="AJ9" s="79" t="str">
        <f>IF(AK9=0,"Defina la frecuencia",IF(AK9=20%,"Muy baja",IF(AK9=40%,"Baja",IF(AK9=60%,"Media",IF(AK9=80%,"Alta","Muy alta")))))</f>
        <v>Baja</v>
      </c>
      <c r="AK9" s="80">
        <f>IF(AI9&lt;20%,20%,IF(AI9&lt;40%,40%,IF(AI9&lt;60%,60%,IF(AI9&lt;80%,80%,100%))))</f>
        <v>0.4</v>
      </c>
      <c r="AL9" s="81">
        <f>VALUE(AK9)</f>
        <v>0.4</v>
      </c>
      <c r="AM9" s="83" t="str">
        <f>IF(AN9=0,0,IF(AN9=20%,"Leve 20%",IF(AN9=40%,"Menor 40%",IF(AN9=60%,"Moderado 60%",IF(AN9=80%,"Mayor 80%","Catastrofico 100%")))))</f>
        <v>Moderado 60%</v>
      </c>
      <c r="AN9" s="83">
        <f>IF(AI10&lt;20%,20%,IF(AI10&lt;40%,40%,IF(AI10&lt;60%,60%,IF(AI10&lt;80%,80%,100%))))</f>
        <v>0.6</v>
      </c>
      <c r="AO9" s="77" t="str">
        <f>VLOOKUP(AK9,Matriz!$B$3:$G$8,MATCH(AN9,Matriz!$B$3:$G$3,0),FALSE)</f>
        <v>Moderado</v>
      </c>
      <c r="AP9" s="78" t="s">
        <v>70</v>
      </c>
      <c r="AQ9" s="68" t="s">
        <v>103</v>
      </c>
      <c r="AR9" s="35" t="s">
        <v>72</v>
      </c>
      <c r="AS9" s="72">
        <v>44927</v>
      </c>
      <c r="AT9" s="72">
        <v>45291</v>
      </c>
      <c r="AU9" s="68" t="s">
        <v>74</v>
      </c>
      <c r="AV9" s="68" t="s">
        <v>104</v>
      </c>
      <c r="AW9" s="35" t="s">
        <v>105</v>
      </c>
      <c r="AX9" s="76" t="s">
        <v>106</v>
      </c>
      <c r="AY9" s="76"/>
      <c r="AZ9" s="35" t="s">
        <v>107</v>
      </c>
      <c r="BA9" s="35" t="s">
        <v>108</v>
      </c>
      <c r="BB9" s="36">
        <v>0.5</v>
      </c>
      <c r="BC9" s="35" t="s">
        <v>105</v>
      </c>
      <c r="BD9" s="76" t="s">
        <v>77</v>
      </c>
      <c r="BE9" s="75">
        <v>1</v>
      </c>
      <c r="BF9" s="35" t="s">
        <v>81</v>
      </c>
      <c r="BG9" s="35" t="s">
        <v>109</v>
      </c>
      <c r="BH9" s="36">
        <v>1</v>
      </c>
      <c r="BI9" s="35" t="s">
        <v>110</v>
      </c>
      <c r="BJ9" s="76" t="s">
        <v>77</v>
      </c>
      <c r="BK9" s="75">
        <v>1</v>
      </c>
      <c r="BL9" s="35" t="s">
        <v>81</v>
      </c>
      <c r="BM9" s="35" t="s">
        <v>109</v>
      </c>
      <c r="BN9" s="27">
        <v>1</v>
      </c>
    </row>
    <row r="10" spans="1:66" ht="168.75" customHeight="1">
      <c r="A10" s="76"/>
      <c r="B10" s="76"/>
      <c r="C10" s="76"/>
      <c r="D10" s="76"/>
      <c r="E10" s="76"/>
      <c r="F10" s="76"/>
      <c r="G10" s="76"/>
      <c r="H10" s="76"/>
      <c r="I10" s="76"/>
      <c r="J10" s="76"/>
      <c r="K10" s="76"/>
      <c r="L10" s="79"/>
      <c r="M10" s="86"/>
      <c r="N10" s="85"/>
      <c r="O10" s="76"/>
      <c r="P10" s="76"/>
      <c r="Q10" s="79"/>
      <c r="R10" s="35">
        <f t="shared" ref="R10" si="6">IF(O10=0,0,IF(Q10="Leve 20%",20%,IF(Q10="Menor 40%",40%,IF(Q10="Moderado 60%",60%,IF(Q10="Mayor 80%",80%,100%)))))</f>
        <v>0</v>
      </c>
      <c r="S10" s="79"/>
      <c r="T10" s="66">
        <f t="shared" si="5"/>
        <v>0</v>
      </c>
      <c r="U10" s="83"/>
      <c r="V10" s="85"/>
      <c r="W10" s="77"/>
      <c r="X10" s="68" t="s">
        <v>111</v>
      </c>
      <c r="Y10" s="70" t="str">
        <f>IF(AA10="Preventivo","X",IF(AA10="Detectivo","X"," "))</f>
        <v xml:space="preserve"> </v>
      </c>
      <c r="Z10" s="70" t="str">
        <f>IF(AA10="Correctivo","X"," ")</f>
        <v>X</v>
      </c>
      <c r="AA10" s="68" t="s">
        <v>112</v>
      </c>
      <c r="AB10" s="68">
        <f>IF(AA10="","",IF(AA10="Preventivo",25%,IF(AA10="Detectivo",15%,10%)))</f>
        <v>0.1</v>
      </c>
      <c r="AC10" s="68" t="s">
        <v>66</v>
      </c>
      <c r="AD10" s="68">
        <f t="shared" ref="AD10" si="7">IF(AC10="Automatico",25%,15%)</f>
        <v>0.15</v>
      </c>
      <c r="AE10" s="69">
        <f t="shared" si="2"/>
        <v>0.25</v>
      </c>
      <c r="AF10" s="68" t="s">
        <v>67</v>
      </c>
      <c r="AG10" s="68" t="s">
        <v>87</v>
      </c>
      <c r="AH10" s="68" t="s">
        <v>69</v>
      </c>
      <c r="AI10" s="69">
        <f>U9-(U9*AE10)</f>
        <v>0.44999999999999996</v>
      </c>
      <c r="AJ10" s="79"/>
      <c r="AK10" s="80"/>
      <c r="AL10" s="82"/>
      <c r="AM10" s="83"/>
      <c r="AN10" s="83"/>
      <c r="AO10" s="77"/>
      <c r="AP10" s="78"/>
      <c r="AQ10" s="68" t="s">
        <v>113</v>
      </c>
      <c r="AR10" s="35" t="s">
        <v>72</v>
      </c>
      <c r="AS10" s="72">
        <v>44927</v>
      </c>
      <c r="AT10" s="72">
        <v>45291</v>
      </c>
      <c r="AU10" s="68" t="s">
        <v>74</v>
      </c>
      <c r="AV10" s="68" t="s">
        <v>114</v>
      </c>
      <c r="AW10" s="35" t="s">
        <v>115</v>
      </c>
      <c r="AX10" s="76"/>
      <c r="AY10" s="76"/>
      <c r="AZ10" s="35" t="s">
        <v>116</v>
      </c>
      <c r="BA10" s="35" t="s">
        <v>117</v>
      </c>
      <c r="BB10" s="36">
        <v>0.5</v>
      </c>
      <c r="BC10" s="35" t="s">
        <v>115</v>
      </c>
      <c r="BD10" s="76"/>
      <c r="BE10" s="76"/>
      <c r="BF10" s="35" t="s">
        <v>81</v>
      </c>
      <c r="BG10" s="35" t="s">
        <v>118</v>
      </c>
      <c r="BH10" s="36">
        <v>0.5</v>
      </c>
      <c r="BI10" s="35" t="s">
        <v>115</v>
      </c>
      <c r="BJ10" s="76" t="s">
        <v>77</v>
      </c>
      <c r="BK10" s="76"/>
      <c r="BL10" s="35" t="s">
        <v>81</v>
      </c>
      <c r="BM10" s="35" t="s">
        <v>119</v>
      </c>
      <c r="BN10" s="27">
        <v>0.7</v>
      </c>
    </row>
    <row r="11" spans="1:66"/>
    <row r="12" spans="1:66"/>
    <row r="13" spans="1:66"/>
    <row r="14" spans="1:66"/>
    <row r="15" spans="1:66"/>
    <row r="16" spans="1:6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94">
    <mergeCell ref="F9:F10"/>
    <mergeCell ref="BI4:BN5"/>
    <mergeCell ref="AA5:AH5"/>
    <mergeCell ref="AI5:AI6"/>
    <mergeCell ref="AJ5:AJ6"/>
    <mergeCell ref="AK5:AK6"/>
    <mergeCell ref="AM5:AM6"/>
    <mergeCell ref="AQ4:AV5"/>
    <mergeCell ref="AW4:BB5"/>
    <mergeCell ref="AN5:AN6"/>
    <mergeCell ref="AO5:AO6"/>
    <mergeCell ref="AP5:AP6"/>
    <mergeCell ref="X4:AP4"/>
    <mergeCell ref="Y5:Z5"/>
    <mergeCell ref="BC4:BH5"/>
    <mergeCell ref="X5:X6"/>
    <mergeCell ref="W7:W8"/>
    <mergeCell ref="V7:V8"/>
    <mergeCell ref="J7:J8"/>
    <mergeCell ref="K7:K8"/>
    <mergeCell ref="L7:L8"/>
    <mergeCell ref="M7:M8"/>
    <mergeCell ref="O7:O8"/>
    <mergeCell ref="N7:N8"/>
    <mergeCell ref="A1:B3"/>
    <mergeCell ref="D4:D6"/>
    <mergeCell ref="C4:C6"/>
    <mergeCell ref="A4:B6"/>
    <mergeCell ref="E4:E6"/>
    <mergeCell ref="C1:I1"/>
    <mergeCell ref="C2:I2"/>
    <mergeCell ref="C3:E3"/>
    <mergeCell ref="F3:I3"/>
    <mergeCell ref="F4:W5"/>
    <mergeCell ref="F7:F8"/>
    <mergeCell ref="A7:A8"/>
    <mergeCell ref="B7:B8"/>
    <mergeCell ref="C7:C8"/>
    <mergeCell ref="D7:D8"/>
    <mergeCell ref="E7:E8"/>
    <mergeCell ref="G7:G8"/>
    <mergeCell ref="H7:H8"/>
    <mergeCell ref="I7:I8"/>
    <mergeCell ref="J1:L3"/>
    <mergeCell ref="BJ7:BJ8"/>
    <mergeCell ref="AO7:AO8"/>
    <mergeCell ref="AP7:AP8"/>
    <mergeCell ref="AJ7:AJ8"/>
    <mergeCell ref="AK7:AK8"/>
    <mergeCell ref="AM7:AM8"/>
    <mergeCell ref="AN7:AN8"/>
    <mergeCell ref="P7:P8"/>
    <mergeCell ref="AL7:AL8"/>
    <mergeCell ref="Q7:Q8"/>
    <mergeCell ref="S7:S8"/>
    <mergeCell ref="U7:U8"/>
    <mergeCell ref="BK7:BK8"/>
    <mergeCell ref="AX7:AX8"/>
    <mergeCell ref="AY7:AY8"/>
    <mergeCell ref="BD7:BD8"/>
    <mergeCell ref="BE7:BE8"/>
    <mergeCell ref="A9:A10"/>
    <mergeCell ref="B9:B10"/>
    <mergeCell ref="C9:C10"/>
    <mergeCell ref="D9:D10"/>
    <mergeCell ref="E9:E10"/>
    <mergeCell ref="G9:G10"/>
    <mergeCell ref="H9:H10"/>
    <mergeCell ref="I9:I10"/>
    <mergeCell ref="J9:J10"/>
    <mergeCell ref="K9:K10"/>
    <mergeCell ref="L9:L10"/>
    <mergeCell ref="M9:M10"/>
    <mergeCell ref="N9:N10"/>
    <mergeCell ref="O9:O10"/>
    <mergeCell ref="P9:P10"/>
    <mergeCell ref="Q9:Q10"/>
    <mergeCell ref="S9:S10"/>
    <mergeCell ref="U9:U10"/>
    <mergeCell ref="V9:V10"/>
    <mergeCell ref="W9:W10"/>
    <mergeCell ref="AO9:AO10"/>
    <mergeCell ref="AP9:AP10"/>
    <mergeCell ref="BJ9:BJ10"/>
    <mergeCell ref="AJ9:AJ10"/>
    <mergeCell ref="AK9:AK10"/>
    <mergeCell ref="AL9:AL10"/>
    <mergeCell ref="AM9:AM10"/>
    <mergeCell ref="AN9:AN10"/>
    <mergeCell ref="BK9:BK10"/>
    <mergeCell ref="AX9:AX10"/>
    <mergeCell ref="AY9:AY10"/>
    <mergeCell ref="BD9:BD10"/>
    <mergeCell ref="BE9:BE10"/>
  </mergeCells>
  <conditionalFormatting sqref="L7:N7 L10:M10 L8:M8">
    <cfRule type="expression" dxfId="47" priority="108">
      <formula>IF($L7="Muy alta",TRUE,FALSE)</formula>
    </cfRule>
    <cfRule type="expression" dxfId="46" priority="109">
      <formula>IF($L7="Alta",TRUE,FALSE)</formula>
    </cfRule>
    <cfRule type="expression" dxfId="45" priority="110">
      <formula>IF($L7="Media",TRUE,FALSE)</formula>
    </cfRule>
    <cfRule type="expression" dxfId="44" priority="112">
      <formula>IF($L7="Baja",TRUE,FALSE)</formula>
    </cfRule>
    <cfRule type="expression" dxfId="43" priority="113">
      <formula>IF($L7="Muy Baja",TRUE,FALSE)</formula>
    </cfRule>
  </conditionalFormatting>
  <conditionalFormatting sqref="U7:V7 U10 U8 AM7:AN10">
    <cfRule type="expression" dxfId="42" priority="98">
      <formula>IF($U7=100%,TRUE,FALSE)</formula>
    </cfRule>
    <cfRule type="expression" dxfId="41" priority="99">
      <formula>IF($U7=80%,TRUE,FALSE)</formula>
    </cfRule>
    <cfRule type="expression" dxfId="40" priority="100">
      <formula>IF($U7=60%,TRUE,FALSE)</formula>
    </cfRule>
    <cfRule type="expression" dxfId="39" priority="101">
      <formula>IF($U7=40%,TRUE,FALSE)</formula>
    </cfRule>
    <cfRule type="expression" dxfId="38" priority="102">
      <formula>IF($U7=20%,TRUE,FALSE)</formula>
    </cfRule>
  </conditionalFormatting>
  <conditionalFormatting sqref="Q7:Q10">
    <cfRule type="expression" dxfId="37" priority="82">
      <formula>IF($Q7="Catastrofico 100%",TRUE,FALSE)</formula>
    </cfRule>
    <cfRule type="expression" dxfId="36" priority="83">
      <formula>IF($Q7="Mayor 80%",TRUE,FALSE)</formula>
    </cfRule>
    <cfRule type="expression" dxfId="35" priority="84">
      <formula>IF($Q7="Moderado 60%",TRUE,FALSE)</formula>
    </cfRule>
    <cfRule type="expression" dxfId="34" priority="85">
      <formula>IF($Q7="Menor 40%",TRUE,FALSE)</formula>
    </cfRule>
    <cfRule type="expression" dxfId="33" priority="86">
      <formula>IF($Q7="Leve 20%",TRUE,FALSE)</formula>
    </cfRule>
  </conditionalFormatting>
  <conditionalFormatting sqref="S7:S10">
    <cfRule type="expression" dxfId="32" priority="77">
      <formula>IF($S7="Catastrofico 100%",TRUE,FALSE)</formula>
    </cfRule>
    <cfRule type="expression" dxfId="31" priority="78">
      <formula>IF($S7="Mayor 80%",TRUE,FALSE)</formula>
    </cfRule>
    <cfRule type="expression" dxfId="30" priority="79">
      <formula>IF($S7="Moderado 60%",TRUE,FALSE)</formula>
    </cfRule>
    <cfRule type="expression" dxfId="29" priority="80">
      <formula>IF($S7="Menor 40%",TRUE,FALSE)</formula>
    </cfRule>
    <cfRule type="expression" dxfId="28" priority="81">
      <formula>IF($S7="Leve 20%",TRUE,FALSE)</formula>
    </cfRule>
  </conditionalFormatting>
  <conditionalFormatting sqref="AO7:AO10 W7:W10">
    <cfRule type="expression" dxfId="27" priority="68">
      <formula>IF($W7="Extremo",TRUE,FALSE)</formula>
    </cfRule>
    <cfRule type="expression" dxfId="26" priority="69">
      <formula>IF($W7="Alto",TRUE,FALSE)</formula>
    </cfRule>
    <cfRule type="expression" dxfId="25" priority="70">
      <formula>IF($W7="Moderado",TRUE,FALSE)</formula>
    </cfRule>
    <cfRule type="expression" dxfId="24" priority="71">
      <formula>IF($W7="Bajo",TRUE,FALSE)</formula>
    </cfRule>
  </conditionalFormatting>
  <conditionalFormatting sqref="AJ7:AK10">
    <cfRule type="expression" dxfId="23" priority="63">
      <formula>IF($AJ7="Muy alta",TRUE,FALSE)</formula>
    </cfRule>
    <cfRule type="expression" dxfId="22" priority="64">
      <formula>IF($AJ7="Alta",TRUE,FALSE)</formula>
    </cfRule>
    <cfRule type="expression" dxfId="21" priority="65">
      <formula>IF($AJ7="Media",TRUE,FALSE)</formula>
    </cfRule>
    <cfRule type="expression" dxfId="20" priority="66">
      <formula>IF($AJ7="Baja",TRUE,FALSE)</formula>
    </cfRule>
    <cfRule type="expression" dxfId="19" priority="67">
      <formula>IF($AJ7="Muy baja",TRUE,FALSE)</formula>
    </cfRule>
  </conditionalFormatting>
  <conditionalFormatting sqref="L9:N9">
    <cfRule type="expression" dxfId="18" priority="44">
      <formula>IF($L9="Muy alta",TRUE,FALSE)</formula>
    </cfRule>
    <cfRule type="expression" dxfId="17" priority="45">
      <formula>IF($L9="Alta",TRUE,FALSE)</formula>
    </cfRule>
    <cfRule type="expression" dxfId="16" priority="46">
      <formula>IF($L9="Media",TRUE,FALSE)</formula>
    </cfRule>
    <cfRule type="expression" dxfId="15" priority="47">
      <formula>IF($L9="Baja",TRUE,FALSE)</formula>
    </cfRule>
    <cfRule type="expression" dxfId="14" priority="48">
      <formula>IF($L9="Muy Baja",TRUE,FALSE)</formula>
    </cfRule>
  </conditionalFormatting>
  <conditionalFormatting sqref="U9:V9">
    <cfRule type="expression" dxfId="13" priority="39">
      <formula>IF($U9=100%,TRUE,FALSE)</formula>
    </cfRule>
    <cfRule type="expression" dxfId="12" priority="40">
      <formula>IF($U9=80%,TRUE,FALSE)</formula>
    </cfRule>
    <cfRule type="expression" dxfId="11" priority="41">
      <formula>IF($U9=60%,TRUE,FALSE)</formula>
    </cfRule>
    <cfRule type="expression" dxfId="10" priority="42">
      <formula>IF($U9=40%,TRUE,FALSE)</formula>
    </cfRule>
    <cfRule type="expression" dxfId="9" priority="43">
      <formula>IF($U9=20%,TRUE,FALSE)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K7 K9</xm:sqref>
        </x14:dataValidation>
        <x14:dataValidation type="list" allowBlank="1" showInputMessage="1" showErrorMessage="1" xr:uid="{161664FB-FB43-46A2-ACA3-A1D959DBE1E8}">
          <x14:formula1>
            <xm:f>Listas!$E$3:$E$7</xm:f>
          </x14:formula1>
          <xm:sqref>O7 O9</xm:sqref>
        </x14:dataValidation>
        <x14:dataValidation type="list" allowBlank="1" showInputMessage="1" showErrorMessage="1" xr:uid="{CE63960E-9783-4930-BB1A-C82EC5B2BDFA}">
          <x14:formula1>
            <xm:f>Listas!$F$3:$F$7</xm:f>
          </x14:formula1>
          <xm:sqref>P7 P9</xm:sqref>
        </x14:dataValidation>
        <x14:dataValidation type="list" allowBlank="1" showInputMessage="1" showErrorMessage="1" xr:uid="{46D6E266-95CA-41BA-99FE-E9CCB3C9174A}">
          <x14:formula1>
            <xm:f>Listas!$P$2:$P$4</xm:f>
          </x14:formula1>
          <xm:sqref>AU7:AU10</xm:sqref>
        </x14:dataValidation>
        <x14:dataValidation type="list" allowBlank="1" showInputMessage="1" showErrorMessage="1" xr:uid="{008DCCA4-6B15-4E9E-BF0B-024B6C2A85D2}">
          <x14:formula1>
            <xm:f>Listas!$A$2:$A$10</xm:f>
          </x14:formula1>
          <xm:sqref>J7 J9</xm:sqref>
        </x14:dataValidation>
        <x14:dataValidation type="list" allowBlank="1" showInputMessage="1" showErrorMessage="1" xr:uid="{1651180C-A264-4DBE-8DDC-1E33069FADA3}">
          <x14:formula1>
            <xm:f>Listas!$R$2:$R$3</xm:f>
          </x14:formula1>
          <xm:sqref>B7 B9</xm:sqref>
        </x14:dataValidation>
        <x14:dataValidation type="list" allowBlank="1" showInputMessage="1" showErrorMessage="1" xr:uid="{C02F0F0B-BE94-4170-B066-729F35051F44}">
          <x14:formula1>
            <xm:f>Listas!$T$2:$T$3</xm:f>
          </x14:formula1>
          <xm:sqref>BD7 AX7 BJ7 BD9 AX9 BJ9</xm:sqref>
        </x14:dataValidation>
        <x14:dataValidation type="list" allowBlank="1" showInputMessage="1" showErrorMessage="1" xr:uid="{F4C3936E-7187-4E9B-9409-5FEAD27D909E}">
          <x14:formula1>
            <xm:f>Listas!$H$2:$H$4</xm:f>
          </x14:formula1>
          <xm:sqref>AA7:AA10</xm:sqref>
        </x14:dataValidation>
        <x14:dataValidation type="list" allowBlank="1" showInputMessage="1" showErrorMessage="1" xr:uid="{BC795DE6-5D32-4AE9-9E87-F5BDD0C633CF}">
          <x14:formula1>
            <xm:f>Listas!$I$2:$I$3</xm:f>
          </x14:formula1>
          <xm:sqref>AC7:AD10</xm:sqref>
        </x14:dataValidation>
        <x14:dataValidation type="list" allowBlank="1" showInputMessage="1" showErrorMessage="1" xr:uid="{2F1CA850-B5CC-4D9E-887D-25F63C0DF97B}">
          <x14:formula1>
            <xm:f>Listas!$J$2:$J$3</xm:f>
          </x14:formula1>
          <xm:sqref>AF7:AF10</xm:sqref>
        </x14:dataValidation>
        <x14:dataValidation type="list" allowBlank="1" showInputMessage="1" showErrorMessage="1" xr:uid="{B34E9BD0-E261-482D-BFD0-A58D3E1817FF}">
          <x14:formula1>
            <xm:f>Listas!$K$2:$K$3</xm:f>
          </x14:formula1>
          <xm:sqref>AG7:AG10</xm:sqref>
        </x14:dataValidation>
        <x14:dataValidation type="list" allowBlank="1" showInputMessage="1" showErrorMessage="1" xr:uid="{46975C80-A6DF-4BD4-BD1D-DB8F650B5A7F}">
          <x14:formula1>
            <xm:f>Listas!$L$2:$L$3</xm:f>
          </x14:formula1>
          <xm:sqref>AH7:AH10</xm:sqref>
        </x14:dataValidation>
        <x14:dataValidation type="list" allowBlank="1" showInputMessage="1" showErrorMessage="1" xr:uid="{2C27F230-6833-4B66-91EB-0AC5B9E00340}">
          <x14:formula1>
            <xm:f>Listas!$N$2:$N$4</xm:f>
          </x14:formula1>
          <xm:sqref>AP7 AP9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workbookViewId="0">
      <selection activeCell="N3" sqref="N3"/>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27</v>
      </c>
      <c r="C1" s="16" t="s">
        <v>120</v>
      </c>
      <c r="E1" s="118" t="s">
        <v>121</v>
      </c>
      <c r="F1" s="118"/>
      <c r="H1" s="119" t="s">
        <v>16</v>
      </c>
      <c r="I1" s="119"/>
      <c r="J1" s="119"/>
      <c r="K1" s="119"/>
      <c r="L1" s="119"/>
      <c r="N1" s="15" t="s">
        <v>22</v>
      </c>
      <c r="P1" s="17" t="s">
        <v>45</v>
      </c>
      <c r="R1" s="17" t="s">
        <v>122</v>
      </c>
      <c r="T1" s="18" t="s">
        <v>48</v>
      </c>
    </row>
    <row r="2" spans="1:23" ht="49.5" customHeight="1">
      <c r="A2" s="19" t="s">
        <v>123</v>
      </c>
      <c r="C2" s="21" t="s">
        <v>124</v>
      </c>
      <c r="E2" s="24" t="s">
        <v>125</v>
      </c>
      <c r="F2" s="24" t="s">
        <v>31</v>
      </c>
      <c r="H2" s="32" t="s">
        <v>65</v>
      </c>
      <c r="I2" s="32" t="s">
        <v>126</v>
      </c>
      <c r="J2" s="32" t="s">
        <v>67</v>
      </c>
      <c r="K2" s="32" t="s">
        <v>87</v>
      </c>
      <c r="L2" s="32" t="s">
        <v>69</v>
      </c>
      <c r="N2" s="31" t="s">
        <v>127</v>
      </c>
      <c r="P2" s="44" t="s">
        <v>128</v>
      </c>
      <c r="R2" s="32" t="s">
        <v>53</v>
      </c>
      <c r="T2" s="35" t="s">
        <v>77</v>
      </c>
    </row>
    <row r="3" spans="1:23" ht="49.5" customHeight="1">
      <c r="A3" s="19" t="s">
        <v>129</v>
      </c>
      <c r="C3" s="21" t="s">
        <v>62</v>
      </c>
      <c r="E3" s="25" t="s">
        <v>130</v>
      </c>
      <c r="F3" s="25" t="s">
        <v>131</v>
      </c>
      <c r="H3" s="32" t="s">
        <v>132</v>
      </c>
      <c r="I3" s="32" t="s">
        <v>66</v>
      </c>
      <c r="J3" s="32" t="s">
        <v>133</v>
      </c>
      <c r="K3" s="32" t="s">
        <v>68</v>
      </c>
      <c r="L3" s="32" t="s">
        <v>134</v>
      </c>
      <c r="N3" s="74" t="s">
        <v>135</v>
      </c>
      <c r="P3" s="45" t="s">
        <v>74</v>
      </c>
      <c r="R3" s="32" t="s">
        <v>136</v>
      </c>
      <c r="T3" s="35" t="s">
        <v>106</v>
      </c>
    </row>
    <row r="4" spans="1:23" ht="96" customHeight="1">
      <c r="A4" s="19" t="s">
        <v>137</v>
      </c>
      <c r="C4" s="21" t="s">
        <v>101</v>
      </c>
      <c r="E4" s="25" t="s">
        <v>138</v>
      </c>
      <c r="F4" s="25" t="s">
        <v>139</v>
      </c>
      <c r="H4" s="32" t="s">
        <v>112</v>
      </c>
      <c r="I4" s="11"/>
      <c r="J4" s="11"/>
      <c r="K4" s="11"/>
      <c r="L4" s="11"/>
      <c r="N4" s="33" t="s">
        <v>140</v>
      </c>
      <c r="P4" s="44" t="s">
        <v>141</v>
      </c>
    </row>
    <row r="5" spans="1:23" ht="49.5" customHeight="1">
      <c r="A5" s="19" t="s">
        <v>142</v>
      </c>
      <c r="C5" s="21" t="s">
        <v>143</v>
      </c>
      <c r="E5" s="25" t="s">
        <v>144</v>
      </c>
      <c r="F5" s="25" t="s">
        <v>63</v>
      </c>
    </row>
    <row r="6" spans="1:23" ht="49.5" customHeight="1">
      <c r="A6" s="19" t="s">
        <v>145</v>
      </c>
      <c r="C6" s="22" t="s">
        <v>146</v>
      </c>
      <c r="E6" s="25" t="s">
        <v>147</v>
      </c>
      <c r="F6" s="25" t="s">
        <v>148</v>
      </c>
      <c r="N6" s="30"/>
    </row>
    <row r="7" spans="1:23" ht="49.5" customHeight="1">
      <c r="A7" s="19" t="s">
        <v>149</v>
      </c>
      <c r="E7" s="25" t="s">
        <v>150</v>
      </c>
      <c r="F7" s="25" t="s">
        <v>151</v>
      </c>
    </row>
    <row r="8" spans="1:23" ht="49.5" customHeight="1">
      <c r="A8" s="19" t="s">
        <v>152</v>
      </c>
      <c r="C8" s="16" t="s">
        <v>153</v>
      </c>
      <c r="E8" s="23"/>
      <c r="F8" s="23"/>
    </row>
    <row r="9" spans="1:23" ht="51.75" customHeight="1">
      <c r="A9" s="19" t="s">
        <v>154</v>
      </c>
      <c r="C9" s="32" t="s">
        <v>155</v>
      </c>
    </row>
    <row r="10" spans="1:23" ht="55.5" customHeight="1">
      <c r="A10" s="19" t="s">
        <v>156</v>
      </c>
      <c r="C10" s="32" t="s">
        <v>157</v>
      </c>
      <c r="E10" s="23"/>
      <c r="F10" s="23"/>
    </row>
    <row r="11" spans="1:23" ht="40.5" customHeight="1">
      <c r="A11" s="19" t="s">
        <v>158</v>
      </c>
      <c r="C11" s="32" t="s">
        <v>159</v>
      </c>
    </row>
    <row r="12" spans="1:23" ht="40.5" customHeight="1">
      <c r="C12" s="32" t="s">
        <v>160</v>
      </c>
    </row>
    <row r="13" spans="1:23" ht="40.5" customHeight="1">
      <c r="C13" s="32" t="s">
        <v>161</v>
      </c>
    </row>
    <row r="14" spans="1:23" ht="40.5" customHeight="1"/>
    <row r="15" spans="1:23" ht="40.5" customHeight="1">
      <c r="V15" s="37"/>
    </row>
    <row r="16" spans="1:23">
      <c r="V16" s="38"/>
      <c r="W16" s="38"/>
    </row>
    <row r="17" spans="22:23">
      <c r="V17" s="38"/>
      <c r="W17" s="38"/>
    </row>
    <row r="18" spans="22:23">
      <c r="V18" s="38"/>
      <c r="W18" s="38"/>
    </row>
    <row r="19" spans="22:23">
      <c r="V19" s="38"/>
      <c r="W19" s="38"/>
    </row>
    <row r="20" spans="22:23">
      <c r="V20" s="38"/>
      <c r="W20" s="38"/>
    </row>
    <row r="21" spans="22:23">
      <c r="V21" s="38"/>
      <c r="W21" s="38"/>
    </row>
    <row r="22" spans="22:23">
      <c r="V22" s="38"/>
      <c r="W22" s="38"/>
    </row>
    <row r="23" spans="22:23">
      <c r="V23" s="38"/>
      <c r="W23" s="38"/>
    </row>
    <row r="24" spans="22:23">
      <c r="V24" s="38"/>
      <c r="W24" s="38"/>
    </row>
    <row r="25" spans="22:23">
      <c r="V25" s="38"/>
      <c r="W25" s="38"/>
    </row>
    <row r="26" spans="22:23">
      <c r="V26" s="38"/>
      <c r="W26" s="38"/>
    </row>
    <row r="27" spans="22:23">
      <c r="V27" s="38"/>
      <c r="W27" s="38"/>
    </row>
    <row r="28" spans="22:23">
      <c r="V28" s="38"/>
      <c r="W28" s="38"/>
    </row>
    <row r="29" spans="22:23">
      <c r="V29" s="38"/>
      <c r="W29" s="38"/>
    </row>
    <row r="30" spans="22:23">
      <c r="V30" s="38"/>
      <c r="W30" s="38"/>
    </row>
    <row r="31" spans="22:23">
      <c r="V31" s="38"/>
      <c r="W31" s="38"/>
    </row>
    <row r="32" spans="22:23">
      <c r="V32" s="38"/>
      <c r="W32" s="38"/>
    </row>
    <row r="33" spans="22:23">
      <c r="V33" s="38"/>
      <c r="W33" s="38"/>
    </row>
    <row r="34" spans="22:23">
      <c r="V34" s="38"/>
      <c r="W34" s="38"/>
    </row>
    <row r="35" spans="22:23">
      <c r="V35" s="38"/>
      <c r="W35" s="38"/>
    </row>
    <row r="36" spans="22:23">
      <c r="V36" s="38"/>
      <c r="W36" s="38"/>
    </row>
    <row r="37" spans="22:23">
      <c r="V37" s="38"/>
      <c r="W37" s="38"/>
    </row>
    <row r="38" spans="22:23">
      <c r="V38" s="38"/>
      <c r="W38" s="38"/>
    </row>
    <row r="39" spans="22:23">
      <c r="V39" s="38"/>
      <c r="W39" s="38"/>
    </row>
    <row r="40" spans="22:23">
      <c r="V40" s="38"/>
      <c r="W40" s="38"/>
    </row>
  </sheetData>
  <mergeCells count="2">
    <mergeCell ref="E1:F1"/>
    <mergeCell ref="H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39" customFormat="1" ht="48.75" customHeight="1">
      <c r="B1" s="120" t="s">
        <v>162</v>
      </c>
      <c r="C1" s="120"/>
      <c r="D1" s="120"/>
      <c r="E1" s="120"/>
      <c r="F1" s="120"/>
      <c r="G1" s="120"/>
      <c r="H1" s="120"/>
      <c r="I1" s="120"/>
      <c r="J1" s="120"/>
      <c r="K1" s="120"/>
    </row>
    <row r="2" spans="1:27">
      <c r="C2" s="42" t="s">
        <v>23</v>
      </c>
      <c r="D2" s="40"/>
    </row>
    <row r="3" spans="1:27">
      <c r="C3" s="41">
        <v>0.2</v>
      </c>
      <c r="D3" s="41">
        <v>0.4</v>
      </c>
      <c r="E3" s="41">
        <v>0.6</v>
      </c>
      <c r="F3" s="41">
        <v>0.8</v>
      </c>
      <c r="G3" s="41">
        <v>1</v>
      </c>
      <c r="H3" s="41"/>
      <c r="I3" s="41"/>
      <c r="J3" s="41"/>
      <c r="K3" s="41"/>
      <c r="L3" s="41"/>
      <c r="M3" s="41"/>
      <c r="N3" s="41"/>
      <c r="O3" s="41"/>
      <c r="P3" s="41"/>
      <c r="Q3" s="41"/>
      <c r="R3" s="41"/>
      <c r="S3" s="41"/>
      <c r="T3" s="41"/>
      <c r="U3" s="41"/>
      <c r="V3" s="41"/>
      <c r="W3" s="41"/>
      <c r="X3" s="41"/>
      <c r="Y3" s="41"/>
      <c r="Z3" s="41"/>
      <c r="AA3" s="41"/>
    </row>
    <row r="4" spans="1:27">
      <c r="A4" s="40" t="s">
        <v>35</v>
      </c>
      <c r="B4" s="41">
        <v>0.2</v>
      </c>
      <c r="C4" s="20" t="s">
        <v>163</v>
      </c>
      <c r="D4" s="20" t="s">
        <v>163</v>
      </c>
      <c r="E4" s="20" t="s">
        <v>164</v>
      </c>
      <c r="F4" s="20" t="s">
        <v>165</v>
      </c>
      <c r="G4" s="20" t="s">
        <v>166</v>
      </c>
    </row>
    <row r="5" spans="1:27">
      <c r="B5" s="41">
        <v>0.4</v>
      </c>
      <c r="C5" s="20" t="s">
        <v>163</v>
      </c>
      <c r="D5" s="20" t="s">
        <v>164</v>
      </c>
      <c r="E5" s="20" t="s">
        <v>164</v>
      </c>
      <c r="F5" s="20" t="s">
        <v>165</v>
      </c>
      <c r="G5" s="20" t="s">
        <v>166</v>
      </c>
    </row>
    <row r="6" spans="1:27">
      <c r="B6" s="41">
        <v>0.6</v>
      </c>
      <c r="C6" s="20" t="s">
        <v>164</v>
      </c>
      <c r="D6" s="20" t="s">
        <v>164</v>
      </c>
      <c r="E6" s="20" t="s">
        <v>164</v>
      </c>
      <c r="F6" s="20" t="s">
        <v>165</v>
      </c>
      <c r="G6" s="20" t="s">
        <v>166</v>
      </c>
    </row>
    <row r="7" spans="1:27">
      <c r="B7" s="41">
        <v>0.8</v>
      </c>
      <c r="C7" s="20" t="s">
        <v>164</v>
      </c>
      <c r="D7" s="20" t="s">
        <v>164</v>
      </c>
      <c r="E7" s="20" t="s">
        <v>165</v>
      </c>
      <c r="F7" s="20" t="s">
        <v>165</v>
      </c>
      <c r="G7" s="20" t="s">
        <v>166</v>
      </c>
    </row>
    <row r="8" spans="1:27">
      <c r="B8" s="41">
        <v>1</v>
      </c>
      <c r="C8" s="20" t="s">
        <v>165</v>
      </c>
      <c r="D8" s="20" t="s">
        <v>165</v>
      </c>
      <c r="E8" s="20" t="s">
        <v>165</v>
      </c>
      <c r="F8" s="20" t="s">
        <v>165</v>
      </c>
      <c r="G8" s="20" t="s">
        <v>166</v>
      </c>
    </row>
    <row r="9" spans="1:27">
      <c r="B9" s="41"/>
    </row>
    <row r="10" spans="1:27">
      <c r="B10" s="41"/>
    </row>
    <row r="20" spans="1:10" ht="29.25" customHeight="1">
      <c r="A20" s="120" t="s">
        <v>167</v>
      </c>
      <c r="B20" s="120"/>
      <c r="C20" s="120"/>
      <c r="D20" s="120"/>
      <c r="E20" s="120"/>
      <c r="F20" s="120"/>
      <c r="G20" s="120"/>
      <c r="H20" s="120"/>
      <c r="I20" s="120"/>
      <c r="J20" s="120"/>
    </row>
    <row r="22" spans="1:10">
      <c r="C22" s="42" t="s">
        <v>23</v>
      </c>
      <c r="D22" s="40"/>
    </row>
    <row r="23" spans="1:10">
      <c r="B23" s="20"/>
      <c r="C23" s="46" t="s">
        <v>168</v>
      </c>
      <c r="D23" s="46" t="s">
        <v>169</v>
      </c>
      <c r="E23" s="46" t="s">
        <v>164</v>
      </c>
      <c r="F23" s="46" t="s">
        <v>170</v>
      </c>
      <c r="G23" s="46" t="s">
        <v>171</v>
      </c>
    </row>
    <row r="24" spans="1:10">
      <c r="A24" s="40" t="s">
        <v>35</v>
      </c>
      <c r="B24" s="46" t="s">
        <v>172</v>
      </c>
      <c r="C24" s="20" t="s">
        <v>173</v>
      </c>
      <c r="D24" s="20" t="s">
        <v>173</v>
      </c>
      <c r="E24" s="20" t="s">
        <v>166</v>
      </c>
      <c r="F24" s="20" t="s">
        <v>166</v>
      </c>
      <c r="G24" s="20" t="s">
        <v>166</v>
      </c>
    </row>
    <row r="25" spans="1:10">
      <c r="B25" s="46" t="s">
        <v>174</v>
      </c>
      <c r="C25" s="20" t="s">
        <v>173</v>
      </c>
      <c r="D25" s="20" t="s">
        <v>173</v>
      </c>
      <c r="E25" s="20" t="s">
        <v>165</v>
      </c>
      <c r="F25" s="20" t="s">
        <v>166</v>
      </c>
      <c r="G25" s="20" t="s">
        <v>166</v>
      </c>
    </row>
    <row r="26" spans="1:10">
      <c r="B26" s="46" t="s">
        <v>175</v>
      </c>
      <c r="C26" s="20" t="s">
        <v>173</v>
      </c>
      <c r="D26" s="20" t="s">
        <v>173</v>
      </c>
      <c r="E26" s="20" t="s">
        <v>165</v>
      </c>
      <c r="F26" s="20" t="s">
        <v>166</v>
      </c>
      <c r="G26" s="20" t="s">
        <v>166</v>
      </c>
    </row>
    <row r="27" spans="1:10">
      <c r="B27" s="46" t="s">
        <v>176</v>
      </c>
      <c r="C27" s="20" t="s">
        <v>173</v>
      </c>
      <c r="D27" s="20" t="s">
        <v>173</v>
      </c>
      <c r="E27" s="20" t="s">
        <v>164</v>
      </c>
      <c r="F27" s="20" t="s">
        <v>165</v>
      </c>
      <c r="G27" s="20" t="s">
        <v>166</v>
      </c>
    </row>
    <row r="28" spans="1:10">
      <c r="B28" s="46" t="s">
        <v>177</v>
      </c>
      <c r="C28" s="20" t="s">
        <v>173</v>
      </c>
      <c r="D28" s="20" t="s">
        <v>173</v>
      </c>
      <c r="E28" s="20" t="s">
        <v>164</v>
      </c>
      <c r="F28" s="20" t="s">
        <v>165</v>
      </c>
      <c r="G28" s="20" t="s">
        <v>166</v>
      </c>
    </row>
  </sheetData>
  <mergeCells count="2">
    <mergeCell ref="B1:K1"/>
    <mergeCell ref="A20:J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124" t="s">
        <v>178</v>
      </c>
      <c r="B1" s="124"/>
      <c r="C1" s="124"/>
    </row>
    <row r="2" spans="1:3">
      <c r="A2" s="1" t="s">
        <v>179</v>
      </c>
      <c r="B2" s="1" t="s">
        <v>180</v>
      </c>
      <c r="C2" s="1" t="s">
        <v>181</v>
      </c>
    </row>
    <row r="3" spans="1:3">
      <c r="A3" s="2" t="s">
        <v>182</v>
      </c>
      <c r="B3" s="2" t="s">
        <v>183</v>
      </c>
      <c r="C3" s="2" t="s">
        <v>184</v>
      </c>
    </row>
    <row r="4" spans="1:3">
      <c r="A4" s="2" t="s">
        <v>185</v>
      </c>
      <c r="B4" s="2" t="s">
        <v>186</v>
      </c>
      <c r="C4" s="2" t="s">
        <v>187</v>
      </c>
    </row>
    <row r="5" spans="1:3">
      <c r="A5" s="2" t="s">
        <v>188</v>
      </c>
      <c r="B5" s="2" t="s">
        <v>189</v>
      </c>
      <c r="C5" s="2" t="s">
        <v>190</v>
      </c>
    </row>
    <row r="6" spans="1:3">
      <c r="A6" s="2" t="s">
        <v>191</v>
      </c>
      <c r="B6" s="2" t="s">
        <v>192</v>
      </c>
      <c r="C6" s="2" t="s">
        <v>193</v>
      </c>
    </row>
    <row r="7" spans="1:3">
      <c r="A7" s="2" t="s">
        <v>194</v>
      </c>
      <c r="B7" s="2" t="s">
        <v>195</v>
      </c>
      <c r="C7" s="2" t="s">
        <v>196</v>
      </c>
    </row>
    <row r="8" spans="1:3">
      <c r="A8" s="2" t="s">
        <v>197</v>
      </c>
      <c r="B8" s="2" t="s">
        <v>198</v>
      </c>
      <c r="C8" s="2" t="s">
        <v>199</v>
      </c>
    </row>
    <row r="9" spans="1:3">
      <c r="A9" s="2"/>
      <c r="B9" s="2"/>
      <c r="C9" s="2" t="s">
        <v>200</v>
      </c>
    </row>
    <row r="11" spans="1:3">
      <c r="A11" s="1" t="s">
        <v>201</v>
      </c>
    </row>
    <row r="12" spans="1:3">
      <c r="A12" s="2" t="s">
        <v>194</v>
      </c>
    </row>
    <row r="13" spans="1:3">
      <c r="A13" s="2" t="s">
        <v>202</v>
      </c>
    </row>
    <row r="14" spans="1:3">
      <c r="A14" s="2" t="s">
        <v>203</v>
      </c>
    </row>
    <row r="15" spans="1:3">
      <c r="A15" s="2" t="s">
        <v>204</v>
      </c>
    </row>
    <row r="16" spans="1:3">
      <c r="A16" s="2" t="s">
        <v>192</v>
      </c>
    </row>
    <row r="17" spans="1:3">
      <c r="A17" s="2" t="s">
        <v>205</v>
      </c>
    </row>
    <row r="18" spans="1:3">
      <c r="A18" s="2" t="s">
        <v>206</v>
      </c>
    </row>
    <row r="19" spans="1:3">
      <c r="A19" s="2" t="s">
        <v>207</v>
      </c>
    </row>
    <row r="20" spans="1:3">
      <c r="A20" s="2" t="s">
        <v>208</v>
      </c>
    </row>
    <row r="22" spans="1:3">
      <c r="A22" s="124" t="s">
        <v>209</v>
      </c>
      <c r="B22" s="124"/>
    </row>
    <row r="23" spans="1:3">
      <c r="A23" s="1" t="s">
        <v>210</v>
      </c>
      <c r="B23" s="1" t="s">
        <v>211</v>
      </c>
    </row>
    <row r="24" spans="1:3">
      <c r="A24" s="2" t="s">
        <v>212</v>
      </c>
      <c r="B24" s="2" t="s">
        <v>213</v>
      </c>
    </row>
    <row r="25" spans="1:3">
      <c r="A25" s="2" t="s">
        <v>214</v>
      </c>
      <c r="B25" s="2" t="s">
        <v>215</v>
      </c>
    </row>
    <row r="26" spans="1:3">
      <c r="A26" s="2" t="s">
        <v>216</v>
      </c>
      <c r="B26" s="2" t="s">
        <v>217</v>
      </c>
    </row>
    <row r="27" spans="1:3">
      <c r="A27" s="2" t="s">
        <v>218</v>
      </c>
      <c r="B27" s="2" t="s">
        <v>219</v>
      </c>
    </row>
    <row r="28" spans="1:3">
      <c r="A28" s="2" t="s">
        <v>220</v>
      </c>
      <c r="B28" s="2" t="s">
        <v>221</v>
      </c>
    </row>
    <row r="30" spans="1:3">
      <c r="A30" s="124" t="s">
        <v>222</v>
      </c>
      <c r="B30" s="124"/>
      <c r="C30" s="124"/>
    </row>
    <row r="31" spans="1:3">
      <c r="A31" s="1" t="s">
        <v>210</v>
      </c>
      <c r="B31" s="1" t="s">
        <v>211</v>
      </c>
      <c r="C31" s="4" t="s">
        <v>222</v>
      </c>
    </row>
    <row r="32" spans="1:3">
      <c r="A32" s="5" t="s">
        <v>220</v>
      </c>
      <c r="B32" s="2" t="s">
        <v>213</v>
      </c>
      <c r="C32" s="2" t="s">
        <v>223</v>
      </c>
    </row>
    <row r="33" spans="1:3">
      <c r="A33" s="5" t="s">
        <v>220</v>
      </c>
      <c r="B33" s="2" t="s">
        <v>215</v>
      </c>
      <c r="C33" s="2" t="s">
        <v>223</v>
      </c>
    </row>
    <row r="34" spans="1:3">
      <c r="A34" s="5" t="s">
        <v>220</v>
      </c>
      <c r="B34" s="2" t="s">
        <v>217</v>
      </c>
      <c r="C34" s="2" t="s">
        <v>217</v>
      </c>
    </row>
    <row r="35" spans="1:3">
      <c r="A35" s="5" t="s">
        <v>220</v>
      </c>
      <c r="B35" s="2" t="s">
        <v>219</v>
      </c>
      <c r="C35" s="2" t="s">
        <v>224</v>
      </c>
    </row>
    <row r="36" spans="1:3">
      <c r="A36" s="5" t="s">
        <v>220</v>
      </c>
      <c r="B36" s="2" t="s">
        <v>221</v>
      </c>
      <c r="C36" s="2" t="s">
        <v>225</v>
      </c>
    </row>
    <row r="37" spans="1:3">
      <c r="A37" s="5" t="s">
        <v>218</v>
      </c>
      <c r="B37" s="2" t="s">
        <v>213</v>
      </c>
      <c r="C37" s="2" t="s">
        <v>223</v>
      </c>
    </row>
    <row r="38" spans="1:3">
      <c r="A38" s="5" t="s">
        <v>218</v>
      </c>
      <c r="B38" s="2" t="s">
        <v>215</v>
      </c>
      <c r="C38" s="2" t="s">
        <v>223</v>
      </c>
    </row>
    <row r="39" spans="1:3">
      <c r="A39" s="5" t="s">
        <v>218</v>
      </c>
      <c r="B39" s="2" t="s">
        <v>217</v>
      </c>
      <c r="C39" s="2" t="s">
        <v>217</v>
      </c>
    </row>
    <row r="40" spans="1:3">
      <c r="A40" s="5" t="s">
        <v>218</v>
      </c>
      <c r="B40" s="2" t="s">
        <v>219</v>
      </c>
      <c r="C40" s="2" t="s">
        <v>224</v>
      </c>
    </row>
    <row r="41" spans="1:3">
      <c r="A41" s="5" t="s">
        <v>218</v>
      </c>
      <c r="B41" s="2" t="s">
        <v>221</v>
      </c>
      <c r="C41" s="2" t="s">
        <v>225</v>
      </c>
    </row>
    <row r="42" spans="1:3">
      <c r="A42" s="5" t="s">
        <v>216</v>
      </c>
      <c r="B42" s="2" t="s">
        <v>213</v>
      </c>
      <c r="C42" s="2" t="s">
        <v>223</v>
      </c>
    </row>
    <row r="43" spans="1:3">
      <c r="A43" s="5" t="s">
        <v>216</v>
      </c>
      <c r="B43" s="2" t="s">
        <v>215</v>
      </c>
      <c r="C43" s="2" t="s">
        <v>217</v>
      </c>
    </row>
    <row r="44" spans="1:3">
      <c r="A44" s="5" t="s">
        <v>216</v>
      </c>
      <c r="B44" s="2" t="s">
        <v>217</v>
      </c>
      <c r="C44" s="2" t="s">
        <v>224</v>
      </c>
    </row>
    <row r="45" spans="1:3">
      <c r="A45" s="5" t="s">
        <v>216</v>
      </c>
      <c r="B45" s="2" t="s">
        <v>219</v>
      </c>
      <c r="C45" s="2" t="s">
        <v>225</v>
      </c>
    </row>
    <row r="46" spans="1:3">
      <c r="A46" s="5" t="s">
        <v>216</v>
      </c>
      <c r="B46" s="2" t="s">
        <v>221</v>
      </c>
      <c r="C46" s="2" t="s">
        <v>225</v>
      </c>
    </row>
    <row r="47" spans="1:3">
      <c r="A47" s="6" t="s">
        <v>214</v>
      </c>
      <c r="B47" s="2" t="s">
        <v>213</v>
      </c>
      <c r="C47" s="2" t="s">
        <v>217</v>
      </c>
    </row>
    <row r="48" spans="1:3">
      <c r="A48" s="6" t="s">
        <v>214</v>
      </c>
      <c r="B48" s="2" t="s">
        <v>215</v>
      </c>
      <c r="C48" s="2" t="s">
        <v>224</v>
      </c>
    </row>
    <row r="49" spans="1:3">
      <c r="A49" s="6" t="s">
        <v>214</v>
      </c>
      <c r="B49" s="2" t="s">
        <v>217</v>
      </c>
      <c r="C49" s="2" t="s">
        <v>224</v>
      </c>
    </row>
    <row r="50" spans="1:3">
      <c r="A50" s="6" t="s">
        <v>214</v>
      </c>
      <c r="B50" s="2" t="s">
        <v>219</v>
      </c>
      <c r="C50" s="2" t="s">
        <v>225</v>
      </c>
    </row>
    <row r="51" spans="1:3">
      <c r="A51" s="6" t="s">
        <v>214</v>
      </c>
      <c r="B51" s="2" t="s">
        <v>221</v>
      </c>
      <c r="C51" s="2" t="s">
        <v>225</v>
      </c>
    </row>
    <row r="52" spans="1:3">
      <c r="A52" s="7" t="s">
        <v>212</v>
      </c>
      <c r="B52" s="2" t="s">
        <v>213</v>
      </c>
      <c r="C52" s="2" t="s">
        <v>224</v>
      </c>
    </row>
    <row r="53" spans="1:3">
      <c r="A53" s="7" t="s">
        <v>212</v>
      </c>
      <c r="B53" s="2" t="s">
        <v>215</v>
      </c>
      <c r="C53" s="2" t="s">
        <v>224</v>
      </c>
    </row>
    <row r="54" spans="1:3">
      <c r="A54" s="7" t="s">
        <v>212</v>
      </c>
      <c r="B54" s="2" t="s">
        <v>217</v>
      </c>
      <c r="C54" s="2" t="s">
        <v>225</v>
      </c>
    </row>
    <row r="55" spans="1:3">
      <c r="A55" s="7" t="s">
        <v>212</v>
      </c>
      <c r="B55" s="2" t="s">
        <v>219</v>
      </c>
      <c r="C55" s="2" t="s">
        <v>225</v>
      </c>
    </row>
    <row r="56" spans="1:3">
      <c r="A56" s="7" t="s">
        <v>212</v>
      </c>
      <c r="B56" s="2" t="s">
        <v>221</v>
      </c>
      <c r="C56" s="2" t="s">
        <v>225</v>
      </c>
    </row>
    <row r="59" spans="1:3">
      <c r="A59" s="9" t="s">
        <v>226</v>
      </c>
    </row>
    <row r="60" spans="1:3">
      <c r="A60" s="8" t="s">
        <v>227</v>
      </c>
    </row>
    <row r="61" spans="1:3">
      <c r="A61" s="8" t="s">
        <v>228</v>
      </c>
    </row>
    <row r="64" spans="1:3">
      <c r="A64" s="124" t="s">
        <v>229</v>
      </c>
      <c r="B64" s="124"/>
    </row>
    <row r="65" spans="1:2">
      <c r="A65" s="123" t="s">
        <v>230</v>
      </c>
      <c r="B65" s="2">
        <v>0</v>
      </c>
    </row>
    <row r="66" spans="1:2">
      <c r="A66" s="123"/>
      <c r="B66" s="2">
        <v>15</v>
      </c>
    </row>
    <row r="67" spans="1:2">
      <c r="A67" s="123" t="s">
        <v>231</v>
      </c>
      <c r="B67" s="2">
        <v>0</v>
      </c>
    </row>
    <row r="68" spans="1:2">
      <c r="A68" s="123"/>
      <c r="B68" s="2">
        <v>15</v>
      </c>
    </row>
    <row r="69" spans="1:2">
      <c r="A69" s="123" t="s">
        <v>232</v>
      </c>
      <c r="B69" s="2">
        <v>0</v>
      </c>
    </row>
    <row r="70" spans="1:2">
      <c r="A70" s="123"/>
      <c r="B70" s="2">
        <v>10</v>
      </c>
    </row>
    <row r="71" spans="1:2">
      <c r="A71" s="123"/>
      <c r="B71" s="2">
        <v>15</v>
      </c>
    </row>
    <row r="72" spans="1:2">
      <c r="A72" s="121" t="s">
        <v>233</v>
      </c>
      <c r="B72" s="2">
        <v>0</v>
      </c>
    </row>
    <row r="73" spans="1:2">
      <c r="A73" s="121"/>
      <c r="B73" s="2">
        <v>15</v>
      </c>
    </row>
    <row r="74" spans="1:2">
      <c r="A74" s="122" t="s">
        <v>234</v>
      </c>
      <c r="B74" s="2">
        <v>0</v>
      </c>
    </row>
    <row r="75" spans="1:2">
      <c r="A75" s="122"/>
      <c r="B75" s="2">
        <v>15</v>
      </c>
    </row>
    <row r="76" spans="1:2">
      <c r="A76" s="122" t="s">
        <v>235</v>
      </c>
      <c r="B76" s="2">
        <v>0</v>
      </c>
    </row>
    <row r="77" spans="1:2">
      <c r="A77" s="122"/>
      <c r="B77" s="2">
        <v>5</v>
      </c>
    </row>
    <row r="78" spans="1:2">
      <c r="A78" s="122"/>
      <c r="B78" s="2">
        <v>10</v>
      </c>
    </row>
    <row r="82" spans="1:3">
      <c r="A82" s="125" t="s">
        <v>236</v>
      </c>
      <c r="B82" s="2" t="s">
        <v>237</v>
      </c>
    </row>
    <row r="83" spans="1:3">
      <c r="A83" s="125"/>
      <c r="B83" s="2" t="s">
        <v>217</v>
      </c>
    </row>
    <row r="84" spans="1:3">
      <c r="A84" s="125"/>
      <c r="B84" s="3" t="s">
        <v>238</v>
      </c>
    </row>
    <row r="86" spans="1:3">
      <c r="A86" s="124" t="s">
        <v>239</v>
      </c>
      <c r="B86" s="124"/>
      <c r="C86" s="124"/>
    </row>
    <row r="87" spans="1:3">
      <c r="A87" s="1" t="s">
        <v>240</v>
      </c>
      <c r="B87" s="1" t="s">
        <v>241</v>
      </c>
      <c r="C87" s="1" t="s">
        <v>242</v>
      </c>
    </row>
    <row r="88" spans="1:3">
      <c r="A88" s="2" t="s">
        <v>237</v>
      </c>
      <c r="B88" s="2" t="s">
        <v>237</v>
      </c>
      <c r="C88" s="2" t="s">
        <v>237</v>
      </c>
    </row>
    <row r="89" spans="1:3">
      <c r="A89" s="2" t="s">
        <v>237</v>
      </c>
      <c r="B89" s="2" t="s">
        <v>217</v>
      </c>
      <c r="C89" s="2" t="s">
        <v>217</v>
      </c>
    </row>
    <row r="90" spans="1:3">
      <c r="A90" s="2" t="s">
        <v>237</v>
      </c>
      <c r="B90" s="2" t="s">
        <v>238</v>
      </c>
      <c r="C90" s="2" t="s">
        <v>238</v>
      </c>
    </row>
    <row r="91" spans="1:3">
      <c r="A91" s="2" t="s">
        <v>217</v>
      </c>
      <c r="B91" s="2" t="s">
        <v>237</v>
      </c>
      <c r="C91" s="2" t="s">
        <v>217</v>
      </c>
    </row>
    <row r="92" spans="1:3">
      <c r="A92" s="2" t="s">
        <v>217</v>
      </c>
      <c r="B92" s="2" t="s">
        <v>217</v>
      </c>
      <c r="C92" s="2" t="s">
        <v>217</v>
      </c>
    </row>
    <row r="93" spans="1:3">
      <c r="A93" s="2" t="s">
        <v>217</v>
      </c>
      <c r="B93" s="2" t="s">
        <v>238</v>
      </c>
      <c r="C93" s="2" t="s">
        <v>238</v>
      </c>
    </row>
    <row r="94" spans="1:3">
      <c r="A94" s="2" t="s">
        <v>238</v>
      </c>
      <c r="B94" s="2" t="s">
        <v>237</v>
      </c>
      <c r="C94" s="2" t="s">
        <v>238</v>
      </c>
    </row>
    <row r="95" spans="1:3">
      <c r="A95" s="2" t="s">
        <v>238</v>
      </c>
      <c r="B95" s="2" t="s">
        <v>217</v>
      </c>
      <c r="C95" s="2" t="s">
        <v>238</v>
      </c>
    </row>
    <row r="96" spans="1:3">
      <c r="A96" s="2" t="s">
        <v>238</v>
      </c>
      <c r="B96" s="2" t="s">
        <v>238</v>
      </c>
      <c r="C96" s="2" t="s">
        <v>238</v>
      </c>
    </row>
    <row r="99" spans="1:3" ht="15" customHeight="1">
      <c r="A99" s="121" t="s">
        <v>243</v>
      </c>
      <c r="B99" s="121"/>
      <c r="C99" s="11"/>
    </row>
    <row r="100" spans="1:3">
      <c r="A100" s="2">
        <v>1</v>
      </c>
      <c r="B100" s="2" t="s">
        <v>238</v>
      </c>
    </row>
    <row r="101" spans="1:3">
      <c r="A101" s="2">
        <v>2</v>
      </c>
      <c r="B101" s="2" t="s">
        <v>238</v>
      </c>
    </row>
    <row r="102" spans="1:3">
      <c r="A102" s="2">
        <v>3</v>
      </c>
      <c r="B102" s="2" t="s">
        <v>238</v>
      </c>
    </row>
    <row r="103" spans="1:3">
      <c r="A103" s="2">
        <v>4</v>
      </c>
      <c r="B103" s="2" t="s">
        <v>238</v>
      </c>
    </row>
    <row r="104" spans="1:3">
      <c r="A104" s="2">
        <v>5</v>
      </c>
      <c r="B104" s="2" t="s">
        <v>238</v>
      </c>
    </row>
    <row r="105" spans="1:3">
      <c r="A105" s="2">
        <v>6</v>
      </c>
      <c r="B105" s="2" t="s">
        <v>238</v>
      </c>
    </row>
    <row r="106" spans="1:3">
      <c r="A106" s="2">
        <v>7</v>
      </c>
      <c r="B106" s="2" t="s">
        <v>238</v>
      </c>
    </row>
    <row r="107" spans="1:3">
      <c r="A107" s="2">
        <v>8</v>
      </c>
      <c r="B107" s="2" t="s">
        <v>238</v>
      </c>
    </row>
    <row r="108" spans="1:3">
      <c r="A108" s="2">
        <v>9</v>
      </c>
      <c r="B108" s="2" t="s">
        <v>238</v>
      </c>
    </row>
    <row r="109" spans="1:3">
      <c r="A109" s="2">
        <v>10</v>
      </c>
      <c r="B109" s="2" t="s">
        <v>238</v>
      </c>
    </row>
    <row r="110" spans="1:3">
      <c r="A110" s="2">
        <v>11</v>
      </c>
      <c r="B110" s="2" t="s">
        <v>238</v>
      </c>
    </row>
    <row r="111" spans="1:3">
      <c r="A111" s="2">
        <v>12</v>
      </c>
      <c r="B111" s="2" t="s">
        <v>238</v>
      </c>
    </row>
    <row r="112" spans="1:3">
      <c r="A112" s="2">
        <v>13</v>
      </c>
      <c r="B112" s="2" t="s">
        <v>238</v>
      </c>
    </row>
    <row r="113" spans="1:2">
      <c r="A113" s="2">
        <v>14</v>
      </c>
      <c r="B113" s="2" t="s">
        <v>238</v>
      </c>
    </row>
    <row r="114" spans="1:2">
      <c r="A114" s="2">
        <v>15</v>
      </c>
      <c r="B114" s="2" t="s">
        <v>238</v>
      </c>
    </row>
    <row r="115" spans="1:2">
      <c r="A115" s="2">
        <v>16</v>
      </c>
      <c r="B115" s="2" t="s">
        <v>238</v>
      </c>
    </row>
    <row r="116" spans="1:2">
      <c r="A116" s="2">
        <v>17</v>
      </c>
      <c r="B116" s="2" t="s">
        <v>238</v>
      </c>
    </row>
    <row r="117" spans="1:2">
      <c r="A117" s="2">
        <v>18</v>
      </c>
      <c r="B117" s="2" t="s">
        <v>238</v>
      </c>
    </row>
    <row r="118" spans="1:2">
      <c r="A118" s="2">
        <v>19</v>
      </c>
      <c r="B118" s="2" t="s">
        <v>238</v>
      </c>
    </row>
    <row r="119" spans="1:2">
      <c r="A119" s="2">
        <v>20</v>
      </c>
      <c r="B119" s="2" t="s">
        <v>238</v>
      </c>
    </row>
    <row r="120" spans="1:2">
      <c r="A120" s="2">
        <v>21</v>
      </c>
      <c r="B120" s="2" t="s">
        <v>238</v>
      </c>
    </row>
    <row r="121" spans="1:2">
      <c r="A121" s="2">
        <v>22</v>
      </c>
      <c r="B121" s="2" t="s">
        <v>238</v>
      </c>
    </row>
    <row r="122" spans="1:2">
      <c r="A122" s="2">
        <v>23</v>
      </c>
      <c r="B122" s="2" t="s">
        <v>238</v>
      </c>
    </row>
    <row r="123" spans="1:2">
      <c r="A123" s="2">
        <v>24</v>
      </c>
      <c r="B123" s="2" t="s">
        <v>238</v>
      </c>
    </row>
    <row r="124" spans="1:2">
      <c r="A124" s="2">
        <v>25</v>
      </c>
      <c r="B124" s="2" t="s">
        <v>238</v>
      </c>
    </row>
    <row r="125" spans="1:2">
      <c r="A125" s="2">
        <v>26</v>
      </c>
      <c r="B125" s="2" t="s">
        <v>238</v>
      </c>
    </row>
    <row r="126" spans="1:2">
      <c r="A126" s="2">
        <v>27</v>
      </c>
      <c r="B126" s="2" t="s">
        <v>238</v>
      </c>
    </row>
    <row r="127" spans="1:2">
      <c r="A127" s="2">
        <v>28</v>
      </c>
      <c r="B127" s="2" t="s">
        <v>238</v>
      </c>
    </row>
    <row r="128" spans="1:2">
      <c r="A128" s="2">
        <v>29</v>
      </c>
      <c r="B128" s="2" t="s">
        <v>238</v>
      </c>
    </row>
    <row r="129" spans="1:2">
      <c r="A129" s="2">
        <v>30</v>
      </c>
      <c r="B129" s="2" t="s">
        <v>238</v>
      </c>
    </row>
    <row r="130" spans="1:2">
      <c r="A130" s="2">
        <v>31</v>
      </c>
      <c r="B130" s="2" t="s">
        <v>238</v>
      </c>
    </row>
    <row r="131" spans="1:2">
      <c r="A131" s="2">
        <v>32</v>
      </c>
      <c r="B131" s="2" t="s">
        <v>238</v>
      </c>
    </row>
    <row r="132" spans="1:2">
      <c r="A132" s="2">
        <v>33</v>
      </c>
      <c r="B132" s="2" t="s">
        <v>238</v>
      </c>
    </row>
    <row r="133" spans="1:2">
      <c r="A133" s="2">
        <v>34</v>
      </c>
      <c r="B133" s="2" t="s">
        <v>238</v>
      </c>
    </row>
    <row r="134" spans="1:2">
      <c r="A134" s="2">
        <v>35</v>
      </c>
      <c r="B134" s="2" t="s">
        <v>238</v>
      </c>
    </row>
    <row r="135" spans="1:2">
      <c r="A135" s="2">
        <v>36</v>
      </c>
      <c r="B135" s="2" t="s">
        <v>238</v>
      </c>
    </row>
    <row r="136" spans="1:2">
      <c r="A136" s="2">
        <v>37</v>
      </c>
      <c r="B136" s="2" t="s">
        <v>238</v>
      </c>
    </row>
    <row r="137" spans="1:2">
      <c r="A137" s="2">
        <v>38</v>
      </c>
      <c r="B137" s="2" t="s">
        <v>238</v>
      </c>
    </row>
    <row r="138" spans="1:2">
      <c r="A138" s="2">
        <v>39</v>
      </c>
      <c r="B138" s="2" t="s">
        <v>238</v>
      </c>
    </row>
    <row r="139" spans="1:2">
      <c r="A139" s="2">
        <v>40</v>
      </c>
      <c r="B139" s="2" t="s">
        <v>238</v>
      </c>
    </row>
    <row r="140" spans="1:2">
      <c r="A140" s="2">
        <v>41</v>
      </c>
      <c r="B140" s="2" t="s">
        <v>238</v>
      </c>
    </row>
    <row r="141" spans="1:2">
      <c r="A141" s="2">
        <v>42</v>
      </c>
      <c r="B141" s="2" t="s">
        <v>238</v>
      </c>
    </row>
    <row r="142" spans="1:2">
      <c r="A142" s="2">
        <v>43</v>
      </c>
      <c r="B142" s="2" t="s">
        <v>238</v>
      </c>
    </row>
    <row r="143" spans="1:2">
      <c r="A143" s="2">
        <v>44</v>
      </c>
      <c r="B143" s="2" t="s">
        <v>238</v>
      </c>
    </row>
    <row r="144" spans="1:2">
      <c r="A144" s="2">
        <v>45</v>
      </c>
      <c r="B144" s="2" t="s">
        <v>238</v>
      </c>
    </row>
    <row r="145" spans="1:2">
      <c r="A145" s="2">
        <v>46</v>
      </c>
      <c r="B145" s="2" t="s">
        <v>238</v>
      </c>
    </row>
    <row r="146" spans="1:2">
      <c r="A146" s="2">
        <v>47</v>
      </c>
      <c r="B146" s="2" t="s">
        <v>238</v>
      </c>
    </row>
    <row r="147" spans="1:2">
      <c r="A147" s="2">
        <v>48</v>
      </c>
      <c r="B147" s="2" t="s">
        <v>238</v>
      </c>
    </row>
    <row r="148" spans="1:2">
      <c r="A148" s="2">
        <v>49</v>
      </c>
      <c r="B148" s="2" t="s">
        <v>238</v>
      </c>
    </row>
    <row r="149" spans="1:2">
      <c r="A149" s="2">
        <v>50</v>
      </c>
      <c r="B149" s="2" t="s">
        <v>217</v>
      </c>
    </row>
    <row r="150" spans="1:2">
      <c r="A150" s="2">
        <v>51</v>
      </c>
      <c r="B150" s="2" t="s">
        <v>217</v>
      </c>
    </row>
    <row r="151" spans="1:2">
      <c r="A151" s="2">
        <v>52</v>
      </c>
      <c r="B151" s="2" t="s">
        <v>217</v>
      </c>
    </row>
    <row r="152" spans="1:2">
      <c r="A152" s="2">
        <v>53</v>
      </c>
      <c r="B152" s="2" t="s">
        <v>217</v>
      </c>
    </row>
    <row r="153" spans="1:2">
      <c r="A153" s="2">
        <v>54</v>
      </c>
      <c r="B153" s="2" t="s">
        <v>217</v>
      </c>
    </row>
    <row r="154" spans="1:2">
      <c r="A154" s="2">
        <v>55</v>
      </c>
      <c r="B154" s="2" t="s">
        <v>217</v>
      </c>
    </row>
    <row r="155" spans="1:2">
      <c r="A155" s="2">
        <v>56</v>
      </c>
      <c r="B155" s="2" t="s">
        <v>217</v>
      </c>
    </row>
    <row r="156" spans="1:2">
      <c r="A156" s="2">
        <v>57</v>
      </c>
      <c r="B156" s="2" t="s">
        <v>217</v>
      </c>
    </row>
    <row r="157" spans="1:2">
      <c r="A157" s="2">
        <v>58</v>
      </c>
      <c r="B157" s="2" t="s">
        <v>217</v>
      </c>
    </row>
    <row r="158" spans="1:2">
      <c r="A158" s="2">
        <v>59</v>
      </c>
      <c r="B158" s="2" t="s">
        <v>217</v>
      </c>
    </row>
    <row r="159" spans="1:2">
      <c r="A159" s="2">
        <v>60</v>
      </c>
      <c r="B159" s="2" t="s">
        <v>217</v>
      </c>
    </row>
    <row r="160" spans="1:2">
      <c r="A160" s="2">
        <v>61</v>
      </c>
      <c r="B160" s="2" t="s">
        <v>217</v>
      </c>
    </row>
    <row r="161" spans="1:2">
      <c r="A161" s="2">
        <v>62</v>
      </c>
      <c r="B161" s="2" t="s">
        <v>217</v>
      </c>
    </row>
    <row r="162" spans="1:2">
      <c r="A162" s="2">
        <v>63</v>
      </c>
      <c r="B162" s="2" t="s">
        <v>217</v>
      </c>
    </row>
    <row r="163" spans="1:2">
      <c r="A163" s="2">
        <v>64</v>
      </c>
      <c r="B163" s="2" t="s">
        <v>217</v>
      </c>
    </row>
    <row r="164" spans="1:2">
      <c r="A164" s="2">
        <v>65</v>
      </c>
      <c r="B164" s="2" t="s">
        <v>217</v>
      </c>
    </row>
    <row r="165" spans="1:2">
      <c r="A165" s="2">
        <v>66</v>
      </c>
      <c r="B165" s="2" t="s">
        <v>217</v>
      </c>
    </row>
    <row r="166" spans="1:2">
      <c r="A166" s="2">
        <v>67</v>
      </c>
      <c r="B166" s="2" t="s">
        <v>217</v>
      </c>
    </row>
    <row r="167" spans="1:2">
      <c r="A167" s="2">
        <v>68</v>
      </c>
      <c r="B167" s="2" t="s">
        <v>217</v>
      </c>
    </row>
    <row r="168" spans="1:2">
      <c r="A168" s="2">
        <v>69</v>
      </c>
      <c r="B168" s="2" t="s">
        <v>217</v>
      </c>
    </row>
    <row r="169" spans="1:2">
      <c r="A169" s="2">
        <v>70</v>
      </c>
      <c r="B169" s="2" t="s">
        <v>217</v>
      </c>
    </row>
    <row r="170" spans="1:2">
      <c r="A170" s="2">
        <v>71</v>
      </c>
      <c r="B170" s="2" t="s">
        <v>217</v>
      </c>
    </row>
    <row r="171" spans="1:2">
      <c r="A171" s="2">
        <v>72</v>
      </c>
      <c r="B171" s="2" t="s">
        <v>217</v>
      </c>
    </row>
    <row r="172" spans="1:2">
      <c r="A172" s="2">
        <v>73</v>
      </c>
      <c r="B172" s="2" t="s">
        <v>217</v>
      </c>
    </row>
    <row r="173" spans="1:2">
      <c r="A173" s="2">
        <v>74</v>
      </c>
      <c r="B173" s="2" t="s">
        <v>217</v>
      </c>
    </row>
    <row r="174" spans="1:2">
      <c r="A174" s="2">
        <v>75</v>
      </c>
      <c r="B174" s="2" t="s">
        <v>217</v>
      </c>
    </row>
    <row r="175" spans="1:2">
      <c r="A175" s="2">
        <v>76</v>
      </c>
      <c r="B175" s="2" t="s">
        <v>217</v>
      </c>
    </row>
    <row r="176" spans="1:2">
      <c r="A176" s="2">
        <v>77</v>
      </c>
      <c r="B176" s="2" t="s">
        <v>217</v>
      </c>
    </row>
    <row r="177" spans="1:2">
      <c r="A177" s="2">
        <v>78</v>
      </c>
      <c r="B177" s="2" t="s">
        <v>217</v>
      </c>
    </row>
    <row r="178" spans="1:2">
      <c r="A178" s="2">
        <v>79</v>
      </c>
      <c r="B178" s="2" t="s">
        <v>217</v>
      </c>
    </row>
    <row r="179" spans="1:2">
      <c r="A179" s="2">
        <v>80</v>
      </c>
      <c r="B179" s="2" t="s">
        <v>217</v>
      </c>
    </row>
    <row r="180" spans="1:2">
      <c r="A180" s="2">
        <v>81</v>
      </c>
      <c r="B180" s="2" t="s">
        <v>217</v>
      </c>
    </row>
    <row r="181" spans="1:2">
      <c r="A181" s="2">
        <v>82</v>
      </c>
      <c r="B181" s="2" t="s">
        <v>217</v>
      </c>
    </row>
    <row r="182" spans="1:2">
      <c r="A182" s="2">
        <v>83</v>
      </c>
      <c r="B182" s="2" t="s">
        <v>217</v>
      </c>
    </row>
    <row r="183" spans="1:2">
      <c r="A183" s="2">
        <v>84</v>
      </c>
      <c r="B183" s="2" t="s">
        <v>217</v>
      </c>
    </row>
    <row r="184" spans="1:2">
      <c r="A184" s="2">
        <v>85</v>
      </c>
      <c r="B184" s="2" t="s">
        <v>217</v>
      </c>
    </row>
    <row r="185" spans="1:2">
      <c r="A185" s="2">
        <v>86</v>
      </c>
      <c r="B185" s="2" t="s">
        <v>217</v>
      </c>
    </row>
    <row r="186" spans="1:2">
      <c r="A186" s="2">
        <v>87</v>
      </c>
      <c r="B186" s="2" t="s">
        <v>217</v>
      </c>
    </row>
    <row r="187" spans="1:2">
      <c r="A187" s="2">
        <v>88</v>
      </c>
      <c r="B187" s="2" t="s">
        <v>217</v>
      </c>
    </row>
    <row r="188" spans="1:2">
      <c r="A188" s="2">
        <v>89</v>
      </c>
      <c r="B188" s="2" t="s">
        <v>217</v>
      </c>
    </row>
    <row r="189" spans="1:2">
      <c r="A189" s="2">
        <v>90</v>
      </c>
      <c r="B189" s="2" t="s">
        <v>217</v>
      </c>
    </row>
    <row r="190" spans="1:2">
      <c r="A190" s="2">
        <v>91</v>
      </c>
      <c r="B190" s="2" t="s">
        <v>217</v>
      </c>
    </row>
    <row r="191" spans="1:2">
      <c r="A191" s="2">
        <v>92</v>
      </c>
      <c r="B191" s="2" t="s">
        <v>217</v>
      </c>
    </row>
    <row r="192" spans="1:2">
      <c r="A192" s="2">
        <v>93</v>
      </c>
      <c r="B192" s="2" t="s">
        <v>217</v>
      </c>
    </row>
    <row r="193" spans="1:2">
      <c r="A193" s="2">
        <v>94</v>
      </c>
      <c r="B193" s="2" t="s">
        <v>217</v>
      </c>
    </row>
    <row r="194" spans="1:2">
      <c r="A194" s="2">
        <v>95</v>
      </c>
      <c r="B194" s="2" t="s">
        <v>217</v>
      </c>
    </row>
    <row r="195" spans="1:2">
      <c r="A195" s="2">
        <v>96</v>
      </c>
      <c r="B195" s="2" t="s">
        <v>217</v>
      </c>
    </row>
    <row r="196" spans="1:2">
      <c r="A196" s="2">
        <v>97</v>
      </c>
      <c r="B196" s="2" t="s">
        <v>217</v>
      </c>
    </row>
    <row r="197" spans="1:2">
      <c r="A197" s="2">
        <v>98</v>
      </c>
      <c r="B197" s="2" t="s">
        <v>217</v>
      </c>
    </row>
    <row r="198" spans="1:2">
      <c r="A198" s="2">
        <v>99</v>
      </c>
      <c r="B198" s="2" t="s">
        <v>217</v>
      </c>
    </row>
    <row r="199" spans="1:2">
      <c r="A199" s="2">
        <v>100</v>
      </c>
      <c r="B199" s="2" t="s">
        <v>237</v>
      </c>
    </row>
    <row r="201" spans="1:2" ht="69.75" customHeight="1">
      <c r="A201" s="122" t="s">
        <v>244</v>
      </c>
      <c r="B201" s="122" t="s">
        <v>245</v>
      </c>
    </row>
    <row r="202" spans="1:2">
      <c r="A202" s="123"/>
      <c r="B202" s="123"/>
    </row>
    <row r="203" spans="1:2">
      <c r="A203" s="2" t="s">
        <v>246</v>
      </c>
      <c r="B203" s="2" t="s">
        <v>246</v>
      </c>
    </row>
    <row r="204" spans="1:2">
      <c r="A204" s="2" t="s">
        <v>247</v>
      </c>
      <c r="B204" s="2" t="s">
        <v>248</v>
      </c>
    </row>
    <row r="205" spans="1:2">
      <c r="A205" s="2"/>
      <c r="B205" s="2" t="s">
        <v>247</v>
      </c>
    </row>
    <row r="207" spans="1:2" ht="15" customHeight="1">
      <c r="A207" s="121" t="s">
        <v>249</v>
      </c>
      <c r="B207" s="121"/>
    </row>
    <row r="208" spans="1:2">
      <c r="A208" s="1" t="s">
        <v>246</v>
      </c>
      <c r="B208" s="2">
        <v>2</v>
      </c>
    </row>
    <row r="209" spans="1:3">
      <c r="A209" s="1" t="s">
        <v>248</v>
      </c>
      <c r="B209" s="2">
        <v>1</v>
      </c>
    </row>
    <row r="210" spans="1:3">
      <c r="A210" s="1" t="s">
        <v>247</v>
      </c>
      <c r="B210" s="2">
        <v>0</v>
      </c>
    </row>
    <row r="214" spans="1:3">
      <c r="A214" s="1" t="s">
        <v>250</v>
      </c>
      <c r="B214" s="1" t="s">
        <v>251</v>
      </c>
      <c r="C214" s="1" t="s">
        <v>252</v>
      </c>
    </row>
    <row r="215" spans="1:3">
      <c r="A215" s="2" t="s">
        <v>237</v>
      </c>
      <c r="B215" s="2" t="s">
        <v>246</v>
      </c>
      <c r="C215" s="2">
        <v>2</v>
      </c>
    </row>
    <row r="216" spans="1:3">
      <c r="A216" s="2" t="s">
        <v>237</v>
      </c>
      <c r="B216" s="2" t="s">
        <v>247</v>
      </c>
      <c r="C216" s="2">
        <v>0</v>
      </c>
    </row>
    <row r="217" spans="1:3">
      <c r="A217" s="2" t="s">
        <v>217</v>
      </c>
      <c r="B217" s="2" t="s">
        <v>246</v>
      </c>
      <c r="C217" s="2">
        <v>1</v>
      </c>
    </row>
    <row r="218" spans="1:3">
      <c r="A218" s="2" t="s">
        <v>217</v>
      </c>
      <c r="B218" s="2" t="s">
        <v>247</v>
      </c>
      <c r="C218" s="2">
        <v>0</v>
      </c>
    </row>
    <row r="219" spans="1:3">
      <c r="A219" s="2" t="s">
        <v>238</v>
      </c>
      <c r="B219" s="2" t="s">
        <v>246</v>
      </c>
      <c r="C219" s="2">
        <v>0</v>
      </c>
    </row>
    <row r="220" spans="1:3">
      <c r="A220" s="2" t="s">
        <v>238</v>
      </c>
      <c r="B220" s="2" t="s">
        <v>247</v>
      </c>
      <c r="C220" s="2">
        <v>0</v>
      </c>
    </row>
    <row r="222" spans="1:3">
      <c r="A222" s="1" t="s">
        <v>253</v>
      </c>
      <c r="B222" s="1" t="s">
        <v>254</v>
      </c>
      <c r="C222" s="1" t="s">
        <v>255</v>
      </c>
    </row>
    <row r="223" spans="1:3">
      <c r="A223" s="2" t="s">
        <v>237</v>
      </c>
      <c r="B223" s="2" t="s">
        <v>246</v>
      </c>
      <c r="C223" s="2">
        <v>2</v>
      </c>
    </row>
    <row r="224" spans="1:3">
      <c r="A224" s="2" t="s">
        <v>237</v>
      </c>
      <c r="B224" s="2" t="s">
        <v>248</v>
      </c>
      <c r="C224" s="2">
        <v>1</v>
      </c>
    </row>
    <row r="225" spans="1:5">
      <c r="A225" s="2" t="s">
        <v>237</v>
      </c>
      <c r="B225" s="2" t="s">
        <v>247</v>
      </c>
      <c r="C225" s="2">
        <v>0</v>
      </c>
    </row>
    <row r="226" spans="1:5">
      <c r="A226" s="2" t="s">
        <v>217</v>
      </c>
      <c r="B226" s="2" t="s">
        <v>246</v>
      </c>
      <c r="C226" s="2">
        <v>1</v>
      </c>
    </row>
    <row r="227" spans="1:5">
      <c r="A227" s="2" t="s">
        <v>217</v>
      </c>
      <c r="B227" s="2" t="s">
        <v>248</v>
      </c>
      <c r="C227" s="2">
        <v>0</v>
      </c>
      <c r="E227" s="3"/>
    </row>
    <row r="228" spans="1:5">
      <c r="A228" s="2" t="s">
        <v>217</v>
      </c>
      <c r="B228" s="2" t="s">
        <v>247</v>
      </c>
      <c r="C228" s="2">
        <v>0</v>
      </c>
    </row>
    <row r="229" spans="1:5">
      <c r="A229" s="2" t="s">
        <v>238</v>
      </c>
      <c r="B229" s="2" t="s">
        <v>246</v>
      </c>
      <c r="C229" s="2">
        <v>0</v>
      </c>
    </row>
    <row r="230" spans="1:5">
      <c r="A230" s="2" t="s">
        <v>238</v>
      </c>
      <c r="B230" s="2" t="s">
        <v>248</v>
      </c>
      <c r="C230" s="2">
        <v>0</v>
      </c>
      <c r="E230" s="3"/>
    </row>
    <row r="231" spans="1:5">
      <c r="A231" s="2" t="s">
        <v>238</v>
      </c>
      <c r="B231" s="2" t="s">
        <v>247</v>
      </c>
      <c r="C231" s="2">
        <v>0</v>
      </c>
    </row>
    <row r="233" spans="1:5">
      <c r="A233" s="12" t="s">
        <v>256</v>
      </c>
      <c r="B233" s="1" t="s">
        <v>210</v>
      </c>
      <c r="C233" s="1" t="s">
        <v>211</v>
      </c>
      <c r="E233" s="3"/>
    </row>
    <row r="234" spans="1:5">
      <c r="A234" s="12">
        <v>1</v>
      </c>
      <c r="B234" s="2" t="s">
        <v>220</v>
      </c>
      <c r="C234" s="2" t="s">
        <v>213</v>
      </c>
    </row>
    <row r="235" spans="1:5">
      <c r="A235" s="12">
        <v>2</v>
      </c>
      <c r="B235" s="2" t="s">
        <v>218</v>
      </c>
      <c r="C235" s="2" t="s">
        <v>215</v>
      </c>
    </row>
    <row r="236" spans="1:5">
      <c r="A236" s="12">
        <v>3</v>
      </c>
      <c r="B236" s="2" t="s">
        <v>257</v>
      </c>
      <c r="C236" s="2" t="s">
        <v>217</v>
      </c>
    </row>
    <row r="237" spans="1:5">
      <c r="A237" s="12">
        <v>4</v>
      </c>
      <c r="B237" s="2" t="s">
        <v>214</v>
      </c>
      <c r="C237" s="2" t="s">
        <v>219</v>
      </c>
    </row>
    <row r="238" spans="1:5">
      <c r="A238" s="12">
        <v>5</v>
      </c>
      <c r="B238" s="2" t="s">
        <v>212</v>
      </c>
      <c r="C238" s="2" t="s">
        <v>221</v>
      </c>
    </row>
    <row r="240" spans="1:5">
      <c r="A240" s="1" t="s">
        <v>258</v>
      </c>
    </row>
    <row r="241" spans="1:1">
      <c r="A241" s="2" t="s">
        <v>259</v>
      </c>
    </row>
    <row r="242" spans="1:1">
      <c r="A242" s="2" t="s">
        <v>260</v>
      </c>
    </row>
    <row r="243" spans="1:1">
      <c r="A243" s="2" t="s">
        <v>261</v>
      </c>
    </row>
    <row r="244" spans="1:1">
      <c r="A244" s="2" t="s">
        <v>262</v>
      </c>
    </row>
    <row r="246" spans="1:1">
      <c r="A246" s="1" t="s">
        <v>263</v>
      </c>
    </row>
    <row r="247" spans="1:1">
      <c r="A247" s="2" t="s">
        <v>228</v>
      </c>
    </row>
    <row r="248" spans="1:1">
      <c r="A248" s="2" t="s">
        <v>227</v>
      </c>
    </row>
    <row r="250" spans="1:1" ht="28.5" customHeight="1">
      <c r="A250" s="10" t="s">
        <v>264</v>
      </c>
    </row>
    <row r="251" spans="1:1">
      <c r="A251" s="2" t="s">
        <v>265</v>
      </c>
    </row>
    <row r="252" spans="1:1">
      <c r="A252" s="2" t="s">
        <v>266</v>
      </c>
    </row>
    <row r="253" spans="1:1">
      <c r="A253" s="2" t="s">
        <v>267</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8" ma:contentTypeDescription="Crear nuevo documento." ma:contentTypeScope="" ma:versionID="e1273b3aa1073d6852a6b6d92e72d84b">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383f3a98d24bbe949e916eab3ff618d2"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8A874F-4878-45DC-B0DC-879025089F53}"/>
</file>

<file path=customXml/itemProps2.xml><?xml version="1.0" encoding="utf-8"?>
<ds:datastoreItem xmlns:ds="http://schemas.openxmlformats.org/officeDocument/2006/customXml" ds:itemID="{358362D2-B841-4CF3-AD56-0091BDAAE464}"/>
</file>

<file path=customXml/itemProps3.xml><?xml version="1.0" encoding="utf-8"?>
<ds:datastoreItem xmlns:ds="http://schemas.openxmlformats.org/officeDocument/2006/customXml" ds:itemID="{5BC14A88-DF6D-4A65-B011-29AEF442371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
  <cp:revision/>
  <dcterms:created xsi:type="dcterms:W3CDTF">2021-01-05T19:35:42Z</dcterms:created>
  <dcterms:modified xsi:type="dcterms:W3CDTF">2024-02-16T16:17:50Z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