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66925"/>
  <mc:AlternateContent xmlns:mc="http://schemas.openxmlformats.org/markup-compatibility/2006">
    <mc:Choice Requires="x15">
      <x15ac:absPath xmlns:x15ac="http://schemas.microsoft.com/office/spreadsheetml/2010/11/ac" url="/Users/saralancheros/Downloads/"/>
    </mc:Choice>
  </mc:AlternateContent>
  <xr:revisionPtr revIDLastSave="0" documentId="8_{BB368FBE-8C67-4197-9B31-F9C1BB500B74}" xr6:coauthVersionLast="47" xr6:coauthVersionMax="47" xr10:uidLastSave="{00000000-0000-0000-0000-000000000000}"/>
  <bookViews>
    <workbookView xWindow="0" yWindow="500" windowWidth="28620" windowHeight="12080" firstSheet="1" activeTab="1" xr2:uid="{BD74D205-D431-4B1C-9284-C65B70CA23E2}"/>
  </bookViews>
  <sheets>
    <sheet name="Índice" sheetId="2" r:id="rId1"/>
    <sheet name="Componentes" sheetId="1" r:id="rId2"/>
    <sheet name="Listas" sheetId="3" state="hidden" r:id="rId3"/>
    <sheet name="FORMULACIÓN" sheetId="10" state="hidden" r:id="rId4"/>
    <sheet name="Listas (2)" sheetId="7" state="hidden" r:id="rId5"/>
    <sheet name="Matriz" sheetId="8" state="hidden" r:id="rId6"/>
    <sheet name="Mapa Riesgos de Corrupción" sheetId="6" r:id="rId7"/>
  </sheets>
  <externalReferences>
    <externalReference r:id="rId8"/>
    <externalReference r:id="rId9"/>
    <externalReference r:id="rId10"/>
    <externalReference r:id="rId11"/>
    <externalReference r:id="rId12"/>
  </externalReferences>
  <definedNames>
    <definedName name="_xlnm._FilterDatabase" localSheetId="2" hidden="1">Listas!$A$1:$A$16</definedName>
    <definedName name="_xlnm._FilterDatabase" localSheetId="6" hidden="1">'Mapa Riesgos de Corrupción'!$A$4:$XFB$386</definedName>
    <definedName name="_xlnm._FilterDatabase" localSheetId="1" hidden="1">Componentes!$A$6:$AF$51</definedName>
    <definedName name="responsabilidades">Listas!$A$2:$A$21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2" l="1"/>
  <c r="N23" i="2"/>
  <c r="P7" i="6" l="1"/>
  <c r="T106" i="6"/>
  <c r="S106" i="6"/>
  <c r="Q7" i="6"/>
  <c r="P87" i="6"/>
  <c r="Q87" i="6"/>
  <c r="Y87" i="6"/>
  <c r="AA87" i="6"/>
  <c r="AC87" i="6"/>
  <c r="Y94" i="6"/>
  <c r="AA94" i="6"/>
  <c r="AC94" i="6"/>
  <c r="U87" i="6"/>
  <c r="V87" i="6"/>
  <c r="AM87" i="6"/>
  <c r="Y7" i="6"/>
  <c r="AA7" i="6"/>
  <c r="AC7" i="6"/>
  <c r="S26" i="6"/>
  <c r="U7" i="6"/>
  <c r="T26" i="6"/>
  <c r="P27" i="6"/>
  <c r="Y27" i="6"/>
  <c r="AA27" i="6"/>
  <c r="AC27" i="6"/>
  <c r="S46" i="6"/>
  <c r="U27" i="6"/>
  <c r="V27" i="6"/>
  <c r="AM27" i="6"/>
  <c r="T46" i="6"/>
  <c r="P47" i="6"/>
  <c r="Y47" i="6"/>
  <c r="AA47" i="6"/>
  <c r="AC47" i="6"/>
  <c r="S66" i="6"/>
  <c r="U47" i="6"/>
  <c r="T66" i="6"/>
  <c r="P67" i="6"/>
  <c r="Y67" i="6"/>
  <c r="AA67" i="6"/>
  <c r="AC67" i="6"/>
  <c r="Y74" i="6"/>
  <c r="AA74" i="6"/>
  <c r="AC74" i="6"/>
  <c r="S86" i="6"/>
  <c r="U67" i="6"/>
  <c r="T86" i="6"/>
  <c r="P107" i="6"/>
  <c r="Q107" i="6"/>
  <c r="Y107" i="6"/>
  <c r="AA107" i="6"/>
  <c r="AC107" i="6"/>
  <c r="Y114" i="6"/>
  <c r="AA114" i="6"/>
  <c r="AC114" i="6"/>
  <c r="S126" i="6"/>
  <c r="U107" i="6"/>
  <c r="V107" i="6"/>
  <c r="AM107" i="6"/>
  <c r="T126" i="6"/>
  <c r="P127" i="6"/>
  <c r="Q127" i="6"/>
  <c r="Y127" i="6"/>
  <c r="AA127" i="6"/>
  <c r="AC127" i="6"/>
  <c r="Y134" i="6"/>
  <c r="AA134" i="6"/>
  <c r="AC134" i="6"/>
  <c r="S146" i="6"/>
  <c r="U127" i="6"/>
  <c r="V127" i="6"/>
  <c r="AM127" i="6"/>
  <c r="T146" i="6"/>
  <c r="P147" i="6"/>
  <c r="Q147" i="6"/>
  <c r="Y147" i="6"/>
  <c r="AA147" i="6"/>
  <c r="AC147" i="6"/>
  <c r="Y154" i="6"/>
  <c r="AA154" i="6"/>
  <c r="AC154" i="6"/>
  <c r="S166" i="6"/>
  <c r="U147" i="6"/>
  <c r="V147" i="6"/>
  <c r="AM147" i="6"/>
  <c r="T166" i="6"/>
  <c r="P167" i="6"/>
  <c r="Q167" i="6"/>
  <c r="Y167" i="6"/>
  <c r="AA167" i="6"/>
  <c r="AC167" i="6"/>
  <c r="Y174" i="6"/>
  <c r="AC174" i="6"/>
  <c r="AD174" i="6"/>
  <c r="S186" i="6"/>
  <c r="U167" i="6"/>
  <c r="V167" i="6"/>
  <c r="AM167" i="6"/>
  <c r="T186" i="6"/>
  <c r="P187" i="6"/>
  <c r="Q187" i="6"/>
  <c r="Y187" i="6"/>
  <c r="AA187" i="6"/>
  <c r="AC187" i="6"/>
  <c r="Y194" i="6"/>
  <c r="AC194" i="6"/>
  <c r="AD194" i="6"/>
  <c r="S206" i="6"/>
  <c r="U187" i="6"/>
  <c r="T206" i="6"/>
  <c r="P207" i="6"/>
  <c r="Q207" i="6"/>
  <c r="Y207" i="6"/>
  <c r="AA207" i="6"/>
  <c r="AC207" i="6"/>
  <c r="Y214" i="6"/>
  <c r="AA214" i="6"/>
  <c r="AC214" i="6"/>
  <c r="S226" i="6"/>
  <c r="U207" i="6"/>
  <c r="T226" i="6"/>
  <c r="P227" i="6"/>
  <c r="Q227" i="6"/>
  <c r="Y227" i="6"/>
  <c r="AA227" i="6"/>
  <c r="AC227" i="6"/>
  <c r="Y234" i="6"/>
  <c r="AA234" i="6"/>
  <c r="AC234" i="6"/>
  <c r="S246" i="6"/>
  <c r="U227" i="6"/>
  <c r="T246" i="6"/>
  <c r="P247" i="6"/>
  <c r="Q247" i="6"/>
  <c r="Y247" i="6"/>
  <c r="AA247" i="6"/>
  <c r="AC247" i="6"/>
  <c r="Y254" i="6"/>
  <c r="AA254" i="6"/>
  <c r="AC254" i="6"/>
  <c r="S266" i="6"/>
  <c r="U247" i="6"/>
  <c r="T266" i="6"/>
  <c r="P267" i="6"/>
  <c r="Q267" i="6"/>
  <c r="Y267" i="6"/>
  <c r="AA267" i="6"/>
  <c r="AC267" i="6"/>
  <c r="Y274" i="6"/>
  <c r="AA274" i="6"/>
  <c r="AC274" i="6"/>
  <c r="S286" i="6"/>
  <c r="U267" i="6"/>
  <c r="T286" i="6"/>
  <c r="P287" i="6"/>
  <c r="Q287" i="6"/>
  <c r="Y287" i="6"/>
  <c r="AA287" i="6"/>
  <c r="AC287" i="6"/>
  <c r="Y294" i="6"/>
  <c r="AA294" i="6"/>
  <c r="AC294" i="6"/>
  <c r="S306" i="6"/>
  <c r="U287" i="6"/>
  <c r="T306" i="6"/>
  <c r="P307" i="6"/>
  <c r="Q307" i="6"/>
  <c r="Y307" i="6"/>
  <c r="AA307" i="6"/>
  <c r="AC307" i="6"/>
  <c r="Y314" i="6"/>
  <c r="AA314" i="6"/>
  <c r="AC314" i="6"/>
  <c r="S326" i="6"/>
  <c r="U307" i="6"/>
  <c r="T326" i="6"/>
  <c r="P327" i="6"/>
  <c r="Q327" i="6"/>
  <c r="Y327" i="6"/>
  <c r="AA327" i="6"/>
  <c r="AC327" i="6"/>
  <c r="Y334" i="6"/>
  <c r="AA334" i="6"/>
  <c r="AC334" i="6"/>
  <c r="S346" i="6"/>
  <c r="U327" i="6"/>
  <c r="T346" i="6"/>
  <c r="P347" i="6"/>
  <c r="Q347" i="6"/>
  <c r="Y347" i="6"/>
  <c r="AA347" i="6"/>
  <c r="AC347" i="6"/>
  <c r="Y354" i="6"/>
  <c r="AA354" i="6"/>
  <c r="AC354" i="6"/>
  <c r="S366" i="6"/>
  <c r="U347" i="6"/>
  <c r="T366" i="6"/>
  <c r="AD307" i="6"/>
  <c r="AD7" i="6"/>
  <c r="AD227" i="6"/>
  <c r="AH227" i="6"/>
  <c r="AD347" i="6"/>
  <c r="AH347" i="6"/>
  <c r="AD267" i="6"/>
  <c r="AD114" i="6"/>
  <c r="AD74" i="6"/>
  <c r="W67" i="6"/>
  <c r="V67" i="6"/>
  <c r="AM67" i="6"/>
  <c r="AH7" i="6"/>
  <c r="AJ7" i="6"/>
  <c r="AI7" i="6"/>
  <c r="Q67" i="6"/>
  <c r="Q47" i="6"/>
  <c r="W47" i="6"/>
  <c r="AD154" i="6"/>
  <c r="Q27" i="6"/>
  <c r="W27" i="6"/>
  <c r="AL47" i="6"/>
  <c r="V47" i="6"/>
  <c r="AM47" i="6"/>
  <c r="AD134" i="6"/>
  <c r="V7" i="6"/>
  <c r="AM7" i="6"/>
  <c r="W7" i="6"/>
  <c r="AD327" i="6"/>
  <c r="AD247" i="6"/>
  <c r="AH247" i="6"/>
  <c r="AD94" i="6"/>
  <c r="AD287" i="6"/>
  <c r="AH287" i="6"/>
  <c r="AD207" i="6"/>
  <c r="AH207" i="6"/>
  <c r="AD187" i="6"/>
  <c r="AH187" i="6"/>
  <c r="AH194" i="6"/>
  <c r="AJ187" i="6"/>
  <c r="AL347" i="6"/>
  <c r="AD354" i="6"/>
  <c r="AL327" i="6"/>
  <c r="W327" i="6"/>
  <c r="AD334" i="6"/>
  <c r="AH327" i="6"/>
  <c r="AL307" i="6"/>
  <c r="W307" i="6"/>
  <c r="AD314" i="6"/>
  <c r="AH307" i="6"/>
  <c r="AL287" i="6"/>
  <c r="W287" i="6"/>
  <c r="AD294" i="6"/>
  <c r="AL267" i="6"/>
  <c r="W267" i="6"/>
  <c r="AD274" i="6"/>
  <c r="AH267" i="6"/>
  <c r="AL247" i="6"/>
  <c r="W247" i="6"/>
  <c r="AD254" i="6"/>
  <c r="AL227" i="6"/>
  <c r="W227" i="6"/>
  <c r="AD234" i="6"/>
  <c r="AL207" i="6"/>
  <c r="W207" i="6"/>
  <c r="AD214" i="6"/>
  <c r="AD167" i="6"/>
  <c r="AH167" i="6"/>
  <c r="AH174" i="6"/>
  <c r="AJ167" i="6"/>
  <c r="AD147" i="6"/>
  <c r="AH147" i="6"/>
  <c r="AH154" i="6"/>
  <c r="AJ147" i="6"/>
  <c r="AD127" i="6"/>
  <c r="AH127" i="6"/>
  <c r="AH134" i="6"/>
  <c r="AJ127" i="6"/>
  <c r="AD107" i="6"/>
  <c r="AH107" i="6"/>
  <c r="AL67" i="6"/>
  <c r="AD67" i="6"/>
  <c r="AD47" i="6"/>
  <c r="AD27" i="6"/>
  <c r="AD87" i="6"/>
  <c r="AH87" i="6"/>
  <c r="V187" i="6"/>
  <c r="AM187" i="6"/>
  <c r="AL187" i="6"/>
  <c r="V347" i="6"/>
  <c r="AM347" i="6"/>
  <c r="V327" i="6"/>
  <c r="AM327" i="6"/>
  <c r="V307" i="6"/>
  <c r="AM307" i="6"/>
  <c r="V287" i="6"/>
  <c r="AM287" i="6"/>
  <c r="V267" i="6"/>
  <c r="AM267" i="6"/>
  <c r="V247" i="6"/>
  <c r="AM247" i="6"/>
  <c r="V227" i="6"/>
  <c r="AM227" i="6"/>
  <c r="V207" i="6"/>
  <c r="AM207" i="6"/>
  <c r="AL167" i="6"/>
  <c r="AL147" i="6"/>
  <c r="AL127" i="6"/>
  <c r="AL107" i="6"/>
  <c r="AL27" i="6"/>
  <c r="AL7" i="6"/>
  <c r="AL87" i="6"/>
  <c r="W167" i="6"/>
  <c r="W147" i="6"/>
  <c r="W127" i="6"/>
  <c r="W107" i="6"/>
  <c r="W87" i="6"/>
  <c r="W187" i="6"/>
  <c r="AH254" i="6"/>
  <c r="AJ247" i="6"/>
  <c r="AH27" i="6"/>
  <c r="AJ27" i="6"/>
  <c r="AI27" i="6"/>
  <c r="AH234" i="6"/>
  <c r="AJ227" i="6"/>
  <c r="AH334" i="6"/>
  <c r="AJ327" i="6"/>
  <c r="AH294" i="6"/>
  <c r="AJ287" i="6"/>
  <c r="AH47" i="6"/>
  <c r="AJ47" i="6"/>
  <c r="AI47" i="6"/>
  <c r="AN47" i="6"/>
  <c r="AN27" i="6"/>
  <c r="AH67" i="6"/>
  <c r="AH74" i="6"/>
  <c r="AJ67" i="6"/>
  <c r="AH114" i="6"/>
  <c r="AJ107" i="6"/>
  <c r="AI107" i="6"/>
  <c r="AN107" i="6"/>
  <c r="AH214" i="6"/>
  <c r="AJ207" i="6"/>
  <c r="AI207" i="6"/>
  <c r="AN207" i="6"/>
  <c r="AH274" i="6"/>
  <c r="AJ267" i="6"/>
  <c r="AI267" i="6"/>
  <c r="AN267" i="6"/>
  <c r="AH314" i="6"/>
  <c r="AJ307" i="6"/>
  <c r="AK307" i="6"/>
  <c r="AH354" i="6"/>
  <c r="AJ347" i="6"/>
  <c r="AK347" i="6"/>
  <c r="AN7" i="6"/>
  <c r="W347" i="6"/>
  <c r="AH94" i="6"/>
  <c r="AJ87" i="6"/>
  <c r="AK87" i="6"/>
  <c r="AK107" i="6"/>
  <c r="AI87" i="6"/>
  <c r="AN87" i="6"/>
  <c r="AK187" i="6"/>
  <c r="AI187" i="6"/>
  <c r="AN187" i="6"/>
  <c r="AK267" i="6"/>
  <c r="AK27" i="6"/>
  <c r="AK167" i="6"/>
  <c r="AI167" i="6"/>
  <c r="AN167" i="6"/>
  <c r="AK207" i="6"/>
  <c r="AK7" i="6"/>
  <c r="AI307" i="6"/>
  <c r="AN307" i="6"/>
  <c r="AI287" i="6"/>
  <c r="AN287" i="6"/>
  <c r="AK287" i="6"/>
  <c r="AK147" i="6"/>
  <c r="AI147" i="6"/>
  <c r="AN147" i="6"/>
  <c r="AI247" i="6"/>
  <c r="AN247" i="6"/>
  <c r="AK247" i="6"/>
  <c r="AI327" i="6"/>
  <c r="AN327" i="6"/>
  <c r="AK327" i="6"/>
  <c r="AK127" i="6"/>
  <c r="AI127" i="6"/>
  <c r="AN127" i="6"/>
  <c r="AI227" i="6"/>
  <c r="AN227" i="6"/>
  <c r="AK227" i="6"/>
  <c r="H42" i="1"/>
  <c r="E42" i="1"/>
  <c r="F42" i="1"/>
  <c r="G42" i="1"/>
  <c r="D42" i="1"/>
  <c r="AK47" i="6"/>
  <c r="AI347" i="6"/>
  <c r="AN347" i="6"/>
  <c r="AK67" i="6"/>
  <c r="AI67" i="6"/>
  <c r="AN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tc={9DFF658F-C560-4BE4-B7AA-95B04A39FBD3}</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t>[Threaded comment]
Your version of Excel allows you to read this threaded comment; however, any edits to it will get removed if the file is opened in a newer version of Excel. Learn more: https://go.microsoft.com/fwlink/?linkid=870924
Comment: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text>
    </comment>
    <comment ref="D20" authorId="1" shapeId="0" xr:uid="{1304E261-5E5D-440F-9A68-5126E613759A}">
      <text>
        <t>[Threaded comment]
Your version of Excel allows you to read this threaded comment; however, any edits to it will get removed if the file is opened in a newer version of Excel. Learn more: https://go.microsoft.com/fwlink/?linkid=870924
Comment:
    Link de acceso: https://alcaldiabogota-my.sharepoint.com/:f:/g/personal/mipgdistrito_alcaldiabogota_gov_co/Ehp7rUboZ89PluvL_bqohR4Bn8UoxYmdK0Dhjl_p_O8L5A?e=CVLDqs</t>
      </text>
    </comment>
    <comment ref="A26" authorId="2" shapeId="0" xr:uid="{F2750BEB-EA6C-4CDC-9DA3-A71BEF49B55D}">
      <text>
        <t>[Threaded comment]
Your version of Excel allows you to read this threaded comment; however, any edits to it will get removed if the file is opened in a newer version of Excel. Learn more: https://go.microsoft.com/fwlink/?linkid=870924
Comment:
    Este componente busca mejorar la calidad y el acceso a los trámites y servicios de las entidades públicas, mejorando
la satisfacción de los ciudadanos y facilitando el ejercicio de sus derechos.</t>
      </text>
    </comment>
    <comment ref="A28" authorId="3" shapeId="0" xr:uid="{EC1670A1-C395-40F5-B345-82E7CA2E2FB8}">
      <text>
        <t>[Threaded comment]
Your version of Excel allows you to read this threaded comment; however, any edits to it will get removed if the file is opened in a newer version of Excel. Learn more: https://go.microsoft.com/fwlink/?linkid=870924
Comment:
    Este componente busca mejorar la calidad y el acceso a los trámites y servicios de las entidades públicas, mejorando
la satisfacción de los ciudadanos y facilitando el ejercicio de sus derechos.</t>
      </text>
    </comment>
    <comment ref="A29" authorId="4" shapeId="0" xr:uid="{9DFF658F-C560-4BE4-B7AA-95B04A39FBD3}">
      <text>
        <t>[Threaded comment]
Your version of Excel allows you to read this threaded comment; however, any edits to it will get removed if the file is opened in a newer version of Excel. Learn more: https://go.microsoft.com/fwlink/?linkid=870924
Comment:
    Este componente busca mejorar la calidad y el acceso a los trámites y servicios de las entidades públicas, mejorando
la satisfacción de los ciudadanos y facilitando el ejercicio de sus derechos.</t>
      </text>
    </comment>
    <comment ref="D35" authorId="5" shapeId="0" xr:uid="{D047532D-6DCC-4967-B598-BE58C23BDA39}">
      <text>
        <t>[Threaded comment]
Your version of Excel allows you to read this threaded comment; however, any edits to it will get removed if the file is opened in a newer version of Excel. Learn more: https://go.microsoft.com/fwlink/?linkid=870924
Comment:
    Utilizar herramienta http://www.procuraduria.gov.co/portal/grupo-transparencia.page</t>
      </text>
    </comment>
    <comment ref="D36" authorId="6" shapeId="0" xr:uid="{228AD6AC-BBF4-40D8-93F7-D87C18FE978D}">
      <text>
        <t>[Threaded comment]
Your version of Excel allows you to read this threaded comment; however, any edits to it will get removed if the file is opened in a newer version of Excel. Learn more: https://go.microsoft.com/fwlink/?linkid=870924
Comment: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text>
    </comment>
    <comment ref="D43" authorId="7" shapeId="0" xr:uid="{2F427AC2-56C1-4538-B4B7-CFE074CD2963}">
      <text>
        <t>[Threaded comment]
Your version of Excel allows you to read this threaded comment; however, any edits to it will get removed if the file is opened in a newer version of Excel. Learn more: https://go.microsoft.com/fwlink/?linkid=870924
Comment: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text>
    </comment>
    <comment ref="A48" authorId="8" shapeId="0" xr:uid="{5DDE5C47-7878-4E10-A66E-7BC61B49FEA0}">
      <text>
        <t>[Threaded comment]
Your version of Excel allows you to read this threaded comment; however, any edits to it will get removed if the file is opened in a newer version of Excel. Learn more: https://go.microsoft.com/fwlink/?linkid=870924
Comment: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X5" authorId="0" shapeId="0" xr:uid="{BC658DA9-1E5A-496C-ADB2-3C55A296E7C2}">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Y5" authorId="1" shapeId="0" xr:uid="{8071ED42-366C-4E3C-914F-6040BB8C39E5}">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H5" authorId="2" shapeId="0" xr:uid="{B72E3121-61F5-4F3F-9CB2-37B9CEC995D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99AF330D-B9A3-49BE-B1C7-8BC9AF0445C9}">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18A91015-AE26-4FD7-8D9F-F81295DDB291}">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91B3B208-4FE8-4018-BDD4-EB0965CFFD36}">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8C780EAB-2C12-4831-825D-70E591812AA8}">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99B7F0D9-652A-43A0-B173-EB765918C04D}">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409779C3-0169-4254-A519-09D43470628F}">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C3FD9AB8-9775-4136-BD34-552C500C73D8}">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Z6" authorId="10" shapeId="0" xr:uid="{2BB6E959-DBB8-49BB-92FE-16B4BDA9BD08}">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D1199DDD-9B1D-4993-A987-0F0CAC4D0863}">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61090F11-74B2-4C82-8647-5FE40B0D66C8}">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B3A1CB4F-0EAA-4748-BA04-2E8758B2A6E6}">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<sst xmlns="http://schemas.openxmlformats.org/spreadsheetml/2006/main" count="2130" uniqueCount="849">
  <si>
    <t>PLAN ANTICORRUPCION Y DE ATENCIÓN AL CIUDADANO 
MAPA DE RIESGOS DE CORRUPCION 
2022</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</si>
  <si>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</si>
  <si>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</si>
  <si>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</si>
  <si>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</si>
  <si>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</si>
  <si>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</si>
  <si>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Componentes</t>
  </si>
  <si>
    <t>1. Gestión riesgos corrupción</t>
  </si>
  <si>
    <t>2. Racionalización de trámites</t>
  </si>
  <si>
    <t>3. Rendición de cuentas</t>
  </si>
  <si>
    <t>4. Atención al ciudadano</t>
  </si>
  <si>
    <t>5. Transparencia y acceso a la información</t>
  </si>
  <si>
    <t>6. Iniciativas adicionales</t>
  </si>
  <si>
    <t>NO. DE ACTA DE APROBACIÓN</t>
  </si>
  <si>
    <t>FECHA</t>
  </si>
  <si>
    <t>VERSIÓN</t>
  </si>
  <si>
    <t>DESCRIPCIÓN</t>
  </si>
  <si>
    <t>1.0</t>
  </si>
  <si>
    <t>Adopcion del plan para la vigencia 2022</t>
  </si>
  <si>
    <t>2</t>
  </si>
  <si>
    <t>2.0</t>
  </si>
  <si>
    <t>Aprobacion version 2 del plan para la vigencia 2022</t>
  </si>
  <si>
    <t>5</t>
  </si>
  <si>
    <t>3.0</t>
  </si>
  <si>
    <t>Reformulación de riesgos de corrupción de la Subdireccion de Gestion Corporativa-Contractual</t>
  </si>
  <si>
    <t>11</t>
  </si>
  <si>
    <t>4.0</t>
  </si>
  <si>
    <t>Inclusión de actividad en el componente mecanismos para mejorar la atención al ciudadano, subcomponente Talento Humano.</t>
  </si>
  <si>
    <t>CRONOGRAMA</t>
  </si>
  <si>
    <t>SEGUIMIENTO I CUATRIMESTRE Fecha: ________________</t>
  </si>
  <si>
    <t>SEGUIMIENTO II CUATRIMESTRE Fecha: ________________</t>
  </si>
  <si>
    <t>SEGUIMIENTO III CUATRIMESTRE  Fecha: ________________</t>
  </si>
  <si>
    <t>COMPONENTE</t>
  </si>
  <si>
    <t>SUBCOMPONENTE</t>
  </si>
  <si>
    <t>No</t>
  </si>
  <si>
    <t>ACTIVIDAD</t>
  </si>
  <si>
    <t>META O PRODUCTO</t>
  </si>
  <si>
    <t>INDICADOR</t>
  </si>
  <si>
    <t>ENTREGABLE (evidencia)</t>
  </si>
  <si>
    <t>RESPONSABLE DE LA ACTIVIDAD</t>
  </si>
  <si>
    <t>ENE</t>
  </si>
  <si>
    <t>FEB</t>
  </si>
  <si>
    <t>MAR</t>
  </si>
  <si>
    <t>ABR</t>
  </si>
  <si>
    <t>MAY</t>
  </si>
  <si>
    <t>JUN</t>
  </si>
  <si>
    <t>JUL</t>
  </si>
  <si>
    <t>AGO</t>
  </si>
  <si>
    <t>SEP</t>
  </si>
  <si>
    <t>OCT</t>
  </si>
  <si>
    <t>NOV</t>
  </si>
  <si>
    <t>DIC</t>
  </si>
  <si>
    <t>AUTOCONTROL 
(LIDER PROCESO)</t>
  </si>
  <si>
    <t>MONITOREO
(OAP)</t>
  </si>
  <si>
    <t>SEGUIMIENTO
(CONTROL INTERNO)</t>
  </si>
  <si>
    <t xml:space="preserve">% AVANCE </t>
  </si>
  <si>
    <t>1. COMPONENTE: GESTIÓN DEL RIESGO DE CORRUPCIÓN</t>
  </si>
  <si>
    <t xml:space="preserve">1. POLÍTICA DE ADMINISTRACIÓN DE RIESGO DE CORRUPCIÓN </t>
  </si>
  <si>
    <t>1.1</t>
  </si>
  <si>
    <t xml:space="preserve">Actualizar Politica de Administración de Riesgo adicionando el riesgo de SARLAF </t>
  </si>
  <si>
    <t>Politica Actualizada</t>
  </si>
  <si>
    <t>Politica Actualizada con acta de aprobación</t>
  </si>
  <si>
    <t>Oficina Asesora de Planeación -MIPG</t>
  </si>
  <si>
    <t>Se actualiza la política de Administracion de riesgos incluyendo el riesgo Sarlaf, es aprobada en el acta 10 del 6 de abril de 2022</t>
  </si>
  <si>
    <t>Se evidencia cumplimiento de la actividad con  soportes  del entregable asociado, se verifica la actualización mencionada en el listado maestro de documentos.</t>
  </si>
  <si>
    <t>Se evidencia cumplimiento de actualización de la Política de Administración del Riesgo aprobada mediante Acta No.10_06_Abr_22. Las actualizaciones incluyen los temas que se habían comprometido actualizar, se evidencia soporte de dicha actualización.</t>
  </si>
  <si>
    <t>NA</t>
  </si>
  <si>
    <t>1.2</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</si>
  <si>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</si>
  <si>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</si>
  <si>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</si>
  <si>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</si>
  <si>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Se socializa mediante correo electrónico la política de administración de riesgo version 3, se adjunta correo de socialización por parte de comunicaciones.</t>
  </si>
  <si>
    <t>Se evidencia cumplimiento de la actividad con  soportes del entregable asociado.</t>
  </si>
  <si>
    <t>Se evidencia cumplimiento de la actividad propuesta, se remite correo al listado general el Instituto el 30/03/22 informando al persona sobre la Política de Admisnitración de Riesgo.</t>
  </si>
  <si>
    <t xml:space="preserve">Se realiza la solicitud  el 02/05/2022 a la oficina de comunicaciones para la realización y la socialización de la una pieza de comunicación, que incluye la actualización de los riesgos riesgos relacionados con el lavado de activos y la financiación del terrorismo.
La socialización se realiza el día 02 de junio.  </t>
  </si>
  <si>
    <t>Se recomienda que la socialización sea en reunión con evaluación pos y pre.</t>
  </si>
  <si>
    <t xml:space="preserve">
Se realiza la solicitud el 11/10/2022 a la Dirección-comunicaciones para la realización y la socialización de pieza de comunicación de la política de gestión del riesgo. La socialización se realiza el día 19/10/2022
</t>
  </si>
  <si>
    <t>Se evidencia cumplimiento de la actividad con  soportes del entregable asociado, la pieza es actualizada en comparación con la enviada en el anterior cuatrimestre.</t>
  </si>
  <si>
    <t xml:space="preserve">De acuerdo con los soportes aportados se observa que se realizó la pieza comunicativa, sin embargo, se reitera la importancia de generar una socialización con evalaución pos y pre, con el fin de interiorizar a los servidores públicos y colaboradores los lineamientos establecidos en la política para conocer el tratamiento y manejo de los riesgos en sus procesos. </t>
  </si>
  <si>
    <t xml:space="preserve">2. CONSTRUCCIÓN MAPA DE RIESGOS DE CORRUPCIÓN </t>
  </si>
  <si>
    <t>2.1</t>
  </si>
  <si>
    <t xml:space="preserve">Formular para la proxima vigencia de los riesgos de corrupción. Causas, consecuencias. Desarrollar la valoración  </t>
  </si>
  <si>
    <t>Mapa de Riesgos de corrupción para la proxima vigencia</t>
  </si>
  <si>
    <t>Mapa de riesgo de corrupción</t>
  </si>
  <si>
    <t xml:space="preserve">Efectivamente en el cronograma la formulación de los riesgos se encuentra programado para realizarse en el mes de diciembre, sin embargo, se recomienda que los actuales riesgos de corrupción sean revisados y redactados tal como lo señala la Guía para la Administración de Riesgos y  el diseño de controles en entidades públicas - versión 5 </t>
  </si>
  <si>
    <t>Se programararon y desarrollaron sesiones de trabajo para la actualización del mapa de riesgos de corrupción  con los procesos  y se consolida propuesta para la vigencia 2023.</t>
  </si>
  <si>
    <t>En el mes de diciembre de 2022, control interno realizó revisión de los riesgos de corrupción formulados para 2023 enviados por planeación, de los cuales se realizaron algunos ajustes</t>
  </si>
  <si>
    <t>2.2</t>
  </si>
  <si>
    <t>Publicar Mapa de riesgos de corrupción de la vigencia</t>
  </si>
  <si>
    <t>Mapa de Riesgos de corrupción para la vigencia</t>
  </si>
  <si>
    <t>Se publica Plan Anticorrupcion y de atencion al ciudadano antes del 31 de enero de 2022 en donde estan definidos los riesgos de corrupcion para la vigencia, el link en donde se pueden encontrar es
https://www.animalesbog.gov.co/transparencia/planeacion/integracion-los-planes-institucionales-y-estrategicos-al-plan-accion-58</t>
  </si>
  <si>
    <t xml:space="preserve">Se evidencia cumplimiento de la actividad con soportes del entregable asociado. Se consulta el link relacionado.
</t>
  </si>
  <si>
    <t>Se evidencia que el PAAC fue publicado el 31/01/22 en la página web del Instituo y éste incluye el Mapra de Riesgos de Corrupción.</t>
  </si>
  <si>
    <t>3. CONSULTA Y DIVULGACIÓN</t>
  </si>
  <si>
    <t>3.1</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</si>
  <si>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</si>
  <si>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</si>
  <si>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Consolidación de opiniones y sugerencias dando respuesta si se implementará en la version final del Plan Anticorrupción y Atención al Ciudadano </t>
  </si>
  <si>
    <t xml:space="preserve">Informe de la consolidación de opiniones y sugerencias dando respuesta si se implementará en la version final del Plan Anticorrupción y Atención al Ciudadano </t>
  </si>
  <si>
    <t>Se realizaron mesas de trabajo con los procesos para la actualización, así mismo se diseñó colaborativamente un mecanisimo de consulta externa y se solicitó creación de micrositio para recibir comentarios y sugerencias del PAAC - PTEP de la vigencia 2023, del componente gestión de riesgos.</t>
  </si>
  <si>
    <t xml:space="preserve">Según las evidencias aportadas se realizaron mesas de trabajo con los procesos del Instituto llegando a identificar posibles riesgos de corrupción frente a los trámites y servicios, así mismo se observa interacción con actores externos </t>
  </si>
  <si>
    <t>3.2</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</si>
  <si>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</si>
  <si>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</si>
  <si>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</si>
  <si>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Se publica Plan Anticorrupcion y de atencion al ciudadano antes del 31 de enero de 2022, el link en donde se pueden encontrar es
https://www.animalesbog.gov.co/transparencia/planeacion/integracion-los-planes-institucionales-y-estrategicos-al-plan-accion-58</t>
  </si>
  <si>
    <t xml:space="preserve">Se evidencia cumplimiento de la actividad con  soportes de la actividad y el entregable asociado. Se consulta el link relacionado.
</t>
  </si>
  <si>
    <t>Se evidencia que el PAAC fue publicado el 31/01/212 en la página web y cumple todos los lineamientos.</t>
  </si>
  <si>
    <t xml:space="preserve">4. MONITOREO Y REVISIÓN   </t>
  </si>
  <si>
    <t>4.1</t>
  </si>
  <si>
    <t>Realizar monitoreo al  Mapa de Riesgos de Corrupción por parte de los lideres de los procesos en conjunto con sus equipos de trabajo y si es el caso ajustarlo haciendo publicos los cambios</t>
  </si>
  <si>
    <t>Tres monitoreos del Mapa de riesgos de corrupción</t>
  </si>
  <si>
    <t>Monitoreo del Mapa de riesgos de corrupción ejecutados/Monitoreo del Mapa de riesgos de corrupción programados</t>
  </si>
  <si>
    <t>Documento con Plan Anticorrupción y Atención al Ciudadano y el Mapa de Riesgos de Corrupción con el monitoreo y seguimiento cuatrimestral.</t>
  </si>
  <si>
    <t xml:space="preserve">Se realiza el monitoreo final en  enero de 2022 del Mapa de riesgos de corrupción y el Plan anticorrupcion y de Atencion al Ciudadano de la vigencia 2021, se adjunta archivo con el monitoreo. 
</t>
  </si>
  <si>
    <t xml:space="preserve">Se evidencia cumplimeinto del seguimiento al Mapa de Riesgos de Corrupción para el tercer cuatrimestre de 2021, fue publicado mediante el siguiente enlace: https://www.animalesbog.gov.co/transparencia/control/reportes-control-interno/seguimiento-plan-anticorrupcion-y-riesgos-0 </t>
  </si>
  <si>
    <t xml:space="preserve">Se realiza el primer monitoreo cuatrimestral en el mes de mayo de 2022 del Mapa de riesgos de corrupción y el Plan anticorrupcion y de Atencion al Ciudadano de la vigencia 2022, se adjunta archivo con el monitoreo. 
</t>
  </si>
  <si>
    <t xml:space="preserve">Se realiza el monitoreo, seguimiento y se publica en la Sede Electrónica del Instituto  </t>
  </si>
  <si>
    <t xml:space="preserve">Se realiza el segundo monitoreo cuatrimestral en el mes de septiembre de 2022 del Mapa de riesgos de corrupción y el Plan anticorrupcion y de Atencion al Ciudadano de la vigencia 2022, se adjunta archivo con las solicitudes y el monitoreo. 
</t>
  </si>
  <si>
    <t>En la sede electrónica del Instituto se encuentra el segundo seguimiento en el siguiente link https://www.animalesbog.gov.co/transparencia/control/reportes-control-interno/segundo-seguimiento-paac-y-riesgos-corrupci%C3%B3n</t>
  </si>
  <si>
    <t xml:space="preserve">5. SEGUIMIENTO </t>
  </si>
  <si>
    <t>5.1</t>
  </si>
  <si>
    <t>Realizar seguimiento del Plan Anticorrupción y Atención al Ciudadano y el Mapa de Riesgos de Corrupción conforme a la normatividad vigente, en el marco de la tercera línea de defensa.</t>
  </si>
  <si>
    <t>Tres seguimientos del Mapa de riesgos de corrupción</t>
  </si>
  <si>
    <t>Seguimientos del Mapa de riesgos de corrupción ejecutados/Seguimiento del Mapa de riesgos de corrupción programados</t>
  </si>
  <si>
    <t>Link de publicación del Plan Anticorrupción y Atención al Ciudadano y el Mapa de Riesgos de Corrupción con el monitoreo y seguimiento cuatrimestral.</t>
  </si>
  <si>
    <t>Control Interno</t>
  </si>
  <si>
    <t xml:space="preserve">Se realizó el  seguimiento cuatrimestral del Plan Anticorrupción y de Atención al Ciudadano de la vigencia 2021. El mismo se publicó en la pagina web del Instituto en el link: https://www.animalesbog.gov.co/transparencia/control/reportes-control-interno/seguimiento-plan-anticorrupcion-y-riesgos-0
</t>
  </si>
  <si>
    <t>En el mes de mayo de 2022 se realizó el seguimiento al Plan Anticorrupción y Atención al Ciudadano y al mapa de riesgos de corrupción, retroalimentando su resultado en el Comité Institucional de Coordinación de Contron Interno realizado en el 19 de julio de 2022</t>
  </si>
  <si>
    <t>En el mes de septiembre de 2022 se realizó el segundo seguimiento a los riesgos de corrupción y PAAC el cual se encuentra publicado en la sede electrónica del Instituto en el link  https://www.animalesbog.gov.co/transparencia/control/reportes-control-interno/segundo-seguimiento-paac-y-riesgos-corrupci%C3%B3n</t>
  </si>
  <si>
    <t>2 COMPONENTE:RACIONALIZACIÓN DE TRAMITES</t>
  </si>
  <si>
    <t>1. IDENTIFICACIÓN DE TRÁMITES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</si>
  <si>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</si>
  <si>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</si>
  <si>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</si>
  <si>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Inventario de tramites actualizado y actualizarlos en el Sistema Unico de Informacion de Tramites SUIT si existe existen modificaciones</t>
  </si>
  <si>
    <t>Se realiza actualizacion de tramites y servicios en el aplicativo SUIT en donde se incribio:
Consulta de Informacion:
Constancia de Implantación
Se realizo mesa de trabajo con Funcion publica en donde se deben analizar: 
Servicio Social Estudiantil Obligatorio
Sistema de identificación (Ciudadano de 4 patas) se anexa acta</t>
  </si>
  <si>
    <t>Con la evidencia presentada se da cumplimiento a la actividad programada</t>
  </si>
  <si>
    <t xml:space="preserve">Se viene cumpliendo con la actividad </t>
  </si>
  <si>
    <t>En el ultimo cuatrimestre no se actualizó la guia de tramites y servicio, por lo tanto tampoco se actualizó en el aplicativo SUIT</t>
  </si>
  <si>
    <t>Se consulta el Sistema y se encuentra actualizado en consideración a lo informado en el autocontrol</t>
  </si>
  <si>
    <t>En el mes de septiembre de 2022 se realizó por parte de control interno el seguimiento a la estratégia de esterilización y adopciones en el SUIT la cual se encuentra publicada en el siguiente link http://tramites1.suit.gov.co/racionalizacion-web/faces/gestionracionalizacion/racionalizacion_priorizacion.jsf?_adf.ctrl-state=1278uk4l8q_3</t>
  </si>
  <si>
    <t>2. PRIORIZACIÓN DE TRÁMITES</t>
  </si>
  <si>
    <t>Priorizar trámites o servicios que sean objeto de racionalización durante la vigencia</t>
  </si>
  <si>
    <t xml:space="preserve"> Trámites o servicios que pueden ser racionalizados durante la vigencia </t>
  </si>
  <si>
    <t xml:space="preserve">Numero de tramites y servicios racionalizados durante la vigencia </t>
  </si>
  <si>
    <t xml:space="preserve">Inventario de Trámites y servicios identificando cuales van a ser racionalizados durante la vigencia </t>
  </si>
  <si>
    <t>Durante el tercer cuatrimestre se priorizó e incluyo una OPA el de servicio social estudiantil obligatorio en protección y bienestar animal</t>
  </si>
  <si>
    <t>3. ESTRATEGIA DE RACIONALIZACIÓN</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</si>
  <si>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</si>
  <si>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Desarrollar la estrategia de racionalización en los tiempos programadas</t>
  </si>
  <si>
    <t>Estrategia de racionalización implementada</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</si>
  <si>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</si>
  <si>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Subdirección de Atención a la Fauna (Esterilizaciones)</t>
  </si>
  <si>
    <t>Se hace entrega del,plan de trabajo y avances obtenidos hasta la fecha, frente a la mejora del trámite.</t>
  </si>
  <si>
    <t>Se evidencian los avances realizados, de acuerdo con lo establecido en el plan de trabajo y la actividad expuesta.  
Se recomienda que las evidencias no sean unicamente el listado de asistencia, sino que se acompañe del acta de reunión donde se cerifiquen los temas socializados en cuanto al procedimiento.</t>
  </si>
  <si>
    <t>Se presenta como evidencia de la realizacion de las acciones programadas:
1. Plan de trabajo para implementar la propuesta de mejora del tramite
2. Evidencias de Implementacion de la estrategia
Pendiente presentar para el ultimo cuatrimestre:
1. Socializacion de la mejora en el Instituto y con los usuarios
2. Mecanismos para medir los beneficios de la mejora del tramite</t>
  </si>
  <si>
    <t>Con las evidencias presentadas se da cumplimiento a la gestión realizada, se recomienda desarrollar las actividades pendientes lo antes posible</t>
  </si>
  <si>
    <t xml:space="preserve">Se recomienda revisar la articulación con las Alcaldías Locales como se estableción en la acción. </t>
  </si>
  <si>
    <t xml:space="preserve">Para el cierre de la estrategia de racionalizacion de tramites de "Esterilizacion de animales domesticos" se presenta:
1. Socialización de la mejora en el instituto y con los usuarios : se realiza mediante piezas comunicativas publicadas al interior del instituto y en redes sociales y pagina web y correos a secretaria de gobierno con cronogramas de las jornadas de esterilización
2. Mecanismos para medir los beneficios de la mejora del tramite: se adjunta excel en donde se evidencia los animales esterilizados y agendados con la mejora del tramite
</t>
  </si>
  <si>
    <t>Se evidencia cumplimiento de la actividad con  soportes del entregable asociado, desde la OAP se realiza seguimiento en el SUIT como evidencia de la verificación.</t>
  </si>
  <si>
    <t>Revisadas las evidencias aportadas se observa que se encuentran los cronogramas y socialización para las esterilizaciones, con las piezas comunicativas en todas las redes sociales, sin embargo se reitera revisar el punto tres de la acción frente a la articulación con las alcaldías locales, si se observan como evidencias correos del Instituto dirigidos a la Secretaría de Gobierno socializando el cronograma, pero el término nos conmina a que sea en doble vía.</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</si>
  <si>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</si>
  <si>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Subdirección de Atención a la Fauna (Adopciones)</t>
  </si>
  <si>
    <t>Se hace entrega del plan de trabajo.
Se hace entrega de la base de datos de solicitudes de la pagina provisional que esta ligada a las publicaciones que se realizan a traves de red social Intagram del IDPYBA, la cual estuvo en funcionamiento durante el mes de enero y febrero, posteriormente se inció con el enlace directo a la linea de WhatsApp de adopciones para recibir directamente las solicitudes por parte de la ciudadania (se hace entrega de la base de datos de solicitudes a través de lines de WhatsApp de adopciones)
Se realiza la respectiva socializacion entre el equipo de adopciones y el equipo de comunicaciones para el direccionamiento de las solicitudes (Se hace entrega de las actas de reunión)</t>
  </si>
  <si>
    <t>Se evidencia el cumplimiento de la actividad con soporte del entregable asociado como plan de trabajo y soporte de actividades realizadas</t>
  </si>
  <si>
    <t xml:space="preserve">De acuerdo con la actividad establecida y el plan de trabajo presentado por el programa de adopciones, se evidencia cumplimiento de las acciones. Sin embargo, se recomienda revisar el contexto de la actividad, ya que tambien se incluye parametros del programa de esterilizaciones. 
Finalmente, se recomienda que las evidencias no sean unicamente el listado de asistencia, sino que se acompañe del acta de reunión donde se cerifiquen los temas socializados en cuanto al procedimiento de adopciones. </t>
  </si>
  <si>
    <t xml:space="preserve">Se actualizó una plataforma para adopción, la cual es importante continuar con la socialización en sede electrónica y redes sociales y lograr medir su impacto con la ciudadanía </t>
  </si>
  <si>
    <t>Para el cierre de la estrategia de racionalizacion de tramites de "Esterilizacion de animales domesticos" se presenta:
1. Socialización de la mejora en el instituto y con los usuarios : se realiza mediante piezas comunicativas publicadas al interior del instituto y en redes sociales y pagina web en donde se informa de la utilizacion del whatsapp
2. Mecanismos para medir los beneficios de la mejora del tramite: se coreo en donde se manifiesta que de las adjunta base de datos en donde se evidencian que de las 2467 solicitudes 350 fueron por whatsapp siendo este el 14%</t>
  </si>
  <si>
    <t xml:space="preserve">Respecto al autocontrol deben revisar que esta acción se dirige a la estratégia de racionalización de adopciones, por lo cual dbe ser ajustado.
Con relación adopciones presentan como evidencia una matriz en excel donde se relacionan todas las solicitudes, así mismo piezas comunicativas las cuales fueron socializadas en las redes sociales.  </t>
  </si>
  <si>
    <t>Realizar seguimientos a la(s) estrategias de racionalizacion de trámites  formuladas para cada vigencai en el SUIT</t>
  </si>
  <si>
    <t>Seguimiento cuatrimestar de las estrategias</t>
  </si>
  <si>
    <t>Pantallazo del seguimiento a las estrategias de racionalizacion</t>
  </si>
  <si>
    <t>Se realiza seguimiento a las estrategias de racionalizacion de tramites del 2021 dejando como cumplidas las actividades propuestas.
Se anexa pdf descargado del SUIT como evidencia de la verificación</t>
  </si>
  <si>
    <t>Se evidencia cumplimiento de acuerdo con las actividades propuestas, cabe aclarar que dicho seguimiento se realizó en enero de 2022</t>
  </si>
  <si>
    <t>Se realiza seguimiento a las estrategias de racionalizacion de tramites del 2022 dejando como cumplidas las actividades propuestas.
Se anexa pdf descargado del SUIT como evidencia de la verificación</t>
  </si>
  <si>
    <t xml:space="preserve">Se esta cumpliendo </t>
  </si>
  <si>
    <t xml:space="preserve">En el aplicativo SUIT se verificó el monitoreo realizado por la oficina de planeación a la estrategia de racionalización de trámites, control interno presenta observaciones de seguimiento estando cumplida la acción </t>
  </si>
  <si>
    <t>3 COMPONENTE: RENDICIÓN DE CUENTAS</t>
  </si>
  <si>
    <t>1. INFORMACIÓN DE CALIDAD Y EN LENGUAJE COMPRENSIBLE</t>
  </si>
  <si>
    <t>Publicar la Estratégia de Rendición de cuentas 2022</t>
  </si>
  <si>
    <t>Estratégia de Rendición de cuentas 2022</t>
  </si>
  <si>
    <t>Link de publicación de la Estratégia de Rendición de cuentas 2022</t>
  </si>
  <si>
    <t>Equipo Rendición de Cuentas</t>
  </si>
  <si>
    <t>Se realizó la aprobación de la estrategía de rendición de cuentas  del Instituto para la vigencia 2022  por parte del comité de gestión y desempeño y  se realizó su publicación en el siguiente link:
https://www.animalesbog.gov.co/sites/default/files/control/07012022_estrategia_de_rendicion_de_cuentas_2022.pdf</t>
  </si>
  <si>
    <t xml:space="preserve">Se evidencia cumplimiento </t>
  </si>
  <si>
    <t>2. DIALOGO DE DOBLE VÍA CON LA CIUDADAIA Y SUS ORGANIZACIONES</t>
  </si>
  <si>
    <t>Publicar Informe de Evaluación del proceso de rendición de cuentas</t>
  </si>
  <si>
    <t>Informe de Evaluación del proceso de rendición de cuentas</t>
  </si>
  <si>
    <t>El informe de rendición de cuentas se encuentra publicado en la siguiente enlace.
https://www.animalesbog.gov.co/sites/default/files/control/31032022_informe_auditoria_interna_rendicion_de_cuentas_2021.pdf</t>
  </si>
  <si>
    <t>El informe de rendición de cuentas se encuentra publicado en la siguiente enlace.
https://www.animalesbog.gov.co/transparencia/control/reportes-control-interno/informe-rendicion-cuentas-agosto-2022</t>
  </si>
  <si>
    <t>Se observa en la sede electrónica del Instituto la publicación del informe que corresponde al primer semestre de 2022</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</si>
  <si>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</si>
  <si>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</si>
  <si>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</si>
  <si>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Se formuló y público el plan de mejoramiento individual de rendición de cuentas, se consultó a todos los líderes de proceso para su construcción, se encuentra disponible en el siguiente link:
https://www.animalesbog.gov.co/transparencia/informes-de-gestion-evaluacion-y-auditoria/planes-de-mejoramiento-derivados-de-los-ejercicios-de-rendicion-de-cuentas-ante-la-ciudadania-y-grupos-de-valor</t>
  </si>
  <si>
    <t>Se formuló y público el plan de mejoramiento individual de rendición de cuentas, se consultó a todos los líderes de proceso para su construcción, se encuentra disponible en el siguiente link:
https://www.animalesbog.gov.co/sites/default/files/control/13122022_Plan_de_Mejoramiento_Rendici%C3%B3n_de_Cuentas.pdf</t>
  </si>
  <si>
    <t xml:space="preserve">Se observó la publicación del plan de mejoramiento resultado de los informes de auditoría realizados desde control interno, se recomienda que se realicen los seguimientos de las acciones para evitar el incumplimiento en la oportunidad señalada. </t>
  </si>
  <si>
    <t>3.RESPONSABILIDADPARA MOTIVAR LA CULTURA DE LA RENDICIÓN Y PETICIÓN DE CUENTAS</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</si>
  <si>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</si>
  <si>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</si>
  <si>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</si>
  <si>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</si>
  <si>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Dirección- Comunicaciones</t>
  </si>
  <si>
    <t xml:space="preserve">Se han realizado a través de las redes sociales 1340 publicaciones sobre la información de la entidad. Cabe resaltar que esta cuenta no incluye respuestas a comentarios ni buzones internos. Adicionalmente se han publicado 226 notas en medios de comunicación aliados, bajo la modalidad de free press. </t>
  </si>
  <si>
    <t xml:space="preserve">Teniendo en cuenta la actividad planteada, la cual se basa en la elaboración de comunicados a través de los diferentes medios de comunicación institucionales asociados con los logros misionales de la entidad, se identificó por parte de control interno con base en las evidencias cargadas, las publicaciones alusivas a los logros misionales de la entidad y las actividades desarrolladas por la misma. </t>
  </si>
  <si>
    <t xml:space="preserve">Se han realizado a través de las redes sociales 3259 publicaciones sobre la información de la entidad. Cabe resaltar que esta cuenta no incluye respuestas a comentarios ni buzones internos. Adicionalmente, gracias a los medios aliados se han realizado 450 notas bajo la modalidad de free press. </t>
  </si>
  <si>
    <t xml:space="preserve">En el cuatrimestre se han realizado 2957 publicaciones a través de las redes sociales (Youtube, Facebook, Instagram y Twitter). Esta cuenta no incluye las respuestas a comentarios ni buzones internos. Adicionalmente, a traves de la modalidad free press se han podido monitorear 318 notas con los medios aliados y comunitarios. </t>
  </si>
  <si>
    <t xml:space="preserve">Se esta cumpliedo, como se observa en las evidencias aportadas por comunicaciones. </t>
  </si>
  <si>
    <t xml:space="preserve">Realizar Informe de las acciones llevadas a cabo para incentivar la construcción de los temas de interés  que el Instituto utilizará como insumos para la rendición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</si>
  <si>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</si>
  <si>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</si>
  <si>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Subdireccion de Cultura- Participación</t>
  </si>
  <si>
    <t xml:space="preserve">Se elabora el primer avance del informe de seguimiento, de los meses de enero, febrero, marzo y abril, a las actividades para incentivar la construcción de los temas de interés que el instituto utilizará como insumos para la rendición de cuentas, a través de las instancias, espacios y estrategias que lidera la Subdirección de Cultura Ciuadana y Gestión del Conocimiento. </t>
  </si>
  <si>
    <t>Se evidenció el cumplimiento de la actividad propuesta en el entendido de que se adjuntó dentro de los soportes el avance del informe de las acciones llevadas a cabo; no obstante, teniendo en cuenta que dicha actividad se formula con el fin de incentivar la construcción de los temas de interés para la formulación de la rendición de cuentas, se recomienda realizar acciones que impliquen mayor acercamiento con los ciudadanos en pro de comprender cuales son los requerimientos de los mismos y la información que consideran relevante sobre la gestión de la entidad.</t>
  </si>
  <si>
    <t> Se elabora el segundo avance del informe de seguimiento, del peridodo compremdido de 1 de enero a 31 agosto de 2022, a las actividades para incentivar la construcción de los temas de interés que el instituto utilizará como insumos para la rendición de cuentas, a través de las instancias, espacios y estrategias que lidera la Subdirección de Cultura Ciudadana y Gestión del Conocimiento.</t>
  </si>
  <si>
    <t>Se evidencia cumplimiento de la actividad con  soportes del entregable asociado, así mismo se evidencia que en consideración a las recomendaciones realizadas por control interno se incluyó apartado en el informe con la recopilación de preguntas para la rendición de cuentas. Se recomienda desde la OAP identificar los espacios en los cuales se realizaron las preguntas y se presentaron las inquietudes de la ciudadanía.</t>
  </si>
  <si>
    <t>Se presenta el tercer avance del informe de seguimiento, del periodo comprendido entre el 1 de enero a diciembre de 2022, con los insumos de las actividades realizadas en participación ciudadana para compilar los temas de interés que el instituto utilizará como insumos para la rendición de cuentas, a través de las instancias, espacios y estrategias que lidera la Subdirección de Cultura Ciudadana y Gestión del Conocimiento.</t>
  </si>
  <si>
    <t xml:space="preserve">Se observa el tercer informe presentado, sin embargo este se encuentra en word, sin formato y logos del instituto, sin firma, por lo que se recomienda subir como evidencia el último para publicar. 
Por su parte es importante revisar el cronograma establecido, puesto se podría interpretar que el informe a presentar es bimesual y no tres al año como se presenta. </t>
  </si>
  <si>
    <t>4. EVALUACIÓN Y RETROALIMENTACIÓN A LA GESTION INSTITUCIONAL</t>
  </si>
  <si>
    <t>4.2</t>
  </si>
  <si>
    <t>Hacer seguimiento a la estratégia de rendición de cuentas</t>
  </si>
  <si>
    <t>Cumplir al 100% la estratégia de rendición de cuentas</t>
  </si>
  <si>
    <t>Numero de actividades de la estratégia de rendición de cuentas ejecutadas/Numero de actividades de la estratégia de rendición de cuentas programadas</t>
  </si>
  <si>
    <t>Seguimiento estratégia de rendición de cuentas ejecutadas</t>
  </si>
  <si>
    <t>Se realizó reunión preparatoria de la rendición de cuentas, así como la revisión de la estrategia de rendición de cuentas aprobada.
Se realizó reunión de socialización de la estrategia de rendición de cuentas a funcionarios y colaboradores del Instituto.
Se realiza seguimiento de la estrategia en el comité de gestión y desempeño del mes del julio.</t>
  </si>
  <si>
    <t xml:space="preserve">Se recomienda continuar con el seguimiento a la estratégia de rendición de cuentas, socializando la misma </t>
  </si>
  <si>
    <t xml:space="preserve">Se recomienda que como cierre de la vigencia 2022, se realice un seguimiento para verificar el grado de cumplimiento de las acciones propuestas en la estrategía de rendición de cuentas para el cierre. </t>
  </si>
  <si>
    <t>4 COMPONENTE: MECANISMOS PARA MEJORAR LA ATENCIÓN AL CIUDADANO</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</si>
  <si>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</si>
  <si>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</si>
  <si>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</si>
  <si>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Diagnostico de estado del Servicio al Ciudadano</t>
  </si>
  <si>
    <t>Reporte de Cumplimiento normativo: respuestas a PQRSD
Encuestas de percepcion de ciudadanos
Encuesta de percepcion a los servidores publicos</t>
  </si>
  <si>
    <t>Gestión Corporativa - Atención al Ciudadano</t>
  </si>
  <si>
    <t>Se realiza documento del diágnostico de servicio al ciudadano, con las soluciones a las problemáticas identificadas.</t>
  </si>
  <si>
    <t xml:space="preserve">Se evidencia documento del Diágnostico de Sevicio al Ciudadano </t>
  </si>
  <si>
    <t>Se recomienda que al diagnóstico de servicio a la ciudadanía se le realice un seguimiento al final de la vigencia para verificar su impacto y cumplimiento a las acciones de mejora propuestas.</t>
  </si>
  <si>
    <t>Realizar mesas de trabajo con las areas para facilitar la toma de decisiones y el desarrollo de iniciativas de mejora en el Seguimiento a las PQRSD</t>
  </si>
  <si>
    <t>Dar cumplimiento a la gestion de PQRSD en un 95%</t>
  </si>
  <si>
    <t>Desarrollo de reuniones mensuales con la retroalimentacion del seguimiento a las PQRSD</t>
  </si>
  <si>
    <t>Actas de reuniones con compromisos de mejora</t>
  </si>
  <si>
    <t>Se realizan mesas de trabajo con los responsables de gestionar PQRSD y se realiza seguimiento al plan de mejorameinto de PQRSD interno del IDPYBA.</t>
  </si>
  <si>
    <t>Se evidencia actas de reunión del equipo de Atención al ciudadano. Se recomienda la firma y diligencia de las fechas en la totalidad de los soportes. Se recomienda continuar realizando mesas de trabajo con las dependencias que presentan mayor retraso en las respuestas de las PQRSD, a los fines de implementar iniciativas de mejora en los tiempos e indicadores.</t>
  </si>
  <si>
    <t>Se realizan mesas de trabajo con las dependencias de manera mensual para realziar seguimiento a las acciones de mejora del Plan de Mejoramiento interno de PQRSD</t>
  </si>
  <si>
    <t>Se evidencia cumplimiento de la actividad con  soportes del entregable asociado, frente a las mesas de trabajo, se recomienda diligenciar  el formato PE01-PR01-F04 Acta de reunión y Listado de Asistencia V5 en su totalidad, incluido el desarollo.</t>
  </si>
  <si>
    <t xml:space="preserve">Se recomienda continuar realizando mesas de trabajo y presentar su resultado en el Comité Directivo </t>
  </si>
  <si>
    <t>Se realizan mesas de trabajo con los lideres de proceso en las dependencias, con el fin de realizar seguimineto a las acciones de mejora consignadas en el plan de mejoramiento interno de PQRSD</t>
  </si>
  <si>
    <t xml:space="preserve">Se evidencia cumplimiento de la actividad con  soportes </t>
  </si>
  <si>
    <t>Se observa el ejercicio de autocontrol a los planes de mejora de atención al ciudadano frente a las PQRS</t>
  </si>
  <si>
    <t>2. FORTALECIMIENTO DE LOS CANALES DE ATENCION</t>
  </si>
  <si>
    <t>Realizar revisión a los espacios físicos de atención y servicio al ciudadano para garantizar
su accesibilidad de acuerdo con la NTC 6047.</t>
  </si>
  <si>
    <t>Informe con el cumplimiento de los requisitos de la norma NTC 6047</t>
  </si>
  <si>
    <t>Control Interno presentó en el mes de mayo de 2022, informe sobre el cumplimiento del Art. 76 de la Ley 1474 de 2011, en el cyal se informó que, si bien se cumple con
algunos aspectos, se sugiere la revisión de la matriz dispuesta en la NTC 6047 de 2013, la
cual se incluyó en el informe de auditoría anterior, dado que a la fecha no se cumple por parte del Instituto con algunos de los lineamientos dispuestos por dicha normativa tanto en
su Sede Administrativa como en la Unidad de Cuidado Animal – UCA.</t>
  </si>
  <si>
    <t>En articulación con la Oficina de Control Interno, se realiza verificación del cumplimiento de lo establecido en las Normas técnicas: NTC 6047 de 2013 y NTC
5854 de 2011.</t>
  </si>
  <si>
    <t xml:space="preserve">En el mes de diciembre de 2022, en comité directivo se presentó el resultado de informe al artículo 74 de  la Ley 1474 de 2011, en el cual se expuso el cumplimiento de la NTC 6047 de la sede administrativa y de la UCA.
Se recomienda presentar plan de mejoramiento 
Se recomienda que para el año 2023 se revise la redacción de la meta y el entregable pues se solicita un informe por parte del proceso y lo que se presenta como evidencia es el seguimiento de control interno </t>
  </si>
  <si>
    <t>Crear mecanismos en la página Web que permita a las personas con discapacidad auditiva, visual, y cognitiva acceder a los tramites y servicios del Instituto</t>
  </si>
  <si>
    <t>Documentos para garantizar la atención a las personas con discapacidades</t>
  </si>
  <si>
    <t>En la página Web se encuentra un menú de accesibildad el cual permite a las personas con discapacidad visual y con dislexia acceder al contenido de la página web. https://www.animalesbog.gov.co/</t>
  </si>
  <si>
    <t>NA
Aunque se verifica la información descrita en el autocontrol se sugiere para el proximo seguimiento el desarrollo de los documentos  para garantizar la atención a las personas con discapacidades</t>
  </si>
  <si>
    <t>Si bien se evidencia la funcionalidad del menú de accesibilidad, la meta o producto hace alusión a documentos, en este sentido se recomienda el desarrollo de documentos que permitan garantizar la atención a las personas con discapacidades para el próximo seguimiento.</t>
  </si>
  <si>
    <r>
      <t xml:space="preserve">Es importante mencionar que la herramienta dispuesta en la página Web del Instituto funciona para la información que se encuentra allí consignada, los documentos si se encuentran en la página no pueden ser leido a través de la herramienta </t>
    </r>
    <r>
      <rPr>
        <b/>
        <sz val="10"/>
        <color rgb="FF000000"/>
        <rFont val="Arial"/>
      </rPr>
      <t>"menú de accesibilidad"
https://www.animalesbog.gov.co/</t>
    </r>
  </si>
  <si>
    <t xml:space="preserve">Por lineamientos de la Dirección, se esta trabajado en el cumplimiento de los anexos de la Resolución 1519 de 2020, lo anterior para el reporte en la plataforma de la Procuraduría General de la Nación Circular 018 de 2021 </t>
  </si>
  <si>
    <t xml:space="preserve">Se recomienda revisar la meta y el entregable, pues relacionan la proyección de un documento </t>
  </si>
  <si>
    <t>2.3</t>
  </si>
  <si>
    <t>Hacer seguimiento a los canales de atención de acuerdo con las características y necesidades de los ciudadanos para garantizar cobertura Presencial Virtual y 
Telefonico</t>
  </si>
  <si>
    <t>Reporte mensual en SEGPLAN de seguimiento a los canales de Atención</t>
  </si>
  <si>
    <t>De manera mensual a través del seguimiento a SEGPLAN se reporta la gestión realizada por los canales de atención del IDPYBA en cuanto a radicación de documentos, gestión de PQRSD y asesorías. Trimestral se entrega un informe de gestión</t>
  </si>
  <si>
    <t xml:space="preserve">El proceso aporta el formato de Seguimiento al Plan de Acción institucional, sin embargo en el mismo no se establece la fecha de seguimiento. En la pestaña 6 referida a actividades y tareas se observa el diligenciamiento con corte a marzo sin evidenciar los porcentajes de ejecución de las actividades, por lo cual se recomienda actualizar la información a la fecha del presente seguimiento: 30/04/22. </t>
  </si>
  <si>
    <t xml:space="preserve">Presentan el plan de acción y su seguimiento </t>
  </si>
  <si>
    <t>De manera mensual se realiza seguimiento a los canales de atención a través de SEGPLAN, informado cifras de atención por cada uno de los canales y documentos radicados.</t>
  </si>
  <si>
    <t>3. TALENTO HUMANO</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</si>
  <si>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</si>
  <si>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</si>
  <si>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</si>
  <si>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Se realizan las sesiones según lo programado</t>
  </si>
  <si>
    <t>Se evidencian los soportes de las capacitaciones.</t>
  </si>
  <si>
    <t xml:space="preserve">Durante el segundo cuatrimestre:
Introducción a las Politicas Publicas (Secretaría General)
Taller de Comunicación Verbal y no Verbal (veeduría)
Medidas Anticorrupción y de Talento Humano
CUALIFICACIÓN C1 M4. GESTIÓN DE PETICIONES CIUDADANAS
Seguimiento a Peticiones Ciudadanas - Secretaría General
Reto Ciudadano
Producción de textos- Taller Lenguaje Claro
</t>
  </si>
  <si>
    <t>Durante el tercer cuatrimestre se realiza acompañamiento por parte de la Veeduría Dustrital para la traducción de textos a Lenguaje Claro (encuesta de satisfacción y Carta de Trato Digno).
Se realizan reuniones con el equipo de servicio al ciudadano enfocadas a fortalecer las habilidades de las personas que atienden ciudadanos. Se asiste a Webinar sobre accesibilidad Universal</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</si>
  <si>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</si>
  <si>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</si>
  <si>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Actividad de reconocimiento de buenas práctica y competencias en materia servicio de ciudadano adelantada.</t>
  </si>
  <si>
    <t>Registros fotográficos, acta e insumos de la preparación de la actividad.</t>
  </si>
  <si>
    <t xml:space="preserve">El 15 de diciembre se llevo a cabo la actividad de reconocimiento a los colaboradores de Servicio al Ciudadano, la cual estuvo liderada por la Directora y el Subdirector de Gestión Corporativa, se entregaron 13 reconociemintos.
Se realizó una actividad de reconocimiento entre los colaboradores que se llamó Muro de Reconociemntos, en el cuals e resaltaban los talentos entre ellos. </t>
  </si>
  <si>
    <t>4. NORMATIVO Y PROCEDIMENTAL</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</si>
  <si>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</si>
  <si>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</si>
  <si>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</si>
  <si>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Se realizan reuniones con el equipo de trabajo de servicio al ciudadano dirigidas a socializar procedimeintos, protocolos sistemas de información, adicionalmente se realizan reuniones de seguimiento a las actividades de PQRSD, y sensibilización en temas misionales (estudios de casos) que permitan fortalecer los conocimeintos y competencias.</t>
  </si>
  <si>
    <t>Se evidencia el cumplimiento de la actividad. Se recomienda diligenciar las fechas en la totalidad de los soportes de actas de reunión y la modificación de la ejecución de la actividad en el cronograma de la presente matriz.</t>
  </si>
  <si>
    <t>Terminos de Ley para responder Derechos de petición (Ley 2207 del 17 de mayo de 2022)
Protocolos de atención (manual de Servicio al Ciudadano)
Manejo de ciudadanos dificiles
Capacitación programas misionales IDPYBA</t>
  </si>
  <si>
    <t>Se realiza taller de trabajo en equipo y manejo de estres.</t>
  </si>
  <si>
    <t>5. RELACIONAMIENTO CON EL CIUDADANO</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</si>
  <si>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</si>
  <si>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</si>
  <si>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Caracterización de los ciudadanos - usuarios - grupos de interés</t>
  </si>
  <si>
    <t>Informe con recomendaciones de Caracterizacion de los ciudadanos - usuarios - grupos de interés</t>
  </si>
  <si>
    <t>Se realizan mensualmente los informes de caracterización de ciudadanos y se publica en página web del Instituto. https://www.animalesbog.gov.co/transparencia/instrumentos-gestion-informacion-publica/informes-satisfaccion</t>
  </si>
  <si>
    <t>Se evidencia cumplimiento de la actividad con  soportes del entregable asociado. Se consulta el link relacionado.</t>
  </si>
  <si>
    <t>Se observa el cargue en el link indicado por el proceso de los Informes de satisfacción y caracterización a marzo de 2022, se recomienda el cargue del informe de abril de la vigencia 2022. Con base en las respuestas al FURAG de la vigencia 2021 respecto a la política de racionalización de trámites, se recomienda realizar la caracterización de los usuarios.</t>
  </si>
  <si>
    <t>Se realiza revisión del link indicado por el proceso de los Informes de satisfacción y caracterización a julio de 2022. Se recomienda avanzar en plan de trabajo para iniciar el proceso de caracterización de los usuarios del instituto.</t>
  </si>
  <si>
    <t>Se esta cumpliendo, se recomienda continuar revisando para actualizar</t>
  </si>
  <si>
    <t>5. COMPONENTE: MECANISMOS PARA LA TRANSPARENCIA Y ACCESO A LA INFORMACIÓN PÚBLICA</t>
  </si>
  <si>
    <t>1. TRANSPARENCIA ACTIVA</t>
  </si>
  <si>
    <t>Verificar la publicación minima requerida por la Resolución N° 1519 de 2020 y Ley 1712 del 2014 las cuales recogen los lineamientos para la garantía del derecho fundamental de Acceso a la Información
Públicad digital, y datos abiertos</t>
  </si>
  <si>
    <t>Publicar el 100% de información minima requerida de acuerdo con los lineamientos por la Resolucion N° 1519 de 2020 y Ley 1712 de 2014</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</si>
  <si>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</si>
  <si>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</si>
  <si>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Se realiza seguimiento y mesas de trabajo para el cumplimiento de lo dispuesto en la Resolucion N° 1519 de 2020 y Ley 1712 de 2014
Se anexa actas de reunion, archivos trabajados y correos enviados</t>
  </si>
  <si>
    <t>Se diligencia matriz ITA con cumplimiento del 100%</t>
  </si>
  <si>
    <t>Se evidencia cumplimiento de la actividad con  soportes del entregable asociado. La OAP apoyó el procesos de diligenciamiento y aportá certificado.</t>
  </si>
  <si>
    <t>Publicar información mínima en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</si>
  <si>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</si>
  <si>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Lista de chequeo del cumplimiento de la publicacion minima de n los sitios web oficiales, de acuerdo con los parámetros
establecidos por la ley en su artículo 9º y por la Estrategia de Gobierno en Línea</t>
  </si>
  <si>
    <t>Subdirección de Gestión Corporativa - Tecnologia</t>
  </si>
  <si>
    <t xml:space="preserve">De manera articulada con el Oficina Asesora de Comunicaciones, se han realizado publicaciones y actualizaciónes de información del sitio web, dando cumplimiento a lo requerido por la Ley 1712 de 2014 en lo que respecta a los minimos de publicación como lo establece el Artículo 9. 
- Estructura Organizacional y Funciones.
- Presupuesto General
- Directorio de colaboradores
- Marco normativo
- Plan de compras anual 
- Plan Anticorrupción </t>
  </si>
  <si>
    <t xml:space="preserve">Se recomienda que los procesos responsables de la actualización de la información revisen y completen lo requerido por la Ley de transparencia, la Resolución 1519 de 2020 y la verificación realizada por control interno en la matriz ITA </t>
  </si>
  <si>
    <t>Se continúan realizando las actualizaciones correspondientes de acuerdo a la resolución 1519 en el menú de transparencia y acceso a la información pública referente a la sede electrónica del IDPYBA, cumpliendo con la información minima de publicación.                                   1.Información de la Entidad                     2. Normativa                                               3. Contratación                                               4. Planeción, Presupuesto e Informes 5. Trámites                                                 6. Contenido del Menú Participa 7.Datos Abiertos                                8.Información especifica de grupos de interes                                                      9.Obligación de reporte de información especifica por parte de la entidad                                                     10. Información tributaria de entidades territoriales sociales.</t>
  </si>
  <si>
    <t xml:space="preserve">Se evidencia cumplimiento de la actividad con  soportes del entregable asociado. </t>
  </si>
  <si>
    <t xml:space="preserve">Se recomienda continuar con la actualización y publicación de la información por parte de los procesos responsables de la documentación. </t>
  </si>
  <si>
    <t>1.3</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</si>
  <si>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</si>
  <si>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</si>
  <si>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</si>
  <si>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Subdirección de Gestion Corporativa- Contractual</t>
  </si>
  <si>
    <t>La información contractual actualizada hasta el último día del mes inmediatamente anterior se carga dentro de los primeros cinco días del mes siguiente, incluyendo las novedades como: contratos nuevos, terminaciones anticipadas, suspensiones, adiciones y prórrogas.
ENLACE: 
https://www.animalesbog.gov.co/transparencia/contratacion/informacion_contractual
EVIDENCIA: Carpeta 'Información contractual'
Además, se confirma el cargue del directorio de contratistas actualizado en:
ENLACE: 
https://www.animalesbog.gov.co/transparencia/organizacion/directorio-funcionarios
EVIDENCIA: Carpeta 'Directorio contratistas'</t>
  </si>
  <si>
    <t>Se evidencia cumplimiento de la actividad con  soportes del entregable asociado. Se consultan los link relacionados.</t>
  </si>
  <si>
    <t>Se recomienda que la información del SECOP II se ecuentre actualizada (Informe mensual de las actividades realizadas, garantías) 
Se sugiere incluir como responsable de la acción a los supervisores de contrato</t>
  </si>
  <si>
    <t>Mensualmente dentro de los primeros cinco (5) días hábiles se genera y se realiza el cargue de la información contractual actualizada, incluyendo las novedades y modificaciones presentadas durante el periodo reportado, tales como cesiones, prórrogas, terminaciones anticipadas, y demás. El archivo es acumulativo desde enero de manera que se puede consultar toda la contratación desde enero sin importar el mes en que se esté.
EVIDENCIA: Archivo PAAC Componentes - ...
https://www.animalesbog.gov.co/transparencia/contratacion/informacion-contractual/informacion-contractual-enero-julio-2022</t>
  </si>
  <si>
    <t>Se evidencia cumplimiento de la actividad con  soportes del entregable asociado. Se consultan los links relacionados.</t>
  </si>
  <si>
    <t>La información contractual actualizada hasta el último día del mes inmediatamente anterior se carga dentro de los primeros días del mes siguiente, incluyendo las novedades como: contratos nuevos, terminaciones anticipadas, suspensiones, adiciones y prórrogas. Se aporta el archivo más recientemente cargado en tanto se genera el último.
EVIDENCIA 1: enlace 
https://www.animalesbog.gov.co/transparencia/contratacion/informacion_contractual
EVIDENCIA 2: carpeta Componentes PAAC archivo 10. Informacion Contractual Enero a Octubre 2022.xlsx
Además, se confirma el cargue del directorio de contratistas actualizado. Se aporta el archivo más recientemente cargado en tanto se genera el último.
EVIDENCIA 1: enlace 
https://www.animalesbog.gov.co/transparencia/organizacion/directorio-funcionarios
EVIDENCIA 2: carpeta Componentes PAAC archivo 10-directorio-contratistas-octubre-2022.xlsx
Complementando la información contractual, aun cuando no se carga en la página web, sí se carga en un espacio de SharePoint un archivo mensual que da cuenta de la información de los procesos y su estado de la vigencia, como respuesta permanente a observaciones realizadas en auditorías en relación con el FURAG y con acceso individual a los mismos en SECOP, por lo cual cuenta con el enlace respectivo.
EVIDENCIA 1: carpeta Componentes PAAC archivo Base contractual FURAG &lt;fecha final del reporte&gt;.xlsx
EVIDENCIA 2: carpeta Componentes PAAC archivo Pantallazo página SharePoint cargue base Furag.jpg 1 y 2
EVIDENCIA 3: enlace https://idpyba.sharepoint.com/sites/PlandeMejoramientoFURAG</t>
  </si>
  <si>
    <t>Se recomienda continuar con la actualización de la información (Plan de adquisiciones)
https://www.animalesbog.gov.co/transparencia/contratacion/plan-anual-adquisiciones</t>
  </si>
  <si>
    <t>1.4</t>
  </si>
  <si>
    <t>Mantener informado al ciudadano de los canales de atención y los mecanismos para presentar las PQRSD con lenguaje claro, entendible y didáctico.</t>
  </si>
  <si>
    <t>Realizar Piezas comunicativas de canales de atencion para presentar PQRSD</t>
  </si>
  <si>
    <t>3 Piezas comunicativas de canales de atencion para presentar PQRSD</t>
  </si>
  <si>
    <t>De manera permanente se publican a través de la redes sociales los canales de atención del IDPYBA. Y de manera permanente se tiene un banner en la página web del Intituto con los canle de atención.</t>
  </si>
  <si>
    <t>Se observan dentro de las evidencias los soportes de las piezas comunicativas.</t>
  </si>
  <si>
    <t>De manera permanente se publican a través de la redes sociales los canales de atención del IDPYBA. Y de manera permanente se tiene un banner en la página web del Intituto con los canales de atención.</t>
  </si>
  <si>
    <t>Se esta cumpliendo, y se socializa por las redes sociales https://www.facebook.com/photo/?fbid=385438430392268&amp;set=a.357171686552276</t>
  </si>
  <si>
    <t>1.5</t>
  </si>
  <si>
    <t xml:space="preserve">Informar las actualizaciones y cambios normativos a través de la página web del Instituto.  </t>
  </si>
  <si>
    <t>Publicar el 100% de la información entregada por Oficina Asesora Jurídica</t>
  </si>
  <si>
    <t>ActualizaciÓn del Normograma</t>
  </si>
  <si>
    <t>Normograma publicado con control de cambios</t>
  </si>
  <si>
    <t>Oficina Asesora Jurídica</t>
  </si>
  <si>
    <t xml:space="preserve">De acuerdo con nuestro compromiso como Oficina Asesora Jurídica, se realizó la revisión y actualización del Normograma de la entidad el cual se encuentra debidamente actualizado hasta el 30 de abril de 2022 y publicado en la página web del Instituto. Para verificar por favor ingresar a la página web menú principal - Botón Transparencia y acceso a la información pública - pestaña 2. Normativa - ítem 2.1.1 Normograma.
Enlace de Transparencia: https://www.animalesbog.gov.co/transparencia-y-acceso-la-informacion-publica
Sin embargo, ya que el link está presentando fallas por adecuaciones que el área de sistemas esta realizando en la página web del Instituto, se adjunta a la carpeta de evidencias el normograma actualizado y las capturas de pantalla de las diferentes solicitudes realizadas al área de comunicaciones y sistemas para su cargue en la página.
</t>
  </si>
  <si>
    <t xml:space="preserve">El proceso presentó la matriz del normograma actualizado a mayo de 2022. </t>
  </si>
  <si>
    <t>De acuerdo con nuestro compromiso como Oficina Asesora Jurídica, se realizó la revisión y actualización del normograma de la entidad el cual se encuentra debidamente actualizado hasta el 31 de agosto de 2022 y publicado en la página web del Instituto. Para verificar por favor ingresar a la página web menú principal - botón transparencia y acceso a la información pública - pestaña 2. Normativa - ítem 2.1.1 Normograma. Se adjunta documento de Word con el link de acceso al normograma.</t>
  </si>
  <si>
    <t>Se evidencia cumplimiento de la actividad con  soportes del entregable asociado. Se consulta la ruta indicada.</t>
  </si>
  <si>
    <t>De acuerdo con nuestro compromiso como Oficina Asesora Jurídica, se realizó la revisión y actualización del normograma de la entidad el cual se encuentra debidamente actualizado hasta el 11 de diciembre de 2022 y publicado en la página web del Instituto. Para verificar por favor ingresar a la página web menú principal - botón transparencia y acceso a la información pública - pestaña 2. Normativa - ítem 2.1.1 Normograma. Se adjunta documento de Word con el link de acceso al normograma, normograma y captura de pantalla del correo electronico del área de sistemas donde se corroborra el cargue del mismo en la página we.</t>
  </si>
  <si>
    <t>1.6</t>
  </si>
  <si>
    <t>Reportar seguimiento a la Secretaria General  de
manera integral a todas las acciones de Plan de Acción General de la
implementación de GAB</t>
  </si>
  <si>
    <t>Plan de accion general de implementacion de GAB</t>
  </si>
  <si>
    <t>Actividades ejecutadas del plan de trabajo/Actividades planeadas del plan de trabajo</t>
  </si>
  <si>
    <t>Plan de trabajo con evidencias de cumplimiento de las actividades</t>
  </si>
  <si>
    <t>Se realiza seguimiento de Actividades correspondientes a GAB</t>
  </si>
  <si>
    <t>La evidencia asociada corresponde a las actividades de la vigencia 2021, no se anexa el Plan de accion general de implementacion de GAB de la vigencia 2022, no se puede determinar el cumplimiento.</t>
  </si>
  <si>
    <t>Se presenta evidencia del seguimiento.</t>
  </si>
  <si>
    <t xml:space="preserve">Se solicita cambio de dependencia para hacer el autocontrol
Desde la OAP se hace la reprogramacion del plan de trabajo y se realiza el reporte del primer seguimiento
Se entregan correos de reprogramacion y del primer seguimiento .                                                      </t>
  </si>
  <si>
    <t>Se revisan las evidencias presentadas dando cumplimiento a la actividad, se recomienda autorizar en comite de gestion y desempeño el nuevo responsable</t>
  </si>
  <si>
    <t xml:space="preserve">Se observan los reportes de reporgramación y seguimiento con corte a junio de 2022, los cuales fueron reportados en el mes de agosto de la presente vigencia </t>
  </si>
  <si>
    <t>Se realiza reprogramacion para el 2023 por solicitud de secretaria general.
El seguimiento de el cierre de vigencia se debe realizar desde el 1 al 18 de enero, por tal motivo solo se anexan las evidencia de cumplimiento.</t>
  </si>
  <si>
    <t>Se evidencia cumplimiento de la actividad con  soportes del entregable asociado de la programación 2023.</t>
  </si>
  <si>
    <t>Se recomienda continuar con el reporte oportuno de la información. Se revisará su cumplimiento en la fecha programada por la Secretaría General.</t>
  </si>
  <si>
    <t>2. TRANSPARENCIA PASIVA</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</si>
  <si>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</si>
  <si>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</si>
  <si>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</si>
  <si>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Subdirección de Gestión Corporativa - Financiera</t>
  </si>
  <si>
    <t>Se realiza documento con el seguimiento en base a la Implementación del Sistema de Administración de Riesgos de Lavado de Activos y Financiación del Terrorismo -SARLAFT</t>
  </si>
  <si>
    <t>De acuerdo con el cronograma presentado en el item anterior, el plan inicia en el mes de mayo de 2022.</t>
  </si>
  <si>
    <t>Como resultado del cumplimiento del plan de trabajo presentado en el primer seguimiento del PAAC Se realiza formato FORMULARIO ÚNICO DE CONOCIMIENTO SARLAFT para proceder con la validación y aplicacion del mismo</t>
  </si>
  <si>
    <t>Se evidencia el cargue del borrador del formato mencionado, sin embargo; no corresponde a lo programado en el plan de trabajo presentado y cargado para el primer cuatrimestre se sugiere desde la OAP revisar la programación realizada para la actividad.</t>
  </si>
  <si>
    <t>Se recomienda continuar con la implementación del SARLAFT</t>
  </si>
  <si>
    <t>Se realiza divulgacion de piezas para identificar riesgos de corrupción (SARLAF).
Como implementación del sistema de Administracion de Riesgos de lavado de Activos y financiacion del Terrorismo SARLAFT se incorporo en los contratos para OPS y proveedores las clausulas de integridad con el fin de mitigar el ingreso de recursos que no cumplan con lo establecido por la ley al IDPYBA.
Se esta a espera de listas para validación de antecedentes que debe ser proporcionada por Secretaria de gobierno para seguir con la implementación</t>
  </si>
  <si>
    <t>Dentro de las evidencias aportadas no se observa el seguimiento al plan de implementación del SARLAFT</t>
  </si>
  <si>
    <t>Se realizan mesas de trabajo con los refrentes de las Subdirecciones para realizar seguimiento a las acciones de mejora internas consignadas en el plan de mejoramiento del Instituto.</t>
  </si>
  <si>
    <t xml:space="preserve">Se recomienda establecer estrategias efectivas para el control en la oportunidad de las respuestas a los derechos de petición.
Verificadas las evidencias cumplen con el desarrollo de las mesas de trabajo </t>
  </si>
  <si>
    <t>Se realizan mesas de trabajo con los refrentes de las Subdirecciones para realizar seguimiento a las acciones de mejora internas consignadas en el plan de mejoramiento del Instituto.
Adicionalmente se realiza presentación del estado de las peticiones en los comité directivos.</t>
  </si>
  <si>
    <t>3.ELABORACIÓN DE LOS INSTRUMENTOS DE GESTIÓN DE LA INFORMACIÓN</t>
  </si>
  <si>
    <t>Adoptar y actualizar 
1. Registro o inventario de activos de información
2. Esquema de publicacion de Información
3. Indice de Información Clasificada y reservada</t>
  </si>
  <si>
    <t>Actualización de:
1. Registro o inventario de activos de información
2. Esquema de publicacion de Información
3. Indice de Informacion Clasificada y reservada</t>
  </si>
  <si>
    <t xml:space="preserve">  
Link de publicación de
1. Registro o inventario de activos de información
2. Esquema de publicacion de Información
3. Indice de Informacion Clasificada y reservada</t>
  </si>
  <si>
    <t>Se llevo a cabo mesas de trabajo con las diferentes áreas del Idipyba, donde se consolido y actualizo el registro de activos de información de las áreas.  La siguiente etapa se compone de: el esquema de publicación de la información y el indice de clasificación de la información.  esta tarea se realizara seguimiento cuatrimestral.</t>
  </si>
  <si>
    <t>N/A</t>
  </si>
  <si>
    <t>1. Actualmente se cuenta con la elaboración de los documentos que son el insumo para la generación del acto administrativo que debe contener los Activos de Información a corte 30/07/2022.                                             2. Se cuenta con el documento de esquema de publicación.                         3. Se cuenta con el documento sobre el indice de información clasificada y reservada.</t>
  </si>
  <si>
    <t xml:space="preserve">1.Actualización,  aprobación y publicación en sede electrónica de:                                                     - Activos de Información del Instituto                                                                                         -  Indice de la información Clasificada y Reservada             - Esquema de publicación de la información.  </t>
  </si>
  <si>
    <t>4. CRITERIOS DIFERENCIAL DE ACCESIBILIDAD</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</si>
  <si>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</si>
  <si>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Procedimiento de la gestion de contenidos en la pagina web</t>
  </si>
  <si>
    <t>Procedimiento de la gestion de contenidos en la pagina web (marzo)
Informe de información consulta para los
grupos étnicos y culturales del país (Demanda)</t>
  </si>
  <si>
    <t>Subdireccion de Gestion Corporativa/Tecnologia- Dirección/Comunicaciones</t>
  </si>
  <si>
    <t>En lo corrido del año no se ha generado ninguna solicitud por parte de las comunidades para divulgación traducida a otros idiomas y/o lenguas.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</si>
  <si>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realizar esta actividad de inmediato</t>
  </si>
  <si>
    <t>Según reporta el líder del proceso no se generaron solicitudes para divulgar información pública en diversos idiomas o lenguajes de grupos étnicos y culturales del país. Se recomienda ser proactivos en la gestión de políticas de TIC encaminadas a consultar a la ciudadanía sobre aquellos temas que impliquen la comunicación y divulgación de información en otro idioma o lengua.
Por otra parte, se evidencia que aún no se ha cumplido con la actualización del "Procedimiento de la gestión de contenidos en la página web".propuesta para marzo de 2022. Aún está vigente el procedimiento aprobado en mayo de 2019. Se recomienda actualizar cuanto antes este proceso.</t>
  </si>
  <si>
    <t>Desde Tecnología se han atendido solicitudes allegadas por parte de la Oficina de Comunicaciones sin embargo las publicaciones carecen en presentación de otras lenguas o idiomas (forma, tamaño, grupos étnicos y culturales) para la consulta de grupo poblacionales específicos.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</si>
  <si>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nuevamente realizar esta actividad de inmediato, si bien no estaba programada para el cuatrimestre se debe avanzar para lograr el cumplimiento de la acción en la vigencia.</t>
  </si>
  <si>
    <t xml:space="preserve">El proceso reporta que no se generaron solicitudes que son el input del entregable, sin embargo; se da cumplimiento a la ITA, mostrando la gestión realizada sobre gestión de contenidos de la página web.
Por otro lado, uno  de los entregables de esta actividad es el procedimeinto de gestion de contenidos en la pagina web el cual no se relacionado en el autocontrol ni en los archivos adjuntos.
</t>
  </si>
  <si>
    <t xml:space="preserve">Como entregables se tenía dos: 1, "Procedimiento de la gestion de contenidos en la pagina web (marzo)
2,Informe de información consulta para los
grupos étnicos y culturales del país (Demanda)"
De acuerdo con las evidencias, no se observa el cumplimiento de esto </t>
  </si>
  <si>
    <t>4.3</t>
  </si>
  <si>
    <t>Definir los lineamientos de accesibilidad a espacios físicos para población en situación de
discapacidad.</t>
  </si>
  <si>
    <t>Informe con el cumplimiento de los lineamientos de accesibilidad a espacios para la poblacion en situacion de discapacidad</t>
  </si>
  <si>
    <t>Informe con el cumplimiento de los lineamientos de accesibilidad a espacios para la poblacion en situacion de discapacidad
Plan de trabajo de implementación</t>
  </si>
  <si>
    <t>Subdirección de Gestión Corporativa  - Talento Humano</t>
  </si>
  <si>
    <t>En aras de dar cumplimiento al compromiso de elaboración del Informe de Lineamientos de Accesibilidad a Espacios para la Población en Situación de Discapacidad, el día 6 de junio se llevó a cabo reunión con el Subdirector de Gestión Corporativa, con el fin de establecer la ruta a seguir, en la cual se resolvió involucrar a Rescursos Físicos, para la entrega de insumos de los espacios físicos de la sede administrativa y la UCA, quienes el 10 de junio de 2020, remitiron fotos de los citados espacios. Con el mencionado insumo, el equipo de Talento Humano y SST  procedió a proyectar el documento de acuerdo con la Norma Técnica Colombiana de Accesibilidad NTC 6047 de 2013. Las medidas descritas en el documento, fueron validadas por el equipo de Recursos Físicos el día 8 de agosto, asimismo, el informe fue verificado por colaboradores de la Subdirección de Gestión Corporativa y los líderes de los equipos de Atención al Ciudadano, Recursos Físicos y Tecnología.</t>
  </si>
  <si>
    <t>Se evidencia cumplimiento de la actividad con  soportes del entregable asociado, se cumple con el plan de trabajo relcionado.</t>
  </si>
  <si>
    <t>Revisado el informe y la matríz de  accesibilidad de la NTC 6047 en la sede administrativa faltan los anuncios de las flechas de salida y en la UCA los baños no cumplen con las normas de acccesibilidad para discapacidad, se recomienda continuar con el proceso. Para el II cuatrimestre se recomienda iniciar con el plan de trabajo de implementación.</t>
  </si>
  <si>
    <t>Se presenta la implementación al plan de trabajo del Informe de Condiciones de Accesibilidad a Personas con Discapacidad, con corte al 09/12/2022, junto con fotos y acta de sensibilización y capacitación evacuación personas con discapacidad. Asimismo, se adelantan las actividades contenidas en el informe a cargo del equipo de tecnología</t>
  </si>
  <si>
    <t>Se recomienda revisar las evidencias aportadas, como quiera que las actas de socialización con fotos, su contenido no muestra que se trate de capacitaciones sobre accesibilidad a personas con discapacidad</t>
  </si>
  <si>
    <t>Identificar acciones para responder a solicitud de las autoridades de las comunidades, para divulgar
la información pública en diversos idiomas y lenguas de los grupos étnicos y culturales del país.</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</si>
  <si>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</si>
  <si>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</si>
  <si>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</si>
  <si>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 xml:space="preserve">En lo corrido del año no se ha allegado ninguna solicitud por parte de las comunidades para divulgación traducida a otros idiomas y/o lenguas. </t>
  </si>
  <si>
    <t xml:space="preserve">Se evidencia cumplimiento. El proceso reporta que no se generaron solicitudes que son el input del entregable. </t>
  </si>
  <si>
    <t>Según reporta el líder del proceso no se generaron solicitudes para divulgar información pública en diversos idiomas o lenguajes de grupos étnicos y culturales del país. Se recomienda estar pendiente sobre cualquier solicitud al repescto o tenerlo presente para cualquier comuicación del IDPYBA que implique tratar con comunidades étnicas o culturales que impliquen el manejo de otro idioma o lengua.</t>
  </si>
  <si>
    <t xml:space="preserve">No se presenta para evaluar </t>
  </si>
  <si>
    <t xml:space="preserve">No se puede evaluar pues no se allegó ninguna solicitud de comunidades </t>
  </si>
  <si>
    <t>5. Monitoreo del acceso a la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</si>
  <si>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</si>
  <si>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</si>
  <si>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Mensualmente se publica en la pagina web del Instituto un informe de PQRSD gestionadas en el Instituto que ingresan a través de los canales habilitados. https://www.animalesbog.gov.co/transparencia/instrumentos-gestion-informacion-publica/Informe-pqr-denuncias-solicitudes</t>
  </si>
  <si>
    <t>Se observa en la página web del Instituto el cumplimiento de la actividad dado que se publica mensualmente un informe el cual contiene las gestiones realizadas respecto de las PQRSD allegadas al Instituto; no obstante, se recomienda realizar el cargue de la información correspondiente al mes de abril de 2022, puesto que a la fecha no se encuentra subido a la página.</t>
  </si>
  <si>
    <t>Mensualmente se publica en la pagina web del Instituto un informe de PQRSD gestionadas en el Instituto que ingresan a través de los canales habilitados. 
Nota: el informe de diciembre se realiza una vez termine el mes y se publica a comienzos de enero. https://www.animalesbog.gov.co/transparencia/instrumentos-gestion-informacion-publica/Informe-pqr-denuncias-solicitudes</t>
  </si>
  <si>
    <t>Se evidencia cumplimiento de la actividad con  soportes del entregable asociado. Se consulta el link relacionado y se evidencia el cargue de información con corte julio de 2022.</t>
  </si>
  <si>
    <t>Se evidencia cumplimiento de la actividad con soportes del entregable asociado. Se consulta el link relacionado y se evidencia el cargue de información con corte noviembre de 2022.</t>
  </si>
  <si>
    <t>6. INICIATIVAS ADICIONALES</t>
  </si>
  <si>
    <t>Plan de integridad</t>
  </si>
  <si>
    <t>Actualizar Plan de Acción de Integridad si es necesario</t>
  </si>
  <si>
    <t>Plan de Acción de Integridad actualizado</t>
  </si>
  <si>
    <t>Plan de Acción de Integridad</t>
  </si>
  <si>
    <t>El día 28 de julio se socializó el Plan de Acción de Integridad, en el Comité Institucional de Gestión y Desempeño. Después de haber socializado el citado Plan, el 29 de julio se remitieron a la Oficina Asesora de Planeación (OAP), los siguientes documentos: (i) Plan Acción Integridad 2022 (ii) Propuesta inclusión de valores No Antropocéntricos en el Código de Integridad del IDPYBA, (iii) Presentación de los documentos socializados al Comité de Gestión y Desempeño. El 08 de agosto la OAP devolvió los citados documentos con algunas observaciones y el 29 de agosto se remiten nuevamente los documentos a la OAP con los ajustes requeridos, como se evidencia en correo soportes de la presente actividad. Una vez la OAP apruebe los mismos se presentarán nuevamente al Comité de Gestión que se llevará a cabo en el  mes de septiembre  para su respectiva aprobación. Vale la pena indicar que en la actualización del  Plan de Acción de Integridad,  se planeta realizar un proceso de votación para escoger dos nuevos valores no antropocéntricos para el Código de Integridad de la Entidad, el cual se encuentra listo para ser aplicado en la primera a segunda semana de septiembre, previo ejercicio de pedagogía electoral sobre los significados de los valores propuestos, para el empoderamiento del ejercicio del voto informado. Asimismo, se llevará a cabo la votación de los nuevos gestores de Integridad.</t>
  </si>
  <si>
    <t>Continuar con la actividad para dar cumplimiento con la acción</t>
  </si>
  <si>
    <t xml:space="preserve">Mediante Acta de Aprobación No. 9 del 22 de septiembre de 2022 el Comité de Gestión y Desemepeño aprobó el Plan de Acción de Integridad, el cual se encuentra publicado en la página web de la entidad en el siguiente enlace: https://www.animalesbog.gov.co/sites/default/files/planeacion/plan_accion_integridad.pdf. </t>
  </si>
  <si>
    <t>Implementar Actividades de recordación y afianzamiento del código de integridad</t>
  </si>
  <si>
    <t>6 Actividades que genere recordación y afianzamiento del Codigo de Integridad</t>
  </si>
  <si>
    <t xml:space="preserve">6 Actividades que genere recordacion y afianzamiento del Codigo de Integridad </t>
  </si>
  <si>
    <t>Actividad bimensual del Codigo de Integridad</t>
  </si>
  <si>
    <t>Previa logística por parte de la Subdirección de Gestión Corporativa - Talento Humano, se logró agendar con la Secretaría General de la Alcaldía Mayor de Bogotá, capacitación  sobre la importancia del Código de
Integridad en el sector público, para los servidores y colaboradores del Instituto, la cual se llevó a cabo el 25 de marzo de 2022, por la plataforma TEAMS, cuya agenda contempló los siguientes temas (i) Contexto de lucha contra la corrupción, (ii) Código de Integridad y, (iii) Conflicto de interés. Además, en todas las inducciones efectuadas a los servidores de planta, en lo transcurrido del año, se han socializado los valores adoptados por el Instituto.</t>
  </si>
  <si>
    <t>Se observó dentro de los soportes allegados la grabación de la capacitación sobre la importancia del Código de Integridad en el sector público de la Secretaría General de la Alcaldía Mayor de Bogotá del 25 de marzo de 2022; además de lo descrito, en pro lograr el afianzamiento de los conceptos desarrollados en el Código de integridad,  se realizó por parte de la alta dirección el curso virtual: Integridad, transparencia y lucha contra la corrupción, evidencia que se encuentra cargada en la carpeta denominada “Talento humano”.</t>
  </si>
  <si>
    <t>1, En el mes de mayo se llevó a cabo jornada de Reinducción contentiva de los valores institucionales del IDPYBA, con actividades lúdicas que permitieron conocer el significado al servidor y su afianzamiento vivencial en su ejercicio profesional y laboral.
2, En el mes de junio, se llevó a cabo actividad Sketch de valores. Una actividad teatral presencial con contenido de apropiación de valores del Código de Integridad en la ejecución cotidiana de las actividades laborales
3. En el mes de junio se llevó a cabo actividad de integración institucional donde se ejecutaron actividades encaminadas al cumplimiento de los valores institucionales.
4, En el mes de mayo se llevó a cabo capacitación “Ética y valores del servidor público”, cuyo objetivo fue enmarcado en la implementación del Código de Integridad, creación del Sistema Nacional de Integridad y determinación de las funciones principales.
5, El 25 de agosto se realizó la inscripción al lanzamiebto del Programa Senda de Integridad 2022. Se anexa presentación con el enlace a través del cual se efectuó la inscripción.</t>
  </si>
  <si>
    <t>Se esta cumpliendo, se recomienda continuar con el ejercicio adelantado por la Secretaría General de la Alcaldíaa mayor de Bogotá con la senda de integridad</t>
  </si>
  <si>
    <t>1. Se participó en los 4 retos de senda de integridad, adelantados por la Secretaría General de la Alcaldía Mayor, esto es: 1.Rendición de cuentas con enfoque de género, 2. El Código de Integridad es de Todos, 3. Senda de la Confianza y, 4. postulación de buenas prácticas en transparencia, integridad y/o gestión del conocimiento. El 01 de diciembre de 2022, finalizó con éxito la participación del IDPYBA en la participación en la estrategia Distrital Senda de Integridad, con el desarrollo y envío del reto 4, donde se postuló como buena práctica de la entidad el proceso de Gestión de Cultura del Conocimiento y la Innovación. 2. El 21 de septiembre de 2022, se llevó a cabo el Diálogo Ciudadano en Talento Humano a través del canal de Youtube, donde se informó al coudadano acerca del plan de integridad y la transparencia en el IDPYBA. 3. El 25 de noviembre de 2022, se remitió al personal del IDPYBA, la invitación a participar del curso de Integridad, Transparencia y Lucha contra la Corrupción, ofrecido por el DAFP. 4. El 02 de diciembre de 2022, se participó en la jormada de "Gestión de Integridad, conflicto de interés, prácticas antisoborno y apertura de agendas" diactado por la Alcaldía Mayor de Bogotá 5. Se publicó en el muro del IDPYBA los valores del Código de Integridad, 6. se asistió a reunión de planeación metodológica para pedagogía electoral para la votación de los valores no antropocéntricos a ser seleccionados para la
actualización del Código de Integridad de la entidad, con la contratista Fernanda blanco del IDPAC, 7. Se asistió a reunión con la Subdirectora de Cultura Ciudadana y parte de su equipo, para concertación de los valores no antropocéntricos a ser votados, 9. Se desarrolló la propuesta final de postulación, votación y elección de gestores
de integridad de la entidad 10. Se consolidaron los valores no antropocéntricos a ser votados para la
actualización del Código de Integridad de la entidad, 11.
Se desarrollaron las jornadas de pedagogía electoral para socialización de los valores no antropocéntricos a ser votados para la nueva versión del Código de
Integridad de la entidad en la sede administrativa y en la Unidad de Cuidado, 12. Se gestionó y enviaron las piezas comunicativas de los valores no antropocéntricos
a ser votados para actualización del Código de Integridad de la entidad, por
parte del funcionariado y colaboradores(as), 13. Se
consolidaron las respuestas ofrecidas por el funcionariado y
colaboradores(as), en las jornadas de pedagogía electoral para socialización de los valores no antropocéntricos, sobre las conductas asociadas a cada valor: Lo que hago y lo que no hago.14. Desarrollo del formulario para la votación por parte del funcionariado y
colaboradores(as), de los valores no antropocéntricos a ser votados para
actualización del Código de Integridad de la entidad, 15. Se coordinó la votación por parte del funcionariado y colaboradores(as),
de los valores no antropocéntricos a ser votados para actualización del Código de Integridad de la entidad. 16. Se gestionó y envió la pieza comunicativa de invitación a postulación al
funcionariado, para ser parte del equipo de gestores(as) de integridad 17. Se desarrolló el formulario para la votación por parte del funcionariado a las y los postulados a ser parte del equipo de gestores(as) de integridad del Instituto, 18. Se coordinó la votación por parte del funcionariado para elegir a las y los postulados que conformarán equipo de gestores(as) de integridad del Instituto,  19. Se adoptó la Guía de Inducción y Reinducción, cuyo pilar es el Código de Integridad, 20. Se llevaron a cabo jornadas de inducción donde se sensibiliza y capacita acerca de los valores del Código de Integridad a los servidores que se vinculan al IDPYBA</t>
  </si>
  <si>
    <t>Verificar cumplimiento del Plan de Acción de Integridad</t>
  </si>
  <si>
    <t>Cantidad de Actividades realizadas / Cantidad de actividades programadas del plan de acción Integridad</t>
  </si>
  <si>
    <t>Cronograma de Actividades del plan de Integridad con el % de cumplimiento</t>
  </si>
  <si>
    <t>Se proyectó cronograma de actividades, donde se relacionan la totalidad de actividades ejecutadas y proyectadas, con su porcentaje de ejecución. Del mismo modo, se adjuntan todas las evidencias de las actividades.</t>
  </si>
  <si>
    <t xml:space="preserve">Para erl cierre de II cuatrimestre el cumplimiento de las actividades fue del 66%  del total de programadas para la vigencia, se recomienda continuar con el cumplimiento de la actividad. </t>
  </si>
  <si>
    <t xml:space="preserve">Se proyectó cronograma de actividades, donde se relacionan la totalidad de actividades ejecutadas y proyectadas, con su porcentaje de ejecución. </t>
  </si>
  <si>
    <t>Se evidencia cumplimiento, se recomienda realizar seguimiento al plan para determinar el grado de cumplimiento.</t>
  </si>
  <si>
    <t>Desarrollar mecanismos para identificar y controlar la aparición de conflictos de intereses en la entidad con el objeto de evitar la afectación del servicio y el interés general.</t>
  </si>
  <si>
    <t>Estrategia para la gestión de conflictos de intereses</t>
  </si>
  <si>
    <t>En aras de dar cumplimiento al compromiso de elaboración de la estrategia para la gestión de conflictos de intereses, se proyectó documento contentivo de la estrategia, el cual fue revisado por parte de la Subdirección de Gestión Corporativa, junto con la cartilla de ABC de conflicto de intereses como documento lúdico para el personal del IDPYBA, en el conocimiento del tema y cómo actuar cuando se encuentra inmerso en impedimento o recusación. Los documentos fueron enviados a las dependencias involucradas mediante correo electrónico, el día 30 de agosto, para que efectúen sus observaciones u apreciaciones, para luego socializarlo para aprobación a Comité de Gestión y Desempeño del mes de septiembre de 2022.</t>
  </si>
  <si>
    <t>Continuar con la actividad para dar cumplimiento de la acción</t>
  </si>
  <si>
    <t>1. La Estrategia de conflicto de interés y (ii)ABC de la gestión de los conflictos de interés en el IDPYBA, fue aprobada por el Comité de Gestión y Desempeño Institucional No. 09 el  22 de septiembre de 2022. 2. Conforme a la aprobación impartida el 30 de septiembre de 2022, se solicita a mesa de servicios la publicación en la página web de la estrategia y el abc, los cuales se encuentran publicados a la fecha en el siguiente link: https://www.animalesbog.gov.co/transparencia/planeacion/integracion-de-los-planes-institucionales-y-estrategicos-al-plan%20de-accion.3. Se da cumplimiento a la estrategia de conformidad a cada uno de los componentes que conforman la estrategia, esto es, (i) Componente institucional, (ii) Componente Pedagógico y, (iii) Componente de Seguimiento y Evaluación, acorde a las evidencias aportadas</t>
  </si>
  <si>
    <t>CONTROL DE CAMBIOS</t>
  </si>
  <si>
    <t>Fecha de Aprobación</t>
  </si>
  <si>
    <t>Descripción</t>
  </si>
  <si>
    <t>Se reprogramadan:
1. COMPONENTE: GESTIÓN DEL RIESGO DE CORRUPCIÓN 
1. POLÍTICA DE ADMINISTRACIÓN DE RIESGO DE CORRUPCIÓN Actividad Actualizar Politica de Administración de Riesgo adicionando el riesgo de SARLAF del mes de  marzo a abril</t>
  </si>
  <si>
    <t>1. COMPONENTE: GESTIÓN DEL RIESGO DE CORRUPCIÓN, 1. POLÍTICA DE ADMINISTRACIÓN DE RIESGO DE CORRUPCIÓN, Actividad Socializar la política de Administración de Riesgos del mes de  febrero a marzo</t>
  </si>
  <si>
    <t>2 COMPONENTE:RACIONALIZACIÓN DE TRAMITES, 2. PRIORIZACIÓN DE TRÁMITES,  Actividad Priorizar trámites o servicios que sean objeto de racionalización durante la vigencia del mes de junio a noviembre y dic</t>
  </si>
  <si>
    <t>2 COMPONENTE:RACIONALIZACIÓN DE TRAMITES,  3. ESTRATEGIA DE RACIONALIZACION  DE TRÁMITES 3.1 Se modificacion de responsable</t>
  </si>
  <si>
    <t>2 COMPONENTE:RACIONALIZACIÓN DE TRAMITES,  3. ESTRATEGIA DE RACIONALIZACION  DE TRÁMITES 3.2 Se modificacion de responsable</t>
  </si>
  <si>
    <t>2 COMPONENTE:RACIONALIZACIÓN DE TRAMITES, 3. ESTRATEGIA DE RACIONALIZACION  DE TRÁMITES Actividad 3.3 Nueva</t>
  </si>
  <si>
    <t>3 COMPONENTE: RENDICIÓN DE CUENTAS, 1. INFORMACIÓN DE CALIDAD Y EN LENGUAJE COMPRENSIBLE , Actividad 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 del mes de enero a mayo</t>
  </si>
  <si>
    <t>3 COMPONENTE: RENDICIÓN DE CUENTAS, 2. DIALOGO DE DOBLE VÍA CON LA CIUDADAIA Y SUS ORGANIZACIONES Actividad Desarrollar ejercicio de analisis interna y externa del proceso de rendición de cuentas del mes de enero a mayo</t>
  </si>
  <si>
    <t>3 COMPONENTE: RENDICIÓN DE CUENTAS, 2. DIALOGO DE DOBLE VÍA CON LA CIUDADAIA Y SUS ORGANIZACIONES ActividadElaborar plan de mejoramiento Institucional de los acuerdos, propuestas y evaluaciones que resulten de las acciones del proceso de Rendición de Cuentas
del Instituto del mes de enero a mayo</t>
  </si>
  <si>
    <t>5. COMPONENTE: MECANISMOS PARA LA TRANSPARENCIA Y ACCESO A LA INFORMACIÓN PÚBLICA, 1. TRANSPARENCIA ACTIVA Actividad Verificar la publicación minima requerida por la Resolución N° 1519 de 2020 y Ley 1712 del 2014 las cuales recogen los lineamientos para la garantía del derecho fundamental de Acceso a la Información
Públicad digital, y datos abiertos del mes de enero a Junio</t>
  </si>
  <si>
    <t xml:space="preserve">02/06/2022	</t>
  </si>
  <si>
    <t>Reformulación de riesgos de corrupción responsabilidad de la Subdirección de Gestion Corporativa-Contractual
Respuesta a observaciones Secretaria General en el mes de mayo de 2022</t>
  </si>
  <si>
    <t>Responsables</t>
  </si>
  <si>
    <t>Grupo Senda de Integridad (Dirección, Talento Humano, Comunicaciones, Planeación)</t>
  </si>
  <si>
    <t>Oficina Asesora de Planeación-Proyectos</t>
  </si>
  <si>
    <t>Subdirección de Gestión Corporativa  - Gestion Ambiental</t>
  </si>
  <si>
    <t>Subdirección Gestión Corporativa -Atencion al Ciudadano</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</si>
  <si>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</si>
  <si>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</si>
  <si>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</si>
  <si>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</si>
  <si>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</si>
  <si>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</si>
  <si>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</si>
  <si>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</si>
  <si>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</si>
  <si>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</si>
  <si>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</si>
  <si>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</si>
  <si>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</si>
  <si>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</si>
  <si>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</si>
  <si>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</si>
  <si>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</si>
  <si>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</si>
  <si>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</si>
  <si>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</si>
  <si>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</si>
  <si>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</si>
  <si>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</si>
  <si>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</si>
  <si>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</si>
  <si>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</si>
  <si>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</si>
  <si>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</si>
  <si>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</si>
  <si>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</si>
  <si>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</si>
  <si>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</si>
  <si>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</si>
  <si>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</si>
  <si>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</si>
  <si>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</si>
  <si>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</si>
  <si>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</si>
  <si>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</si>
  <si>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</si>
  <si>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</si>
  <si>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</si>
  <si>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</si>
  <si>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</si>
  <si>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</si>
  <si>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</si>
  <si>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</si>
  <si>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</si>
  <si>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</si>
  <si>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</si>
  <si>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</si>
  <si>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</si>
  <si>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</si>
  <si>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</si>
  <si>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</si>
  <si>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</si>
  <si>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</si>
  <si>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</si>
  <si>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</si>
  <si>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</si>
  <si>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</si>
  <si>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</si>
  <si>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</si>
  <si>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</si>
  <si>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</si>
  <si>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</si>
  <si>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</si>
  <si>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</si>
  <si>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</si>
  <si>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</si>
  <si>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</si>
  <si>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</si>
  <si>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</si>
  <si>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</si>
  <si>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</si>
  <si>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</si>
  <si>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</si>
  <si>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</si>
  <si>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</si>
  <si>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</si>
  <si>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</si>
  <si>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</si>
  <si>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</si>
  <si>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</si>
  <si>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</si>
  <si>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</si>
  <si>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</si>
  <si>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</si>
  <si>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</si>
  <si>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</si>
  <si>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Clasificación del riesgo</t>
  </si>
  <si>
    <t>Frecuencia de la actividad</t>
  </si>
  <si>
    <t>Impacto Inherente</t>
  </si>
  <si>
    <t>Atributos</t>
  </si>
  <si>
    <t>Tratamiento</t>
  </si>
  <si>
    <t>Estado</t>
  </si>
  <si>
    <t>Control documental del riesgo</t>
  </si>
  <si>
    <t>Estado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</si>
  <si>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</si>
  <si>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</si>
  <si>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</si>
  <si>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Reputacional</t>
  </si>
  <si>
    <t>Preventivo</t>
  </si>
  <si>
    <t>Automatico</t>
  </si>
  <si>
    <t>Documentado</t>
  </si>
  <si>
    <t>Continua</t>
  </si>
  <si>
    <t>Con registro</t>
  </si>
  <si>
    <r>
      <t xml:space="preserve">Reducir: </t>
    </r>
    <r>
      <rPr>
        <sz val="8"/>
        <rFont val="Arial"/>
        <family val="2"/>
      </rPr>
      <t>Despues de realizar un analisis y cosiderar que el nivel de riesgo es alto, se determina tratarlo mediante transferencia o mitigación del mismo</t>
    </r>
  </si>
  <si>
    <t>Sin iniciar</t>
  </si>
  <si>
    <t xml:space="preserve">Vigente </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</si>
  <si>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</si>
  <si>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</si>
  <si>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</si>
  <si>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</si>
  <si>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</si>
  <si>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Detectivo</t>
  </si>
  <si>
    <t>Manual</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</si>
  <si>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</si>
  <si>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</si>
  <si>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</si>
  <si>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</si>
  <si>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</si>
  <si>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</si>
  <si>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</si>
  <si>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</si>
  <si>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</si>
  <si>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</si>
  <si>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</si>
  <si>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</si>
  <si>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</si>
  <si>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</si>
  <si>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</si>
  <si>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</si>
  <si>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</si>
  <si>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</si>
  <si>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</si>
  <si>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</si>
  <si>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</si>
  <si>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</si>
  <si>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</si>
  <si>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</si>
  <si>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</si>
  <si>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</si>
  <si>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</si>
  <si>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</si>
  <si>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</si>
  <si>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</si>
  <si>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</si>
  <si>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último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</si>
  <si>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</si>
  <si>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últimos 2 años</t>
  </si>
  <si>
    <t>El Evento podrá ocurrir en algun momento.
Al menos 1 vez en los últimos 5 años</t>
  </si>
  <si>
    <t>El evento puede ocurrir solo en circunstancias excepcionales (poco comunes o anormales)
No se han presentado en los últimos 5 años</t>
  </si>
  <si>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</si>
  <si>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</si>
  <si>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</si>
  <si>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</si>
  <si>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</si>
  <si>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</si>
  <si>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</si>
  <si>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</si>
  <si>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</si>
  <si>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</si>
  <si>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</si>
  <si>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</si>
  <si>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</si>
  <si>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</si>
  <si>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</si>
  <si>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</si>
  <si>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</si>
  <si>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</si>
  <si>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</si>
  <si>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</si>
  <si>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</si>
  <si>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</si>
  <si>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</si>
  <si>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</si>
  <si>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TRAMITES O SERVICIO ASOCIADO AL RIESGO</t>
  </si>
  <si>
    <t>ALCANCE</t>
  </si>
  <si>
    <t>Definicion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</si>
  <si>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</si>
  <si>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</si>
  <si>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</si>
  <si>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</si>
  <si>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</si>
  <si>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</si>
  <si>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</si>
  <si>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</si>
  <si>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Probabilidad Residual (N controles)</t>
  </si>
  <si>
    <t>Probabilidad residual final</t>
  </si>
  <si>
    <t>%</t>
  </si>
  <si>
    <t>Impacto Residual Final</t>
  </si>
  <si>
    <t>Zona de Riesgo Final</t>
  </si>
  <si>
    <t>Descripción del Riesgo</t>
  </si>
  <si>
    <t>Accion u omisión</t>
  </si>
  <si>
    <t>Uso del poder</t>
  </si>
  <si>
    <t>Desviar la gestion de lo publico</t>
  </si>
  <si>
    <t>Beneficio Privado</t>
  </si>
  <si>
    <t>Causa Inmediata</t>
  </si>
  <si>
    <t>Causa Raiz</t>
  </si>
  <si>
    <t>Frecuencia</t>
  </si>
  <si>
    <t>Probabilidad Inherente</t>
  </si>
  <si>
    <t>Analisis del Impacto</t>
  </si>
  <si>
    <t>Si</t>
  </si>
  <si>
    <t>Zona de Riesgo Inherente</t>
  </si>
  <si>
    <t>Tipo</t>
  </si>
  <si>
    <t>Implementacion</t>
  </si>
  <si>
    <t>Calificacion</t>
  </si>
  <si>
    <t>Documentación</t>
  </si>
  <si>
    <t>Evidencia</t>
  </si>
  <si>
    <t>Plan de Acción</t>
  </si>
  <si>
    <t>Responsable (Subdireccion u Oficina- Cargo)</t>
  </si>
  <si>
    <t>Fecha de Implementación</t>
  </si>
  <si>
    <t>Fecha de Seguimiento</t>
  </si>
  <si>
    <t>Indicador Gestión del Riesgo</t>
  </si>
  <si>
    <t>AUTOCONTROL
(LIDER DEL PROCESO)</t>
  </si>
  <si>
    <t>Valoración del Indicador de Gestion del riesgo</t>
  </si>
  <si>
    <t>MONITOREO
(OFICINA ASESORA DE PLANEACIÓN)</t>
  </si>
  <si>
    <t>% AVANCE</t>
  </si>
  <si>
    <t>Gestión Jurídica - Contractual</t>
  </si>
  <si>
    <t>Procesos contractuales</t>
  </si>
  <si>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</si>
  <si>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Posibilidad de entregar cualquier tipo de información que pueda dar ventaja(s) a un oferente en particular con anterioridad a la divulgación oficial del pliego de condiciones o de los resultados de cualquier proceso contractual</t>
  </si>
  <si>
    <t>X</t>
  </si>
  <si>
    <t xml:space="preserve"> Investigaciones y sanciones legales, administrativas y disciplinarias</t>
  </si>
  <si>
    <t>Utilización indebida de la información institucional</t>
  </si>
  <si>
    <t xml:space="preserve">Búsqueda de beneficios propios </t>
  </si>
  <si>
    <t>Corrupción: posibilidad de que, por acción u omisión, se use el poder para desviar la gestión de lo público hacia un beneficio privado.</t>
  </si>
  <si>
    <t>El evento puede ocurrir solo en circunstancias excepcionales (poco comunes o anormales)
No se han presentado en los ultimos 5 años</t>
  </si>
  <si>
    <t>Afectar al grupo de funcionarios del proceso?</t>
  </si>
  <si>
    <t>Socializar las consecuencias que acarrea la inobservancia del manejo de la información privilegiada</t>
  </si>
  <si>
    <t>Reducir: Despues de realizar un analisis y cosiderar que el nivel de riesgo es alto, se determina tratarlo mediante transferencia o mitigación del mismo</t>
  </si>
  <si>
    <t>Elaborar e implementar formato de DECLARACIÓN DE CONFLICTOS DE INTERÉS - INHABILIDADES E INCOMPATIBILIDADES</t>
  </si>
  <si>
    <t>Profesional Especializado Subdirección de Gestión corporativa - Contractual</t>
  </si>
  <si>
    <t>Cuatrimestral</t>
  </si>
  <si>
    <t>Formato DECLARACIÓN DE CONFLICTOS DE INTERÉS - INHABILIDADES E INCOMPATIBILIDADES y socializzción</t>
  </si>
  <si>
    <t xml:space="preserve">Se realizo seguimiento en la version 2 del PAAC </t>
  </si>
  <si>
    <t>Habiendo hecho una revisión de los contenidos del formato propuesto DECLARACIÓN DE CONFLICTOS DE INTERÉS - INHABILIDADES E INCOMPATIBILIDADES, se identificó que estos se encuentran ya incluidos en tres instrumentos: la Declaración de conflictos de interés SIDEAP (Ley 213-2019, Ley 1437-2011 y 734-2002), el formato PE02-PR04 -F16 ACUERDO INDIVIDUAL DE CONFIDENCIALIDAD Y MANEJO DE LA INFORMACIÓN, del Proceso de Talento Humano, y en la POLÍTICA SEGURIDAD Y PRIVACIDAD DE LA INFORMACIÓN,  alineada con el Plan de Tratamientos de Riesgos de Seguridad y Privacidad de la información perteneciente al Proceso de Gestión Tecnológica. El formato de talento humano procede únicamente para funcionarios de planta en consideración a las competencias del grupo de TH; es entonces que se decide conciliar lo incluido en la política del grupo de gestión tecnológica con el formato de TH para que existiendo uno solo se pueda implementar tanto para funcionarios de planta como para contratistas. Así se anula la necesidad de tener dos formatos diciendo lo mismo en procesos distintos aunque compatibles. La concertación entre TH y TIC's es que el formato se eliminará del proceso de TH en tanto se incluye en el proceso de gestión tecnológica; en adelante ellos administrarán el mismo. Se usará este según las necesidades tanto de contractual como de TH , con su nueva codificación. Se recibió el formato con contenido armonizado por parte de TIC's y se devolvió con algunas observaciones desde contractual para que ellos puedan iniciar el proceso ante OAP de modificación del procedimiento respectivo y la creación del formato. Apenas se haga esto, TH realizará lo debido ante OAP para la eliminación del formato de su proceso y refiriendo al código nuevo asignado, y el grupo contractual incluirá esta nueva codificación del formato dentro del procedimiento contractual. Su uso será según lo conciliado e indicado en el correo adjunto (archivo Acuerdo tratamiento información - Correo envío formato conciliado): "...la idea es que el Supervisor del Contrato o el jefe inmediato del funcionario al solicitar correo y acceso a las aplicaciones del Instituto para el nuevo contratista o funcionario, envíe el documento adjunto firmado, de manera tal que se le pueda otorgar acceso a la persona que tiene dicho acuerdo firmado..."
EVIDENCIA: Carpeta ACUERDO INDIVIDUAL INFORMACIÓN
Por otra parte, se generó el texto propuesto para la elaboración de las piezas gráficas que el grupo de comunicaciones remitirá por correo al listado general semanalmente. Se solicitó al grupo de comunicaciones la edición del texto para desarrollar la presentación que considere y remitirla según indicaciones en el formato de petición de medios.
EVIDENCIA: CARPETA TIPS TRANSPARENCIA Y ANTICORRUPCIÓN
Atendiendo a lo comentado, solicitamos sea aprobada la modificación del PAAC para contractual en esta línea eliminando la necesidad de creación del formato propuesto inicialmente para permitir que como evidencia de las acciones en relación con transparencia y anticorrupción sean las piezas comunicativas mencionadas con su correspondiente evidencia de envío, además de la participación que contractual pueda tener en la socialización del código de integridad que adelante TH.
En relación con la socialización de valores para contrarrestar la causa raíz "flata de ética y valores del funcionario público", se realizó solicitud a talento humano para proceder con lo corrrespondiente del Código de Integridad; se recibió respuesta indicando que se han sostenido actividades de socialización de los valores, y qu ese hallan en proceso de verificación y ajuste en conjunto TH y OAP. Se puede consultar la respuesta pertinente y correspondiente en la evidencia (Archivo PAAC TH y Contractual - Solicitud socializacion). Es así que cuando se apruebe la versión más reciente del código de integridad, el grupo contractual participará en la socialización en los temas respectivos para sensibilizar y buscar la disminución del impacto de la causa raíz descrita</t>
  </si>
  <si>
    <t xml:space="preserve">Se evidencia cumplimiento de la actividad con  soportes  del entregable asociado y el plan de acción
Se evidencia cumplimiento de la actividad con  soportes  del entregable asociado y el plan de acción
"
</t>
  </si>
  <si>
    <t>En el mes de julio de 2022 todos los fucionarios públicos y colaboradores diligenciamos el SIDEAP el formulario de conflicto de interés</t>
  </si>
  <si>
    <t>Se recomienda el seguimiento del autocontrol
Se observa el cumplimento de la acción</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</si>
  <si>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</si>
  <si>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</si>
  <si>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</si>
  <si>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</si>
  <si>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</si>
  <si>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</si>
  <si>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</si>
  <si>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Socializar pieza comunicativa con las consecuencias que acarrea la inobservancia del manejo de la información privilegiada y el formato  DECLARACIÓN DE CONFLICTOS DE INTERÉS - INHABILIDADES E INCOMPATIBILIDADES</t>
  </si>
  <si>
    <t>Pieza comunicativa socializada</t>
  </si>
  <si>
    <t xml:space="preserve">"Se evidencia cumplimiento de la actividad con  soportes  del entregable asociado y el plan de acción
Se evidencia cumplimiento de la actividad con  soportes  del entregable asociado y el plan de acción
</t>
  </si>
  <si>
    <t>En atención a la acción mencionada en el control previo respecto de la publicación de piezas gráficas llamadas Tips sobre transparencia y anticorrupción en la contratación, las mismas se elaboraron y socializaron vía correo electrónico al listado general gracias al equipo de comunicaciones, en procura de la visibilización de los conceptos básicos que permiten aportar en la sensibilización sobre el tema y en sintonía con el código de integridad.
EVIDENCIA: carpeta Mapa riesgos de corrupcion - archivo TIPS SOBRE TRANSPARENCIA Y ANTICORRUPCIÓN.zip
De igual manera, se generaron piezas gráficas que se remitieron vía correo electrónico al listado general relacionadas con supervisión y liquidación de contratos en función de prevenir errores y fallos en desarrollo de este rol, y para aportar con la prevención de actos deliberados que deriven en favorecimientos por acción u omisión, y en búsqueda de la mejora del proceso de terminación, cierre y liquidación.
EVIDENCIA: carpeta Mapa riesgos de corrupcion - archivo Tips contratación.rar
Concordante con el reporte previo, cuando se apruebe la versión más reciente del código de integridad, el grupo de profesionales de la SGC - contractual participará en la socialización en los temas respectivos para sensibilizar y buscar la disminución del impacto de la causa raíz descrita; como es de común conocimiento, parte de la mencionada actualización se apoya de las votaciones por nuevos valores del código de integridad realizadas el 7-12-22. En espera de la aprobación y socialización del mismo.</t>
  </si>
  <si>
    <t xml:space="preserve">Se evidencia el cumplimiento de la acción
Se recomienda realizar el monitoreo </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</si>
  <si>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</si>
  <si>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</si>
  <si>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</si>
  <si>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</si>
  <si>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</si>
  <si>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</si>
  <si>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</si>
  <si>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</si>
  <si>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</si>
  <si>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</si>
  <si>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</si>
  <si>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</si>
  <si>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Perfeccionamiento contractual  con aprobación de garantías sin el cumplimiento legal para beneficio propio o favorecimiento de un tercero</t>
  </si>
  <si>
    <t>Investigaciones y sanciones legales, administrativas y disciplinarias.</t>
  </si>
  <si>
    <t>1. Necesidad o búsqueda de obtención de contratos en el menor tiempo posible</t>
  </si>
  <si>
    <t>Comportamiento de conducta ilegal (Dolo)</t>
  </si>
  <si>
    <t>El Evento podrá ocurrir en algun momento.
Al menos 1 vez en los ultimos 5 años</t>
  </si>
  <si>
    <t>Realizar la consulta en Fasecolda para confirmar la validez de la garantia</t>
  </si>
  <si>
    <t>Base contractual con enlaces a SECOP II de cada uno de los contratos con la verificación y aprobación de las garatias</t>
  </si>
  <si>
    <t>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</si>
  <si>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evidencia cumplimiento de la actividad con  soportes  del entregable asociado y el plan de acción
Se evidencia cumplimiento de la actividad con  soportes  del entregable asociado y el plan de acción
</t>
  </si>
  <si>
    <t xml:space="preserve">Se recomienda continuar con la acción </t>
  </si>
  <si>
    <r>
      <rPr>
        <sz val="11"/>
        <color rgb="FF000000"/>
        <rFont val="Arial"/>
      </rPr>
      <t>Comentario similar al reportado en el segundo seguimiento para el cual se adjunta la base ya reportada en la pestaña Componentes, por cuanto corresponde al la base que cumple con los requerimientos de información para el ítem, se genera mes a mes y a través del enlace aportado se comprueba su actualización y disponibilidad:
"</t>
    </r>
    <r>
      <rPr>
        <i/>
        <sz val="11"/>
        <color rgb="FF000000"/>
        <rFont val="Arial"/>
      </rPr>
      <t>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t>
    </r>
    <r>
      <rPr>
        <sz val="11"/>
        <color rgb="FF000000"/>
        <rFont val="Arial"/>
      </rPr>
      <t xml:space="preserve">"
</t>
    </r>
    <r>
      <rPr>
        <u/>
        <sz val="11"/>
        <color rgb="FF000000"/>
        <rFont val="Arial"/>
      </rPr>
      <t>EVIDENCIA 1</t>
    </r>
    <r>
      <rPr>
        <sz val="11"/>
        <color rgb="FF000000"/>
        <rFont val="Arial"/>
      </rPr>
      <t xml:space="preserve">: carpeta Mapa riesgos de corrupcion - archivo BASE CONTRACTUAL FURAG 30 NOVIEMBRE.XLSX
</t>
    </r>
    <r>
      <rPr>
        <u/>
        <sz val="11"/>
        <color rgb="FF000000"/>
        <rFont val="Arial"/>
      </rPr>
      <t>EVIDENCIA 2</t>
    </r>
    <r>
      <rPr>
        <sz val="11"/>
        <color rgb="FF000000"/>
        <rFont val="Arial"/>
      </rPr>
      <t xml:space="preserve">: carpeta Mapa riesgos de corrupcion - enlace https://idpyba.sharepoint.com/sites/PlandeMejoramientoFURAG
</t>
    </r>
    <r>
      <rPr>
        <u/>
        <sz val="11"/>
        <color rgb="FF000000"/>
        <rFont val="Arial"/>
      </rPr>
      <t>EVIDENCIA 3</t>
    </r>
    <r>
      <rPr>
        <sz val="11"/>
        <color rgb="FF000000"/>
        <rFont val="Arial"/>
      </rPr>
      <t>: carpeta Mapa riesgos de corrupcion - carpeta Validacion de polizas - SECOP (selección aleatoria de muestra)</t>
    </r>
  </si>
  <si>
    <t xml:space="preserve">Se evidencia el cumplimiento de la acción
Se recomienda realizar el monitoreo a la segunda acción </t>
  </si>
  <si>
    <t>Verificación por flujo de aprobación en Secop II de las garantias de los procesos contractuales</t>
  </si>
  <si>
    <t>Este control se realiza a través de la confirmación de la validez de las pólizas según lo indicado a continuación, porque los flujos de aprobación son diferentes según cada prioceso y las necesidades dependiendo de la modalidad.
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</si>
  <si>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observa la revisión de la póliza, no se encuentra la evidencia de la base de datos contractual de la aprobación de la póliza  </t>
  </si>
  <si>
    <t xml:space="preserve">En el marco de la revisión de las pólizas que ampara los acuerdos de voluntades, se realiza la verificación de todas las pólizas a través de FASECOLDA ( https://fasecolda.com/) y se incluye su documentación en el apartado de ejecución contractual en SECOPII. EVIDENCIA: Verificación Póliza FASECOLDSA de los  contratos 380-2022, 390-2022. 400-2022. 410-2022 y 420-2022. Asi mismo se puede verificar a través del link dispuesto en la base de datos cargada en SECOPII en el apartado de ejecución contractual </t>
  </si>
  <si>
    <t>Subdireccion de Gestion Corporativa-Gestion Documental</t>
  </si>
  <si>
    <t>Acceso a la Información fisica y/o Digital</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</si>
  <si>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</si>
  <si>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 xml:space="preserve"> Ausencia de controles de seguridad del sistema de información, que facilite el acceso a informaicópn y su posible manipulación o adulteración para beneficio propio o de un tercero</t>
  </si>
  <si>
    <t>Manipulación o alteracion de los documentos
Apertura de procesos disciplinarios
Perdida de la memoria institucional
Perdida de trazabilidad de la información</t>
  </si>
  <si>
    <t xml:space="preserve">Desorganización documentos electronicos y fisicos para su consulta y acceso
</t>
  </si>
  <si>
    <t>Capacitación del personal en la utilizacion de sistemas de información</t>
  </si>
  <si>
    <t>El Evento podrá ocurrir en algun momento.
Al menos 1 vez en los ultimos 2 años</t>
  </si>
  <si>
    <t>Realizar capacitaciones en:
1. Organización de documentos electronicos y Fisicos
2. Utilizacion de sistemas de información (solicitar al proveedor y verificar cumplimiento)</t>
  </si>
  <si>
    <t>Realizar cuatrimestrales de capacitaciones en:
1. Organización de documentos electronicos y Fisicos
2. Utilizacion de sistemas de información (solicitar al proveedor y verificar cumplimiento)</t>
  </si>
  <si>
    <t>Subdireccion de Gestion Corporativa-Gestion documental</t>
  </si>
  <si>
    <t>3 capacitaciones en Organización de documentos electronicos y Fisicos
Capacitaciones en Utilizacion de sistemas de información (las definidas por el proveedor))</t>
  </si>
  <si>
    <t>En el primer cuatrimestre de 2022 se realizaron 37 capacitaciones en préstamo documental, inventarios documentales, manejo del software de gestión documental</t>
  </si>
  <si>
    <t xml:space="preserve">Controlado </t>
  </si>
  <si>
    <t>Se evidencia cumplimiento de la actividad con  soportes  del entregable asociado y el plan de acción</t>
  </si>
  <si>
    <t xml:space="preserve">Revisada la evidencia y lo señalado por el proceso se cumple con la acción, sin embargo es importante revisar, el sentido de la descripción del riesgo "Ausencia de controles de seguridad del sistema de información", siendo responsabilidad de no solo el proceso de gestión documental, sino de TIC, frente al proceso que se esta realizando con el Modelo de Seguridad de la Información </t>
  </si>
  <si>
    <t>En el segundo cuatrimestre de 2022 se llevaron a cabo siete capacitaciones en oganización de expedientes físicos, de las cuales en dos se capacitó también en organización de expedientes electronicos. Las áreas capacitadas fueron: fauna silvestre, contabilidad, brigadas médicas,  operador de urgencias veterinarias y operador del programa de esterilizaciones.
Respecto a la observación frente a la responsabilidad del área de TICS se procederá a solicitar una mesa de trabajo con la oficina asesora de planeación para revisar la formulación del riesgo y replantearla de ser necesario.</t>
  </si>
  <si>
    <t xml:space="preserve">
Se evidencia cumplimiento de la actividad con  soportes  del entregable asociado y el plan de acción, desde la OAP diligenciar  el formato PE01-PR01-F04 Acta de reunión y Listado de Asistencia V5 en su totalidad, incluido el desarollo.
</t>
  </si>
  <si>
    <t xml:space="preserve">Se esta cumpliendo, se recomienda tener encuenta la recomendación del I cuatrimestre por parte de Control Interno </t>
  </si>
  <si>
    <t xml:space="preserve">Respecto a las capacitaciones en organización de documentos físicos y electrónicos, en el mes de septiembre se realizaron 4 capacitaciones en organización documental a los programas de animales de granja y escuadron anticrueldad, captura, esteriliza y suelta; la oficina de control interno disciplinario y el área de Registro de Identificación de caninos y felinos.
Por su parte en el mes de noviembre, se realizaron  2 capacitaciones en organización documental con la Unidad ciudado animal y con el área de esterilizaciones.
Por último en el mes de diciembre se realizaron capacitaciones </t>
  </si>
  <si>
    <t xml:space="preserve">Se recomienda realizar el monitoreo de la acción.
 </t>
  </si>
  <si>
    <t>En las cuales asistieron un total de 188 colaboradores y funcionarios del IDPYBA, esto con el fin de minimizar cualquier eventualidad que pueda llegar a ocurrir en Documentación desorganizada y no aplicación de instrumentos archivísticos.</t>
  </si>
  <si>
    <t>Subdireccion de Atencion a la Fauna/Salud Integral a la Fauna/Proteccion ante la crueldad animal</t>
  </si>
  <si>
    <t>Jornadas de Esterilización (CES, Punto Fijo)
Brigadas Médico-veterinarias
Urgencias Veterinarias
Escuadron Anticrueldad
Linea 123 y Maltrato
Sinantropicos
Identificación</t>
  </si>
  <si>
    <t>El proceso inicia con el reporte o solicitud de atencion medica veterinaria y/o identificacion y termina con la devolucion del animal al tenedor, al lugar de origen o programa de adopciones</t>
  </si>
  <si>
    <t>Probabilidad de cobros asociados a los trámites o servicios o influencia de tramitadores o tráfico de influencias en relación con las personas que necesitan acceder a la oferta de servicios del Instituto.</t>
  </si>
  <si>
    <t>x</t>
  </si>
  <si>
    <t>Perdida de la Imagen institucional
Investigaciones de Entes de control</t>
  </si>
  <si>
    <t>Desconocimiento u omisión de requisitos para acceder a los servicios de la subdirección</t>
  </si>
  <si>
    <t>Socialización de los procedimientos vigentes de los diferentes programas y estrategias</t>
  </si>
  <si>
    <t>Subdireccion de Atencion a la Fauna-Profesional especializado de los programas y estrategias</t>
  </si>
  <si>
    <t>Numero de socializaciones de los procedimientos de los diferentes programas y estrategias</t>
  </si>
  <si>
    <t>Durante los meses de enero a abril de 2022 se realizaron 12 socializaciones en lo relacionado a protocolos y procedimientos de la subdireccion de atencioan a la fauna</t>
  </si>
  <si>
    <t xml:space="preserve">Frente a esta acción se recomienda la socialización de los procedimientos y formatos asociados de manera que se pueda realizar una evaluación posterior sobre entendimiento y aplicación, pues las auditorías han reflejado desconocimiento de los protocolos, guías, intsructivos, procedimientos y  formatos.
Se recomienda que la evidencia no puede ser unicamente el listado de asistencia, sino que debe acompañarlo el acta donde se cerifique los temas socializados </t>
  </si>
  <si>
    <t>Durante el segundo cuatrimestre se pone en práctica un elemento interactivo para socializar procedimientos y protocolos en el siguiente link https://view.genial.ly/62be4dcaabde59001881cf3e/interactive-image-imagen-interactiva
Se realizan seis sesiones de capacitación y socialización 
Se implementaron 6 cuestionarios em Microsoft Forms® diferentes para evaluar el conocimiento del procedimiento de la UCA (en todos) y cinco más para los protocolos según competencia de cada equipo de trabajo. Para esto, se adjuntan las 4 listas de asistencia a las sesiones de evaluación para que cada equipo los diligenciara y un pdf de cada uno de los formularios desarrollados para tal fin.</t>
  </si>
  <si>
    <t xml:space="preserve">Se evidencia cumplimiento de la actividad con  soportes  del entregable asociado y el plan de acción
Se evidencia cumplimiento de la actividad con  soportes  del entregable asociado y el plan de acción
</t>
  </si>
  <si>
    <t xml:space="preserve">Se cumple con la actividad, se recomienda la socialización con evaluación de su aprendizaje  </t>
  </si>
  <si>
    <t>En el último mes se realizó la socialización de la actualización del procedimiento de Brigadas Médicas.</t>
  </si>
  <si>
    <t xml:space="preserve">
Se evidencia cumplimiento de la actividad con  soportes  del entregable asociado y el plan de acción
</t>
  </si>
  <si>
    <t xml:space="preserve">Frente al plan de acción de Socialización de los procedimientos vigentes de los diferentes programas y estrategias, se observó, durante la vigencia en las auditorías realizadas a los procesos misionales, el desconocimiento de los colaboradores de los procedimientos de su proceso, por lo que se recomienda continuar con capacitaciones y realizar evaluaciones periodicas para conocer su interiorización dentro de los profesionales que pertenecen a los programas </t>
  </si>
  <si>
    <t>Seguimiento de las diferentes base de datos de animales que ingresan a los diferentes programas y estrategias de la subdirección</t>
  </si>
  <si>
    <t>Seguimiento de las diferentes base de datos de animales/solicitudes que ingresan a los diferentes programas y estrategias de la subdirección</t>
  </si>
  <si>
    <t>Seguimientos realizados de las bases de datos de los animales/solicitudes que ingresan a los diferentes programas de la subdirección</t>
  </si>
  <si>
    <t>Durante los meses de enero a abril de 2022, desde la Subdirección de atencion a la fauna se han emitido las siguientes respuestas a las peticones realizadas a esta Subdirección.
Enero ingresaron 746 y se radicarón 147 respuestas.
Febrero ingresaron 699 peticiones y se radicarón 684 respuestas.
Marzo ingresaron 861 peticiones y se radicarón 917 respuestas
Abril ingresarón 647 peticiones y se radicaron 760 respuestas.
Las evidencias se encuentrasn en las AZ de la subdireccion de Atencion  la fauna y de los programas que tienen AZ Digital</t>
  </si>
  <si>
    <t xml:space="preserve">Se recomienda revisar el control, si este aplica para el riesgo identificado, así mismo y de acuerdo con lo expuesto por el proceso la acción desarrollada no aplica al control diseñado </t>
  </si>
  <si>
    <t>El seguimiento a las bases de datos con información de los diferentes programas de atención a la fauna, se realiza de manera consolidada en un formato que se entrega mensualmente a la Oficina Asesora de Planeación con el comportamiento y ejecución física de los programas, se adjunta evidencia de formato PM05-PR13-F11 CONSOLIDADO PROGRAMAS FAUNA.</t>
  </si>
  <si>
    <t xml:space="preserve">Se cumple con la actividad, se recomienda revisar el control como se indicó en el seguimiento del primer cuatrimestre </t>
  </si>
  <si>
    <t>El seguimiento a las bases de datos con información de los diferentes programas de atención a la fauna, se realiza de manera consolidada en un formato que se entrega mensualmente a la Oficina Asesora de Planeación con el comportamiento y ejecución física de los programas, se adjunta evidencia de formato PM05-PR13-F11 CONSOLIDADO PROGRAMAS FAUNA, se encuentra la información de enero a noviembre, puesto que la información de diciembre va en curso.</t>
  </si>
  <si>
    <t>Se evidencia cumplimiento del III cuatrimestre, se recomienda continuar con el ejercicio del control.</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</si>
  <si>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</si>
  <si>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</si>
  <si>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</si>
  <si>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</si>
  <si>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</si>
  <si>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</si>
  <si>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</si>
  <si>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</si>
  <si>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Celebración de contratos omitiendo requisitos legales y/o del procedimiento para favorecimiento de un tercero.</t>
  </si>
  <si>
    <t>Subdireccion de Gestion Corporativa-Atención al Ciudadano</t>
  </si>
  <si>
    <t>Posible inoportunidad en la respuesta a las PQRSD favoreciendo a terceros</t>
  </si>
  <si>
    <t>Subdireccion de Gestion Corporativa-Taleno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</si>
  <si>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</si>
  <si>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</si>
  <si>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</si>
  <si>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</si>
  <si>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fisico archivo para la custodia de las historias laborales talento humano con restriccion de acceso y manipulación
Verificación del documento que describe el manejo, control y administración de las historias laborales.</t>
  </si>
  <si>
    <t>tecnologia</t>
  </si>
  <si>
    <t xml:space="preserve">Manipulación y
adulteración de la
información contenida
en los sistemas de
información para
beneficio propio o de
un tercero. </t>
  </si>
  <si>
    <t>Direccionamiento Estrategico /Oficina Asesora de Planeación</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</si>
  <si>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</si>
  <si>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Aprobación de estudios previos y estudios de mercado sin el
cumplimiento de los
requisitos para el
beneficio particular</t>
  </si>
  <si>
    <t>1. Validación de acuerdo con procedimiento</t>
  </si>
  <si>
    <t>Validación de acuerdo con procedimiento</t>
  </si>
  <si>
    <t>Oficina Asesora de Planeacion /Proyectos</t>
  </si>
  <si>
    <t>Mensual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</si>
  <si>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</si>
  <si>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</si>
  <si>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</si>
  <si>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</si>
  <si>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</si>
  <si>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</si>
  <si>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</si>
  <si>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</si>
  <si>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</si>
  <si>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Evaluacion y Control a la Gestión/Control Interno</t>
  </si>
  <si>
    <t>Auditorias, elvaluaciones y seguimiento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</si>
  <si>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</si>
  <si>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Posible omisión  de información o  denuncia sobre  hechos
irregulares detectados en auditorias, evaluaciones y/o
seguimientos, con el fin
de favorecerse a sí mismo y/o a un tercero</t>
  </si>
  <si>
    <t>Gestion Administrativa y Documental</t>
  </si>
  <si>
    <t>Divulgar u ocultar
información de carácter
confidencial para
beneficio propio o de
un 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</si>
</sst>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rgb="FF000000"/>
      <name val="Arial"/>
      <family val="2"/>
    </font>
    <font>
      <u/>
      <sz val="10"/>
      <color theme="10"/>
      <name val="Arial"/>
      <family val="2"/>
    </font>
    <font>
      <b/>
      <sz val="11"/>
      <color theme="1"/>
      <name val="Arial"/>
      <family val="2"/>
    </font>
    <font>
      <sz val="11"/>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
      <u/>
      <sz val="11"/>
      <color theme="10"/>
      <name val="Calibri"/>
      <family val="2"/>
      <scheme val="minor"/>
    </font>
    <font>
      <b/>
      <sz val="11"/>
      <color theme="1"/>
      <name val="Calibri"/>
      <family val="2"/>
      <scheme val="minor"/>
    </font>
    <font>
      <sz val="8"/>
      <color rgb="FF000000"/>
      <name val="Arial"/>
      <family val="2"/>
    </font>
    <font>
      <b/>
      <sz val="8"/>
      <name val="Arial"/>
      <family val="2"/>
    </font>
    <font>
      <sz val="8"/>
      <color theme="1"/>
      <name val="Arial"/>
      <family val="2"/>
    </font>
    <font>
      <sz val="9"/>
      <color rgb="FF000000"/>
      <name val="Arial"/>
      <family val="2"/>
    </font>
    <font>
      <sz val="8"/>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sz val="11"/>
      <color rgb="FFFF0000"/>
      <name val="Arial"/>
      <family val="2"/>
    </font>
    <font>
      <b/>
      <sz val="11"/>
      <color rgb="FFFF0000"/>
      <name val="Arial"/>
      <family val="2"/>
    </font>
    <font>
      <sz val="10"/>
      <color rgb="FF000000"/>
      <name val="Arial"/>
    </font>
    <font>
      <b/>
      <sz val="10"/>
      <color rgb="FF000000"/>
      <name val="Arial"/>
    </font>
    <font>
      <sz val="10"/>
      <name val="Arial"/>
    </font>
    <font>
      <sz val="10"/>
      <color theme="1"/>
      <name val="Arial"/>
    </font>
    <font>
      <b/>
      <sz val="10"/>
      <name val="Arial"/>
    </font>
    <font>
      <b/>
      <sz val="10"/>
      <color theme="1"/>
      <name val="Arial"/>
    </font>
    <font>
      <sz val="8"/>
      <name val="Arial"/>
    </font>
    <font>
      <sz val="10"/>
      <color rgb="FFFF0000"/>
      <name val="Arial"/>
    </font>
    <font>
      <sz val="11"/>
      <color rgb="FF000000"/>
      <name val="Arial"/>
    </font>
    <font>
      <sz val="10"/>
      <color theme="1"/>
      <name val="Arial"/>
      <family val="2"/>
    </font>
    <font>
      <u/>
      <sz val="11"/>
      <color rgb="FF000000"/>
      <name val="Arial"/>
    </font>
    <font>
      <i/>
      <sz val="11"/>
      <color rgb="FF000000"/>
      <name val="Arial"/>
    </font>
    <font>
      <sz val="11"/>
      <color theme="1"/>
      <name val="Arial"/>
    </font>
    <font>
      <sz val="11"/>
      <name val="Arial"/>
    </font>
  </fonts>
  <fills count="31">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FFFFFF"/>
        <bgColor rgb="FF000000"/>
      </patternFill>
    </fill>
    <fill>
      <patternFill patternType="solid">
        <fgColor rgb="FFC6E0B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s>
  <cellStyleXfs count="7">
    <xf numFmtId="0" fontId="0" fillId="0" borderId="0"/>
    <xf numFmtId="0" fontId="2" fillId="0" borderId="0"/>
    <xf numFmtId="0" fontId="1" fillId="0" borderId="0"/>
    <xf numFmtId="0" fontId="4" fillId="0" borderId="0"/>
    <xf numFmtId="0" fontId="6" fillId="0" borderId="0" applyNumberForma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cellStyleXfs>
  <cellXfs count="610">
    <xf numFmtId="0" fontId="0" fillId="0" borderId="0" xfId="0"/>
    <xf numFmtId="0" fontId="1" fillId="0" borderId="0" xfId="3" applyFont="1"/>
    <xf numFmtId="0" fontId="2" fillId="0" borderId="11" xfId="3" applyFont="1" applyBorder="1" applyAlignment="1">
      <alignment vertical="top"/>
    </xf>
    <xf numFmtId="0" fontId="2" fillId="0" borderId="0" xfId="3" applyFont="1" applyAlignment="1">
      <alignment vertical="top"/>
    </xf>
    <xf numFmtId="0" fontId="2" fillId="0" borderId="0" xfId="3" applyFont="1"/>
    <xf numFmtId="0" fontId="2" fillId="0" borderId="19" xfId="3" applyFont="1" applyBorder="1"/>
    <xf numFmtId="0" fontId="2" fillId="0" borderId="0" xfId="3" applyFont="1" applyAlignment="1">
      <alignment vertical="center" wrapText="1"/>
    </xf>
    <xf numFmtId="0" fontId="1" fillId="0" borderId="0" xfId="3" applyFont="1" applyAlignment="1">
      <alignment vertical="center"/>
    </xf>
    <xf numFmtId="0" fontId="2" fillId="0" borderId="12" xfId="3" applyFont="1" applyBorder="1" applyAlignment="1">
      <alignment vertical="top"/>
    </xf>
    <xf numFmtId="0" fontId="2" fillId="0" borderId="29" xfId="3" applyFont="1" applyBorder="1" applyAlignment="1">
      <alignment vertical="top"/>
    </xf>
    <xf numFmtId="0" fontId="2" fillId="0" borderId="29" xfId="3" applyFont="1" applyBorder="1"/>
    <xf numFmtId="0" fontId="2" fillId="0" borderId="30" xfId="3" applyFont="1" applyBorder="1"/>
    <xf numFmtId="0" fontId="1" fillId="0" borderId="0" xfId="3" applyFont="1" applyAlignment="1">
      <alignment vertical="top"/>
    </xf>
    <xf numFmtId="0" fontId="1" fillId="0" borderId="0" xfId="3" applyFont="1" applyAlignment="1">
      <alignment horizontal="center"/>
    </xf>
    <xf numFmtId="0" fontId="5" fillId="5" borderId="32" xfId="3" applyFont="1" applyFill="1" applyBorder="1" applyAlignment="1">
      <alignment horizontal="center" vertical="center" wrapText="1"/>
    </xf>
    <xf numFmtId="0" fontId="7" fillId="0" borderId="0" xfId="0" applyFont="1"/>
    <xf numFmtId="0" fontId="8" fillId="0" borderId="0" xfId="0" applyFont="1"/>
    <xf numFmtId="0" fontId="8" fillId="0" borderId="1" xfId="0" applyFont="1" applyBorder="1"/>
    <xf numFmtId="0" fontId="10" fillId="0" borderId="1" xfId="0" applyFont="1" applyBorder="1" applyAlignment="1" applyProtection="1">
      <alignment horizontal="left" vertical="center" wrapText="1"/>
      <protection hidden="1"/>
    </xf>
    <xf numFmtId="0" fontId="10" fillId="0" borderId="1" xfId="2" applyFont="1" applyBorder="1" applyAlignment="1" applyProtection="1">
      <alignment horizontal="left" vertical="center" wrapText="1"/>
      <protection hidden="1"/>
    </xf>
    <xf numFmtId="0" fontId="1" fillId="21" borderId="8" xfId="3" applyFont="1" applyFill="1" applyBorder="1" applyAlignment="1">
      <alignment vertical="center"/>
    </xf>
    <xf numFmtId="0" fontId="1" fillId="21" borderId="10" xfId="3" applyFont="1" applyFill="1" applyBorder="1" applyAlignment="1">
      <alignment vertical="center"/>
    </xf>
    <xf numFmtId="0" fontId="10" fillId="0" borderId="0" xfId="0" applyFont="1" applyAlignment="1" applyProtection="1">
      <alignment horizontal="center" vertical="center" wrapText="1"/>
      <protection locked="0"/>
    </xf>
    <xf numFmtId="9" fontId="10" fillId="0" borderId="0" xfId="5" applyFont="1" applyFill="1" applyAlignment="1" applyProtection="1">
      <alignment horizontal="center" vertical="center" wrapText="1"/>
      <protection locked="0"/>
    </xf>
    <xf numFmtId="164" fontId="10"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9" fontId="13" fillId="0" borderId="0" xfId="5" applyFont="1" applyFill="1" applyAlignment="1" applyProtection="1">
      <alignment horizontal="center" vertical="center" wrapText="1"/>
      <protection locked="0"/>
    </xf>
    <xf numFmtId="9" fontId="13" fillId="0" borderId="0" xfId="5" applyFont="1" applyAlignment="1" applyProtection="1">
      <alignment horizontal="center" vertical="center" wrapText="1"/>
      <protection locked="0"/>
    </xf>
    <xf numFmtId="0" fontId="10" fillId="0" borderId="0" xfId="0" applyFont="1" applyAlignment="1" applyProtection="1">
      <alignment horizontal="center" vertical="top" wrapText="1"/>
      <protection locked="0"/>
    </xf>
    <xf numFmtId="9" fontId="10" fillId="0" borderId="0" xfId="5" applyFont="1" applyFill="1" applyAlignment="1" applyProtection="1">
      <alignment horizontal="center" vertical="top" wrapText="1"/>
      <protection locked="0"/>
    </xf>
    <xf numFmtId="164" fontId="10" fillId="0" borderId="0" xfId="0" applyNumberFormat="1"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9" fontId="13" fillId="0" borderId="0" xfId="5" applyFont="1" applyFill="1" applyAlignment="1" applyProtection="1">
      <alignment horizontal="center" vertical="top" wrapText="1"/>
      <protection locked="0"/>
    </xf>
    <xf numFmtId="9" fontId="13" fillId="0" borderId="0" xfId="5" applyFont="1" applyAlignment="1" applyProtection="1">
      <alignment horizontal="center" vertical="top" wrapText="1"/>
      <protection locked="0"/>
    </xf>
    <xf numFmtId="9" fontId="10" fillId="0" borderId="37" xfId="5"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4" fillId="0" borderId="1" xfId="0" applyFont="1" applyBorder="1" applyAlignment="1">
      <alignment horizontal="justify" vertical="top" wrapText="1"/>
    </xf>
    <xf numFmtId="9" fontId="10" fillId="0" borderId="38" xfId="5" applyFont="1" applyFill="1" applyBorder="1" applyAlignment="1" applyProtection="1">
      <alignment horizontal="center" vertical="top" wrapText="1"/>
      <protection locked="0"/>
    </xf>
    <xf numFmtId="0" fontId="15" fillId="0" borderId="1" xfId="0" applyFont="1" applyBorder="1" applyAlignment="1">
      <alignment horizontal="justify" vertical="top" wrapText="1"/>
    </xf>
    <xf numFmtId="9" fontId="10" fillId="0" borderId="36" xfId="5" applyFont="1" applyFill="1" applyBorder="1" applyAlignment="1" applyProtection="1">
      <alignment horizontal="center" vertical="top" wrapText="1"/>
      <protection locked="0"/>
    </xf>
    <xf numFmtId="0" fontId="10" fillId="22" borderId="0" xfId="0" applyFont="1" applyFill="1" applyAlignment="1" applyProtection="1">
      <alignment horizontal="center" vertical="center" wrapText="1"/>
      <protection locked="0"/>
    </xf>
    <xf numFmtId="9" fontId="10" fillId="22" borderId="37" xfId="5" applyFont="1" applyFill="1" applyBorder="1" applyAlignment="1" applyProtection="1">
      <alignment horizontal="center" vertical="top" wrapText="1"/>
      <protection locked="0"/>
    </xf>
    <xf numFmtId="0" fontId="10" fillId="22" borderId="1" xfId="0" applyFont="1" applyFill="1" applyBorder="1" applyAlignment="1" applyProtection="1">
      <alignment horizontal="center" vertical="center" wrapText="1"/>
      <protection locked="0"/>
    </xf>
    <xf numFmtId="0" fontId="14" fillId="22" borderId="1" xfId="0" applyFont="1" applyFill="1" applyBorder="1" applyAlignment="1">
      <alignment horizontal="justify" vertical="center" wrapText="1"/>
    </xf>
    <xf numFmtId="9" fontId="10" fillId="22" borderId="38" xfId="5" applyFont="1" applyFill="1" applyBorder="1" applyAlignment="1" applyProtection="1">
      <alignment horizontal="center" vertical="top" wrapText="1"/>
      <protection locked="0"/>
    </xf>
    <xf numFmtId="0" fontId="15" fillId="22" borderId="1" xfId="0" applyFont="1" applyFill="1" applyBorder="1" applyAlignment="1">
      <alignment horizontal="justify" vertical="center" wrapText="1"/>
    </xf>
    <xf numFmtId="9" fontId="10" fillId="22" borderId="36" xfId="5" applyFont="1" applyFill="1" applyBorder="1" applyAlignment="1" applyProtection="1">
      <alignment horizontal="center" vertical="top" wrapText="1"/>
      <protection locked="0"/>
    </xf>
    <xf numFmtId="0" fontId="10" fillId="22" borderId="0" xfId="0" applyFont="1" applyFill="1" applyAlignment="1" applyProtection="1">
      <alignment horizontal="center" vertical="top" wrapText="1"/>
      <protection locked="0"/>
    </xf>
    <xf numFmtId="0" fontId="10" fillId="22" borderId="1" xfId="0" applyFont="1" applyFill="1" applyBorder="1" applyAlignment="1" applyProtection="1">
      <alignment horizontal="center" vertical="top" wrapText="1"/>
      <protection locked="0"/>
    </xf>
    <xf numFmtId="0" fontId="14" fillId="22" borderId="1" xfId="0" applyFont="1" applyFill="1" applyBorder="1" applyAlignment="1">
      <alignment horizontal="justify" vertical="top" wrapText="1"/>
    </xf>
    <xf numFmtId="0" fontId="15" fillId="22" borderId="1" xfId="0" applyFont="1" applyFill="1" applyBorder="1" applyAlignment="1">
      <alignment horizontal="justify" vertical="top" wrapText="1"/>
    </xf>
    <xf numFmtId="0" fontId="10" fillId="0" borderId="1" xfId="0" applyFont="1" applyBorder="1" applyAlignment="1" applyProtection="1">
      <alignment horizontal="center" vertical="center" wrapText="1"/>
      <protection locked="0"/>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3" fillId="0" borderId="0" xfId="0" applyFont="1" applyAlignment="1" applyProtection="1">
      <alignment horizontal="center" vertical="center" wrapText="1"/>
      <protection locked="0"/>
    </xf>
    <xf numFmtId="9" fontId="13" fillId="5" borderId="36" xfId="5"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23" borderId="36" xfId="0" applyFont="1" applyFill="1" applyBorder="1" applyAlignment="1" applyProtection="1">
      <alignment horizontal="center" vertical="center" wrapText="1"/>
      <protection locked="0"/>
    </xf>
    <xf numFmtId="164" fontId="13" fillId="23" borderId="36" xfId="0" applyNumberFormat="1" applyFont="1" applyFill="1" applyBorder="1" applyAlignment="1" applyProtection="1">
      <alignment horizontal="center" vertical="center" wrapText="1"/>
      <protection locked="0"/>
    </xf>
    <xf numFmtId="9" fontId="13" fillId="24" borderId="38" xfId="5" applyFont="1" applyFill="1" applyBorder="1" applyAlignment="1" applyProtection="1">
      <alignment horizontal="center" vertical="center" wrapText="1"/>
      <protection locked="0"/>
    </xf>
    <xf numFmtId="0" fontId="13" fillId="24" borderId="36" xfId="0" applyFont="1" applyFill="1" applyBorder="1" applyAlignment="1" applyProtection="1">
      <alignment horizontal="center" vertical="center" textRotation="90"/>
      <protection locked="0"/>
    </xf>
    <xf numFmtId="9" fontId="13" fillId="24" borderId="36" xfId="5" applyFont="1" applyFill="1" applyBorder="1" applyAlignment="1" applyProtection="1">
      <alignment horizontal="center" vertical="center" textRotation="90"/>
      <protection locked="0"/>
    </xf>
    <xf numFmtId="0" fontId="17" fillId="9" borderId="36" xfId="0" applyFont="1" applyFill="1" applyBorder="1" applyAlignment="1" applyProtection="1">
      <alignment horizontal="center" vertical="center" wrapText="1"/>
      <protection locked="0"/>
    </xf>
    <xf numFmtId="0" fontId="13" fillId="9" borderId="36" xfId="0" applyFont="1" applyFill="1" applyBorder="1" applyAlignment="1" applyProtection="1">
      <alignment horizontal="center" vertical="center" wrapText="1"/>
      <protection locked="0"/>
    </xf>
    <xf numFmtId="0" fontId="13" fillId="9" borderId="7" xfId="0" applyFont="1" applyFill="1" applyBorder="1" applyAlignment="1" applyProtection="1">
      <alignment horizontal="center" vertical="center" wrapText="1"/>
      <protection locked="0"/>
    </xf>
    <xf numFmtId="0" fontId="13" fillId="9" borderId="36" xfId="0" applyFont="1" applyFill="1" applyBorder="1" applyAlignment="1" applyProtection="1">
      <alignment horizontal="center" vertical="center" textRotation="90" wrapText="1"/>
      <protection locked="0"/>
    </xf>
    <xf numFmtId="9" fontId="13" fillId="24" borderId="36" xfId="5" applyFont="1" applyFill="1" applyBorder="1" applyAlignment="1" applyProtection="1">
      <alignment horizontal="center" vertical="center" wrapText="1"/>
      <protection locked="0"/>
    </xf>
    <xf numFmtId="0" fontId="13" fillId="24" borderId="1" xfId="0" applyFont="1" applyFill="1" applyBorder="1" applyAlignment="1" applyProtection="1">
      <alignment horizontal="center" vertical="center" wrapText="1"/>
      <protection locked="0"/>
    </xf>
    <xf numFmtId="9" fontId="10" fillId="0" borderId="0" xfId="5" applyFont="1" applyFill="1" applyBorder="1" applyAlignment="1" applyProtection="1">
      <alignment horizontal="center" vertical="center" wrapText="1"/>
      <protection locked="0"/>
    </xf>
    <xf numFmtId="9" fontId="13" fillId="0" borderId="0" xfId="5"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3" fillId="0" borderId="0" xfId="5" applyFont="1" applyBorder="1" applyAlignment="1" applyProtection="1">
      <alignment vertical="center" wrapText="1"/>
      <protection locked="0"/>
    </xf>
    <xf numFmtId="9" fontId="13" fillId="0" borderId="0" xfId="5" applyFont="1" applyBorder="1" applyAlignment="1" applyProtection="1">
      <alignment horizontal="center" vertical="center" wrapText="1"/>
      <protection locked="0"/>
    </xf>
    <xf numFmtId="0" fontId="15" fillId="6" borderId="1" xfId="0" applyFont="1" applyFill="1" applyBorder="1" applyAlignment="1">
      <alignment horizontal="justify" vertical="top" wrapText="1"/>
    </xf>
    <xf numFmtId="0" fontId="10" fillId="6" borderId="1" xfId="0" applyFont="1" applyFill="1" applyBorder="1" applyAlignment="1" applyProtection="1">
      <alignment horizontal="center" vertical="top" wrapText="1"/>
      <protection locked="0"/>
    </xf>
    <xf numFmtId="9" fontId="10" fillId="6" borderId="36" xfId="5" applyFont="1" applyFill="1" applyBorder="1" applyAlignment="1" applyProtection="1">
      <alignment horizontal="center" vertical="top" wrapText="1"/>
      <protection locked="0"/>
    </xf>
    <xf numFmtId="0" fontId="10" fillId="6" borderId="0" xfId="0" applyFont="1" applyFill="1" applyAlignment="1" applyProtection="1">
      <alignment horizontal="center" vertical="top" wrapText="1"/>
      <protection locked="0"/>
    </xf>
    <xf numFmtId="9" fontId="10" fillId="6" borderId="38" xfId="5" applyFont="1" applyFill="1" applyBorder="1" applyAlignment="1" applyProtection="1">
      <alignment horizontal="center" vertical="top" wrapText="1"/>
      <protection locked="0"/>
    </xf>
    <xf numFmtId="0" fontId="15" fillId="6" borderId="1" xfId="0" applyFont="1" applyFill="1" applyBorder="1" applyAlignment="1">
      <alignment horizontal="justify" vertical="center" wrapText="1"/>
    </xf>
    <xf numFmtId="9" fontId="10" fillId="6" borderId="38" xfId="5"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4" fillId="6" borderId="1" xfId="0" applyFont="1" applyFill="1" applyBorder="1" applyAlignment="1">
      <alignment horizontal="justify" vertical="center" wrapText="1"/>
    </xf>
    <xf numFmtId="9" fontId="10" fillId="6" borderId="37" xfId="5"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hidden="1"/>
    </xf>
    <xf numFmtId="0" fontId="13" fillId="24" borderId="1" xfId="0" applyFont="1" applyFill="1" applyBorder="1" applyAlignment="1" applyProtection="1">
      <alignment horizontal="center" vertical="center" wrapText="1"/>
      <protection hidden="1"/>
    </xf>
    <xf numFmtId="0" fontId="13" fillId="23"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14" fillId="0" borderId="1" xfId="0" applyFont="1" applyBorder="1" applyAlignment="1">
      <alignment vertical="center" wrapText="1"/>
    </xf>
    <xf numFmtId="0" fontId="20" fillId="0" borderId="1" xfId="0" applyFont="1" applyBorder="1" applyAlignment="1">
      <alignment horizontal="center" vertical="center" wrapText="1"/>
    </xf>
    <xf numFmtId="0" fontId="14" fillId="25" borderId="1" xfId="0" applyFont="1" applyFill="1" applyBorder="1" applyAlignment="1">
      <alignment horizontal="center" vertical="center" wrapText="1"/>
    </xf>
    <xf numFmtId="0" fontId="0" fillId="0" borderId="1" xfId="0" applyBorder="1" applyAlignment="1">
      <alignment wrapText="1"/>
    </xf>
    <xf numFmtId="0" fontId="21" fillId="0" borderId="1" xfId="0" applyFont="1" applyBorder="1" applyAlignment="1" applyProtection="1">
      <alignment vertical="center" wrapText="1"/>
      <protection hidden="1"/>
    </xf>
    <xf numFmtId="0" fontId="22" fillId="0" borderId="1" xfId="0" applyFont="1" applyBorder="1" applyAlignment="1">
      <alignment horizontal="left" vertical="center"/>
    </xf>
    <xf numFmtId="0" fontId="23" fillId="0" borderId="1" xfId="0" applyFont="1" applyBorder="1" applyAlignment="1">
      <alignment vertical="center"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38" xfId="0" applyFont="1" applyBorder="1" applyAlignment="1">
      <alignment horizontal="center" vertical="center" wrapText="1"/>
    </xf>
    <xf numFmtId="0" fontId="24" fillId="0" borderId="0" xfId="0" applyFont="1"/>
    <xf numFmtId="0" fontId="23" fillId="0" borderId="0" xfId="0" applyFont="1" applyAlignment="1">
      <alignment vertical="center" wrapText="1"/>
    </xf>
    <xf numFmtId="0" fontId="19" fillId="0" borderId="0" xfId="0" applyFont="1"/>
    <xf numFmtId="9" fontId="0" fillId="0" borderId="0" xfId="0" applyNumberFormat="1"/>
    <xf numFmtId="0" fontId="26" fillId="0" borderId="0" xfId="0" applyFont="1" applyAlignment="1">
      <alignment vertical="center"/>
    </xf>
    <xf numFmtId="0" fontId="0" fillId="0" borderId="0" xfId="0" applyAlignment="1">
      <alignment horizontal="center"/>
    </xf>
    <xf numFmtId="0" fontId="19" fillId="0" borderId="0" xfId="0" applyFont="1" applyAlignment="1">
      <alignment horizontal="left"/>
    </xf>
    <xf numFmtId="0" fontId="19" fillId="0" borderId="0" xfId="0" applyFont="1"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left"/>
    </xf>
    <xf numFmtId="0" fontId="1" fillId="0" borderId="1" xfId="3" applyFont="1" applyBorder="1" applyAlignment="1">
      <alignment horizontal="center" vertical="center" wrapText="1"/>
    </xf>
    <xf numFmtId="0" fontId="0" fillId="0" borderId="1" xfId="0" applyBorder="1" applyAlignment="1">
      <alignment horizontal="center"/>
    </xf>
    <xf numFmtId="0" fontId="19" fillId="0" borderId="1" xfId="0" applyFont="1" applyBorder="1" applyAlignment="1">
      <alignment horizontal="center" wrapText="1"/>
    </xf>
    <xf numFmtId="0" fontId="19" fillId="0" borderId="1" xfId="0" applyFont="1" applyBorder="1" applyAlignment="1">
      <alignment horizontal="center"/>
    </xf>
    <xf numFmtId="0" fontId="19" fillId="26" borderId="1" xfId="0" applyFont="1" applyFill="1" applyBorder="1" applyAlignment="1">
      <alignment horizont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0" fillId="27" borderId="36" xfId="0" applyFill="1" applyBorder="1" applyAlignment="1">
      <alignment horizontal="center" vertical="center"/>
    </xf>
    <xf numFmtId="0" fontId="0" fillId="26" borderId="36" xfId="0" applyFill="1" applyBorder="1" applyAlignment="1">
      <alignment horizontal="center" vertical="center"/>
    </xf>
    <xf numFmtId="0" fontId="0" fillId="28" borderId="36" xfId="0" applyFill="1" applyBorder="1" applyAlignment="1">
      <alignment horizontal="center" vertical="center"/>
    </xf>
    <xf numFmtId="0" fontId="28" fillId="27" borderId="1" xfId="0" applyFont="1" applyFill="1" applyBorder="1" applyAlignment="1">
      <alignment horizontal="center"/>
    </xf>
    <xf numFmtId="0" fontId="29" fillId="0" borderId="0" xfId="0" applyFont="1" applyAlignment="1" applyProtection="1">
      <alignment horizontal="center" vertical="center" wrapText="1"/>
      <protection locked="0"/>
    </xf>
    <xf numFmtId="0" fontId="29" fillId="0" borderId="0" xfId="0" applyFont="1" applyAlignment="1" applyProtection="1">
      <alignment horizontal="center" vertical="top" wrapText="1"/>
      <protection locked="0"/>
    </xf>
    <xf numFmtId="0" fontId="30" fillId="0" borderId="0" xfId="0" applyFont="1" applyAlignment="1" applyProtection="1">
      <alignment vertical="center" wrapText="1"/>
      <protection locked="0"/>
    </xf>
    <xf numFmtId="0" fontId="25" fillId="0" borderId="1" xfId="0" applyFont="1" applyBorder="1" applyAlignment="1" applyProtection="1">
      <alignment vertical="center" wrapText="1"/>
      <protection hidden="1"/>
    </xf>
    <xf numFmtId="0" fontId="7" fillId="9" borderId="36" xfId="0" applyFont="1" applyFill="1" applyBorder="1" applyAlignment="1" applyProtection="1">
      <alignment horizontal="center" vertical="center" wrapText="1"/>
      <protection locked="0"/>
    </xf>
    <xf numFmtId="0" fontId="31" fillId="0" borderId="1" xfId="0" applyFont="1" applyBorder="1" applyAlignment="1">
      <alignment vertical="center" wrapText="1"/>
    </xf>
    <xf numFmtId="0" fontId="33" fillId="0" borderId="1" xfId="0" applyFont="1" applyBorder="1" applyAlignment="1">
      <alignment vertical="center" wrapText="1"/>
    </xf>
    <xf numFmtId="0" fontId="33" fillId="0" borderId="36" xfId="0" applyFont="1" applyBorder="1" applyAlignment="1">
      <alignment vertical="center" wrapText="1"/>
    </xf>
    <xf numFmtId="0" fontId="31" fillId="4" borderId="0" xfId="0" applyFont="1" applyFill="1" applyAlignment="1">
      <alignment vertical="center" wrapText="1"/>
    </xf>
    <xf numFmtId="0" fontId="34" fillId="0" borderId="52" xfId="0" applyFont="1" applyBorder="1" applyAlignment="1">
      <alignment vertical="center" wrapText="1"/>
    </xf>
    <xf numFmtId="0" fontId="34" fillId="0" borderId="40" xfId="0" applyFont="1" applyBorder="1" applyAlignment="1">
      <alignment vertical="center" wrapText="1"/>
    </xf>
    <xf numFmtId="0" fontId="33" fillId="0" borderId="1" xfId="0" applyFont="1" applyBorder="1" applyAlignment="1">
      <alignment vertical="top" wrapText="1"/>
    </xf>
    <xf numFmtId="0" fontId="34" fillId="0" borderId="42" xfId="0" applyFont="1" applyBorder="1" applyAlignment="1">
      <alignment vertical="center" wrapText="1"/>
    </xf>
    <xf numFmtId="0" fontId="31" fillId="0" borderId="40" xfId="0" applyFont="1" applyBorder="1" applyAlignment="1">
      <alignment vertical="center" wrapText="1"/>
    </xf>
    <xf numFmtId="0" fontId="33" fillId="0" borderId="40" xfId="0" applyFont="1" applyBorder="1" applyAlignment="1">
      <alignment vertical="center" wrapText="1"/>
    </xf>
    <xf numFmtId="0" fontId="31" fillId="0" borderId="0" xfId="3" applyFont="1"/>
    <xf numFmtId="0" fontId="35" fillId="0" borderId="0" xfId="0" applyFont="1" applyAlignment="1">
      <alignment vertical="center" wrapText="1"/>
    </xf>
    <xf numFmtId="0" fontId="33" fillId="0" borderId="0" xfId="0" applyFont="1" applyAlignment="1">
      <alignment horizontal="left" vertical="center"/>
    </xf>
    <xf numFmtId="0" fontId="33"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35" fillId="2" borderId="1" xfId="0"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protection hidden="1"/>
    </xf>
    <xf numFmtId="0" fontId="35" fillId="10" borderId="1" xfId="0" applyFont="1" applyFill="1" applyBorder="1" applyAlignment="1">
      <alignment vertical="center" wrapText="1"/>
    </xf>
    <xf numFmtId="0" fontId="35" fillId="11" borderId="1" xfId="0" applyFont="1" applyFill="1" applyBorder="1" applyAlignment="1" applyProtection="1">
      <alignment horizontal="center" vertical="center" wrapText="1"/>
      <protection hidden="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10" borderId="1" xfId="0" applyFont="1" applyFill="1" applyBorder="1" applyAlignment="1" applyProtection="1">
      <alignment horizontal="center" vertical="center" wrapText="1"/>
      <protection hidden="1"/>
    </xf>
    <xf numFmtId="0" fontId="33" fillId="0" borderId="1" xfId="0" applyFont="1" applyBorder="1" applyAlignment="1">
      <alignment vertical="center"/>
    </xf>
    <xf numFmtId="0" fontId="33" fillId="9" borderId="1" xfId="0" applyFont="1" applyFill="1" applyBorder="1" applyAlignment="1">
      <alignment vertical="center"/>
    </xf>
    <xf numFmtId="9" fontId="33" fillId="0" borderId="1" xfId="0" applyNumberFormat="1" applyFont="1" applyBorder="1" applyAlignment="1">
      <alignment horizontal="center" vertical="center"/>
    </xf>
    <xf numFmtId="0" fontId="33" fillId="0" borderId="36" xfId="0" applyFont="1" applyBorder="1" applyAlignment="1">
      <alignment horizontal="center" vertical="center"/>
    </xf>
    <xf numFmtId="0" fontId="33" fillId="0" borderId="35" xfId="0" applyFont="1" applyBorder="1" applyAlignment="1">
      <alignment vertical="center"/>
    </xf>
    <xf numFmtId="9" fontId="33" fillId="0" borderId="40" xfId="0" applyNumberFormat="1" applyFont="1" applyBorder="1" applyAlignment="1">
      <alignment vertical="center"/>
    </xf>
    <xf numFmtId="0" fontId="33" fillId="9" borderId="35" xfId="0" applyFont="1" applyFill="1" applyBorder="1" applyAlignment="1">
      <alignment vertical="center"/>
    </xf>
    <xf numFmtId="9" fontId="33" fillId="0" borderId="37" xfId="0" applyNumberFormat="1" applyFont="1" applyBorder="1" applyAlignment="1">
      <alignment horizontal="center" vertical="center"/>
    </xf>
    <xf numFmtId="0" fontId="33" fillId="4" borderId="1" xfId="0" applyFont="1" applyFill="1" applyBorder="1" applyAlignment="1">
      <alignment vertical="center" wrapText="1"/>
    </xf>
    <xf numFmtId="0" fontId="33" fillId="0" borderId="37" xfId="0" applyFont="1" applyBorder="1" applyAlignment="1">
      <alignment vertical="center" wrapText="1"/>
    </xf>
    <xf numFmtId="0" fontId="35" fillId="2" borderId="1" xfId="0" applyFont="1" applyFill="1" applyBorder="1" applyAlignment="1">
      <alignment vertical="center" wrapText="1"/>
    </xf>
    <xf numFmtId="0" fontId="35" fillId="8" borderId="1" xfId="0" applyFont="1" applyFill="1" applyBorder="1" applyAlignment="1" applyProtection="1">
      <alignment horizontal="center" vertical="center" wrapText="1"/>
      <protection hidden="1"/>
    </xf>
    <xf numFmtId="0" fontId="33" fillId="0" borderId="1" xfId="0" applyFont="1" applyBorder="1" applyAlignment="1" applyProtection="1">
      <alignment horizontal="left" vertical="center" wrapText="1"/>
      <protection hidden="1"/>
    </xf>
    <xf numFmtId="0" fontId="33" fillId="0" borderId="1" xfId="0" applyFont="1" applyBorder="1" applyAlignment="1" applyProtection="1">
      <alignment horizontal="center" vertical="center" wrapText="1"/>
      <protection hidden="1"/>
    </xf>
    <xf numFmtId="0" fontId="33" fillId="2" borderId="1" xfId="0" applyFont="1" applyFill="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3" fillId="2" borderId="41" xfId="0" applyFont="1" applyFill="1" applyBorder="1" applyAlignment="1" applyProtection="1">
      <alignment horizontal="center" vertical="center" wrapText="1"/>
      <protection hidden="1"/>
    </xf>
    <xf numFmtId="0" fontId="33" fillId="9" borderId="41" xfId="0" applyFont="1" applyFill="1" applyBorder="1" applyAlignment="1">
      <alignment vertical="center"/>
    </xf>
    <xf numFmtId="0" fontId="33" fillId="0" borderId="41" xfId="0" applyFont="1" applyBorder="1" applyAlignment="1">
      <alignment vertical="center"/>
    </xf>
    <xf numFmtId="0" fontId="33" fillId="0" borderId="42" xfId="0" applyFont="1" applyBorder="1" applyAlignment="1">
      <alignment vertical="center"/>
    </xf>
    <xf numFmtId="9" fontId="33" fillId="0" borderId="1" xfId="0" applyNumberFormat="1" applyFont="1" applyBorder="1" applyAlignment="1">
      <alignment vertical="center"/>
    </xf>
    <xf numFmtId="0" fontId="33" fillId="2" borderId="37" xfId="0" applyFont="1" applyFill="1" applyBorder="1" applyAlignment="1" applyProtection="1">
      <alignment horizontal="center" vertical="center" wrapText="1"/>
      <protection hidden="1"/>
    </xf>
    <xf numFmtId="0" fontId="33" fillId="9" borderId="37" xfId="0" applyFont="1" applyFill="1" applyBorder="1" applyAlignment="1">
      <alignment vertical="center"/>
    </xf>
    <xf numFmtId="0" fontId="33" fillId="0" borderId="37" xfId="0" applyFont="1" applyBorder="1" applyAlignment="1">
      <alignment vertical="center"/>
    </xf>
    <xf numFmtId="0" fontId="33" fillId="0" borderId="38" xfId="0" applyFont="1" applyBorder="1" applyAlignment="1">
      <alignment vertical="center"/>
    </xf>
    <xf numFmtId="0" fontId="33" fillId="9" borderId="38" xfId="0" applyFont="1" applyFill="1" applyBorder="1" applyAlignment="1">
      <alignment vertical="center"/>
    </xf>
    <xf numFmtId="0" fontId="33" fillId="9" borderId="0" xfId="0" applyFont="1" applyFill="1" applyAlignment="1">
      <alignment vertical="center"/>
    </xf>
    <xf numFmtId="0" fontId="33" fillId="0" borderId="7" xfId="0" applyFont="1" applyBorder="1" applyAlignment="1">
      <alignment vertical="center"/>
    </xf>
    <xf numFmtId="0" fontId="33" fillId="0" borderId="40" xfId="0" applyFont="1" applyBorder="1" applyAlignment="1">
      <alignment vertical="center"/>
    </xf>
    <xf numFmtId="0" fontId="33" fillId="9" borderId="40" xfId="0" applyFont="1" applyFill="1" applyBorder="1" applyAlignment="1">
      <alignment vertical="center"/>
    </xf>
    <xf numFmtId="0" fontId="33" fillId="0" borderId="39" xfId="0" applyFont="1" applyBorder="1" applyAlignment="1">
      <alignment vertical="center"/>
    </xf>
    <xf numFmtId="0" fontId="33" fillId="0" borderId="36" xfId="0" applyFont="1" applyBorder="1" applyAlignment="1">
      <alignment vertical="center"/>
    </xf>
    <xf numFmtId="0" fontId="33" fillId="9" borderId="36" xfId="0" applyFont="1" applyFill="1" applyBorder="1" applyAlignment="1">
      <alignment vertical="center"/>
    </xf>
    <xf numFmtId="0" fontId="35" fillId="12" borderId="1" xfId="0" applyFont="1" applyFill="1" applyBorder="1" applyAlignment="1">
      <alignment vertical="center" wrapText="1"/>
    </xf>
    <xf numFmtId="0" fontId="35" fillId="13" borderId="1" xfId="0" applyFont="1" applyFill="1" applyBorder="1" applyAlignment="1" applyProtection="1">
      <alignment horizontal="center" vertical="center" wrapText="1"/>
      <protection hidden="1"/>
    </xf>
    <xf numFmtId="0" fontId="31" fillId="4" borderId="1" xfId="0" applyFont="1" applyFill="1" applyBorder="1" applyAlignment="1">
      <alignment horizontal="left" vertical="center" wrapText="1"/>
    </xf>
    <xf numFmtId="0" fontId="33" fillId="14" borderId="1" xfId="2" applyFont="1" applyFill="1" applyBorder="1" applyAlignment="1" applyProtection="1">
      <alignment horizontal="center" vertical="center" wrapText="1"/>
      <protection hidden="1"/>
    </xf>
    <xf numFmtId="0" fontId="31" fillId="4" borderId="0" xfId="0" applyFont="1" applyFill="1" applyAlignment="1">
      <alignment horizontal="left" vertical="center" wrapText="1"/>
    </xf>
    <xf numFmtId="0" fontId="33" fillId="0" borderId="26" xfId="0" applyFont="1" applyBorder="1" applyAlignment="1">
      <alignment vertical="center"/>
    </xf>
    <xf numFmtId="0" fontId="33" fillId="4" borderId="1" xfId="0" applyFont="1" applyFill="1" applyBorder="1" applyAlignment="1">
      <alignment horizontal="center" vertical="center" wrapText="1"/>
    </xf>
    <xf numFmtId="0" fontId="33" fillId="12" borderId="1" xfId="2" applyFont="1" applyFill="1" applyBorder="1" applyAlignment="1" applyProtection="1">
      <alignment horizontal="center" vertical="center" wrapText="1"/>
      <protection hidden="1"/>
    </xf>
    <xf numFmtId="0" fontId="35" fillId="15" borderId="1" xfId="0" applyFont="1" applyFill="1" applyBorder="1" applyAlignment="1">
      <alignment vertical="center" wrapText="1"/>
    </xf>
    <xf numFmtId="0" fontId="35" fillId="16" borderId="1" xfId="0" applyFont="1" applyFill="1" applyBorder="1" applyAlignment="1" applyProtection="1">
      <alignment horizontal="center" vertical="center" wrapText="1"/>
      <protection hidden="1"/>
    </xf>
    <xf numFmtId="0" fontId="33" fillId="15" borderId="1" xfId="2" applyFont="1" applyFill="1" applyBorder="1" applyAlignment="1" applyProtection="1">
      <alignment horizontal="center" vertical="center" wrapText="1"/>
      <protection hidden="1"/>
    </xf>
    <xf numFmtId="0" fontId="35" fillId="16" borderId="1" xfId="0" applyFont="1" applyFill="1" applyBorder="1" applyAlignment="1" applyProtection="1">
      <alignment horizontal="center" vertical="center"/>
      <protection hidden="1"/>
    </xf>
    <xf numFmtId="9" fontId="33" fillId="0" borderId="36" xfId="0" applyNumberFormat="1" applyFont="1" applyBorder="1" applyAlignment="1">
      <alignment vertical="center"/>
    </xf>
    <xf numFmtId="0" fontId="33" fillId="0" borderId="35" xfId="0" applyFont="1" applyBorder="1" applyAlignment="1">
      <alignment horizontal="left" vertical="center" wrapText="1"/>
    </xf>
    <xf numFmtId="9" fontId="33" fillId="0" borderId="40" xfId="0" applyNumberFormat="1" applyFont="1" applyBorder="1" applyAlignment="1">
      <alignment horizontal="center" vertical="center"/>
    </xf>
    <xf numFmtId="0" fontId="35" fillId="17" borderId="1" xfId="0" applyFont="1" applyFill="1" applyBorder="1" applyAlignment="1">
      <alignment vertical="center" wrapText="1"/>
    </xf>
    <xf numFmtId="0" fontId="35" fillId="18" borderId="1" xfId="0" applyFont="1" applyFill="1" applyBorder="1" applyAlignment="1" applyProtection="1">
      <alignment horizontal="center" vertical="center" wrapText="1"/>
      <protection hidden="1"/>
    </xf>
    <xf numFmtId="0" fontId="33" fillId="17" borderId="35" xfId="0" applyFont="1" applyFill="1" applyBorder="1" applyAlignment="1" applyProtection="1">
      <alignment horizontal="center" vertical="center" wrapText="1"/>
      <protection hidden="1"/>
    </xf>
    <xf numFmtId="0" fontId="38" fillId="0" borderId="6" xfId="0" applyFont="1" applyBorder="1" applyAlignment="1">
      <alignment vertical="center" wrapText="1"/>
    </xf>
    <xf numFmtId="0" fontId="33" fillId="17" borderId="1" xfId="0" applyFont="1" applyFill="1" applyBorder="1" applyAlignment="1" applyProtection="1">
      <alignment horizontal="center" vertical="center" wrapText="1"/>
      <protection hidden="1"/>
    </xf>
    <xf numFmtId="0" fontId="35" fillId="18" borderId="1" xfId="1" applyFont="1" applyFill="1" applyBorder="1" applyAlignment="1" applyProtection="1">
      <alignment horizontal="center" vertical="center" wrapText="1"/>
      <protection hidden="1"/>
    </xf>
    <xf numFmtId="9" fontId="33" fillId="0" borderId="35" xfId="0" applyNumberFormat="1" applyFont="1" applyBorder="1" applyAlignment="1">
      <alignment vertical="center"/>
    </xf>
    <xf numFmtId="0" fontId="33" fillId="17" borderId="1" xfId="2" applyFont="1" applyFill="1" applyBorder="1" applyAlignment="1" applyProtection="1">
      <alignment horizontal="center" vertical="center" wrapText="1"/>
      <protection hidden="1"/>
    </xf>
    <xf numFmtId="0" fontId="35" fillId="18" borderId="1" xfId="0" applyFont="1" applyFill="1" applyBorder="1" applyAlignment="1" applyProtection="1">
      <alignment horizontal="center" vertical="center"/>
      <protection hidden="1"/>
    </xf>
    <xf numFmtId="0" fontId="33" fillId="30" borderId="1" xfId="0" applyFont="1" applyFill="1" applyBorder="1" applyAlignment="1" applyProtection="1">
      <alignment horizontal="center" vertical="center" wrapText="1"/>
      <protection hidden="1"/>
    </xf>
    <xf numFmtId="0" fontId="33" fillId="4" borderId="1" xfId="0" applyFont="1" applyFill="1" applyBorder="1" applyAlignment="1" applyProtection="1">
      <alignment horizontal="center" vertical="center" wrapText="1"/>
      <protection hidden="1"/>
    </xf>
    <xf numFmtId="9" fontId="33" fillId="5" borderId="1" xfId="0" applyNumberFormat="1" applyFont="1" applyFill="1" applyBorder="1" applyAlignment="1" applyProtection="1">
      <alignment horizontal="center" vertical="center" wrapText="1"/>
      <protection hidden="1"/>
    </xf>
    <xf numFmtId="0" fontId="33" fillId="0" borderId="1" xfId="0" applyFont="1" applyBorder="1" applyAlignment="1">
      <alignment horizontal="center" vertical="center"/>
    </xf>
    <xf numFmtId="9" fontId="33" fillId="0" borderId="35" xfId="0" applyNumberFormat="1" applyFont="1" applyBorder="1" applyAlignment="1">
      <alignment horizontal="center" vertical="center"/>
    </xf>
    <xf numFmtId="0" fontId="35" fillId="18" borderId="1" xfId="1" applyFont="1" applyFill="1" applyBorder="1" applyAlignment="1" applyProtection="1">
      <alignment horizontal="center" vertical="center"/>
      <protection hidden="1"/>
    </xf>
    <xf numFmtId="0" fontId="33" fillId="17" borderId="1" xfId="1" applyFont="1" applyFill="1" applyBorder="1" applyAlignment="1" applyProtection="1">
      <alignment horizontal="center" vertical="center" wrapText="1"/>
      <protection hidden="1"/>
    </xf>
    <xf numFmtId="0" fontId="32" fillId="18" borderId="1" xfId="1" applyFont="1" applyFill="1" applyBorder="1" applyAlignment="1" applyProtection="1">
      <alignment horizontal="center" vertical="center"/>
      <protection hidden="1"/>
    </xf>
    <xf numFmtId="0" fontId="31" fillId="0" borderId="1"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wrapText="1"/>
      <protection hidden="1"/>
    </xf>
    <xf numFmtId="0" fontId="31" fillId="17" borderId="1" xfId="1" applyFont="1" applyFill="1" applyBorder="1" applyAlignment="1" applyProtection="1">
      <alignment horizontal="center" vertical="center" wrapText="1"/>
      <protection hidden="1"/>
    </xf>
    <xf numFmtId="0" fontId="39" fillId="0" borderId="0" xfId="0" applyFont="1" applyAlignment="1">
      <alignment vertical="top" wrapText="1"/>
    </xf>
    <xf numFmtId="0" fontId="35" fillId="19" borderId="1" xfId="0" applyFont="1" applyFill="1" applyBorder="1" applyAlignment="1">
      <alignment vertical="center" wrapText="1"/>
    </xf>
    <xf numFmtId="0" fontId="32" fillId="20" borderId="1" xfId="1" applyFont="1" applyFill="1" applyBorder="1" applyAlignment="1" applyProtection="1">
      <alignment horizontal="center" vertical="center" wrapText="1"/>
      <protection hidden="1"/>
    </xf>
    <xf numFmtId="0" fontId="31" fillId="19" borderId="1" xfId="2" applyFont="1" applyFill="1" applyBorder="1" applyAlignment="1" applyProtection="1">
      <alignment horizontal="center" vertical="center" wrapText="1"/>
      <protection hidden="1"/>
    </xf>
    <xf numFmtId="0" fontId="38" fillId="0" borderId="1" xfId="0" applyFont="1" applyBorder="1" applyAlignment="1">
      <alignment vertical="center"/>
    </xf>
    <xf numFmtId="0" fontId="33" fillId="0" borderId="1" xfId="0" applyFont="1" applyBorder="1" applyAlignment="1">
      <alignment wrapText="1"/>
    </xf>
    <xf numFmtId="0" fontId="31" fillId="4" borderId="1" xfId="0" applyFont="1" applyFill="1" applyBorder="1" applyAlignment="1" applyProtection="1">
      <alignment horizontal="center" vertical="center" wrapText="1"/>
      <protection hidden="1"/>
    </xf>
    <xf numFmtId="0" fontId="33" fillId="0" borderId="0" xfId="1"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3" fillId="0" borderId="0" xfId="1" applyFont="1" applyAlignment="1">
      <alignment horizontal="center" vertical="center" wrapText="1"/>
    </xf>
    <xf numFmtId="0" fontId="33" fillId="0" borderId="0" xfId="0" applyFont="1" applyAlignment="1">
      <alignment horizontal="center" vertical="center" wrapText="1"/>
    </xf>
    <xf numFmtId="0" fontId="33" fillId="4" borderId="1" xfId="0" applyFont="1" applyFill="1" applyBorder="1" applyAlignment="1">
      <alignment wrapText="1"/>
    </xf>
    <xf numFmtId="0" fontId="33" fillId="4" borderId="40" xfId="0" applyFont="1" applyFill="1" applyBorder="1" applyAlignment="1">
      <alignment vertical="center" wrapText="1"/>
    </xf>
    <xf numFmtId="0" fontId="33" fillId="4" borderId="36" xfId="0" applyFont="1" applyFill="1" applyBorder="1" applyAlignment="1">
      <alignment vertical="center" wrapText="1"/>
    </xf>
    <xf numFmtId="0" fontId="33" fillId="0" borderId="6" xfId="0" applyFont="1" applyBorder="1" applyAlignment="1">
      <alignment horizontal="center" vertical="center"/>
    </xf>
    <xf numFmtId="0" fontId="33" fillId="0" borderId="40" xfId="0" applyFont="1" applyBorder="1" applyAlignment="1">
      <alignment horizontal="center" vertical="center"/>
    </xf>
    <xf numFmtId="0" fontId="33" fillId="0" borderId="37" xfId="0" applyFont="1" applyBorder="1" applyAlignment="1">
      <alignment horizontal="center" vertical="center" wrapText="1"/>
    </xf>
    <xf numFmtId="0" fontId="33" fillId="0" borderId="37" xfId="0" applyFont="1" applyBorder="1" applyAlignment="1">
      <alignment horizontal="center" vertical="center"/>
    </xf>
    <xf numFmtId="0" fontId="33" fillId="29" borderId="37" xfId="0" applyFont="1" applyFill="1" applyBorder="1" applyAlignment="1">
      <alignment horizontal="center" vertical="center" wrapText="1"/>
    </xf>
    <xf numFmtId="0" fontId="33" fillId="0" borderId="53" xfId="0" applyFont="1" applyBorder="1" applyAlignment="1">
      <alignment horizontal="center" vertical="center" wrapText="1"/>
    </xf>
    <xf numFmtId="9" fontId="33" fillId="29" borderId="37" xfId="0" applyNumberFormat="1" applyFont="1" applyFill="1" applyBorder="1" applyAlignment="1">
      <alignment horizontal="center" vertical="center"/>
    </xf>
    <xf numFmtId="0" fontId="33" fillId="21" borderId="1" xfId="0" applyFont="1" applyFill="1" applyBorder="1" applyAlignment="1">
      <alignment vertical="center"/>
    </xf>
    <xf numFmtId="0" fontId="33" fillId="21" borderId="37" xfId="0" applyFont="1" applyFill="1" applyBorder="1" applyAlignment="1">
      <alignment vertical="center"/>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35" fillId="0" borderId="0" xfId="0" applyFont="1" applyAlignment="1">
      <alignment horizontal="left" vertical="center" wrapText="1"/>
    </xf>
    <xf numFmtId="0" fontId="35" fillId="7" borderId="1" xfId="0" applyFont="1" applyFill="1" applyBorder="1" applyAlignment="1" applyProtection="1">
      <alignment horizontal="left" vertical="center" wrapText="1"/>
      <protection hidden="1"/>
    </xf>
    <xf numFmtId="0" fontId="36" fillId="11" borderId="1" xfId="0" applyFont="1" applyFill="1" applyBorder="1" applyAlignment="1" applyProtection="1">
      <alignment horizontal="left" vertical="center" wrapText="1"/>
      <protection hidden="1"/>
    </xf>
    <xf numFmtId="0" fontId="35" fillId="8" borderId="1" xfId="0" applyFont="1" applyFill="1" applyBorder="1" applyAlignment="1" applyProtection="1">
      <alignment horizontal="left" vertical="center" wrapText="1"/>
      <protection hidden="1"/>
    </xf>
    <xf numFmtId="0" fontId="35" fillId="13" borderId="1" xfId="0" applyFont="1" applyFill="1" applyBorder="1" applyAlignment="1" applyProtection="1">
      <alignment horizontal="left" vertical="center" wrapText="1"/>
      <protection hidden="1"/>
    </xf>
    <xf numFmtId="0" fontId="35" fillId="13" borderId="0" xfId="0" applyFont="1" applyFill="1" applyAlignment="1">
      <alignment horizontal="left" vertical="center" wrapText="1"/>
    </xf>
    <xf numFmtId="0" fontId="35" fillId="16" borderId="1" xfId="0" applyFont="1" applyFill="1" applyBorder="1" applyAlignment="1" applyProtection="1">
      <alignment horizontal="left" vertical="center"/>
      <protection hidden="1"/>
    </xf>
    <xf numFmtId="0" fontId="35" fillId="16" borderId="1" xfId="0" applyFont="1" applyFill="1" applyBorder="1" applyAlignment="1" applyProtection="1">
      <alignment horizontal="left" vertical="center" wrapText="1"/>
      <protection hidden="1"/>
    </xf>
    <xf numFmtId="0" fontId="35" fillId="18" borderId="36" xfId="1" applyFont="1" applyFill="1" applyBorder="1" applyAlignment="1" applyProtection="1">
      <alignment horizontal="left" vertical="center" wrapText="1"/>
      <protection hidden="1"/>
    </xf>
    <xf numFmtId="0" fontId="35" fillId="18" borderId="1" xfId="1" applyFont="1" applyFill="1" applyBorder="1" applyAlignment="1" applyProtection="1">
      <alignment horizontal="left" vertical="center" wrapText="1"/>
      <protection hidden="1"/>
    </xf>
    <xf numFmtId="0" fontId="38" fillId="9" borderId="1" xfId="0" applyFont="1" applyFill="1" applyBorder="1" applyAlignment="1">
      <alignment vertical="center"/>
    </xf>
    <xf numFmtId="0" fontId="40" fillId="0" borderId="1" xfId="0" applyFont="1" applyBorder="1" applyAlignment="1">
      <alignment horizontal="center" vertical="center"/>
    </xf>
    <xf numFmtId="0" fontId="33" fillId="0" borderId="23" xfId="0" applyFont="1" applyBorder="1" applyAlignment="1">
      <alignment horizontal="center" vertical="center" wrapText="1"/>
    </xf>
    <xf numFmtId="0" fontId="33" fillId="0" borderId="26" xfId="0" applyFont="1" applyBorder="1" applyAlignment="1">
      <alignment vertical="center" wrapText="1"/>
    </xf>
    <xf numFmtId="9" fontId="33" fillId="0" borderId="38" xfId="0" applyNumberFormat="1" applyFont="1" applyBorder="1" applyAlignment="1">
      <alignment horizontal="center" vertical="center"/>
    </xf>
    <xf numFmtId="0" fontId="33" fillId="4" borderId="6" xfId="0" applyFont="1" applyFill="1" applyBorder="1" applyAlignment="1">
      <alignment vertical="center" wrapText="1"/>
    </xf>
    <xf numFmtId="9" fontId="33" fillId="0" borderId="52" xfId="0" applyNumberFormat="1" applyFont="1" applyBorder="1" applyAlignment="1">
      <alignment horizontal="center" vertical="center"/>
    </xf>
    <xf numFmtId="9" fontId="33" fillId="0" borderId="10" xfId="0" applyNumberFormat="1" applyFont="1" applyBorder="1" applyAlignment="1">
      <alignment horizontal="center" vertical="center"/>
    </xf>
    <xf numFmtId="0" fontId="33" fillId="0" borderId="40" xfId="0" applyFont="1" applyBorder="1" applyAlignment="1">
      <alignment horizontal="center" vertical="center" wrapText="1"/>
    </xf>
    <xf numFmtId="0" fontId="33" fillId="0" borderId="1" xfId="0" applyFont="1" applyBorder="1" applyAlignment="1">
      <alignment horizontal="center" vertical="top" wrapText="1"/>
    </xf>
    <xf numFmtId="0" fontId="33" fillId="4" borderId="37" xfId="0" applyFont="1" applyFill="1" applyBorder="1" applyAlignment="1">
      <alignment vertical="center" wrapText="1"/>
    </xf>
    <xf numFmtId="0" fontId="33" fillId="26" borderId="37" xfId="0" applyFont="1" applyFill="1" applyBorder="1" applyAlignment="1">
      <alignment horizontal="center" vertical="center"/>
    </xf>
    <xf numFmtId="0" fontId="33" fillId="26" borderId="40" xfId="0" applyFont="1" applyFill="1" applyBorder="1" applyAlignment="1">
      <alignment vertical="center" wrapText="1"/>
    </xf>
    <xf numFmtId="9" fontId="33" fillId="26" borderId="37" xfId="0" applyNumberFormat="1" applyFont="1" applyFill="1" applyBorder="1" applyAlignment="1">
      <alignment horizontal="center" vertical="center"/>
    </xf>
    <xf numFmtId="0" fontId="33" fillId="4" borderId="1" xfId="0" applyFont="1" applyFill="1" applyBorder="1" applyAlignment="1">
      <alignment horizontal="left" vertical="center" wrapText="1"/>
    </xf>
    <xf numFmtId="0" fontId="33" fillId="4" borderId="1" xfId="0" applyFont="1" applyFill="1" applyBorder="1" applyAlignment="1">
      <alignment vertical="center"/>
    </xf>
    <xf numFmtId="0" fontId="33" fillId="4" borderId="1" xfId="0" applyFont="1" applyFill="1" applyBorder="1" applyAlignment="1">
      <alignment horizontal="left" vertical="top" wrapText="1"/>
    </xf>
    <xf numFmtId="0" fontId="2" fillId="0" borderId="11" xfId="3" applyFont="1" applyBorder="1" applyAlignment="1">
      <alignment horizontal="center"/>
    </xf>
    <xf numFmtId="0" fontId="2" fillId="0" borderId="0" xfId="3" applyFont="1" applyAlignment="1">
      <alignment horizontal="center"/>
    </xf>
    <xf numFmtId="0" fontId="2" fillId="0" borderId="19" xfId="3" applyFont="1" applyBorder="1" applyAlignment="1">
      <alignment horizontal="center"/>
    </xf>
    <xf numFmtId="0" fontId="2" fillId="0" borderId="13" xfId="3" applyFont="1" applyBorder="1" applyAlignment="1">
      <alignment horizontal="center" vertical="top"/>
    </xf>
    <xf numFmtId="0" fontId="2" fillId="0" borderId="14" xfId="3" applyFont="1" applyBorder="1" applyAlignment="1">
      <alignment horizontal="center" vertical="top"/>
    </xf>
    <xf numFmtId="0" fontId="2" fillId="0" borderId="11" xfId="3" applyFont="1" applyBorder="1" applyAlignment="1">
      <alignment horizontal="center" vertical="top"/>
    </xf>
    <xf numFmtId="0" fontId="2" fillId="0" borderId="0" xfId="3" applyFont="1" applyAlignment="1">
      <alignment horizontal="center" vertical="top"/>
    </xf>
    <xf numFmtId="0" fontId="2" fillId="0" borderId="20" xfId="3" applyFont="1" applyBorder="1" applyAlignment="1">
      <alignment horizontal="center" vertical="top"/>
    </xf>
    <xf numFmtId="0" fontId="2" fillId="0" borderId="21" xfId="3" applyFont="1" applyBorder="1" applyAlignment="1">
      <alignment horizontal="center" vertical="top"/>
    </xf>
    <xf numFmtId="0" fontId="3" fillId="0" borderId="15"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8" xfId="3" applyFont="1" applyBorder="1" applyAlignment="1">
      <alignment horizontal="center" vertical="center" wrapText="1"/>
    </xf>
    <xf numFmtId="0" fontId="3" fillId="0" borderId="0" xfId="3" applyFont="1" applyAlignment="1">
      <alignment horizontal="center" vertical="center" wrapText="1"/>
    </xf>
    <xf numFmtId="0" fontId="3" fillId="0" borderId="18"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23" xfId="3" applyFont="1" applyBorder="1" applyAlignment="1">
      <alignment horizontal="center" vertical="center" wrapText="1"/>
    </xf>
    <xf numFmtId="0" fontId="2" fillId="0" borderId="15"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8"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4" xfId="3" applyFont="1" applyBorder="1" applyAlignment="1">
      <alignment horizontal="center"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2" fillId="0" borderId="25" xfId="3" applyFont="1" applyBorder="1" applyAlignment="1">
      <alignment horizontal="center"/>
    </xf>
    <xf numFmtId="0" fontId="2" fillId="0" borderId="26" xfId="3" applyFont="1" applyBorder="1" applyAlignment="1">
      <alignment horizontal="center"/>
    </xf>
    <xf numFmtId="0" fontId="2" fillId="0" borderId="27" xfId="3" applyFont="1" applyBorder="1" applyAlignment="1">
      <alignment horizontal="center"/>
    </xf>
    <xf numFmtId="0" fontId="2" fillId="0" borderId="7" xfId="3" applyFont="1" applyBorder="1" applyAlignment="1">
      <alignment horizontal="left"/>
    </xf>
    <xf numFmtId="0" fontId="2" fillId="0" borderId="9" xfId="3" applyFont="1" applyBorder="1" applyAlignment="1">
      <alignment horizontal="left"/>
    </xf>
    <xf numFmtId="0" fontId="2" fillId="0" borderId="28" xfId="3" applyFont="1" applyBorder="1" applyAlignment="1">
      <alignment horizontal="left"/>
    </xf>
    <xf numFmtId="0" fontId="5" fillId="5" borderId="31" xfId="3" applyFont="1" applyFill="1" applyBorder="1" applyAlignment="1">
      <alignment horizontal="center" vertical="center" wrapText="1"/>
    </xf>
    <xf numFmtId="0" fontId="5" fillId="5" borderId="32" xfId="3" applyFont="1" applyFill="1" applyBorder="1" applyAlignment="1">
      <alignment horizontal="center" vertical="center" wrapText="1"/>
    </xf>
    <xf numFmtId="0" fontId="5" fillId="5" borderId="33" xfId="3" applyFont="1" applyFill="1" applyBorder="1" applyAlignment="1">
      <alignment horizontal="center" vertical="center" wrapText="1"/>
    </xf>
    <xf numFmtId="0" fontId="5" fillId="5" borderId="34" xfId="3" applyFont="1" applyFill="1" applyBorder="1" applyAlignment="1">
      <alignment horizontal="center" vertical="center" wrapText="1"/>
    </xf>
    <xf numFmtId="0" fontId="5" fillId="5" borderId="4" xfId="3" applyFont="1" applyFill="1" applyBorder="1" applyAlignment="1">
      <alignment horizontal="center" vertical="center" wrapText="1"/>
    </xf>
    <xf numFmtId="0" fontId="5" fillId="5" borderId="5" xfId="3" applyFont="1" applyFill="1" applyBorder="1" applyAlignment="1">
      <alignment horizontal="center" vertical="center" wrapText="1"/>
    </xf>
    <xf numFmtId="0" fontId="1" fillId="21" borderId="0" xfId="3" applyFont="1" applyFill="1" applyAlignment="1">
      <alignment horizontal="left"/>
    </xf>
    <xf numFmtId="0" fontId="1" fillId="21" borderId="18" xfId="3" applyFont="1" applyFill="1" applyBorder="1" applyAlignment="1">
      <alignment horizontal="left"/>
    </xf>
    <xf numFmtId="0" fontId="1" fillId="21" borderId="22" xfId="3" applyFont="1" applyFill="1" applyBorder="1" applyAlignment="1">
      <alignment horizontal="left"/>
    </xf>
    <xf numFmtId="0" fontId="1" fillId="21" borderId="23" xfId="3" applyFont="1" applyFill="1" applyBorder="1" applyAlignment="1">
      <alignment horizontal="left"/>
    </xf>
    <xf numFmtId="0" fontId="2" fillId="21" borderId="7" xfId="3" applyFont="1" applyFill="1" applyBorder="1" applyAlignment="1">
      <alignment horizontal="left"/>
    </xf>
    <xf numFmtId="0" fontId="2" fillId="21" borderId="9" xfId="3" applyFont="1" applyFill="1" applyBorder="1" applyAlignment="1">
      <alignment horizontal="left"/>
    </xf>
    <xf numFmtId="0" fontId="2" fillId="21" borderId="39" xfId="3" applyFont="1" applyFill="1" applyBorder="1" applyAlignment="1">
      <alignment horizontal="left"/>
    </xf>
    <xf numFmtId="49" fontId="1" fillId="0" borderId="3" xfId="3" applyNumberFormat="1" applyFont="1" applyBorder="1" applyAlignment="1">
      <alignment horizontal="center" vertical="center" wrapText="1"/>
    </xf>
    <xf numFmtId="49" fontId="1" fillId="0" borderId="1" xfId="3" applyNumberFormat="1" applyFont="1" applyBorder="1" applyAlignment="1">
      <alignment horizontal="center" vertical="center" wrapText="1"/>
    </xf>
    <xf numFmtId="14" fontId="1" fillId="0" borderId="35" xfId="3" applyNumberFormat="1" applyFont="1" applyBorder="1" applyAlignment="1">
      <alignment horizontal="center" vertical="center" wrapText="1"/>
    </xf>
    <xf numFmtId="14" fontId="1" fillId="0" borderId="6" xfId="3" applyNumberFormat="1" applyFont="1" applyBorder="1" applyAlignment="1">
      <alignment horizontal="center" vertical="center" wrapText="1"/>
    </xf>
    <xf numFmtId="49" fontId="1" fillId="0" borderId="35" xfId="3" applyNumberFormat="1" applyFont="1" applyBorder="1" applyAlignment="1">
      <alignment horizontal="left" vertical="center" wrapText="1"/>
    </xf>
    <xf numFmtId="49" fontId="1" fillId="0" borderId="26" xfId="3" applyNumberFormat="1" applyFont="1" applyBorder="1" applyAlignment="1">
      <alignment horizontal="left" vertical="center" wrapText="1"/>
    </xf>
    <xf numFmtId="49" fontId="1" fillId="0" borderId="27" xfId="3" applyNumberFormat="1" applyFont="1" applyBorder="1" applyAlignment="1">
      <alignment horizontal="left"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35" xfId="3" applyFont="1" applyBorder="1" applyAlignment="1">
      <alignment horizontal="left" vertical="center" wrapText="1"/>
    </xf>
    <xf numFmtId="0" fontId="1" fillId="0" borderId="26" xfId="3" applyFont="1" applyBorder="1" applyAlignment="1">
      <alignment horizontal="left" vertical="center" wrapText="1"/>
    </xf>
    <xf numFmtId="0" fontId="1" fillId="0" borderId="27" xfId="3" applyFont="1" applyBorder="1" applyAlignment="1">
      <alignment horizontal="left" vertical="center" wrapText="1"/>
    </xf>
    <xf numFmtId="0" fontId="33"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protection hidden="1"/>
    </xf>
    <xf numFmtId="0" fontId="32" fillId="20" borderId="1" xfId="1" applyFont="1" applyFill="1" applyBorder="1" applyAlignment="1" applyProtection="1">
      <alignment horizontal="left" vertical="center" wrapText="1"/>
      <protection hidden="1"/>
    </xf>
    <xf numFmtId="0" fontId="35" fillId="6" borderId="1" xfId="1"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35" fillId="18" borderId="36" xfId="1" applyFont="1" applyFill="1" applyBorder="1" applyAlignment="1" applyProtection="1">
      <alignment horizontal="left" vertical="center" wrapText="1"/>
      <protection hidden="1"/>
    </xf>
    <xf numFmtId="0" fontId="35" fillId="18" borderId="38" xfId="1" applyFont="1" applyFill="1" applyBorder="1" applyAlignment="1" applyProtection="1">
      <alignment horizontal="left" vertical="center" wrapText="1"/>
      <protection hidden="1"/>
    </xf>
    <xf numFmtId="0" fontId="35" fillId="18" borderId="37" xfId="1" applyFont="1" applyFill="1" applyBorder="1" applyAlignment="1" applyProtection="1">
      <alignment horizontal="left" vertical="center" wrapText="1"/>
      <protection hidden="1"/>
    </xf>
    <xf numFmtId="0" fontId="35" fillId="16" borderId="36" xfId="0" applyFont="1" applyFill="1" applyBorder="1" applyAlignment="1" applyProtection="1">
      <alignment horizontal="left" vertical="center" wrapText="1"/>
      <protection hidden="1"/>
    </xf>
    <xf numFmtId="0" fontId="35" fillId="16" borderId="37" xfId="0" applyFont="1" applyFill="1" applyBorder="1" applyAlignment="1" applyProtection="1">
      <alignment horizontal="left" vertical="center" wrapText="1"/>
      <protection hidden="1"/>
    </xf>
    <xf numFmtId="0" fontId="35" fillId="2" borderId="1" xfId="0" applyFont="1" applyFill="1" applyBorder="1" applyAlignment="1" applyProtection="1">
      <alignment horizontal="center" vertical="center" wrapText="1"/>
      <protection hidden="1"/>
    </xf>
    <xf numFmtId="0" fontId="36" fillId="11" borderId="1" xfId="1" applyFont="1" applyFill="1" applyBorder="1" applyAlignment="1" applyProtection="1">
      <alignment horizontal="left" vertical="center" wrapText="1"/>
      <protection hidden="1"/>
    </xf>
    <xf numFmtId="0" fontId="36" fillId="11" borderId="1" xfId="0" applyFont="1" applyFill="1" applyBorder="1" applyAlignment="1" applyProtection="1">
      <alignment horizontal="left" vertical="center" wrapText="1"/>
      <protection hidden="1"/>
    </xf>
    <xf numFmtId="0" fontId="35" fillId="13" borderId="36" xfId="0" applyFont="1" applyFill="1" applyBorder="1" applyAlignment="1" applyProtection="1">
      <alignment horizontal="left" vertical="center" wrapText="1"/>
      <protection hidden="1"/>
    </xf>
    <xf numFmtId="0" fontId="35" fillId="13" borderId="37" xfId="0" applyFont="1" applyFill="1" applyBorder="1" applyAlignment="1" applyProtection="1">
      <alignment horizontal="left" vertical="center" wrapText="1"/>
      <protection hidden="1"/>
    </xf>
    <xf numFmtId="0" fontId="33" fillId="0" borderId="36" xfId="0" applyFont="1" applyBorder="1" applyAlignment="1">
      <alignment vertical="center" wrapText="1"/>
    </xf>
    <xf numFmtId="0" fontId="33" fillId="0" borderId="37" xfId="0" applyFont="1" applyBorder="1" applyAlignment="1">
      <alignment vertical="center" wrapText="1"/>
    </xf>
    <xf numFmtId="0" fontId="33" fillId="0" borderId="7" xfId="0" applyFont="1" applyBorder="1" applyAlignment="1">
      <alignment vertical="center" wrapText="1"/>
    </xf>
    <xf numFmtId="0" fontId="33" fillId="0" borderId="10" xfId="0" applyFont="1" applyBorder="1" applyAlignment="1">
      <alignment vertical="center" wrapText="1"/>
    </xf>
    <xf numFmtId="14"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1" fillId="0" borderId="1" xfId="3" applyFont="1" applyBorder="1" applyAlignment="1">
      <alignment horizontal="center"/>
    </xf>
    <xf numFmtId="0" fontId="35" fillId="0" borderId="1" xfId="3" applyFont="1" applyBorder="1" applyAlignment="1">
      <alignment horizontal="center" vertical="center" wrapText="1"/>
    </xf>
    <xf numFmtId="0" fontId="32" fillId="18" borderId="38" xfId="1" applyFont="1" applyFill="1" applyBorder="1" applyAlignment="1" applyProtection="1">
      <alignment horizontal="left" vertical="center" wrapText="1"/>
      <protection hidden="1"/>
    </xf>
    <xf numFmtId="0" fontId="33" fillId="0" borderId="1" xfId="3" applyFont="1" applyBorder="1" applyAlignment="1">
      <alignment horizontal="center" vertical="top"/>
    </xf>
    <xf numFmtId="0" fontId="3" fillId="16" borderId="36" xfId="0" applyFont="1" applyFill="1" applyBorder="1" applyAlignment="1">
      <alignment horizontal="left" vertical="top" wrapText="1"/>
    </xf>
    <xf numFmtId="0" fontId="32" fillId="16" borderId="38" xfId="0" applyFont="1" applyFill="1" applyBorder="1" applyAlignment="1">
      <alignment horizontal="left" vertical="top" wrapText="1"/>
    </xf>
    <xf numFmtId="0" fontId="35" fillId="16" borderId="38" xfId="0" applyFont="1" applyFill="1" applyBorder="1" applyAlignment="1">
      <alignment horizontal="left" vertical="top" wrapText="1"/>
    </xf>
    <xf numFmtId="0" fontId="35" fillId="2" borderId="36"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7" borderId="38" xfId="0" applyFont="1" applyFill="1" applyBorder="1" applyAlignment="1" applyProtection="1">
      <alignment horizontal="left" vertical="center" wrapText="1"/>
      <protection hidden="1"/>
    </xf>
    <xf numFmtId="0" fontId="35" fillId="7" borderId="37" xfId="0" applyFont="1" applyFill="1" applyBorder="1" applyAlignment="1" applyProtection="1">
      <alignment horizontal="left" vertical="center" wrapText="1"/>
      <protection hidden="1"/>
    </xf>
    <xf numFmtId="14" fontId="33" fillId="0" borderId="7" xfId="0" applyNumberFormat="1" applyFont="1" applyBorder="1" applyAlignment="1">
      <alignment horizontal="center" vertical="center" wrapText="1"/>
    </xf>
    <xf numFmtId="14" fontId="33" fillId="0" borderId="39" xfId="0" applyNumberFormat="1" applyFont="1" applyBorder="1" applyAlignment="1">
      <alignment horizontal="center" vertical="center" wrapText="1"/>
    </xf>
    <xf numFmtId="14" fontId="33" fillId="0" borderId="8" xfId="0" applyNumberFormat="1" applyFont="1" applyBorder="1" applyAlignment="1">
      <alignment horizontal="center" vertical="center" wrapText="1"/>
    </xf>
    <xf numFmtId="14" fontId="33" fillId="0" borderId="18" xfId="0" applyNumberFormat="1" applyFont="1" applyBorder="1" applyAlignment="1">
      <alignment horizontal="center" vertical="center" wrapText="1"/>
    </xf>
    <xf numFmtId="14" fontId="33" fillId="0" borderId="10" xfId="0" applyNumberFormat="1" applyFont="1" applyBorder="1" applyAlignment="1">
      <alignment horizontal="center" vertical="center" wrapText="1"/>
    </xf>
    <xf numFmtId="14" fontId="33" fillId="0" borderId="23" xfId="0" applyNumberFormat="1" applyFont="1" applyBorder="1" applyAlignment="1">
      <alignment horizontal="center"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center" vertical="top" wrapText="1"/>
    </xf>
    <xf numFmtId="0" fontId="13" fillId="9" borderId="1" xfId="0" applyFont="1" applyFill="1" applyBorder="1" applyAlignment="1" applyProtection="1">
      <alignment horizontal="center" vertical="center" wrapText="1"/>
      <protection hidden="1"/>
    </xf>
    <xf numFmtId="0" fontId="13" fillId="24" borderId="1" xfId="0" applyFont="1" applyFill="1" applyBorder="1" applyAlignment="1" applyProtection="1">
      <alignment horizontal="center" vertical="center" wrapText="1"/>
      <protection hidden="1"/>
    </xf>
    <xf numFmtId="0" fontId="27" fillId="0" borderId="0" xfId="0" applyFont="1" applyAlignment="1">
      <alignment horizontal="center" vertical="center"/>
    </xf>
    <xf numFmtId="9" fontId="10" fillId="0" borderId="36" xfId="5" applyFont="1" applyFill="1" applyBorder="1" applyAlignment="1" applyProtection="1">
      <alignment horizontal="center" vertical="center" wrapText="1"/>
      <protection locked="0"/>
    </xf>
    <xf numFmtId="9" fontId="10" fillId="0" borderId="38" xfId="5" applyFont="1" applyFill="1" applyBorder="1" applyAlignment="1" applyProtection="1">
      <alignment horizontal="center" vertical="center" wrapText="1"/>
      <protection locked="0"/>
    </xf>
    <xf numFmtId="9" fontId="10" fillId="0" borderId="37" xfId="5" applyFont="1" applyFill="1" applyBorder="1" applyAlignment="1" applyProtection="1">
      <alignment horizontal="center" vertical="center" wrapText="1"/>
      <protection locked="0"/>
    </xf>
    <xf numFmtId="0" fontId="10" fillId="0" borderId="1" xfId="0" applyFont="1" applyBorder="1" applyAlignment="1">
      <alignment horizontal="center" vertical="top" wrapText="1"/>
    </xf>
    <xf numFmtId="0" fontId="10"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9" fontId="13" fillId="6" borderId="1" xfId="5"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10" fillId="6" borderId="1" xfId="0" applyFont="1" applyFill="1" applyBorder="1" applyAlignment="1" applyProtection="1">
      <alignment horizontal="center" vertical="center" textRotation="90" wrapText="1"/>
      <protection locked="0"/>
    </xf>
    <xf numFmtId="0" fontId="10" fillId="0" borderId="36" xfId="0" applyFont="1" applyBorder="1" applyAlignment="1" applyProtection="1">
      <alignment horizontal="center" vertical="top" textRotation="90" wrapText="1"/>
      <protection locked="0"/>
    </xf>
    <xf numFmtId="0" fontId="10" fillId="0" borderId="38" xfId="0" applyFont="1" applyBorder="1" applyAlignment="1" applyProtection="1">
      <alignment horizontal="center" vertical="top" textRotation="90" wrapText="1"/>
      <protection locked="0"/>
    </xf>
    <xf numFmtId="0" fontId="10" fillId="0" borderId="37" xfId="0" applyFont="1" applyBorder="1" applyAlignment="1" applyProtection="1">
      <alignment horizontal="center" vertical="top" textRotation="90" wrapText="1"/>
      <protection locked="0"/>
    </xf>
    <xf numFmtId="9" fontId="13" fillId="0" borderId="36" xfId="5" applyFont="1" applyFill="1" applyBorder="1" applyAlignment="1" applyProtection="1">
      <alignment horizontal="center" vertical="top" wrapText="1"/>
    </xf>
    <xf numFmtId="9" fontId="13" fillId="0" borderId="38" xfId="5" applyFont="1" applyFill="1" applyBorder="1" applyAlignment="1" applyProtection="1">
      <alignment horizontal="center" vertical="top" wrapText="1"/>
    </xf>
    <xf numFmtId="9" fontId="13" fillId="0" borderId="37" xfId="5" applyFont="1" applyFill="1" applyBorder="1" applyAlignment="1" applyProtection="1">
      <alignment horizontal="center" vertical="top" wrapText="1"/>
    </xf>
    <xf numFmtId="9" fontId="10" fillId="0" borderId="36" xfId="5" applyFont="1" applyFill="1" applyBorder="1" applyAlignment="1" applyProtection="1">
      <alignment horizontal="center" vertical="top" wrapText="1"/>
      <protection locked="0"/>
    </xf>
    <xf numFmtId="9" fontId="10" fillId="0" borderId="38" xfId="5" applyFont="1" applyFill="1" applyBorder="1" applyAlignment="1" applyProtection="1">
      <alignment horizontal="center" vertical="top" wrapText="1"/>
      <protection locked="0"/>
    </xf>
    <xf numFmtId="9" fontId="10" fillId="0" borderId="37" xfId="5" applyFont="1" applyFill="1" applyBorder="1" applyAlignment="1" applyProtection="1">
      <alignment horizontal="center" vertical="top" wrapText="1"/>
      <protection locked="0"/>
    </xf>
    <xf numFmtId="9" fontId="10" fillId="0" borderId="36" xfId="5" applyFont="1" applyFill="1" applyBorder="1" applyAlignment="1" applyProtection="1">
      <alignment horizontal="center" vertical="top" wrapText="1"/>
    </xf>
    <xf numFmtId="9" fontId="10" fillId="0" borderId="38" xfId="5" applyFont="1" applyFill="1" applyBorder="1" applyAlignment="1" applyProtection="1">
      <alignment horizontal="center" vertical="top" wrapText="1"/>
    </xf>
    <xf numFmtId="9" fontId="10" fillId="0" borderId="37" xfId="5" applyFont="1" applyFill="1" applyBorder="1" applyAlignment="1" applyProtection="1">
      <alignment horizontal="center" vertical="top" wrapText="1"/>
    </xf>
    <xf numFmtId="0" fontId="10"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9" fontId="13" fillId="0" borderId="1" xfId="5" applyFont="1" applyFill="1" applyBorder="1" applyAlignment="1" applyProtection="1">
      <alignment horizontal="center" vertical="top" wrapText="1"/>
    </xf>
    <xf numFmtId="0" fontId="0" fillId="0" borderId="1" xfId="0" applyBorder="1" applyAlignment="1">
      <alignment horizontal="center" vertical="top" wrapText="1"/>
    </xf>
    <xf numFmtId="0" fontId="10" fillId="0" borderId="1" xfId="0" applyFont="1" applyBorder="1" applyAlignment="1" applyProtection="1">
      <alignment horizontal="center" vertical="top" wrapText="1"/>
      <protection locked="0"/>
    </xf>
    <xf numFmtId="0" fontId="10" fillId="0" borderId="36" xfId="0" applyFont="1" applyBorder="1" applyAlignment="1" applyProtection="1">
      <alignment horizontal="center" vertical="top" wrapText="1"/>
      <protection locked="0"/>
    </xf>
    <xf numFmtId="0" fontId="10" fillId="0" borderId="38" xfId="0"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0" fontId="10" fillId="29" borderId="44" xfId="0" applyFont="1" applyFill="1" applyBorder="1" applyAlignment="1">
      <alignment horizontal="center" vertical="center" wrapText="1"/>
    </xf>
    <xf numFmtId="0" fontId="10" fillId="29" borderId="43" xfId="0" applyFont="1" applyFill="1" applyBorder="1" applyAlignment="1">
      <alignment horizontal="center" vertical="center" wrapText="1"/>
    </xf>
    <xf numFmtId="0" fontId="10" fillId="29" borderId="45" xfId="0" applyFont="1" applyFill="1" applyBorder="1" applyAlignment="1">
      <alignment horizontal="center" vertical="center" wrapText="1"/>
    </xf>
    <xf numFmtId="0" fontId="0" fillId="0" borderId="1" xfId="0" applyBorder="1" applyAlignment="1" applyProtection="1">
      <alignment horizontal="center" vertical="top" wrapText="1"/>
      <protection locked="0"/>
    </xf>
    <xf numFmtId="9" fontId="10" fillId="0" borderId="1" xfId="5" applyFont="1" applyFill="1" applyBorder="1" applyAlignment="1" applyProtection="1">
      <alignment horizontal="center" vertical="top" wrapText="1"/>
      <protection locked="0"/>
    </xf>
    <xf numFmtId="0" fontId="10" fillId="0" borderId="37"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9" fontId="10" fillId="22" borderId="36" xfId="5" applyFont="1" applyFill="1" applyBorder="1" applyAlignment="1" applyProtection="1">
      <alignment horizontal="center" vertical="top" wrapText="1"/>
    </xf>
    <xf numFmtId="9" fontId="10" fillId="22" borderId="38" xfId="5" applyFont="1" applyFill="1" applyBorder="1" applyAlignment="1" applyProtection="1">
      <alignment horizontal="center" vertical="top" wrapText="1"/>
    </xf>
    <xf numFmtId="9" fontId="10" fillId="22" borderId="37" xfId="5" applyFont="1" applyFill="1" applyBorder="1" applyAlignment="1" applyProtection="1">
      <alignment horizontal="center" vertical="top" wrapText="1"/>
    </xf>
    <xf numFmtId="0" fontId="10" fillId="22" borderId="1" xfId="0" applyFont="1" applyFill="1" applyBorder="1" applyAlignment="1">
      <alignment horizontal="center" vertical="top" wrapText="1"/>
    </xf>
    <xf numFmtId="9" fontId="13" fillId="22" borderId="1" xfId="5" applyFont="1" applyFill="1" applyBorder="1" applyAlignment="1" applyProtection="1">
      <alignment horizontal="center" vertical="top" wrapText="1"/>
    </xf>
    <xf numFmtId="0" fontId="10" fillId="22" borderId="36" xfId="0" applyFont="1" applyFill="1" applyBorder="1" applyAlignment="1" applyProtection="1">
      <alignment horizontal="center" vertical="top" wrapText="1"/>
      <protection locked="0"/>
    </xf>
    <xf numFmtId="0" fontId="10" fillId="22" borderId="38" xfId="0" applyFont="1" applyFill="1" applyBorder="1" applyAlignment="1" applyProtection="1">
      <alignment horizontal="center" vertical="top" wrapText="1"/>
      <protection locked="0"/>
    </xf>
    <xf numFmtId="0" fontId="10" fillId="22" borderId="37"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8" fillId="6" borderId="1" xfId="0" applyFont="1" applyFill="1" applyBorder="1" applyAlignment="1" applyProtection="1">
      <alignment horizontal="center" vertical="top" wrapText="1"/>
      <protection locked="0"/>
    </xf>
    <xf numFmtId="0" fontId="12" fillId="0" borderId="1" xfId="0" applyFont="1" applyBorder="1" applyAlignment="1">
      <alignment horizontal="center" vertical="top" wrapText="1"/>
    </xf>
    <xf numFmtId="0" fontId="10" fillId="0" borderId="5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35" xfId="0" applyFont="1" applyBorder="1" applyAlignment="1" applyProtection="1">
      <alignment horizontal="center" vertical="top" wrapText="1"/>
      <protection locked="0"/>
    </xf>
    <xf numFmtId="0" fontId="8" fillId="0" borderId="3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10" fillId="0" borderId="40"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35" xfId="0" applyFont="1" applyBorder="1" applyAlignment="1" applyProtection="1">
      <alignment horizontal="center" vertical="center" wrapText="1"/>
      <protection locked="0"/>
    </xf>
    <xf numFmtId="0" fontId="10" fillId="4" borderId="1" xfId="0" applyFont="1"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0" fontId="10" fillId="6" borderId="36" xfId="0" applyFont="1" applyFill="1" applyBorder="1" applyAlignment="1" applyProtection="1">
      <alignment horizontal="center" vertical="top" wrapText="1"/>
      <protection locked="0"/>
    </xf>
    <xf numFmtId="0" fontId="10" fillId="6" borderId="38" xfId="0" applyFont="1" applyFill="1" applyBorder="1" applyAlignment="1" applyProtection="1">
      <alignment horizontal="center" vertical="top" wrapText="1"/>
      <protection locked="0"/>
    </xf>
    <xf numFmtId="0" fontId="10" fillId="6" borderId="37" xfId="0" applyFont="1" applyFill="1" applyBorder="1" applyAlignment="1" applyProtection="1">
      <alignment horizontal="center" vertical="top" wrapText="1"/>
      <protection locked="0"/>
    </xf>
    <xf numFmtId="0" fontId="10" fillId="22" borderId="1" xfId="0" applyFont="1" applyFill="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0" fillId="22" borderId="1" xfId="5" applyFont="1" applyFill="1" applyBorder="1" applyAlignment="1" applyProtection="1">
      <alignment horizontal="center" vertical="top" wrapText="1"/>
      <protection locked="0"/>
    </xf>
    <xf numFmtId="9" fontId="10" fillId="6" borderId="1" xfId="5"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top" wrapText="1"/>
      <protection locked="0"/>
    </xf>
    <xf numFmtId="0" fontId="10" fillId="22" borderId="1" xfId="0" applyFont="1" applyFill="1" applyBorder="1" applyAlignment="1" applyProtection="1">
      <alignment horizontal="center" vertical="top" textRotation="90" wrapText="1"/>
      <protection locked="0"/>
    </xf>
    <xf numFmtId="0" fontId="8"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164" fontId="10" fillId="22" borderId="1" xfId="0" applyNumberFormat="1" applyFont="1" applyFill="1" applyBorder="1" applyAlignment="1" applyProtection="1">
      <alignment horizontal="center" vertical="top" wrapText="1"/>
      <protection locked="0"/>
    </xf>
    <xf numFmtId="0" fontId="0" fillId="22" borderId="1" xfId="0" applyFill="1" applyBorder="1" applyAlignment="1">
      <alignment horizontal="center" vertical="top" wrapText="1"/>
    </xf>
    <xf numFmtId="0" fontId="10" fillId="22" borderId="36" xfId="0" applyFont="1" applyFill="1" applyBorder="1" applyAlignment="1" applyProtection="1">
      <alignment horizontal="center" vertical="top" textRotation="90" wrapText="1"/>
      <protection locked="0"/>
    </xf>
    <xf numFmtId="0" fontId="10" fillId="22" borderId="38" xfId="0" applyFont="1" applyFill="1" applyBorder="1" applyAlignment="1" applyProtection="1">
      <alignment horizontal="center" vertical="top" textRotation="90" wrapText="1"/>
      <protection locked="0"/>
    </xf>
    <xf numFmtId="0" fontId="10" fillId="22" borderId="37" xfId="0" applyFont="1" applyFill="1" applyBorder="1" applyAlignment="1" applyProtection="1">
      <alignment horizontal="center" vertical="top" textRotation="90" wrapText="1"/>
      <protection locked="0"/>
    </xf>
    <xf numFmtId="0" fontId="12" fillId="22" borderId="1" xfId="0" applyFont="1" applyFill="1" applyBorder="1" applyAlignment="1">
      <alignment horizontal="center" vertical="top" wrapText="1"/>
    </xf>
    <xf numFmtId="0" fontId="9" fillId="22" borderId="1" xfId="0" applyFont="1" applyFill="1" applyBorder="1" applyAlignment="1" applyProtection="1">
      <alignment horizontal="center" vertical="top" wrapText="1"/>
      <protection locked="0"/>
    </xf>
    <xf numFmtId="0" fontId="10" fillId="22" borderId="36" xfId="0" applyFont="1" applyFill="1" applyBorder="1" applyAlignment="1">
      <alignment horizontal="center" vertical="top" wrapText="1"/>
    </xf>
    <xf numFmtId="0" fontId="10" fillId="22" borderId="38" xfId="0" applyFont="1" applyFill="1" applyBorder="1" applyAlignment="1">
      <alignment horizontal="center" vertical="top" wrapText="1"/>
    </xf>
    <xf numFmtId="0" fontId="10" fillId="22" borderId="37" xfId="0" applyFont="1" applyFill="1" applyBorder="1" applyAlignment="1">
      <alignment horizontal="center" vertical="top" wrapText="1"/>
    </xf>
    <xf numFmtId="9" fontId="13" fillId="22" borderId="36" xfId="5" applyFont="1" applyFill="1" applyBorder="1" applyAlignment="1" applyProtection="1">
      <alignment horizontal="center" vertical="top" wrapText="1"/>
    </xf>
    <xf numFmtId="9" fontId="13" fillId="22" borderId="38" xfId="5" applyFont="1" applyFill="1" applyBorder="1" applyAlignment="1" applyProtection="1">
      <alignment horizontal="center" vertical="top" wrapText="1"/>
    </xf>
    <xf numFmtId="9" fontId="13" fillId="22" borderId="37" xfId="5" applyFont="1" applyFill="1" applyBorder="1" applyAlignment="1" applyProtection="1">
      <alignment horizontal="center" vertical="top" wrapText="1"/>
    </xf>
    <xf numFmtId="0" fontId="29" fillId="22"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top" wrapText="1"/>
      <protection locked="0"/>
    </xf>
    <xf numFmtId="0" fontId="10" fillId="0" borderId="36"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9" fontId="10" fillId="0" borderId="53" xfId="0" applyNumberFormat="1" applyFont="1" applyBorder="1" applyAlignment="1" applyProtection="1">
      <alignment horizontal="center" vertical="center" wrapText="1"/>
      <protection locked="0"/>
    </xf>
    <xf numFmtId="0" fontId="10" fillId="0" borderId="54" xfId="0" applyFont="1" applyBorder="1" applyAlignment="1" applyProtection="1">
      <alignment horizontal="center" vertical="top" wrapText="1"/>
      <protection locked="0"/>
    </xf>
    <xf numFmtId="9" fontId="10" fillId="0" borderId="40" xfId="5" applyFont="1" applyFill="1" applyBorder="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7" xfId="0" applyFont="1" applyBorder="1" applyAlignment="1">
      <alignment horizontal="center" vertical="top" wrapText="1"/>
    </xf>
    <xf numFmtId="0" fontId="8" fillId="22" borderId="1" xfId="0" applyFont="1" applyFill="1" applyBorder="1" applyAlignment="1">
      <alignment horizontal="center" vertical="top" wrapText="1"/>
    </xf>
    <xf numFmtId="0" fontId="8" fillId="0" borderId="1" xfId="0" applyFont="1" applyBorder="1" applyAlignment="1" applyProtection="1">
      <alignment horizontal="center" vertical="top" wrapText="1"/>
      <protection locked="0"/>
    </xf>
    <xf numFmtId="0" fontId="10" fillId="26" borderId="39" xfId="0" applyFont="1" applyFill="1" applyBorder="1" applyAlignment="1" applyProtection="1">
      <alignment horizontal="center" vertical="top" wrapText="1"/>
      <protection locked="0"/>
    </xf>
    <xf numFmtId="0" fontId="10" fillId="26" borderId="18" xfId="0" applyFont="1" applyFill="1" applyBorder="1" applyAlignment="1" applyProtection="1">
      <alignment horizontal="center" vertical="top" wrapText="1"/>
      <protection locked="0"/>
    </xf>
    <xf numFmtId="0" fontId="10" fillId="26" borderId="23"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textRotation="90" wrapText="1"/>
      <protection locked="0"/>
    </xf>
    <xf numFmtId="0" fontId="8" fillId="6" borderId="1" xfId="0" applyFont="1" applyFill="1" applyBorder="1" applyAlignment="1" applyProtection="1">
      <alignment horizontal="center" vertical="top" textRotation="90" wrapText="1"/>
      <protection locked="0"/>
    </xf>
    <xf numFmtId="9" fontId="10" fillId="6" borderId="1" xfId="5" applyFont="1" applyFill="1" applyBorder="1" applyAlignment="1" applyProtection="1">
      <alignment horizontal="center" vertical="top" wrapText="1"/>
      <protection locked="0"/>
    </xf>
    <xf numFmtId="0" fontId="8" fillId="0" borderId="40" xfId="0" applyFont="1" applyBorder="1" applyAlignment="1" applyProtection="1">
      <alignment horizontal="center" vertical="top" wrapText="1"/>
      <protection locked="0"/>
    </xf>
    <xf numFmtId="164" fontId="10" fillId="6" borderId="1" xfId="0" applyNumberFormat="1" applyFont="1" applyFill="1" applyBorder="1" applyAlignment="1" applyProtection="1">
      <alignment horizontal="center" vertical="top" wrapText="1"/>
      <protection locked="0"/>
    </xf>
    <xf numFmtId="0" fontId="10" fillId="6" borderId="36" xfId="0" applyFont="1" applyFill="1" applyBorder="1" applyAlignment="1" applyProtection="1">
      <alignment horizontal="center" vertical="top" textRotation="90" wrapText="1"/>
      <protection locked="0"/>
    </xf>
    <xf numFmtId="0" fontId="10" fillId="6" borderId="38" xfId="0" applyFont="1" applyFill="1" applyBorder="1" applyAlignment="1" applyProtection="1">
      <alignment horizontal="center" vertical="top" textRotation="90" wrapText="1"/>
      <protection locked="0"/>
    </xf>
    <xf numFmtId="0" fontId="10" fillId="6" borderId="37" xfId="0" applyFont="1" applyFill="1" applyBorder="1" applyAlignment="1" applyProtection="1">
      <alignment horizontal="center" vertical="top" textRotation="90" wrapText="1"/>
      <protection locked="0"/>
    </xf>
    <xf numFmtId="9" fontId="13" fillId="6" borderId="1" xfId="5" applyFont="1" applyFill="1" applyBorder="1" applyAlignment="1" applyProtection="1">
      <alignment horizontal="center" vertical="top" wrapText="1"/>
    </xf>
    <xf numFmtId="0" fontId="8" fillId="6" borderId="1" xfId="0" applyFont="1" applyFill="1" applyBorder="1" applyAlignment="1">
      <alignment horizontal="center" vertical="top" wrapText="1"/>
    </xf>
    <xf numFmtId="164" fontId="10" fillId="6" borderId="1" xfId="0" applyNumberFormat="1" applyFont="1" applyFill="1" applyBorder="1" applyAlignment="1" applyProtection="1">
      <alignment horizontal="center" vertical="center" wrapText="1"/>
      <protection locked="0"/>
    </xf>
    <xf numFmtId="9" fontId="10" fillId="0" borderId="40" xfId="0" applyNumberFormat="1" applyFont="1" applyBorder="1" applyAlignment="1" applyProtection="1">
      <alignment horizontal="center" vertical="top" wrapText="1"/>
      <protection locked="0"/>
    </xf>
    <xf numFmtId="0" fontId="29" fillId="6"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9" fontId="10" fillId="0" borderId="36" xfId="0" applyNumberFormat="1"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top" wrapText="1"/>
      <protection locked="0"/>
    </xf>
    <xf numFmtId="0" fontId="10" fillId="0" borderId="55" xfId="0" applyFont="1" applyBorder="1" applyAlignment="1" applyProtection="1">
      <alignment horizontal="center" vertical="top" wrapText="1"/>
      <protection locked="0"/>
    </xf>
    <xf numFmtId="0" fontId="44" fillId="4" borderId="6" xfId="0" applyFont="1" applyFill="1" applyBorder="1" applyAlignment="1" applyProtection="1">
      <alignment horizontal="left" vertical="top" wrapText="1"/>
      <protection locked="0"/>
    </xf>
    <xf numFmtId="0" fontId="43" fillId="4" borderId="6" xfId="0" applyFont="1" applyFill="1" applyBorder="1" applyAlignment="1" applyProtection="1">
      <alignment horizontal="left" vertical="top" wrapText="1"/>
      <protection locked="0"/>
    </xf>
    <xf numFmtId="0" fontId="10" fillId="22" borderId="1" xfId="0" applyFont="1" applyFill="1" applyBorder="1" applyAlignment="1" applyProtection="1">
      <alignment horizontal="left" vertical="top" wrapText="1"/>
      <protection locked="0"/>
    </xf>
    <xf numFmtId="0" fontId="10" fillId="4" borderId="36" xfId="0" applyFont="1" applyFill="1" applyBorder="1" applyAlignment="1" applyProtection="1">
      <alignment horizontal="center" vertical="top" wrapText="1"/>
      <protection locked="0"/>
    </xf>
    <xf numFmtId="0" fontId="10" fillId="4" borderId="38"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43" xfId="0" applyFont="1" applyBorder="1" applyAlignment="1" applyProtection="1">
      <alignment horizontal="center" vertical="top" wrapText="1"/>
      <protection locked="0"/>
    </xf>
    <xf numFmtId="9" fontId="10" fillId="0" borderId="46" xfId="0" applyNumberFormat="1" applyFont="1" applyBorder="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8" fillId="4" borderId="1" xfId="0" applyFont="1" applyFill="1" applyBorder="1" applyAlignment="1" applyProtection="1">
      <alignment horizontal="center" vertical="top" wrapText="1"/>
      <protection locked="0"/>
    </xf>
    <xf numFmtId="0" fontId="8" fillId="0" borderId="36" xfId="0" applyFont="1" applyBorder="1" applyAlignment="1" applyProtection="1">
      <alignment horizontal="center" vertical="top" wrapText="1"/>
      <protection locked="0"/>
    </xf>
    <xf numFmtId="9" fontId="10" fillId="0" borderId="1" xfId="5" applyFont="1" applyFill="1" applyBorder="1" applyAlignment="1" applyProtection="1">
      <alignment horizontal="center" vertical="center" wrapText="1"/>
      <protection locked="0"/>
    </xf>
    <xf numFmtId="0" fontId="39" fillId="0" borderId="1" xfId="0" applyFont="1" applyBorder="1" applyAlignment="1" applyProtection="1">
      <alignment horizontal="left" vertical="top" wrapText="1"/>
      <protection locked="0"/>
    </xf>
    <xf numFmtId="0" fontId="10" fillId="0" borderId="48" xfId="0" applyFont="1" applyBorder="1" applyAlignment="1" applyProtection="1">
      <alignment horizontal="center" vertical="top" wrapText="1"/>
      <protection locked="0"/>
    </xf>
    <xf numFmtId="0" fontId="10" fillId="4" borderId="49" xfId="0" applyFont="1" applyFill="1" applyBorder="1" applyAlignment="1" applyProtection="1">
      <alignment horizontal="left" vertical="top" wrapText="1"/>
      <protection locked="0"/>
    </xf>
    <xf numFmtId="0" fontId="8" fillId="4" borderId="50" xfId="0" applyFont="1" applyFill="1" applyBorder="1" applyAlignment="1" applyProtection="1">
      <alignment horizontal="left" vertical="top" wrapText="1"/>
      <protection locked="0"/>
    </xf>
    <xf numFmtId="0" fontId="8" fillId="4" borderId="51" xfId="0" applyFont="1" applyFill="1" applyBorder="1" applyAlignment="1" applyProtection="1">
      <alignment horizontal="left" vertical="top" wrapText="1"/>
      <protection locked="0"/>
    </xf>
    <xf numFmtId="0" fontId="10" fillId="0" borderId="53" xfId="0" applyFont="1" applyBorder="1" applyAlignment="1" applyProtection="1">
      <alignment horizontal="center" vertical="top" wrapText="1"/>
      <protection locked="0"/>
    </xf>
    <xf numFmtId="9" fontId="10" fillId="0" borderId="36" xfId="0" applyNumberFormat="1"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56"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0" fillId="29" borderId="49" xfId="0" applyFont="1" applyFill="1" applyBorder="1" applyAlignment="1">
      <alignment horizontal="center" vertical="center" wrapText="1"/>
    </xf>
    <xf numFmtId="0" fontId="10" fillId="29" borderId="50" xfId="0" applyFont="1" applyFill="1" applyBorder="1" applyAlignment="1">
      <alignment horizontal="center" vertical="center" wrapText="1"/>
    </xf>
    <xf numFmtId="0" fontId="10" fillId="29" borderId="51" xfId="0" applyFont="1" applyFill="1" applyBorder="1" applyAlignment="1">
      <alignment horizontal="center" vertical="center" wrapText="1"/>
    </xf>
    <xf numFmtId="0" fontId="10" fillId="6" borderId="1" xfId="0" applyFont="1" applyFill="1" applyBorder="1" applyAlignment="1">
      <alignment horizontal="center" vertical="center" wrapText="1"/>
    </xf>
    <xf numFmtId="9" fontId="10" fillId="6" borderId="36" xfId="5" applyFont="1" applyFill="1" applyBorder="1" applyAlignment="1" applyProtection="1">
      <alignment horizontal="center" vertical="center" wrapText="1"/>
    </xf>
    <xf numFmtId="9" fontId="10" fillId="6" borderId="38" xfId="5" applyFont="1" applyFill="1" applyBorder="1" applyAlignment="1" applyProtection="1">
      <alignment horizontal="center" vertical="center" wrapText="1"/>
    </xf>
    <xf numFmtId="9" fontId="10" fillId="6" borderId="37" xfId="5" applyFont="1" applyFill="1" applyBorder="1" applyAlignment="1" applyProtection="1">
      <alignment horizontal="center" vertical="center" wrapText="1"/>
    </xf>
    <xf numFmtId="0" fontId="10" fillId="0" borderId="35" xfId="0" applyFont="1" applyBorder="1" applyAlignment="1" applyProtection="1">
      <alignment horizontal="left" vertical="top" wrapText="1"/>
      <protection locked="0"/>
    </xf>
    <xf numFmtId="164" fontId="10" fillId="0" borderId="36" xfId="0" applyNumberFormat="1" applyFont="1" applyBorder="1" applyAlignment="1" applyProtection="1">
      <alignment horizontal="center" vertical="top" wrapText="1"/>
      <protection locked="0"/>
    </xf>
    <xf numFmtId="164" fontId="10" fillId="0" borderId="38" xfId="0" applyNumberFormat="1" applyFont="1" applyBorder="1" applyAlignment="1" applyProtection="1">
      <alignment horizontal="center" vertical="top" wrapText="1"/>
      <protection locked="0"/>
    </xf>
    <xf numFmtId="164" fontId="10" fillId="0" borderId="37" xfId="0" applyNumberFormat="1" applyFont="1" applyBorder="1" applyAlignment="1" applyProtection="1">
      <alignment horizontal="center" vertical="top" wrapText="1"/>
      <protection locked="0"/>
    </xf>
    <xf numFmtId="0" fontId="0" fillId="0" borderId="1" xfId="0"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9" fontId="10" fillId="29" borderId="44" xfId="0" applyNumberFormat="1" applyFont="1" applyFill="1" applyBorder="1" applyAlignment="1">
      <alignment horizontal="center" vertical="center" wrapText="1"/>
    </xf>
    <xf numFmtId="9" fontId="10" fillId="29" borderId="43" xfId="0" applyNumberFormat="1" applyFont="1" applyFill="1" applyBorder="1" applyAlignment="1">
      <alignment horizontal="center" vertical="center" wrapText="1"/>
    </xf>
    <xf numFmtId="9" fontId="10" fillId="29" borderId="45" xfId="0" applyNumberFormat="1" applyFont="1" applyFill="1" applyBorder="1" applyAlignment="1">
      <alignment horizontal="center" vertical="center" wrapText="1"/>
    </xf>
    <xf numFmtId="0" fontId="10" fillId="29" borderId="46" xfId="0" applyFont="1" applyFill="1" applyBorder="1" applyAlignment="1">
      <alignment horizontal="center" vertical="center" wrapText="1"/>
    </xf>
    <xf numFmtId="0" fontId="10" fillId="29" borderId="47" xfId="0" applyFont="1" applyFill="1" applyBorder="1" applyAlignment="1">
      <alignment horizontal="center" vertical="center" wrapText="1"/>
    </xf>
    <xf numFmtId="0" fontId="10" fillId="29" borderId="48"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0" fontId="10" fillId="29" borderId="40" xfId="0" applyFont="1" applyFill="1" applyBorder="1" applyAlignment="1">
      <alignment horizontal="center" vertical="center" wrapText="1"/>
    </xf>
    <xf numFmtId="0" fontId="29" fillId="0" borderId="36"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10" fillId="6" borderId="36"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7" xfId="0" applyFont="1" applyFill="1" applyBorder="1" applyAlignment="1">
      <alignment horizontal="center" vertical="center" wrapText="1"/>
    </xf>
    <xf numFmtId="9" fontId="13" fillId="6" borderId="36" xfId="5" applyFont="1" applyFill="1" applyBorder="1" applyAlignment="1" applyProtection="1">
      <alignment horizontal="center" vertical="center" wrapText="1"/>
    </xf>
    <xf numFmtId="9" fontId="13" fillId="6" borderId="38" xfId="5" applyFont="1" applyFill="1" applyBorder="1" applyAlignment="1" applyProtection="1">
      <alignment horizontal="center" vertical="center" wrapText="1"/>
    </xf>
    <xf numFmtId="9" fontId="13" fillId="6" borderId="37" xfId="5" applyFont="1" applyFill="1" applyBorder="1" applyAlignment="1" applyProtection="1">
      <alignment horizontal="center" vertical="center" wrapText="1"/>
    </xf>
    <xf numFmtId="0" fontId="10" fillId="6" borderId="1" xfId="0" applyFont="1" applyFill="1" applyBorder="1" applyAlignment="1" applyProtection="1">
      <alignment horizontal="left" vertical="top" wrapText="1"/>
      <protection locked="0"/>
    </xf>
    <xf numFmtId="0" fontId="8" fillId="6" borderId="1" xfId="0" applyFont="1" applyFill="1" applyBorder="1" applyAlignment="1" applyProtection="1">
      <alignment horizontal="center" vertical="center" textRotation="90" wrapText="1"/>
      <protection locked="0"/>
    </xf>
    <xf numFmtId="9" fontId="10" fillId="0" borderId="1" xfId="0" applyNumberFormat="1" applyFont="1" applyBorder="1" applyAlignment="1" applyProtection="1">
      <alignment horizontal="center" vertical="top" wrapText="1"/>
      <protection locked="0"/>
    </xf>
    <xf numFmtId="0" fontId="10" fillId="6" borderId="36" xfId="0" applyFont="1" applyFill="1" applyBorder="1" applyAlignment="1" applyProtection="1">
      <alignment horizontal="center" vertical="center" wrapText="1"/>
      <protection locked="0"/>
    </xf>
    <xf numFmtId="0" fontId="10" fillId="6" borderId="38" xfId="0" applyFont="1" applyFill="1" applyBorder="1" applyAlignment="1" applyProtection="1">
      <alignment horizontal="center" vertical="center" wrapText="1"/>
      <protection locked="0"/>
    </xf>
    <xf numFmtId="0" fontId="10" fillId="6" borderId="37"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top" wrapText="1"/>
      <protection locked="0"/>
    </xf>
    <xf numFmtId="0" fontId="15" fillId="0" borderId="36" xfId="0" applyFont="1" applyBorder="1" applyAlignment="1" applyProtection="1">
      <alignment horizontal="center" vertical="top" wrapText="1"/>
      <protection locked="0"/>
    </xf>
    <xf numFmtId="0" fontId="15" fillId="0" borderId="38" xfId="0" applyFont="1" applyBorder="1" applyAlignment="1" applyProtection="1">
      <alignment horizontal="center" vertical="top" wrapText="1"/>
      <protection locked="0"/>
    </xf>
    <xf numFmtId="0" fontId="15" fillId="0" borderId="37" xfId="0" applyFont="1" applyBorder="1" applyAlignment="1" applyProtection="1">
      <alignment horizontal="center" vertical="top" wrapText="1"/>
      <protection locked="0"/>
    </xf>
    <xf numFmtId="9" fontId="10" fillId="0" borderId="37" xfId="0" applyNumberFormat="1" applyFont="1" applyBorder="1" applyAlignment="1" applyProtection="1">
      <alignment horizontal="center" vertical="top" wrapText="1"/>
      <protection locked="0"/>
    </xf>
    <xf numFmtId="0" fontId="10" fillId="6" borderId="1" xfId="0" applyFont="1" applyFill="1" applyBorder="1" applyAlignment="1">
      <alignment horizontal="center" vertical="top" wrapText="1"/>
    </xf>
    <xf numFmtId="0" fontId="10" fillId="6" borderId="36" xfId="0" applyFont="1" applyFill="1" applyBorder="1" applyAlignment="1" applyProtection="1">
      <alignment horizontal="center" vertical="center" textRotation="90" wrapText="1"/>
      <protection locked="0"/>
    </xf>
    <xf numFmtId="0" fontId="10" fillId="6" borderId="38" xfId="0" applyFont="1" applyFill="1" applyBorder="1" applyAlignment="1" applyProtection="1">
      <alignment horizontal="center" vertical="center" textRotation="90" wrapText="1"/>
      <protection locked="0"/>
    </xf>
    <xf numFmtId="0" fontId="10" fillId="6" borderId="37" xfId="0" applyFont="1" applyFill="1" applyBorder="1" applyAlignment="1" applyProtection="1">
      <alignment horizontal="center" vertical="center" textRotation="90" wrapText="1"/>
      <protection locked="0"/>
    </xf>
    <xf numFmtId="0" fontId="29" fillId="0" borderId="1" xfId="0" applyFont="1" applyBorder="1" applyAlignment="1" applyProtection="1">
      <alignment horizontal="center" vertical="top" wrapText="1"/>
      <protection locked="0"/>
    </xf>
    <xf numFmtId="9" fontId="10" fillId="0" borderId="40" xfId="5"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9" fontId="10" fillId="0" borderId="37" xfId="0" applyNumberFormat="1" applyFont="1" applyBorder="1" applyAlignment="1" applyProtection="1">
      <alignment horizontal="center" vertical="center" wrapText="1"/>
      <protection locked="0"/>
    </xf>
    <xf numFmtId="9" fontId="10" fillId="0" borderId="40" xfId="0" applyNumberFormat="1"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10" fillId="0" borderId="39" xfId="0" applyFont="1" applyBorder="1" applyAlignment="1" applyProtection="1">
      <alignment horizontal="center" vertical="top" wrapText="1"/>
      <protection locked="0"/>
    </xf>
    <xf numFmtId="0" fontId="10" fillId="0" borderId="18"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3" fillId="0" borderId="3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9" borderId="7" xfId="0"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3" fillId="9" borderId="39" xfId="0"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wrapText="1"/>
      <protection locked="0"/>
    </xf>
    <xf numFmtId="0" fontId="13" fillId="9" borderId="22" xfId="0" applyFont="1" applyFill="1" applyBorder="1" applyAlignment="1" applyProtection="1">
      <alignment horizontal="center" vertical="center" wrapText="1"/>
      <protection locked="0"/>
    </xf>
    <xf numFmtId="0" fontId="13" fillId="9" borderId="23" xfId="0"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0" fontId="13" fillId="24" borderId="1" xfId="0" applyFont="1" applyFill="1" applyBorder="1" applyAlignment="1" applyProtection="1">
      <alignment horizontal="center" vertical="center" wrapText="1"/>
      <protection locked="0"/>
    </xf>
    <xf numFmtId="0" fontId="13" fillId="23" borderId="7" xfId="0" applyFont="1" applyFill="1" applyBorder="1" applyAlignment="1" applyProtection="1">
      <alignment horizontal="center" vertical="center" wrapText="1"/>
      <protection locked="0"/>
    </xf>
    <xf numFmtId="0" fontId="13" fillId="23" borderId="9" xfId="0" applyFont="1" applyFill="1" applyBorder="1" applyAlignment="1" applyProtection="1">
      <alignment horizontal="center" vertical="center" wrapText="1"/>
      <protection locked="0"/>
    </xf>
    <xf numFmtId="0" fontId="13" fillId="23" borderId="39" xfId="0" applyFont="1" applyFill="1" applyBorder="1" applyAlignment="1" applyProtection="1">
      <alignment horizontal="center" vertical="center" wrapText="1"/>
      <protection locked="0"/>
    </xf>
    <xf numFmtId="0" fontId="13" fillId="23" borderId="10" xfId="0" applyFont="1" applyFill="1" applyBorder="1" applyAlignment="1" applyProtection="1">
      <alignment horizontal="center" vertical="center" wrapText="1"/>
      <protection locked="0"/>
    </xf>
    <xf numFmtId="0" fontId="13" fillId="23" borderId="22" xfId="0" applyFont="1" applyFill="1" applyBorder="1" applyAlignment="1" applyProtection="1">
      <alignment horizontal="center" vertical="center" wrapText="1"/>
      <protection locked="0"/>
    </xf>
    <xf numFmtId="0" fontId="13" fillId="23" borderId="23"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30" fillId="24" borderId="1" xfId="0" applyFont="1" applyFill="1" applyBorder="1" applyAlignment="1" applyProtection="1">
      <alignment horizontal="center" vertical="center" wrapText="1"/>
      <protection locked="0"/>
    </xf>
    <xf numFmtId="0" fontId="30" fillId="24" borderId="36" xfId="0" applyFont="1" applyFill="1" applyBorder="1" applyAlignment="1" applyProtection="1">
      <alignment horizontal="center" vertical="center" wrapText="1"/>
      <protection locked="0"/>
    </xf>
    <xf numFmtId="9" fontId="13" fillId="24" borderId="1" xfId="5" applyFont="1" applyFill="1" applyBorder="1" applyAlignment="1" applyProtection="1">
      <alignment horizontal="center" vertical="center" wrapText="1"/>
      <protection locked="0"/>
    </xf>
    <xf numFmtId="9" fontId="13" fillId="24" borderId="36" xfId="5" applyFont="1" applyFill="1" applyBorder="1" applyAlignment="1" applyProtection="1">
      <alignment horizontal="center" vertical="center" wrapText="1"/>
      <protection locked="0"/>
    </xf>
    <xf numFmtId="0" fontId="13" fillId="24" borderId="36" xfId="0" applyFont="1" applyFill="1" applyBorder="1" applyAlignment="1" applyProtection="1">
      <alignment horizontal="center" vertical="center" wrapText="1"/>
      <protection locked="0"/>
    </xf>
    <xf numFmtId="9" fontId="13" fillId="24" borderId="37" xfId="5" applyFont="1" applyFill="1" applyBorder="1" applyAlignment="1" applyProtection="1">
      <alignment horizontal="center" vertical="center" wrapText="1"/>
      <protection locked="0"/>
    </xf>
    <xf numFmtId="0" fontId="17" fillId="24" borderId="1"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cellXfs>
  <cellStyles count="7">
    <cellStyle name="Hipervínculo 3" xfId="4" xr:uid="{26689330-70CE-478E-81CE-9C8AEC9774EC}"/>
    <cellStyle name="Hyperlink" xfId="6" xr:uid="{00000000-000B-0000-0000-000008000000}"/>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76">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2" name="Imagen 1">
          <a:extLst>
            <a:ext uri="{FF2B5EF4-FFF2-40B4-BE49-F238E27FC236}">
              <a16:creationId xmlns:a16="http://schemas.microsoft.com/office/drawing/2014/main" id="{AB210CF2-07A2-4552-A977-29AD711CA245}"/>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3" name="Imagen 2">
          <a:extLst>
            <a:ext uri="{FF2B5EF4-FFF2-40B4-BE49-F238E27FC236}">
              <a16:creationId xmlns:a16="http://schemas.microsoft.com/office/drawing/2014/main" id="{B65EE5F6-A5CF-4B3A-BBCD-F10C29E63095}"/>
            </a:ext>
          </a:extLst>
        </xdr:cNvPr>
        <xdr:cNvPicPr>
          <a:picLocks noChangeAspect="1"/>
        </xdr:cNvPicPr>
      </xdr:nvPicPr>
      <xdr:blipFill>
        <a:blip xmlns:r="http://schemas.openxmlformats.org/officeDocument/2006/relationships" r:embed="rId2"/>
        <a:stretch>
          <a:fillRect/>
        </a:stretch>
      </xdr:blipFill>
      <xdr:spPr>
        <a:xfrm>
          <a:off x="3333750" y="4419600"/>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Atencion%20al%20Ciudadano%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Talento%20Humano%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V5%20Proc%20Direccionamiento%20E%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Evaluacion%20y%20Control%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20"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6"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8"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A29" dT="2021-12-21T17:05:55.64" personId="{9A0C04DD-417B-4D4B-B5D1-9CEA29D31A4C}" id="{9DFF658F-C560-4BE4-B7AA-95B04A39FBD3}">
    <text>Este componente busca mejorar la calidad y el acceso a los trámites y servicios de las entidades públicas, mejorando
la satisfacción de los ciudadanos y facilitando el ejercicio de sus derechos.</text>
  </threadedComment>
  <threadedComment ref="D35" dT="2021-12-21T18:45:25.52" personId="{9A0C04DD-417B-4D4B-B5D1-9CEA29D31A4C}" id="{D047532D-6DCC-4967-B598-BE58C23BDA39}">
    <text>Utilizar herramienta http://www.procuraduria.gov.co/portal/grupo-transparencia.page</text>
  </threadedComment>
  <threadedComment ref="D36"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3"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8"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threadedComments/threadedComment2.xml><?xml version="1.0" encoding="utf-8"?>
<ThreadedComments xmlns="http://schemas.microsoft.com/office/spreadsheetml/2018/threadedcomments" xmlns:x="http://schemas.openxmlformats.org/spreadsheetml/2006/main">
  <threadedComment ref="X5" dT="2021-08-23T12:10:29.73" personId="{9A0C04DD-417B-4D4B-B5D1-9CEA29D31A4C}" id="{BC658DA9-1E5A-496C-ADB2-3C55A296E7C2}">
    <text>Un control se define como la medida que permite reducir o mitigar el riesgo.</text>
  </threadedComment>
  <threadedComment ref="Y5" dT="2021-08-23T22:45:49.43" personId="{9A0C04DD-417B-4D4B-B5D1-9CEA29D31A4C}" id="{8071ED42-366C-4E3C-914F-6040BB8C39E5}">
    <text>Tratándose de riesgos de corrupción únicamente hay disminución de probabilidad. Es decir, para el impacto no opera el desplazamiento</text>
  </threadedComment>
  <threadedComment ref="AH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Z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www.animalesbog.gov.co/sites/default/files/control/31032022_informe_auditoria_interna_rendicion_de_cuentas_2021.pdf" TargetMode="External"/><Relationship Id="rId1" Type="http://schemas.openxmlformats.org/officeDocument/2006/relationships/hyperlink" Target="https://www.animalesbog.gov.co/sites/default/files/control/31032022_informe_auditoria_interna_rendicion_de_cuentas_2021.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O26"/>
  <sheetViews>
    <sheetView topLeftCell="A17" zoomScale="137" zoomScaleNormal="90" workbookViewId="0">
      <selection activeCell="C23" sqref="C23:D23"/>
    </sheetView>
  </sheetViews>
  <sheetFormatPr defaultColWidth="14.42578125" defaultRowHeight="15" customHeight="1"/>
  <cols>
    <col min="1" max="1" width="9.42578125" style="12" customWidth="1"/>
    <col min="2" max="2" width="12.42578125" style="12" customWidth="1"/>
    <col min="3" max="3" width="4.28515625" style="12" customWidth="1"/>
    <col min="4" max="4" width="21.85546875" style="1" customWidth="1"/>
    <col min="5" max="5" width="11.28515625" style="1" customWidth="1"/>
    <col min="6" max="7" width="9.42578125" style="1" customWidth="1"/>
    <col min="8" max="8" width="10.85546875" style="1" customWidth="1"/>
    <col min="9" max="9" width="9.42578125" style="1" customWidth="1"/>
    <col min="10" max="10" width="11.42578125" style="1" customWidth="1"/>
    <col min="11" max="19" width="10" style="1" customWidth="1"/>
    <col min="20" max="16384" width="14.42578125" style="1"/>
  </cols>
  <sheetData>
    <row r="1" spans="1:12" ht="23.25" customHeight="1">
      <c r="A1" s="275"/>
      <c r="B1" s="276"/>
      <c r="C1" s="281" t="s">
        <v>0</v>
      </c>
      <c r="D1" s="282"/>
      <c r="E1" s="282"/>
      <c r="F1" s="282"/>
      <c r="G1" s="282"/>
      <c r="H1" s="283"/>
      <c r="I1" s="290"/>
      <c r="J1" s="291"/>
    </row>
    <row r="2" spans="1:12" ht="23.25" customHeight="1">
      <c r="A2" s="277"/>
      <c r="B2" s="278"/>
      <c r="C2" s="284"/>
      <c r="D2" s="285"/>
      <c r="E2" s="285"/>
      <c r="F2" s="285"/>
      <c r="G2" s="285"/>
      <c r="H2" s="286"/>
      <c r="I2" s="292"/>
      <c r="J2" s="293"/>
    </row>
    <row r="3" spans="1:12" ht="23.25" customHeight="1">
      <c r="A3" s="279"/>
      <c r="B3" s="280"/>
      <c r="C3" s="287"/>
      <c r="D3" s="288"/>
      <c r="E3" s="288"/>
      <c r="F3" s="288"/>
      <c r="G3" s="288"/>
      <c r="H3" s="289"/>
      <c r="I3" s="294"/>
      <c r="J3" s="295"/>
    </row>
    <row r="4" spans="1:12" ht="4.5" customHeight="1">
      <c r="A4" s="2"/>
      <c r="B4" s="3"/>
      <c r="C4" s="3"/>
      <c r="D4" s="4"/>
      <c r="E4" s="4"/>
      <c r="F4" s="4"/>
      <c r="G4" s="4"/>
      <c r="H4" s="4"/>
      <c r="I4" s="4"/>
      <c r="J4" s="5"/>
    </row>
    <row r="5" spans="1:12" ht="80.25" customHeight="1">
      <c r="A5" s="296" t="s">
        <v>1</v>
      </c>
      <c r="B5" s="297"/>
      <c r="C5" s="298" t="s">
        <v>2</v>
      </c>
      <c r="D5" s="298"/>
      <c r="E5" s="298"/>
      <c r="F5" s="298"/>
      <c r="G5" s="298"/>
      <c r="H5" s="298"/>
      <c r="I5" s="298"/>
      <c r="J5" s="299"/>
      <c r="K5" s="6"/>
      <c r="L5" s="6"/>
    </row>
    <row r="6" spans="1:12" ht="5.25" customHeight="1">
      <c r="A6" s="272"/>
      <c r="B6" s="273"/>
      <c r="C6" s="273"/>
      <c r="D6" s="273"/>
      <c r="E6" s="273"/>
      <c r="F6" s="273"/>
      <c r="G6" s="273"/>
      <c r="H6" s="273"/>
      <c r="I6" s="273"/>
      <c r="J6" s="274"/>
    </row>
    <row r="7" spans="1:12" ht="41.25" customHeight="1">
      <c r="A7" s="296" t="s">
        <v>3</v>
      </c>
      <c r="B7" s="297"/>
      <c r="C7" s="298" t="s">
        <v>4</v>
      </c>
      <c r="D7" s="298"/>
      <c r="E7" s="298"/>
      <c r="F7" s="298"/>
      <c r="G7" s="298"/>
      <c r="H7" s="298"/>
      <c r="I7" s="298"/>
      <c r="J7" s="299"/>
    </row>
    <row r="8" spans="1:12" ht="5.25" customHeight="1">
      <c r="A8" s="300"/>
      <c r="B8" s="301"/>
      <c r="C8" s="301"/>
      <c r="D8" s="301"/>
      <c r="E8" s="301"/>
      <c r="F8" s="301"/>
      <c r="G8" s="301"/>
      <c r="H8" s="301"/>
      <c r="I8" s="301"/>
      <c r="J8" s="302"/>
    </row>
    <row r="9" spans="1:12" ht="17.25" customHeight="1">
      <c r="A9" s="297" t="s">
        <v>5</v>
      </c>
      <c r="B9" s="297"/>
      <c r="C9" s="303" t="s">
        <v>6</v>
      </c>
      <c r="D9" s="304"/>
      <c r="E9" s="304"/>
      <c r="F9" s="304"/>
      <c r="G9" s="304"/>
      <c r="H9" s="304"/>
      <c r="I9" s="304"/>
      <c r="J9" s="305"/>
    </row>
    <row r="10" spans="1:12" ht="17.25" customHeight="1">
      <c r="A10" s="297"/>
      <c r="B10" s="297"/>
      <c r="C10" s="316" t="s">
        <v>7</v>
      </c>
      <c r="D10" s="317"/>
      <c r="E10" s="317"/>
      <c r="F10" s="317"/>
      <c r="G10" s="317"/>
      <c r="H10" s="317"/>
      <c r="I10" s="317"/>
      <c r="J10" s="318"/>
    </row>
    <row r="11" spans="1:12" s="7" customFormat="1" ht="17.25" customHeight="1">
      <c r="A11" s="297"/>
      <c r="B11" s="297"/>
      <c r="C11" s="20"/>
      <c r="D11" s="312" t="s">
        <v>8</v>
      </c>
      <c r="E11" s="312"/>
      <c r="F11" s="312"/>
      <c r="G11" s="312"/>
      <c r="H11" s="312"/>
      <c r="I11" s="312"/>
      <c r="J11" s="313"/>
    </row>
    <row r="12" spans="1:12" s="7" customFormat="1" ht="17.25" customHeight="1">
      <c r="A12" s="297"/>
      <c r="B12" s="297"/>
      <c r="C12" s="20"/>
      <c r="D12" s="312" t="s">
        <v>9</v>
      </c>
      <c r="E12" s="312"/>
      <c r="F12" s="312"/>
      <c r="G12" s="312"/>
      <c r="H12" s="312"/>
      <c r="I12" s="312"/>
      <c r="J12" s="313"/>
    </row>
    <row r="13" spans="1:12" s="7" customFormat="1" ht="17.25" customHeight="1">
      <c r="A13" s="297"/>
      <c r="B13" s="297"/>
      <c r="C13" s="20"/>
      <c r="D13" s="312" t="s">
        <v>10</v>
      </c>
      <c r="E13" s="312"/>
      <c r="F13" s="312"/>
      <c r="G13" s="312"/>
      <c r="H13" s="312"/>
      <c r="I13" s="312"/>
      <c r="J13" s="313"/>
    </row>
    <row r="14" spans="1:12" s="7" customFormat="1" ht="17.25" customHeight="1">
      <c r="A14" s="297"/>
      <c r="B14" s="297"/>
      <c r="C14" s="20"/>
      <c r="D14" s="312" t="s">
        <v>11</v>
      </c>
      <c r="E14" s="312"/>
      <c r="F14" s="312"/>
      <c r="G14" s="312"/>
      <c r="H14" s="312"/>
      <c r="I14" s="312"/>
      <c r="J14" s="313"/>
    </row>
    <row r="15" spans="1:12" s="7" customFormat="1" ht="17.25" customHeight="1">
      <c r="A15" s="297"/>
      <c r="B15" s="297"/>
      <c r="C15" s="20"/>
      <c r="D15" s="312" t="s">
        <v>12</v>
      </c>
      <c r="E15" s="312"/>
      <c r="F15" s="312"/>
      <c r="G15" s="312"/>
      <c r="H15" s="312"/>
      <c r="I15" s="312"/>
      <c r="J15" s="313"/>
    </row>
    <row r="16" spans="1:12" s="7" customFormat="1" ht="17.25" customHeight="1">
      <c r="A16" s="297"/>
      <c r="B16" s="297"/>
      <c r="C16" s="21"/>
      <c r="D16" s="314" t="s">
        <v>13</v>
      </c>
      <c r="E16" s="314"/>
      <c r="F16" s="314"/>
      <c r="G16" s="314"/>
      <c r="H16" s="314"/>
      <c r="I16" s="314"/>
      <c r="J16" s="315"/>
    </row>
    <row r="17" spans="1:15" ht="6" customHeight="1" thickBot="1">
      <c r="A17" s="8"/>
      <c r="B17" s="9"/>
      <c r="C17" s="9"/>
      <c r="D17" s="10"/>
      <c r="E17" s="10"/>
      <c r="F17" s="10"/>
      <c r="G17" s="10"/>
      <c r="H17" s="10"/>
      <c r="I17" s="10"/>
      <c r="J17" s="11"/>
    </row>
    <row r="18" spans="1:15" ht="4.5" customHeight="1"/>
    <row r="19" spans="1:15" ht="4.5" customHeight="1" thickBot="1"/>
    <row r="20" spans="1:15" ht="27.75" customHeight="1">
      <c r="A20" s="306" t="s">
        <v>14</v>
      </c>
      <c r="B20" s="307"/>
      <c r="C20" s="308" t="s">
        <v>15</v>
      </c>
      <c r="D20" s="309"/>
      <c r="E20" s="14" t="s">
        <v>16</v>
      </c>
      <c r="F20" s="308" t="s">
        <v>17</v>
      </c>
      <c r="G20" s="310"/>
      <c r="H20" s="310"/>
      <c r="I20" s="310"/>
      <c r="J20" s="311"/>
    </row>
    <row r="21" spans="1:15" s="13" customFormat="1" ht="40.5" customHeight="1">
      <c r="A21" s="326">
        <v>1</v>
      </c>
      <c r="B21" s="327"/>
      <c r="C21" s="321">
        <v>44590</v>
      </c>
      <c r="D21" s="322"/>
      <c r="E21" s="110" t="s">
        <v>18</v>
      </c>
      <c r="F21" s="328" t="s">
        <v>19</v>
      </c>
      <c r="G21" s="329"/>
      <c r="H21" s="329"/>
      <c r="I21" s="329"/>
      <c r="J21" s="330"/>
    </row>
    <row r="22" spans="1:15" ht="38.25" customHeight="1">
      <c r="A22" s="319" t="s">
        <v>20</v>
      </c>
      <c r="B22" s="320"/>
      <c r="C22" s="321">
        <v>44658</v>
      </c>
      <c r="D22" s="322"/>
      <c r="E22" s="110" t="s">
        <v>21</v>
      </c>
      <c r="F22" s="323" t="s">
        <v>22</v>
      </c>
      <c r="G22" s="324"/>
      <c r="H22" s="324"/>
      <c r="I22" s="324"/>
      <c r="J22" s="325"/>
    </row>
    <row r="23" spans="1:15" ht="47.25" customHeight="1">
      <c r="A23" s="319" t="s">
        <v>23</v>
      </c>
      <c r="B23" s="320"/>
      <c r="C23" s="321">
        <v>44714</v>
      </c>
      <c r="D23" s="322"/>
      <c r="E23" s="110" t="s">
        <v>24</v>
      </c>
      <c r="F23" s="323" t="s">
        <v>25</v>
      </c>
      <c r="G23" s="324"/>
      <c r="H23" s="324"/>
      <c r="I23" s="324"/>
      <c r="J23" s="325"/>
      <c r="N23" s="1" t="str">
        <f>LOWER(H23)</f>
        <v/>
      </c>
    </row>
    <row r="24" spans="1:15" ht="44.25" customHeight="1">
      <c r="A24" s="319" t="s">
        <v>26</v>
      </c>
      <c r="B24" s="320"/>
      <c r="C24" s="321">
        <v>44888</v>
      </c>
      <c r="D24" s="322"/>
      <c r="E24" s="110" t="s">
        <v>27</v>
      </c>
      <c r="F24" s="323" t="s">
        <v>28</v>
      </c>
      <c r="G24" s="324"/>
      <c r="H24" s="324"/>
      <c r="I24" s="324"/>
      <c r="J24" s="325"/>
    </row>
    <row r="26" spans="1:15" ht="15" customHeight="1">
      <c r="O26" s="1" t="str">
        <f>LOWER(I26)</f>
        <v/>
      </c>
    </row>
  </sheetData>
  <mergeCells count="33">
    <mergeCell ref="A22:B22"/>
    <mergeCell ref="C22:D22"/>
    <mergeCell ref="F22:J22"/>
    <mergeCell ref="A21:B21"/>
    <mergeCell ref="C21:D21"/>
    <mergeCell ref="F21:J21"/>
    <mergeCell ref="A23:B23"/>
    <mergeCell ref="C23:D23"/>
    <mergeCell ref="F23:J23"/>
    <mergeCell ref="A24:B24"/>
    <mergeCell ref="C24:D24"/>
    <mergeCell ref="F24:J24"/>
    <mergeCell ref="A7:B7"/>
    <mergeCell ref="C7:J7"/>
    <mergeCell ref="A8:J8"/>
    <mergeCell ref="C9:J9"/>
    <mergeCell ref="A20:B20"/>
    <mergeCell ref="C20:D20"/>
    <mergeCell ref="F20:J20"/>
    <mergeCell ref="D14:J14"/>
    <mergeCell ref="D15:J15"/>
    <mergeCell ref="D16:J16"/>
    <mergeCell ref="A9:B16"/>
    <mergeCell ref="C10:J10"/>
    <mergeCell ref="D11:J11"/>
    <mergeCell ref="D13:J13"/>
    <mergeCell ref="D12:J12"/>
    <mergeCell ref="A6:J6"/>
    <mergeCell ref="A1:B3"/>
    <mergeCell ref="C1:H3"/>
    <mergeCell ref="I1:J3"/>
    <mergeCell ref="A5:B5"/>
    <mergeCell ref="C5:J5"/>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sheetPr filterMode="1"/>
  <dimension ref="A1:AF67"/>
  <sheetViews>
    <sheetView tabSelected="1" topLeftCell="A8" zoomScaleNormal="60" workbookViewId="0">
      <selection activeCell="C10" sqref="C10"/>
    </sheetView>
  </sheetViews>
  <sheetFormatPr defaultColWidth="11.42578125" defaultRowHeight="12.95"/>
  <cols>
    <col min="1" max="1" width="32.85546875" style="137" customWidth="1"/>
    <col min="2" max="2" width="28" style="245" customWidth="1"/>
    <col min="3" max="3" width="7.28515625" style="137" customWidth="1"/>
    <col min="4" max="4" width="35" style="138" customWidth="1"/>
    <col min="5" max="5" width="38.28515625" style="139" customWidth="1"/>
    <col min="6" max="6" width="29.28515625" style="139" customWidth="1"/>
    <col min="7" max="7" width="29.42578125" style="139" customWidth="1"/>
    <col min="8" max="8" width="20.85546875" style="139" customWidth="1"/>
    <col min="9" max="20" width="5.42578125" style="139" customWidth="1"/>
    <col min="21" max="24" width="24" style="139" customWidth="1"/>
    <col min="25" max="25" width="37.5703125" style="139" customWidth="1"/>
    <col min="26" max="28" width="24" style="139" customWidth="1"/>
    <col min="29" max="29" width="45.5703125" style="139" customWidth="1"/>
    <col min="30" max="30" width="31.5703125" style="139" customWidth="1"/>
    <col min="31" max="31" width="27.28515625" style="139" customWidth="1"/>
    <col min="32" max="32" width="12" style="139" bestFit="1" customWidth="1"/>
    <col min="33" max="16384" width="11.42578125" style="139"/>
  </cols>
  <sheetData>
    <row r="1" spans="1:32" s="136" customFormat="1" ht="23.25" customHeight="1">
      <c r="A1" s="355"/>
      <c r="B1" s="353" t="s">
        <v>0</v>
      </c>
      <c r="C1" s="353"/>
      <c r="D1" s="353"/>
      <c r="E1" s="353"/>
      <c r="F1" s="353"/>
      <c r="G1" s="353"/>
      <c r="H1" s="353"/>
      <c r="I1" s="353"/>
      <c r="J1" s="353"/>
      <c r="K1" s="353"/>
      <c r="L1" s="353"/>
      <c r="M1" s="353"/>
      <c r="N1" s="352"/>
      <c r="O1" s="352"/>
      <c r="P1" s="352"/>
      <c r="Q1" s="352"/>
      <c r="R1" s="352"/>
      <c r="S1" s="352"/>
      <c r="T1" s="352"/>
    </row>
    <row r="2" spans="1:32" s="136" customFormat="1" ht="23.25" customHeight="1">
      <c r="A2" s="355"/>
      <c r="B2" s="353"/>
      <c r="C2" s="353"/>
      <c r="D2" s="353"/>
      <c r="E2" s="353"/>
      <c r="F2" s="353"/>
      <c r="G2" s="353"/>
      <c r="H2" s="353"/>
      <c r="I2" s="353"/>
      <c r="J2" s="353"/>
      <c r="K2" s="353"/>
      <c r="L2" s="353"/>
      <c r="M2" s="353"/>
      <c r="N2" s="352"/>
      <c r="O2" s="352"/>
      <c r="P2" s="352"/>
      <c r="Q2" s="352"/>
      <c r="R2" s="352"/>
      <c r="S2" s="352"/>
      <c r="T2" s="352"/>
    </row>
    <row r="3" spans="1:32" s="136" customFormat="1" ht="23.25" customHeight="1">
      <c r="A3" s="355"/>
      <c r="B3" s="353"/>
      <c r="C3" s="353"/>
      <c r="D3" s="353"/>
      <c r="E3" s="353"/>
      <c r="F3" s="353"/>
      <c r="G3" s="353"/>
      <c r="H3" s="353"/>
      <c r="I3" s="353"/>
      <c r="J3" s="353"/>
      <c r="K3" s="353"/>
      <c r="L3" s="353"/>
      <c r="M3" s="353"/>
      <c r="N3" s="352"/>
      <c r="O3" s="352"/>
      <c r="P3" s="352"/>
      <c r="Q3" s="352"/>
      <c r="R3" s="352"/>
      <c r="S3" s="352"/>
      <c r="T3" s="352"/>
    </row>
    <row r="4" spans="1:32" ht="3" customHeight="1"/>
    <row r="5" spans="1:32" s="141" customFormat="1" ht="25.5" customHeight="1">
      <c r="A5" s="137"/>
      <c r="B5" s="245"/>
      <c r="C5" s="137"/>
      <c r="D5" s="140"/>
      <c r="I5" s="341" t="s">
        <v>29</v>
      </c>
      <c r="J5" s="341"/>
      <c r="K5" s="341"/>
      <c r="L5" s="341"/>
      <c r="M5" s="341"/>
      <c r="N5" s="341"/>
      <c r="O5" s="341"/>
      <c r="P5" s="341"/>
      <c r="Q5" s="341"/>
      <c r="R5" s="341"/>
      <c r="S5" s="341"/>
      <c r="T5" s="341"/>
      <c r="U5" s="332" t="s">
        <v>30</v>
      </c>
      <c r="V5" s="332"/>
      <c r="W5" s="332"/>
      <c r="X5" s="332"/>
      <c r="Y5" s="332" t="s">
        <v>31</v>
      </c>
      <c r="Z5" s="332"/>
      <c r="AA5" s="332"/>
      <c r="AB5" s="332"/>
      <c r="AC5" s="332" t="s">
        <v>32</v>
      </c>
      <c r="AD5" s="332"/>
      <c r="AE5" s="332"/>
      <c r="AF5" s="332"/>
    </row>
    <row r="6" spans="1:32" s="141" customFormat="1" ht="27.95">
      <c r="A6" s="142" t="s">
        <v>33</v>
      </c>
      <c r="B6" s="246" t="s">
        <v>34</v>
      </c>
      <c r="C6" s="144" t="s">
        <v>35</v>
      </c>
      <c r="D6" s="144" t="s">
        <v>36</v>
      </c>
      <c r="E6" s="144" t="s">
        <v>37</v>
      </c>
      <c r="F6" s="144" t="s">
        <v>38</v>
      </c>
      <c r="G6" s="144" t="s">
        <v>39</v>
      </c>
      <c r="H6" s="142" t="s">
        <v>40</v>
      </c>
      <c r="I6" s="142" t="s">
        <v>41</v>
      </c>
      <c r="J6" s="142" t="s">
        <v>42</v>
      </c>
      <c r="K6" s="142" t="s">
        <v>43</v>
      </c>
      <c r="L6" s="142" t="s">
        <v>44</v>
      </c>
      <c r="M6" s="142" t="s">
        <v>45</v>
      </c>
      <c r="N6" s="142" t="s">
        <v>46</v>
      </c>
      <c r="O6" s="142" t="s">
        <v>47</v>
      </c>
      <c r="P6" s="142" t="s">
        <v>48</v>
      </c>
      <c r="Q6" s="142" t="s">
        <v>49</v>
      </c>
      <c r="R6" s="142" t="s">
        <v>50</v>
      </c>
      <c r="S6" s="142" t="s">
        <v>51</v>
      </c>
      <c r="T6" s="142" t="s">
        <v>52</v>
      </c>
      <c r="U6" s="143" t="s">
        <v>53</v>
      </c>
      <c r="V6" s="143" t="s">
        <v>54</v>
      </c>
      <c r="W6" s="143" t="s">
        <v>55</v>
      </c>
      <c r="X6" s="145" t="s">
        <v>56</v>
      </c>
      <c r="Y6" s="143" t="s">
        <v>53</v>
      </c>
      <c r="Z6" s="143" t="s">
        <v>54</v>
      </c>
      <c r="AA6" s="143" t="s">
        <v>55</v>
      </c>
      <c r="AB6" s="145" t="s">
        <v>56</v>
      </c>
      <c r="AC6" s="143" t="s">
        <v>53</v>
      </c>
      <c r="AD6" s="143" t="s">
        <v>54</v>
      </c>
      <c r="AE6" s="143" t="s">
        <v>55</v>
      </c>
      <c r="AF6" s="145" t="s">
        <v>56</v>
      </c>
    </row>
    <row r="7" spans="1:32" ht="125.25" customHeight="1">
      <c r="A7" s="146" t="s">
        <v>57</v>
      </c>
      <c r="B7" s="247" t="s">
        <v>58</v>
      </c>
      <c r="C7" s="147" t="s">
        <v>59</v>
      </c>
      <c r="D7" s="148" t="s">
        <v>60</v>
      </c>
      <c r="E7" s="149" t="s">
        <v>61</v>
      </c>
      <c r="F7" s="149" t="s">
        <v>61</v>
      </c>
      <c r="G7" s="149" t="s">
        <v>62</v>
      </c>
      <c r="H7" s="150" t="s">
        <v>63</v>
      </c>
      <c r="I7" s="151"/>
      <c r="J7" s="151"/>
      <c r="L7" s="152"/>
      <c r="M7" s="151"/>
      <c r="N7" s="151"/>
      <c r="O7" s="151"/>
      <c r="P7" s="151"/>
      <c r="Q7" s="151"/>
      <c r="R7" s="151"/>
      <c r="S7" s="151"/>
      <c r="T7" s="151"/>
      <c r="U7" s="127" t="s">
        <v>64</v>
      </c>
      <c r="V7" s="127" t="s">
        <v>65</v>
      </c>
      <c r="W7" s="127" t="s">
        <v>66</v>
      </c>
      <c r="X7" s="153">
        <v>1</v>
      </c>
      <c r="Y7" s="211" t="s">
        <v>67</v>
      </c>
      <c r="Z7" s="211" t="s">
        <v>67</v>
      </c>
      <c r="AA7" s="211" t="s">
        <v>67</v>
      </c>
      <c r="AB7" s="211" t="s">
        <v>67</v>
      </c>
      <c r="AC7" s="211" t="s">
        <v>67</v>
      </c>
      <c r="AD7" s="211" t="s">
        <v>67</v>
      </c>
      <c r="AE7" s="211" t="s">
        <v>67</v>
      </c>
      <c r="AF7" s="211"/>
    </row>
    <row r="8" spans="1:32" ht="161.25" customHeight="1">
      <c r="A8" s="146" t="s">
        <v>57</v>
      </c>
      <c r="B8" s="247" t="s">
        <v>58</v>
      </c>
      <c r="C8" s="147" t="s">
        <v>68</v>
      </c>
      <c r="D8" s="148" t="s">
        <v>69</v>
      </c>
      <c r="E8" s="149" t="s">
        <v>70</v>
      </c>
      <c r="F8" s="149" t="s">
        <v>71</v>
      </c>
      <c r="G8" s="149" t="s">
        <v>72</v>
      </c>
      <c r="H8" s="150" t="s">
        <v>63</v>
      </c>
      <c r="I8" s="151"/>
      <c r="K8" s="152"/>
      <c r="L8" s="151"/>
      <c r="M8" s="151"/>
      <c r="N8" s="152"/>
      <c r="O8" s="151"/>
      <c r="P8" s="151"/>
      <c r="Q8" s="151"/>
      <c r="R8" s="152"/>
      <c r="S8" s="151"/>
      <c r="T8" s="151"/>
      <c r="U8" s="127" t="s">
        <v>73</v>
      </c>
      <c r="V8" s="127" t="s">
        <v>74</v>
      </c>
      <c r="W8" s="127" t="s">
        <v>75</v>
      </c>
      <c r="X8" s="153">
        <v>1</v>
      </c>
      <c r="Y8" s="127" t="s">
        <v>76</v>
      </c>
      <c r="Z8" s="127" t="s">
        <v>74</v>
      </c>
      <c r="AA8" s="236" t="s">
        <v>77</v>
      </c>
      <c r="AB8" s="158">
        <v>1</v>
      </c>
      <c r="AC8" s="148" t="s">
        <v>78</v>
      </c>
      <c r="AD8" s="127" t="s">
        <v>79</v>
      </c>
      <c r="AE8" s="127" t="s">
        <v>80</v>
      </c>
      <c r="AF8" s="158">
        <v>1</v>
      </c>
    </row>
    <row r="9" spans="1:32" ht="162.75" customHeight="1">
      <c r="A9" s="146" t="s">
        <v>57</v>
      </c>
      <c r="B9" s="342" t="s">
        <v>81</v>
      </c>
      <c r="C9" s="147" t="s">
        <v>82</v>
      </c>
      <c r="D9" s="148" t="s">
        <v>83</v>
      </c>
      <c r="E9" s="149" t="s">
        <v>84</v>
      </c>
      <c r="F9" s="149" t="s">
        <v>85</v>
      </c>
      <c r="G9" s="149" t="s">
        <v>85</v>
      </c>
      <c r="H9" s="150" t="s">
        <v>63</v>
      </c>
      <c r="I9" s="151"/>
      <c r="J9" s="151"/>
      <c r="K9" s="151"/>
      <c r="L9" s="151"/>
      <c r="M9" s="151"/>
      <c r="N9" s="151"/>
      <c r="O9" s="151"/>
      <c r="P9" s="151"/>
      <c r="Q9" s="151"/>
      <c r="R9" s="151"/>
      <c r="S9" s="151"/>
      <c r="T9" s="152"/>
      <c r="U9" s="154" t="s">
        <v>67</v>
      </c>
      <c r="V9" s="154" t="s">
        <v>67</v>
      </c>
      <c r="W9" s="154" t="s">
        <v>67</v>
      </c>
      <c r="X9" s="154"/>
      <c r="Y9" s="211" t="s">
        <v>67</v>
      </c>
      <c r="Z9" s="211" t="s">
        <v>67</v>
      </c>
      <c r="AA9" s="236" t="s">
        <v>86</v>
      </c>
      <c r="AB9" s="237" t="s">
        <v>67</v>
      </c>
      <c r="AC9" s="159" t="s">
        <v>87</v>
      </c>
      <c r="AD9" s="127" t="s">
        <v>74</v>
      </c>
      <c r="AE9" s="127" t="s">
        <v>88</v>
      </c>
      <c r="AF9" s="158">
        <v>1</v>
      </c>
    </row>
    <row r="10" spans="1:32" ht="125.25" customHeight="1">
      <c r="A10" s="146" t="s">
        <v>57</v>
      </c>
      <c r="B10" s="342"/>
      <c r="C10" s="147" t="s">
        <v>89</v>
      </c>
      <c r="D10" s="148" t="s">
        <v>90</v>
      </c>
      <c r="E10" s="149" t="s">
        <v>91</v>
      </c>
      <c r="F10" s="149" t="s">
        <v>91</v>
      </c>
      <c r="G10" s="149" t="s">
        <v>91</v>
      </c>
      <c r="H10" s="150" t="s">
        <v>63</v>
      </c>
      <c r="I10" s="152"/>
      <c r="J10" s="151"/>
      <c r="K10" s="151"/>
      <c r="L10" s="151"/>
      <c r="M10" s="151"/>
      <c r="N10" s="151"/>
      <c r="O10" s="151"/>
      <c r="P10" s="151"/>
      <c r="Q10" s="151"/>
      <c r="R10" s="151"/>
      <c r="S10" s="151"/>
      <c r="T10" s="155"/>
      <c r="U10" s="127" t="s">
        <v>92</v>
      </c>
      <c r="V10" s="127" t="s">
        <v>93</v>
      </c>
      <c r="W10" s="127" t="s">
        <v>94</v>
      </c>
      <c r="X10" s="156">
        <v>1</v>
      </c>
      <c r="Y10" s="234" t="s">
        <v>67</v>
      </c>
      <c r="Z10" s="211" t="s">
        <v>67</v>
      </c>
      <c r="AA10" s="237" t="s">
        <v>67</v>
      </c>
      <c r="AB10" s="237" t="s">
        <v>67</v>
      </c>
      <c r="AC10" s="234" t="s">
        <v>67</v>
      </c>
      <c r="AD10" s="211" t="s">
        <v>67</v>
      </c>
      <c r="AE10" s="237" t="s">
        <v>67</v>
      </c>
      <c r="AF10" s="158"/>
    </row>
    <row r="11" spans="1:32" ht="125.25" customHeight="1">
      <c r="A11" s="146" t="s">
        <v>57</v>
      </c>
      <c r="B11" s="343" t="s">
        <v>95</v>
      </c>
      <c r="C11" s="147" t="s">
        <v>96</v>
      </c>
      <c r="D11" s="148" t="s">
        <v>97</v>
      </c>
      <c r="E11" s="149" t="s">
        <v>98</v>
      </c>
      <c r="F11" s="149" t="s">
        <v>99</v>
      </c>
      <c r="G11" s="149" t="s">
        <v>100</v>
      </c>
      <c r="H11" s="150" t="s">
        <v>63</v>
      </c>
      <c r="I11" s="151"/>
      <c r="J11" s="151"/>
      <c r="K11" s="151"/>
      <c r="L11" s="151"/>
      <c r="M11" s="151"/>
      <c r="N11" s="151"/>
      <c r="O11" s="151"/>
      <c r="P11" s="151"/>
      <c r="Q11" s="151"/>
      <c r="R11" s="151"/>
      <c r="S11" s="151"/>
      <c r="T11" s="157"/>
      <c r="U11" s="135" t="s">
        <v>67</v>
      </c>
      <c r="V11" s="135" t="s">
        <v>67</v>
      </c>
      <c r="W11" s="135" t="s">
        <v>67</v>
      </c>
      <c r="X11" s="156"/>
      <c r="Y11" s="234" t="s">
        <v>67</v>
      </c>
      <c r="Z11" s="211" t="s">
        <v>67</v>
      </c>
      <c r="AA11" s="236" t="s">
        <v>86</v>
      </c>
      <c r="AB11" s="237" t="s">
        <v>67</v>
      </c>
      <c r="AC11" s="159" t="s">
        <v>101</v>
      </c>
      <c r="AD11" s="135" t="s">
        <v>74</v>
      </c>
      <c r="AE11" s="159" t="s">
        <v>102</v>
      </c>
      <c r="AF11" s="158">
        <v>1</v>
      </c>
    </row>
    <row r="12" spans="1:32" ht="125.25" customHeight="1">
      <c r="A12" s="146" t="s">
        <v>57</v>
      </c>
      <c r="B12" s="343"/>
      <c r="C12" s="147" t="s">
        <v>103</v>
      </c>
      <c r="D12" s="148" t="s">
        <v>104</v>
      </c>
      <c r="E12" s="149" t="s">
        <v>105</v>
      </c>
      <c r="F12" s="149" t="s">
        <v>105</v>
      </c>
      <c r="G12" s="149" t="s">
        <v>106</v>
      </c>
      <c r="H12" s="150" t="s">
        <v>63</v>
      </c>
      <c r="I12" s="152"/>
      <c r="J12" s="151"/>
      <c r="K12" s="151"/>
      <c r="L12" s="151"/>
      <c r="M12" s="151"/>
      <c r="N12" s="151"/>
      <c r="O12" s="151"/>
      <c r="P12" s="151"/>
      <c r="Q12" s="151"/>
      <c r="R12" s="151"/>
      <c r="S12" s="151"/>
      <c r="T12" s="151"/>
      <c r="U12" s="127" t="s">
        <v>107</v>
      </c>
      <c r="V12" s="127" t="s">
        <v>108</v>
      </c>
      <c r="W12" s="127" t="s">
        <v>109</v>
      </c>
      <c r="X12" s="259">
        <v>1</v>
      </c>
      <c r="Y12" s="211" t="s">
        <v>67</v>
      </c>
      <c r="Z12" s="154" t="s">
        <v>67</v>
      </c>
      <c r="AA12" s="237" t="s">
        <v>67</v>
      </c>
      <c r="AB12" s="237" t="s">
        <v>67</v>
      </c>
      <c r="AC12" s="237" t="s">
        <v>67</v>
      </c>
      <c r="AD12" s="237" t="s">
        <v>67</v>
      </c>
      <c r="AE12" s="211" t="s">
        <v>67</v>
      </c>
      <c r="AF12" s="158"/>
    </row>
    <row r="13" spans="1:32" ht="125.25" customHeight="1">
      <c r="A13" s="146" t="s">
        <v>57</v>
      </c>
      <c r="B13" s="247" t="s">
        <v>110</v>
      </c>
      <c r="C13" s="147" t="s">
        <v>111</v>
      </c>
      <c r="D13" s="148" t="s">
        <v>112</v>
      </c>
      <c r="E13" s="149" t="s">
        <v>113</v>
      </c>
      <c r="F13" s="149" t="s">
        <v>114</v>
      </c>
      <c r="G13" s="149" t="s">
        <v>115</v>
      </c>
      <c r="H13" s="150" t="s">
        <v>63</v>
      </c>
      <c r="I13" s="152"/>
      <c r="J13" s="151"/>
      <c r="K13" s="151"/>
      <c r="L13" s="151"/>
      <c r="M13" s="152"/>
      <c r="N13" s="151"/>
      <c r="O13" s="151"/>
      <c r="P13" s="151"/>
      <c r="Q13" s="152"/>
      <c r="R13" s="151"/>
      <c r="S13" s="151"/>
      <c r="T13" s="151"/>
      <c r="U13" s="127" t="s">
        <v>116</v>
      </c>
      <c r="V13" s="346" t="s">
        <v>74</v>
      </c>
      <c r="W13" s="348" t="s">
        <v>117</v>
      </c>
      <c r="X13" s="261">
        <v>1</v>
      </c>
      <c r="Y13" s="258" t="s">
        <v>118</v>
      </c>
      <c r="Z13" s="135" t="s">
        <v>74</v>
      </c>
      <c r="AA13" s="257" t="s">
        <v>119</v>
      </c>
      <c r="AB13" s="158">
        <v>1</v>
      </c>
      <c r="AC13" s="258" t="s">
        <v>120</v>
      </c>
      <c r="AD13" s="135" t="s">
        <v>74</v>
      </c>
      <c r="AE13" s="135" t="s">
        <v>121</v>
      </c>
      <c r="AF13" s="158">
        <v>1</v>
      </c>
    </row>
    <row r="14" spans="1:32" ht="138.75" hidden="1" customHeight="1">
      <c r="A14" s="146" t="s">
        <v>57</v>
      </c>
      <c r="B14" s="247" t="s">
        <v>122</v>
      </c>
      <c r="C14" s="147" t="s">
        <v>123</v>
      </c>
      <c r="D14" s="148" t="s">
        <v>124</v>
      </c>
      <c r="E14" s="149" t="s">
        <v>125</v>
      </c>
      <c r="F14" s="149" t="s">
        <v>126</v>
      </c>
      <c r="G14" s="149" t="s">
        <v>127</v>
      </c>
      <c r="H14" s="150" t="s">
        <v>128</v>
      </c>
      <c r="I14" s="152"/>
      <c r="J14" s="151"/>
      <c r="K14" s="151"/>
      <c r="L14" s="151"/>
      <c r="M14" s="152"/>
      <c r="N14" s="151"/>
      <c r="O14" s="151"/>
      <c r="P14" s="151"/>
      <c r="Q14" s="152"/>
      <c r="R14" s="151"/>
      <c r="S14" s="151"/>
      <c r="T14" s="151"/>
      <c r="U14" s="159" t="s">
        <v>129</v>
      </c>
      <c r="V14" s="347"/>
      <c r="W14" s="349"/>
      <c r="X14" s="156"/>
      <c r="Y14" s="260" t="s">
        <v>130</v>
      </c>
      <c r="Z14" s="135" t="s">
        <v>74</v>
      </c>
      <c r="AA14" s="236" t="s">
        <v>119</v>
      </c>
      <c r="AB14" s="158">
        <v>1</v>
      </c>
      <c r="AC14" s="258" t="s">
        <v>131</v>
      </c>
      <c r="AD14" s="135" t="s">
        <v>74</v>
      </c>
      <c r="AE14" s="135" t="s">
        <v>121</v>
      </c>
      <c r="AF14" s="158">
        <v>1</v>
      </c>
    </row>
    <row r="15" spans="1:32" ht="155.25" customHeight="1">
      <c r="A15" s="161" t="s">
        <v>132</v>
      </c>
      <c r="B15" s="248" t="s">
        <v>133</v>
      </c>
      <c r="C15" s="162" t="s">
        <v>59</v>
      </c>
      <c r="D15" s="163" t="s">
        <v>134</v>
      </c>
      <c r="E15" s="164" t="s">
        <v>135</v>
      </c>
      <c r="F15" s="164" t="s">
        <v>136</v>
      </c>
      <c r="G15" s="164" t="s">
        <v>137</v>
      </c>
      <c r="H15" s="165" t="s">
        <v>63</v>
      </c>
      <c r="I15" s="151"/>
      <c r="J15" s="151"/>
      <c r="K15" s="151"/>
      <c r="L15" s="151"/>
      <c r="M15" s="151"/>
      <c r="N15" s="152"/>
      <c r="O15" s="152"/>
      <c r="P15" s="151"/>
      <c r="Q15" s="151"/>
      <c r="R15" s="151"/>
      <c r="S15" s="151"/>
      <c r="T15" s="151"/>
      <c r="U15" s="151" t="s">
        <v>67</v>
      </c>
      <c r="V15" s="151" t="s">
        <v>67</v>
      </c>
      <c r="W15" s="151" t="s">
        <v>67</v>
      </c>
      <c r="X15" s="174"/>
      <c r="Y15" s="127" t="s">
        <v>138</v>
      </c>
      <c r="Z15" s="132" t="s">
        <v>139</v>
      </c>
      <c r="AA15" s="236" t="s">
        <v>140</v>
      </c>
      <c r="AB15" s="158">
        <v>1</v>
      </c>
      <c r="AC15" s="127" t="s">
        <v>141</v>
      </c>
      <c r="AD15" s="127" t="s">
        <v>142</v>
      </c>
      <c r="AE15" s="135" t="s">
        <v>143</v>
      </c>
      <c r="AF15" s="158">
        <v>1</v>
      </c>
    </row>
    <row r="16" spans="1:32" ht="89.25" customHeight="1">
      <c r="A16" s="359" t="s">
        <v>132</v>
      </c>
      <c r="B16" s="246" t="s">
        <v>144</v>
      </c>
      <c r="C16" s="144" t="s">
        <v>82</v>
      </c>
      <c r="D16" s="163" t="s">
        <v>145</v>
      </c>
      <c r="E16" s="164" t="s">
        <v>146</v>
      </c>
      <c r="F16" s="164" t="s">
        <v>147</v>
      </c>
      <c r="G16" s="164" t="s">
        <v>148</v>
      </c>
      <c r="H16" s="165" t="s">
        <v>63</v>
      </c>
      <c r="I16" s="151"/>
      <c r="J16" s="151"/>
      <c r="K16" s="151"/>
      <c r="L16" s="151"/>
      <c r="M16" s="151"/>
      <c r="N16" s="151"/>
      <c r="O16" s="151"/>
      <c r="P16" s="151"/>
      <c r="Q16" s="151"/>
      <c r="R16" s="151"/>
      <c r="S16" s="152"/>
      <c r="T16" s="152"/>
      <c r="U16" s="151" t="s">
        <v>67</v>
      </c>
      <c r="V16" s="151" t="s">
        <v>67</v>
      </c>
      <c r="W16" s="151" t="s">
        <v>67</v>
      </c>
      <c r="X16" s="151"/>
      <c r="Y16" s="211" t="s">
        <v>67</v>
      </c>
      <c r="Z16" s="211" t="s">
        <v>67</v>
      </c>
      <c r="AA16" s="237" t="s">
        <v>67</v>
      </c>
      <c r="AB16" s="237" t="s">
        <v>67</v>
      </c>
      <c r="AC16" s="269"/>
      <c r="AD16" s="270"/>
      <c r="AE16" s="135" t="s">
        <v>149</v>
      </c>
      <c r="AF16" s="158">
        <v>1</v>
      </c>
    </row>
    <row r="17" spans="1:32" ht="212.25" hidden="1" customHeight="1">
      <c r="A17" s="360"/>
      <c r="B17" s="362" t="s">
        <v>150</v>
      </c>
      <c r="C17" s="144" t="s">
        <v>96</v>
      </c>
      <c r="D17" s="163" t="s">
        <v>151</v>
      </c>
      <c r="E17" s="164" t="s">
        <v>152</v>
      </c>
      <c r="F17" s="164" t="s">
        <v>153</v>
      </c>
      <c r="G17" s="166" t="s">
        <v>154</v>
      </c>
      <c r="H17" s="167" t="s">
        <v>155</v>
      </c>
      <c r="I17" s="168"/>
      <c r="J17" s="169"/>
      <c r="K17" s="170"/>
      <c r="L17" s="169"/>
      <c r="M17" s="168"/>
      <c r="N17" s="169"/>
      <c r="O17" s="169"/>
      <c r="P17" s="169"/>
      <c r="Q17" s="152"/>
      <c r="R17" s="151"/>
      <c r="S17" s="151"/>
      <c r="T17" s="151"/>
      <c r="U17" s="127" t="s">
        <v>156</v>
      </c>
      <c r="V17" s="127" t="s">
        <v>74</v>
      </c>
      <c r="W17" s="127" t="s">
        <v>157</v>
      </c>
      <c r="X17" s="153">
        <v>1</v>
      </c>
      <c r="Y17" s="127" t="s">
        <v>158</v>
      </c>
      <c r="Z17" s="127" t="s">
        <v>159</v>
      </c>
      <c r="AA17" s="236" t="s">
        <v>160</v>
      </c>
      <c r="AB17" s="158">
        <v>0.8</v>
      </c>
      <c r="AC17" s="127" t="s">
        <v>161</v>
      </c>
      <c r="AD17" s="127" t="s">
        <v>162</v>
      </c>
      <c r="AE17" s="135" t="s">
        <v>163</v>
      </c>
      <c r="AF17" s="158">
        <v>0.9</v>
      </c>
    </row>
    <row r="18" spans="1:32" ht="191.25" hidden="1" customHeight="1">
      <c r="A18" s="360"/>
      <c r="B18" s="362"/>
      <c r="C18" s="144" t="s">
        <v>103</v>
      </c>
      <c r="D18" s="164" t="s">
        <v>164</v>
      </c>
      <c r="E18" s="164" t="s">
        <v>152</v>
      </c>
      <c r="F18" s="164" t="s">
        <v>153</v>
      </c>
      <c r="G18" s="166" t="s">
        <v>154</v>
      </c>
      <c r="H18" s="172" t="s">
        <v>165</v>
      </c>
      <c r="I18" s="173"/>
      <c r="J18" s="174"/>
      <c r="L18" s="175"/>
      <c r="M18" s="176"/>
      <c r="N18" s="175"/>
      <c r="O18" s="174"/>
      <c r="P18" s="174"/>
      <c r="Q18" s="152"/>
      <c r="R18" s="151"/>
      <c r="S18" s="151"/>
      <c r="T18" s="151"/>
      <c r="U18" s="127" t="s">
        <v>166</v>
      </c>
      <c r="V18" s="126" t="s">
        <v>167</v>
      </c>
      <c r="W18" s="127" t="s">
        <v>168</v>
      </c>
      <c r="X18" s="171">
        <v>1</v>
      </c>
      <c r="Y18" s="127" t="s">
        <v>158</v>
      </c>
      <c r="Z18" s="127" t="s">
        <v>159</v>
      </c>
      <c r="AA18" s="236" t="s">
        <v>169</v>
      </c>
      <c r="AB18" s="158">
        <v>0.9</v>
      </c>
      <c r="AC18" s="127" t="s">
        <v>170</v>
      </c>
      <c r="AD18" s="127" t="s">
        <v>162</v>
      </c>
      <c r="AE18" s="135" t="s">
        <v>171</v>
      </c>
      <c r="AF18" s="158">
        <v>1</v>
      </c>
    </row>
    <row r="19" spans="1:32" ht="105" customHeight="1">
      <c r="A19" s="361"/>
      <c r="B19" s="363"/>
      <c r="C19" s="144">
        <v>3.3</v>
      </c>
      <c r="D19" s="163" t="s">
        <v>172</v>
      </c>
      <c r="E19" s="164" t="s">
        <v>173</v>
      </c>
      <c r="F19" s="164" t="s">
        <v>173</v>
      </c>
      <c r="G19" s="164" t="s">
        <v>174</v>
      </c>
      <c r="H19" s="165" t="s">
        <v>63</v>
      </c>
      <c r="I19" s="177"/>
      <c r="J19" s="178"/>
      <c r="K19" s="179"/>
      <c r="L19" s="179"/>
      <c r="M19" s="180"/>
      <c r="N19" s="179"/>
      <c r="O19" s="181"/>
      <c r="P19" s="182"/>
      <c r="Q19" s="183"/>
      <c r="R19" s="182"/>
      <c r="S19" s="182"/>
      <c r="T19" s="151"/>
      <c r="U19" s="127" t="s">
        <v>175</v>
      </c>
      <c r="V19" s="127" t="s">
        <v>74</v>
      </c>
      <c r="W19" s="127" t="s">
        <v>176</v>
      </c>
      <c r="X19" s="153">
        <v>1</v>
      </c>
      <c r="Y19" s="127" t="s">
        <v>177</v>
      </c>
      <c r="Z19" s="127" t="s">
        <v>74</v>
      </c>
      <c r="AA19" s="237" t="s">
        <v>178</v>
      </c>
      <c r="AB19" s="158">
        <v>1</v>
      </c>
      <c r="AC19" s="127" t="s">
        <v>177</v>
      </c>
      <c r="AD19" s="127" t="s">
        <v>74</v>
      </c>
      <c r="AE19" s="135" t="s">
        <v>179</v>
      </c>
      <c r="AF19" s="158">
        <v>1</v>
      </c>
    </row>
    <row r="20" spans="1:32" ht="135" hidden="1" customHeight="1">
      <c r="A20" s="184" t="s">
        <v>180</v>
      </c>
      <c r="B20" s="249" t="s">
        <v>181</v>
      </c>
      <c r="C20" s="185" t="s">
        <v>59</v>
      </c>
      <c r="D20" s="186" t="s">
        <v>182</v>
      </c>
      <c r="E20" s="164" t="s">
        <v>183</v>
      </c>
      <c r="F20" s="164" t="s">
        <v>183</v>
      </c>
      <c r="G20" s="164" t="s">
        <v>184</v>
      </c>
      <c r="H20" s="187" t="s">
        <v>185</v>
      </c>
      <c r="I20" s="151"/>
      <c r="J20" s="151"/>
      <c r="K20" s="174"/>
      <c r="L20" s="174"/>
      <c r="M20" s="173"/>
      <c r="N20" s="174"/>
      <c r="O20" s="151"/>
      <c r="P20" s="151"/>
      <c r="Q20" s="151"/>
      <c r="R20" s="151"/>
      <c r="S20" s="151"/>
      <c r="T20" s="151"/>
      <c r="U20" s="151" t="s">
        <v>67</v>
      </c>
      <c r="V20" s="151" t="s">
        <v>67</v>
      </c>
      <c r="W20" s="151" t="s">
        <v>67</v>
      </c>
      <c r="X20" s="151"/>
      <c r="Y20" s="127" t="s">
        <v>186</v>
      </c>
      <c r="Z20" s="127" t="s">
        <v>74</v>
      </c>
      <c r="AA20" s="237" t="s">
        <v>187</v>
      </c>
      <c r="AB20" s="158">
        <v>1</v>
      </c>
      <c r="AC20" s="211" t="s">
        <v>67</v>
      </c>
      <c r="AD20" s="211" t="s">
        <v>67</v>
      </c>
      <c r="AE20" s="263" t="s">
        <v>67</v>
      </c>
      <c r="AF20" s="158"/>
    </row>
    <row r="21" spans="1:32" ht="94.5" hidden="1" customHeight="1">
      <c r="A21" s="184" t="s">
        <v>180</v>
      </c>
      <c r="B21" s="344" t="s">
        <v>188</v>
      </c>
      <c r="C21" s="185" t="s">
        <v>82</v>
      </c>
      <c r="D21" s="188" t="s">
        <v>189</v>
      </c>
      <c r="E21" s="164" t="s">
        <v>190</v>
      </c>
      <c r="F21" s="164" t="s">
        <v>190</v>
      </c>
      <c r="G21" s="164" t="s">
        <v>190</v>
      </c>
      <c r="H21" s="187" t="s">
        <v>185</v>
      </c>
      <c r="I21" s="151"/>
      <c r="J21" s="151"/>
      <c r="K21" s="189"/>
      <c r="L21" s="151"/>
      <c r="M21" s="152"/>
      <c r="N21" s="151"/>
      <c r="O21" s="151"/>
      <c r="P21" s="151"/>
      <c r="Q21" s="151"/>
      <c r="R21" s="151"/>
      <c r="S21" s="151"/>
      <c r="T21" s="151"/>
      <c r="U21" s="151" t="s">
        <v>67</v>
      </c>
      <c r="V21" s="151" t="s">
        <v>67</v>
      </c>
      <c r="W21" s="151" t="s">
        <v>67</v>
      </c>
      <c r="X21" s="151"/>
      <c r="Y21" s="127" t="s">
        <v>191</v>
      </c>
      <c r="Z21" s="127" t="s">
        <v>74</v>
      </c>
      <c r="AA21" s="237" t="s">
        <v>178</v>
      </c>
      <c r="AB21" s="158">
        <v>1</v>
      </c>
      <c r="AC21" s="127" t="s">
        <v>192</v>
      </c>
      <c r="AD21" s="127" t="s">
        <v>74</v>
      </c>
      <c r="AE21" s="135" t="s">
        <v>193</v>
      </c>
      <c r="AF21" s="158">
        <v>1</v>
      </c>
    </row>
    <row r="22" spans="1:32" ht="198.75" hidden="1" customHeight="1">
      <c r="A22" s="184" t="s">
        <v>180</v>
      </c>
      <c r="B22" s="345"/>
      <c r="C22" s="185" t="s">
        <v>89</v>
      </c>
      <c r="D22" s="163" t="s">
        <v>194</v>
      </c>
      <c r="E22" s="164" t="s">
        <v>195</v>
      </c>
      <c r="F22" s="164" t="s">
        <v>195</v>
      </c>
      <c r="G22" s="164" t="s">
        <v>196</v>
      </c>
      <c r="H22" s="187" t="s">
        <v>185</v>
      </c>
      <c r="I22" s="174"/>
      <c r="J22" s="174"/>
      <c r="L22" s="174"/>
      <c r="M22" s="173"/>
      <c r="N22" s="151"/>
      <c r="O22" s="151"/>
      <c r="P22" s="151"/>
      <c r="Q22" s="151"/>
      <c r="R22" s="151"/>
      <c r="S22" s="151"/>
      <c r="T22" s="151"/>
      <c r="U22" s="127" t="s">
        <v>67</v>
      </c>
      <c r="V22" s="151" t="s">
        <v>67</v>
      </c>
      <c r="W22" s="151" t="s">
        <v>67</v>
      </c>
      <c r="X22" s="151"/>
      <c r="Y22" s="127" t="s">
        <v>197</v>
      </c>
      <c r="Z22" s="127" t="s">
        <v>74</v>
      </c>
      <c r="AA22" s="237" t="s">
        <v>178</v>
      </c>
      <c r="AB22" s="158">
        <v>1</v>
      </c>
      <c r="AC22" s="127" t="s">
        <v>198</v>
      </c>
      <c r="AD22" s="127" t="s">
        <v>74</v>
      </c>
      <c r="AE22" s="135" t="s">
        <v>199</v>
      </c>
      <c r="AF22" s="158">
        <v>1</v>
      </c>
    </row>
    <row r="23" spans="1:32" ht="184.5" hidden="1" customHeight="1">
      <c r="A23" s="184" t="s">
        <v>180</v>
      </c>
      <c r="B23" s="344" t="s">
        <v>200</v>
      </c>
      <c r="C23" s="185" t="s">
        <v>96</v>
      </c>
      <c r="D23" s="163" t="s">
        <v>201</v>
      </c>
      <c r="E23" s="164" t="s">
        <v>202</v>
      </c>
      <c r="F23" s="164" t="s">
        <v>203</v>
      </c>
      <c r="G23" s="190" t="s">
        <v>204</v>
      </c>
      <c r="H23" s="191" t="s">
        <v>205</v>
      </c>
      <c r="I23" s="152"/>
      <c r="J23" s="152"/>
      <c r="K23" s="152"/>
      <c r="L23" s="152"/>
      <c r="M23" s="152"/>
      <c r="N23" s="152"/>
      <c r="O23" s="152"/>
      <c r="P23" s="152"/>
      <c r="Q23" s="152"/>
      <c r="R23" s="152"/>
      <c r="S23" s="152"/>
      <c r="T23" s="152"/>
      <c r="U23" s="127" t="s">
        <v>206</v>
      </c>
      <c r="V23" s="127" t="s">
        <v>74</v>
      </c>
      <c r="W23" s="127" t="s">
        <v>207</v>
      </c>
      <c r="X23" s="171">
        <v>1</v>
      </c>
      <c r="Y23" s="126" t="s">
        <v>208</v>
      </c>
      <c r="Z23" s="127" t="s">
        <v>74</v>
      </c>
      <c r="AA23" s="237" t="s">
        <v>178</v>
      </c>
      <c r="AB23" s="158">
        <v>1</v>
      </c>
      <c r="AC23" s="127" t="s">
        <v>209</v>
      </c>
      <c r="AD23" s="127" t="s">
        <v>74</v>
      </c>
      <c r="AE23" s="135" t="s">
        <v>210</v>
      </c>
      <c r="AF23" s="158">
        <v>1</v>
      </c>
    </row>
    <row r="24" spans="1:32" ht="249.75" hidden="1" customHeight="1">
      <c r="A24" s="184" t="s">
        <v>180</v>
      </c>
      <c r="B24" s="345"/>
      <c r="C24" s="185" t="s">
        <v>103</v>
      </c>
      <c r="D24" s="163" t="s">
        <v>211</v>
      </c>
      <c r="E24" s="164" t="s">
        <v>212</v>
      </c>
      <c r="F24" s="164" t="s">
        <v>212</v>
      </c>
      <c r="G24" s="164" t="s">
        <v>213</v>
      </c>
      <c r="H24" s="191" t="s">
        <v>214</v>
      </c>
      <c r="I24" s="151"/>
      <c r="J24" s="152"/>
      <c r="K24" s="151"/>
      <c r="L24" s="152"/>
      <c r="M24" s="151"/>
      <c r="N24" s="152"/>
      <c r="O24" s="151"/>
      <c r="P24" s="152"/>
      <c r="Q24" s="151"/>
      <c r="R24" s="152"/>
      <c r="S24" s="151"/>
      <c r="T24" s="152"/>
      <c r="U24" s="127" t="s">
        <v>215</v>
      </c>
      <c r="V24" s="127" t="s">
        <v>74</v>
      </c>
      <c r="W24" s="133" t="s">
        <v>216</v>
      </c>
      <c r="X24" s="153">
        <v>1</v>
      </c>
      <c r="Y24" s="126" t="s">
        <v>217</v>
      </c>
      <c r="Z24" s="127" t="s">
        <v>218</v>
      </c>
      <c r="AA24" s="237" t="s">
        <v>178</v>
      </c>
      <c r="AB24" s="158">
        <v>1</v>
      </c>
      <c r="AC24" s="159" t="s">
        <v>219</v>
      </c>
      <c r="AD24" s="127" t="s">
        <v>74</v>
      </c>
      <c r="AE24" s="135" t="s">
        <v>220</v>
      </c>
      <c r="AF24" s="158">
        <v>0.8</v>
      </c>
    </row>
    <row r="25" spans="1:32" ht="123.75" hidden="1" customHeight="1">
      <c r="A25" s="184" t="s">
        <v>180</v>
      </c>
      <c r="B25" s="250" t="s">
        <v>221</v>
      </c>
      <c r="C25" s="185" t="s">
        <v>222</v>
      </c>
      <c r="D25" s="163" t="s">
        <v>223</v>
      </c>
      <c r="E25" s="164" t="s">
        <v>224</v>
      </c>
      <c r="F25" s="164" t="s">
        <v>225</v>
      </c>
      <c r="G25" s="164" t="s">
        <v>226</v>
      </c>
      <c r="H25" s="187" t="s">
        <v>185</v>
      </c>
      <c r="I25" s="151"/>
      <c r="J25" s="151"/>
      <c r="K25" s="151"/>
      <c r="L25" s="151"/>
      <c r="M25" s="151"/>
      <c r="N25" s="151"/>
      <c r="O25" s="152"/>
      <c r="P25" s="151"/>
      <c r="Q25" s="151"/>
      <c r="R25" s="151"/>
      <c r="S25" s="151"/>
      <c r="T25" s="151"/>
      <c r="U25" s="151" t="s">
        <v>67</v>
      </c>
      <c r="V25" s="151" t="s">
        <v>67</v>
      </c>
      <c r="W25" s="174" t="s">
        <v>67</v>
      </c>
      <c r="X25" s="151"/>
      <c r="Y25" s="126" t="s">
        <v>227</v>
      </c>
      <c r="Z25" s="127" t="s">
        <v>74</v>
      </c>
      <c r="AA25" s="236" t="s">
        <v>228</v>
      </c>
      <c r="AB25" s="158">
        <v>0.8</v>
      </c>
      <c r="AC25" s="266"/>
      <c r="AD25" s="266"/>
      <c r="AE25" s="267" t="s">
        <v>229</v>
      </c>
      <c r="AF25" s="268">
        <v>0</v>
      </c>
    </row>
    <row r="26" spans="1:32" ht="125.25" hidden="1" customHeight="1">
      <c r="A26" s="192" t="s">
        <v>230</v>
      </c>
      <c r="B26" s="339" t="s">
        <v>231</v>
      </c>
      <c r="C26" s="193" t="s">
        <v>59</v>
      </c>
      <c r="D26" s="163" t="s">
        <v>232</v>
      </c>
      <c r="E26" s="164" t="s">
        <v>233</v>
      </c>
      <c r="F26" s="164" t="s">
        <v>234</v>
      </c>
      <c r="G26" s="164" t="s">
        <v>235</v>
      </c>
      <c r="H26" s="194" t="s">
        <v>236</v>
      </c>
      <c r="I26" s="151"/>
      <c r="J26" s="152"/>
      <c r="K26" s="152"/>
      <c r="L26" s="152"/>
      <c r="M26" s="151"/>
      <c r="N26" s="151"/>
      <c r="O26" s="151"/>
      <c r="P26" s="151"/>
      <c r="Q26" s="151"/>
      <c r="R26" s="151"/>
      <c r="S26" s="151"/>
      <c r="T26" s="151"/>
      <c r="U26" s="127" t="s">
        <v>237</v>
      </c>
      <c r="V26" s="127" t="s">
        <v>74</v>
      </c>
      <c r="W26" s="148" t="s">
        <v>238</v>
      </c>
      <c r="X26" s="171">
        <v>1</v>
      </c>
      <c r="Y26" s="151" t="s">
        <v>67</v>
      </c>
      <c r="Z26" s="151" t="s">
        <v>67</v>
      </c>
      <c r="AA26" s="237" t="s">
        <v>67</v>
      </c>
      <c r="AB26" s="237" t="s">
        <v>67</v>
      </c>
      <c r="AC26" s="151"/>
      <c r="AD26" s="151"/>
      <c r="AE26" s="135" t="s">
        <v>239</v>
      </c>
    </row>
    <row r="27" spans="1:32" ht="108.75" hidden="1" customHeight="1">
      <c r="A27" s="192" t="s">
        <v>230</v>
      </c>
      <c r="B27" s="340"/>
      <c r="C27" s="195" t="s">
        <v>68</v>
      </c>
      <c r="D27" s="163" t="s">
        <v>240</v>
      </c>
      <c r="E27" s="164" t="s">
        <v>241</v>
      </c>
      <c r="F27" s="164" t="s">
        <v>242</v>
      </c>
      <c r="G27" s="164" t="s">
        <v>243</v>
      </c>
      <c r="H27" s="194" t="s">
        <v>236</v>
      </c>
      <c r="I27" s="152"/>
      <c r="J27" s="152"/>
      <c r="K27" s="152"/>
      <c r="L27" s="152"/>
      <c r="M27" s="152"/>
      <c r="N27" s="152"/>
      <c r="O27" s="152"/>
      <c r="P27" s="152"/>
      <c r="Q27" s="152"/>
      <c r="R27" s="152"/>
      <c r="S27" s="152"/>
      <c r="T27" s="152"/>
      <c r="U27" s="127" t="s">
        <v>244</v>
      </c>
      <c r="V27" s="127" t="s">
        <v>74</v>
      </c>
      <c r="W27" s="127" t="s">
        <v>245</v>
      </c>
      <c r="X27" s="196">
        <v>0.9</v>
      </c>
      <c r="Y27" s="128" t="s">
        <v>246</v>
      </c>
      <c r="Z27" s="127" t="s">
        <v>247</v>
      </c>
      <c r="AA27" s="236" t="s">
        <v>248</v>
      </c>
      <c r="AB27" s="158">
        <v>1</v>
      </c>
      <c r="AC27" s="127" t="s">
        <v>249</v>
      </c>
      <c r="AD27" s="127" t="s">
        <v>250</v>
      </c>
      <c r="AE27" s="135" t="s">
        <v>251</v>
      </c>
      <c r="AF27" s="158">
        <v>1</v>
      </c>
    </row>
    <row r="28" spans="1:32" ht="257.25" hidden="1" customHeight="1">
      <c r="A28" s="192" t="s">
        <v>230</v>
      </c>
      <c r="B28" s="356" t="s">
        <v>252</v>
      </c>
      <c r="C28" s="193" t="s">
        <v>82</v>
      </c>
      <c r="D28" s="163" t="s">
        <v>253</v>
      </c>
      <c r="E28" s="164" t="s">
        <v>254</v>
      </c>
      <c r="F28" s="164" t="s">
        <v>254</v>
      </c>
      <c r="G28" s="164" t="s">
        <v>254</v>
      </c>
      <c r="H28" s="194" t="s">
        <v>236</v>
      </c>
      <c r="I28" s="151"/>
      <c r="J28" s="151"/>
      <c r="K28" s="151"/>
      <c r="L28" s="151"/>
      <c r="M28" s="151"/>
      <c r="N28" s="151"/>
      <c r="O28" s="151"/>
      <c r="P28" s="151"/>
      <c r="Q28" s="151"/>
      <c r="R28" s="151"/>
      <c r="S28" s="152"/>
      <c r="T28" s="151"/>
      <c r="U28" s="151" t="s">
        <v>67</v>
      </c>
      <c r="V28" s="151" t="s">
        <v>67</v>
      </c>
      <c r="W28" s="155" t="s">
        <v>67</v>
      </c>
      <c r="X28" s="179"/>
      <c r="Y28" s="235" t="s">
        <v>67</v>
      </c>
      <c r="Z28" s="234" t="s">
        <v>67</v>
      </c>
      <c r="AA28" s="236" t="s">
        <v>255</v>
      </c>
      <c r="AB28" s="237" t="s">
        <v>67</v>
      </c>
      <c r="AC28" s="128" t="s">
        <v>256</v>
      </c>
      <c r="AD28" s="127" t="s">
        <v>250</v>
      </c>
      <c r="AE28" s="135" t="s">
        <v>257</v>
      </c>
      <c r="AF28" s="158">
        <v>0.8</v>
      </c>
    </row>
    <row r="29" spans="1:32" ht="135" hidden="1" customHeight="1">
      <c r="A29" s="192" t="s">
        <v>230</v>
      </c>
      <c r="B29" s="357"/>
      <c r="C29" s="195" t="s">
        <v>89</v>
      </c>
      <c r="D29" s="164" t="s">
        <v>258</v>
      </c>
      <c r="E29" s="164" t="s">
        <v>259</v>
      </c>
      <c r="F29" s="164" t="s">
        <v>259</v>
      </c>
      <c r="G29" s="164" t="s">
        <v>259</v>
      </c>
      <c r="H29" s="194" t="s">
        <v>236</v>
      </c>
      <c r="I29" s="151"/>
      <c r="J29" s="151"/>
      <c r="K29" s="151"/>
      <c r="M29" s="152"/>
      <c r="N29" s="151"/>
      <c r="O29" s="151"/>
      <c r="P29" s="151"/>
      <c r="Q29" s="151"/>
      <c r="R29" s="151"/>
      <c r="S29" s="151"/>
      <c r="T29" s="151"/>
      <c r="U29" s="127" t="s">
        <v>260</v>
      </c>
      <c r="V29" s="127" t="s">
        <v>261</v>
      </c>
      <c r="W29" s="197" t="s">
        <v>262</v>
      </c>
      <c r="X29" s="198">
        <v>0.5</v>
      </c>
      <c r="Y29" s="134" t="s">
        <v>263</v>
      </c>
      <c r="Z29" s="127" t="s">
        <v>74</v>
      </c>
      <c r="AA29" s="236" t="s">
        <v>264</v>
      </c>
      <c r="AB29" s="262">
        <v>0.9</v>
      </c>
      <c r="AC29" s="263" t="s">
        <v>67</v>
      </c>
      <c r="AD29" s="263" t="s">
        <v>67</v>
      </c>
      <c r="AE29" s="135" t="s">
        <v>265</v>
      </c>
      <c r="AF29" s="158"/>
    </row>
    <row r="30" spans="1:32" ht="131.25" hidden="1" customHeight="1">
      <c r="A30" s="192" t="s">
        <v>230</v>
      </c>
      <c r="B30" s="358"/>
      <c r="C30" s="195" t="s">
        <v>266</v>
      </c>
      <c r="D30" s="244" t="s">
        <v>267</v>
      </c>
      <c r="E30" s="164" t="s">
        <v>268</v>
      </c>
      <c r="F30" s="164" t="s">
        <v>268</v>
      </c>
      <c r="G30" s="164" t="s">
        <v>268</v>
      </c>
      <c r="H30" s="194" t="s">
        <v>236</v>
      </c>
      <c r="I30" s="152"/>
      <c r="J30" s="152"/>
      <c r="K30" s="152"/>
      <c r="L30" s="152"/>
      <c r="M30" s="152"/>
      <c r="N30" s="152"/>
      <c r="O30" s="152"/>
      <c r="P30" s="152"/>
      <c r="Q30" s="152"/>
      <c r="R30" s="152"/>
      <c r="S30" s="152"/>
      <c r="T30" s="152"/>
      <c r="U30" s="127" t="s">
        <v>269</v>
      </c>
      <c r="V30" s="127" t="s">
        <v>74</v>
      </c>
      <c r="W30" s="148" t="s">
        <v>270</v>
      </c>
      <c r="X30" s="153">
        <v>0.5</v>
      </c>
      <c r="Y30" s="127" t="s">
        <v>269</v>
      </c>
      <c r="Z30" s="127" t="s">
        <v>74</v>
      </c>
      <c r="AA30" s="236" t="s">
        <v>271</v>
      </c>
      <c r="AB30" s="158">
        <v>1</v>
      </c>
      <c r="AC30" s="160" t="s">
        <v>272</v>
      </c>
      <c r="AD30" s="127" t="s">
        <v>74</v>
      </c>
      <c r="AE30" s="135" t="s">
        <v>187</v>
      </c>
      <c r="AF30" s="158">
        <v>1</v>
      </c>
    </row>
    <row r="31" spans="1:32" ht="165.75" hidden="1" customHeight="1">
      <c r="A31" s="192" t="s">
        <v>230</v>
      </c>
      <c r="B31" s="251" t="s">
        <v>273</v>
      </c>
      <c r="C31" s="195" t="s">
        <v>96</v>
      </c>
      <c r="D31" s="163" t="s">
        <v>274</v>
      </c>
      <c r="E31" s="164" t="s">
        <v>275</v>
      </c>
      <c r="F31" s="164" t="s">
        <v>276</v>
      </c>
      <c r="G31" s="164" t="s">
        <v>276</v>
      </c>
      <c r="H31" s="194" t="s">
        <v>236</v>
      </c>
      <c r="I31" s="152"/>
      <c r="J31" s="152"/>
      <c r="K31" s="152"/>
      <c r="L31" s="173"/>
      <c r="M31" s="152"/>
      <c r="N31" s="152"/>
      <c r="O31" s="152"/>
      <c r="P31" s="152"/>
      <c r="Q31" s="152"/>
      <c r="R31" s="152"/>
      <c r="S31" s="152"/>
      <c r="T31" s="152"/>
      <c r="U31" s="127" t="s">
        <v>277</v>
      </c>
      <c r="V31" s="127" t="s">
        <v>74</v>
      </c>
      <c r="W31" s="127" t="s">
        <v>278</v>
      </c>
      <c r="X31" s="153">
        <v>1</v>
      </c>
      <c r="Y31" s="160" t="s">
        <v>279</v>
      </c>
      <c r="Z31" s="127" t="s">
        <v>74</v>
      </c>
      <c r="AA31" s="237" t="s">
        <v>178</v>
      </c>
      <c r="AB31" s="158">
        <v>1</v>
      </c>
      <c r="AC31" s="127" t="s">
        <v>280</v>
      </c>
      <c r="AD31" s="127" t="s">
        <v>74</v>
      </c>
      <c r="AE31" s="135" t="s">
        <v>187</v>
      </c>
      <c r="AF31" s="158">
        <v>1</v>
      </c>
    </row>
    <row r="32" spans="1:32" ht="165.75" hidden="1" customHeight="1">
      <c r="A32" s="192" t="s">
        <v>230</v>
      </c>
      <c r="B32" s="251" t="s">
        <v>273</v>
      </c>
      <c r="C32" s="195" t="s">
        <v>103</v>
      </c>
      <c r="D32" s="243" t="s">
        <v>281</v>
      </c>
      <c r="E32" s="243" t="s">
        <v>282</v>
      </c>
      <c r="F32" s="243" t="s">
        <v>283</v>
      </c>
      <c r="G32" s="244" t="s">
        <v>284</v>
      </c>
      <c r="H32" s="194" t="s">
        <v>236</v>
      </c>
      <c r="I32" s="241"/>
      <c r="J32" s="241"/>
      <c r="K32" s="241"/>
      <c r="L32" s="242"/>
      <c r="M32" s="241"/>
      <c r="N32" s="241"/>
      <c r="O32" s="241"/>
      <c r="P32" s="241"/>
      <c r="Q32" s="241"/>
      <c r="R32" s="241"/>
      <c r="S32" s="241"/>
      <c r="T32" s="152"/>
      <c r="U32" s="149" t="s">
        <v>67</v>
      </c>
      <c r="V32" s="149" t="s">
        <v>67</v>
      </c>
      <c r="W32" s="149" t="s">
        <v>67</v>
      </c>
      <c r="X32" s="149" t="s">
        <v>67</v>
      </c>
      <c r="Y32" s="149" t="s">
        <v>67</v>
      </c>
      <c r="Z32" s="149" t="s">
        <v>67</v>
      </c>
      <c r="AA32" s="149" t="s">
        <v>67</v>
      </c>
      <c r="AB32" s="149" t="s">
        <v>67</v>
      </c>
      <c r="AC32" s="265" t="s">
        <v>285</v>
      </c>
      <c r="AD32" s="127" t="s">
        <v>74</v>
      </c>
      <c r="AE32" s="135" t="s">
        <v>187</v>
      </c>
      <c r="AF32" s="158">
        <v>1</v>
      </c>
    </row>
    <row r="33" spans="1:32" ht="123" hidden="1" customHeight="1">
      <c r="A33" s="192" t="s">
        <v>230</v>
      </c>
      <c r="B33" s="252" t="s">
        <v>286</v>
      </c>
      <c r="C33" s="195" t="s">
        <v>111</v>
      </c>
      <c r="D33" s="163" t="s">
        <v>287</v>
      </c>
      <c r="E33" s="164" t="s">
        <v>288</v>
      </c>
      <c r="F33" s="164" t="s">
        <v>288</v>
      </c>
      <c r="G33" s="164" t="s">
        <v>289</v>
      </c>
      <c r="H33" s="194" t="s">
        <v>236</v>
      </c>
      <c r="I33" s="151"/>
      <c r="J33" s="151"/>
      <c r="K33" s="151"/>
      <c r="L33" s="151"/>
      <c r="M33" s="151"/>
      <c r="N33" s="152"/>
      <c r="O33" s="151"/>
      <c r="P33" s="151"/>
      <c r="Q33" s="151"/>
      <c r="R33" s="151"/>
      <c r="S33" s="151"/>
      <c r="T33" s="152"/>
      <c r="U33" s="127" t="s">
        <v>290</v>
      </c>
      <c r="V33" s="127" t="s">
        <v>74</v>
      </c>
      <c r="W33" s="148" t="s">
        <v>291</v>
      </c>
      <c r="X33" s="171">
        <v>0.9</v>
      </c>
      <c r="Y33" s="127" t="s">
        <v>292</v>
      </c>
      <c r="Z33" s="127" t="s">
        <v>74</v>
      </c>
      <c r="AA33" s="237" t="s">
        <v>178</v>
      </c>
      <c r="AB33" s="158">
        <v>1</v>
      </c>
      <c r="AC33" s="127" t="s">
        <v>293</v>
      </c>
      <c r="AD33" s="127" t="s">
        <v>74</v>
      </c>
      <c r="AE33" s="135" t="s">
        <v>187</v>
      </c>
      <c r="AF33" s="158">
        <v>1</v>
      </c>
    </row>
    <row r="34" spans="1:32" ht="143.25" hidden="1" customHeight="1">
      <c r="A34" s="192" t="s">
        <v>230</v>
      </c>
      <c r="B34" s="252" t="s">
        <v>294</v>
      </c>
      <c r="C34" s="195" t="s">
        <v>123</v>
      </c>
      <c r="D34" s="163" t="s">
        <v>295</v>
      </c>
      <c r="E34" s="164" t="s">
        <v>296</v>
      </c>
      <c r="F34" s="164" t="s">
        <v>297</v>
      </c>
      <c r="G34" s="164" t="s">
        <v>298</v>
      </c>
      <c r="H34" s="194" t="s">
        <v>236</v>
      </c>
      <c r="I34" s="183"/>
      <c r="J34" s="182"/>
      <c r="K34" s="182"/>
      <c r="L34" s="183"/>
      <c r="M34" s="182"/>
      <c r="N34" s="182"/>
      <c r="O34" s="183"/>
      <c r="P34" s="182"/>
      <c r="Q34" s="182"/>
      <c r="R34" s="183"/>
      <c r="S34" s="182"/>
      <c r="T34" s="182"/>
      <c r="U34" s="127" t="s">
        <v>299</v>
      </c>
      <c r="V34" s="127" t="s">
        <v>300</v>
      </c>
      <c r="W34" s="127" t="s">
        <v>301</v>
      </c>
      <c r="X34" s="171">
        <v>0.9</v>
      </c>
      <c r="Y34" s="127" t="s">
        <v>299</v>
      </c>
      <c r="Z34" s="127" t="s">
        <v>302</v>
      </c>
      <c r="AA34" s="236" t="s">
        <v>303</v>
      </c>
      <c r="AB34" s="158">
        <v>1</v>
      </c>
      <c r="AC34" s="127" t="s">
        <v>299</v>
      </c>
      <c r="AD34" s="127" t="s">
        <v>74</v>
      </c>
      <c r="AE34" s="135" t="s">
        <v>187</v>
      </c>
      <c r="AF34" s="158">
        <v>1</v>
      </c>
    </row>
    <row r="35" spans="1:32" ht="191.25" customHeight="1">
      <c r="A35" s="199" t="s">
        <v>304</v>
      </c>
      <c r="B35" s="336" t="s">
        <v>305</v>
      </c>
      <c r="C35" s="200" t="s">
        <v>59</v>
      </c>
      <c r="D35" s="163" t="s">
        <v>306</v>
      </c>
      <c r="E35" s="164" t="s">
        <v>307</v>
      </c>
      <c r="F35" s="164" t="s">
        <v>308</v>
      </c>
      <c r="G35" s="164" t="s">
        <v>309</v>
      </c>
      <c r="H35" s="201" t="s">
        <v>63</v>
      </c>
      <c r="I35" s="179"/>
      <c r="J35" s="179"/>
      <c r="K35" s="179"/>
      <c r="L35" s="179"/>
      <c r="M35" s="179"/>
      <c r="N35" s="180"/>
      <c r="O35" s="180"/>
      <c r="P35" s="179"/>
      <c r="Q35" s="179"/>
      <c r="R35" s="179"/>
      <c r="S35" s="179"/>
      <c r="T35" s="180"/>
      <c r="U35" s="202" t="s">
        <v>67</v>
      </c>
      <c r="V35" s="151" t="s">
        <v>67</v>
      </c>
      <c r="W35" s="151" t="s">
        <v>67</v>
      </c>
      <c r="X35" s="151"/>
      <c r="Y35" s="127" t="s">
        <v>310</v>
      </c>
      <c r="Z35" s="127" t="s">
        <v>74</v>
      </c>
      <c r="AA35" s="236" t="s">
        <v>264</v>
      </c>
      <c r="AB35" s="240">
        <v>0.9</v>
      </c>
      <c r="AC35" s="127" t="s">
        <v>311</v>
      </c>
      <c r="AD35" s="127" t="s">
        <v>312</v>
      </c>
      <c r="AE35" s="135" t="s">
        <v>187</v>
      </c>
      <c r="AF35" s="158">
        <v>1</v>
      </c>
    </row>
    <row r="36" spans="1:32" ht="329.25" hidden="1" customHeight="1">
      <c r="A36" s="199" t="s">
        <v>304</v>
      </c>
      <c r="B36" s="337"/>
      <c r="C36" s="200" t="s">
        <v>68</v>
      </c>
      <c r="D36" s="163" t="s">
        <v>313</v>
      </c>
      <c r="E36" s="164" t="s">
        <v>314</v>
      </c>
      <c r="F36" s="164" t="s">
        <v>314</v>
      </c>
      <c r="G36" s="164" t="s">
        <v>315</v>
      </c>
      <c r="H36" s="203" t="s">
        <v>316</v>
      </c>
      <c r="I36" s="174"/>
      <c r="J36" s="174"/>
      <c r="K36" s="173"/>
      <c r="L36" s="174"/>
      <c r="M36" s="174"/>
      <c r="N36" s="174"/>
      <c r="O36" s="173"/>
      <c r="P36" s="174"/>
      <c r="Q36" s="174"/>
      <c r="R36" s="174"/>
      <c r="S36" s="173"/>
      <c r="T36" s="174"/>
      <c r="U36" s="127" t="s">
        <v>317</v>
      </c>
      <c r="V36" s="127" t="s">
        <v>74</v>
      </c>
      <c r="W36" s="127" t="s">
        <v>318</v>
      </c>
      <c r="X36" s="153">
        <v>0.5</v>
      </c>
      <c r="Y36" s="127" t="s">
        <v>319</v>
      </c>
      <c r="Z36" s="127" t="s">
        <v>320</v>
      </c>
      <c r="AA36" s="236" t="s">
        <v>264</v>
      </c>
      <c r="AB36" s="158">
        <v>0.9</v>
      </c>
      <c r="AC36" s="127" t="s">
        <v>319</v>
      </c>
      <c r="AD36" s="127" t="s">
        <v>320</v>
      </c>
      <c r="AE36" s="135" t="s">
        <v>321</v>
      </c>
      <c r="AF36" s="158">
        <v>0.9</v>
      </c>
    </row>
    <row r="37" spans="1:32" ht="105" hidden="1" customHeight="1">
      <c r="A37" s="199" t="s">
        <v>304</v>
      </c>
      <c r="B37" s="337"/>
      <c r="C37" s="204" t="s">
        <v>322</v>
      </c>
      <c r="D37" s="163" t="s">
        <v>323</v>
      </c>
      <c r="E37" s="164" t="s">
        <v>324</v>
      </c>
      <c r="F37" s="164" t="s">
        <v>324</v>
      </c>
      <c r="G37" s="164" t="s">
        <v>325</v>
      </c>
      <c r="H37" s="203" t="s">
        <v>326</v>
      </c>
      <c r="I37" s="152"/>
      <c r="J37" s="151"/>
      <c r="K37" s="151"/>
      <c r="L37" s="151"/>
      <c r="M37" s="152"/>
      <c r="N37" s="151"/>
      <c r="O37" s="151"/>
      <c r="P37" s="151"/>
      <c r="Q37" s="152"/>
      <c r="R37" s="151"/>
      <c r="S37" s="151"/>
      <c r="T37" s="151"/>
      <c r="U37" s="127" t="s">
        <v>327</v>
      </c>
      <c r="V37" s="127" t="s">
        <v>328</v>
      </c>
      <c r="W37" s="127" t="s">
        <v>329</v>
      </c>
      <c r="X37" s="153">
        <v>0.5</v>
      </c>
      <c r="Y37" s="128" t="s">
        <v>330</v>
      </c>
      <c r="Z37" s="127" t="s">
        <v>331</v>
      </c>
      <c r="AA37" s="237" t="s">
        <v>178</v>
      </c>
      <c r="AB37" s="158">
        <v>0.9</v>
      </c>
      <c r="AC37" s="271" t="s">
        <v>332</v>
      </c>
      <c r="AD37" s="190" t="s">
        <v>74</v>
      </c>
      <c r="AE37" s="232" t="s">
        <v>333</v>
      </c>
      <c r="AF37" s="158">
        <v>1</v>
      </c>
    </row>
    <row r="38" spans="1:32" ht="111.75" hidden="1" customHeight="1">
      <c r="A38" s="199" t="s">
        <v>304</v>
      </c>
      <c r="B38" s="337"/>
      <c r="C38" s="200" t="s">
        <v>334</v>
      </c>
      <c r="D38" s="163" t="s">
        <v>335</v>
      </c>
      <c r="E38" s="164" t="s">
        <v>336</v>
      </c>
      <c r="F38" s="164" t="s">
        <v>337</v>
      </c>
      <c r="G38" s="164" t="s">
        <v>337</v>
      </c>
      <c r="H38" s="203" t="s">
        <v>236</v>
      </c>
      <c r="I38" s="152"/>
      <c r="J38" s="151"/>
      <c r="K38" s="151"/>
      <c r="L38" s="151"/>
      <c r="M38" s="152"/>
      <c r="N38" s="151"/>
      <c r="O38" s="151"/>
      <c r="P38" s="151"/>
      <c r="Q38" s="152"/>
      <c r="R38" s="151"/>
      <c r="S38" s="151"/>
      <c r="T38" s="151"/>
      <c r="U38" s="128" t="s">
        <v>338</v>
      </c>
      <c r="V38" s="127" t="s">
        <v>74</v>
      </c>
      <c r="W38" s="127" t="s">
        <v>339</v>
      </c>
      <c r="X38" s="205">
        <v>1</v>
      </c>
      <c r="Y38" s="232" t="s">
        <v>340</v>
      </c>
      <c r="Z38" s="127" t="s">
        <v>74</v>
      </c>
      <c r="AA38" s="236" t="s">
        <v>341</v>
      </c>
      <c r="AB38" s="158">
        <v>1</v>
      </c>
      <c r="AC38" s="232" t="s">
        <v>338</v>
      </c>
      <c r="AD38" s="149" t="s">
        <v>74</v>
      </c>
      <c r="AE38" s="135" t="s">
        <v>187</v>
      </c>
      <c r="AF38" s="158">
        <v>1</v>
      </c>
    </row>
    <row r="39" spans="1:32" ht="150" hidden="1" customHeight="1">
      <c r="A39" s="199" t="s">
        <v>304</v>
      </c>
      <c r="B39" s="337"/>
      <c r="C39" s="200" t="s">
        <v>342</v>
      </c>
      <c r="D39" s="163" t="s">
        <v>343</v>
      </c>
      <c r="E39" s="164" t="s">
        <v>344</v>
      </c>
      <c r="F39" s="164" t="s">
        <v>345</v>
      </c>
      <c r="G39" s="164" t="s">
        <v>346</v>
      </c>
      <c r="H39" s="203" t="s">
        <v>347</v>
      </c>
      <c r="I39" s="151"/>
      <c r="J39" s="151"/>
      <c r="K39" s="151"/>
      <c r="L39" s="152"/>
      <c r="M39" s="151"/>
      <c r="N39" s="151"/>
      <c r="O39" s="151"/>
      <c r="P39" s="152"/>
      <c r="Q39" s="151"/>
      <c r="R39" s="151"/>
      <c r="S39" s="151"/>
      <c r="T39" s="152"/>
      <c r="U39" s="127" t="s">
        <v>348</v>
      </c>
      <c r="V39" s="127" t="s">
        <v>300</v>
      </c>
      <c r="W39" s="127" t="s">
        <v>349</v>
      </c>
      <c r="X39" s="171">
        <v>1</v>
      </c>
      <c r="Y39" s="135" t="s">
        <v>350</v>
      </c>
      <c r="Z39" s="127" t="s">
        <v>351</v>
      </c>
      <c r="AA39" s="237" t="s">
        <v>178</v>
      </c>
      <c r="AB39" s="158">
        <v>1</v>
      </c>
      <c r="AC39" s="149" t="s">
        <v>352</v>
      </c>
      <c r="AD39" s="149" t="s">
        <v>74</v>
      </c>
      <c r="AE39" s="135" t="s">
        <v>187</v>
      </c>
      <c r="AF39" s="158">
        <v>1</v>
      </c>
    </row>
    <row r="40" spans="1:32" ht="111" customHeight="1">
      <c r="A40" s="199" t="s">
        <v>304</v>
      </c>
      <c r="B40" s="338"/>
      <c r="C40" s="200" t="s">
        <v>353</v>
      </c>
      <c r="D40" s="163" t="s">
        <v>354</v>
      </c>
      <c r="E40" s="164" t="s">
        <v>355</v>
      </c>
      <c r="F40" s="164" t="s">
        <v>356</v>
      </c>
      <c r="G40" s="164" t="s">
        <v>357</v>
      </c>
      <c r="H40" s="203" t="s">
        <v>63</v>
      </c>
      <c r="I40" s="151"/>
      <c r="J40" s="151"/>
      <c r="K40" s="152"/>
      <c r="M40" s="151"/>
      <c r="N40" s="152"/>
      <c r="O40" s="151"/>
      <c r="Q40" s="152"/>
      <c r="R40" s="151"/>
      <c r="S40" s="151"/>
      <c r="T40" s="152"/>
      <c r="U40" s="159" t="s">
        <v>358</v>
      </c>
      <c r="V40" s="159" t="s">
        <v>359</v>
      </c>
      <c r="W40" s="127" t="s">
        <v>360</v>
      </c>
      <c r="X40" s="171">
        <v>1</v>
      </c>
      <c r="Y40" s="233" t="s">
        <v>361</v>
      </c>
      <c r="Z40" s="233" t="s">
        <v>362</v>
      </c>
      <c r="AA40" s="238" t="s">
        <v>363</v>
      </c>
      <c r="AB40" s="240">
        <v>0.5</v>
      </c>
      <c r="AC40" s="149" t="s">
        <v>364</v>
      </c>
      <c r="AD40" s="149" t="s">
        <v>365</v>
      </c>
      <c r="AE40" s="135" t="s">
        <v>366</v>
      </c>
      <c r="AF40" s="158"/>
    </row>
    <row r="41" spans="1:32" ht="159" hidden="1" customHeight="1">
      <c r="A41" s="199" t="s">
        <v>304</v>
      </c>
      <c r="B41" s="336" t="s">
        <v>367</v>
      </c>
      <c r="C41" s="204" t="s">
        <v>82</v>
      </c>
      <c r="D41" s="163" t="s">
        <v>368</v>
      </c>
      <c r="E41" s="164" t="s">
        <v>369</v>
      </c>
      <c r="F41" s="164" t="s">
        <v>356</v>
      </c>
      <c r="G41" s="164" t="s">
        <v>370</v>
      </c>
      <c r="H41" s="206" t="s">
        <v>371</v>
      </c>
      <c r="I41" s="151"/>
      <c r="J41" s="151"/>
      <c r="K41" s="151"/>
      <c r="L41" s="152"/>
      <c r="M41" s="151"/>
      <c r="N41" s="151"/>
      <c r="O41" s="151"/>
      <c r="P41" s="152"/>
      <c r="Q41" s="151"/>
      <c r="R41" s="151"/>
      <c r="S41" s="151"/>
      <c r="T41" s="152"/>
      <c r="U41" s="127" t="s">
        <v>372</v>
      </c>
      <c r="V41" s="127" t="s">
        <v>74</v>
      </c>
      <c r="W41" s="127" t="s">
        <v>373</v>
      </c>
      <c r="X41" s="205">
        <v>0</v>
      </c>
      <c r="Y41" s="135" t="s">
        <v>374</v>
      </c>
      <c r="Z41" s="135" t="s">
        <v>375</v>
      </c>
      <c r="AA41" s="239" t="s">
        <v>376</v>
      </c>
      <c r="AB41" s="158">
        <v>0.5</v>
      </c>
      <c r="AC41" s="159" t="s">
        <v>377</v>
      </c>
      <c r="AD41" s="149" t="s">
        <v>74</v>
      </c>
      <c r="AE41" s="135" t="s">
        <v>378</v>
      </c>
      <c r="AF41" s="158"/>
    </row>
    <row r="42" spans="1:32" ht="0.75" hidden="1" customHeight="1">
      <c r="A42" s="199" t="s">
        <v>304</v>
      </c>
      <c r="B42" s="338"/>
      <c r="C42" s="207" t="s">
        <v>89</v>
      </c>
      <c r="D42" s="163" t="str">
        <f>D27</f>
        <v>Realizar mesas de trabajo con las areas para facilitar la toma de decisiones y el desarrollo de iniciativas de mejora en el Seguimiento a las PQRSD</v>
      </c>
      <c r="E42" s="164" t="str">
        <f t="shared" ref="E42:G42" si="0">E27</f>
        <v>Dar cumplimiento a la gestion de PQRSD en un 95%</v>
      </c>
      <c r="F42" s="164" t="str">
        <f t="shared" si="0"/>
        <v>Desarrollo de reuniones mensuales con la retroalimentacion del seguimiento a las PQRSD</v>
      </c>
      <c r="G42" s="164" t="str">
        <f t="shared" si="0"/>
        <v>Actas de reuniones con compromisos de mejora</v>
      </c>
      <c r="H42" s="203" t="str">
        <f>H27</f>
        <v>Gestión Corporativa - Atención al Ciudadano</v>
      </c>
      <c r="I42" s="208"/>
      <c r="J42" s="208"/>
      <c r="K42" s="208"/>
      <c r="L42" s="208"/>
      <c r="M42" s="208"/>
      <c r="N42" s="208"/>
      <c r="O42" s="208"/>
      <c r="P42" s="208"/>
      <c r="Q42" s="208"/>
      <c r="R42" s="208"/>
      <c r="S42" s="208"/>
      <c r="T42" s="208"/>
      <c r="U42" s="127" t="s">
        <v>379</v>
      </c>
      <c r="V42" s="127" t="s">
        <v>74</v>
      </c>
      <c r="W42" s="209" t="s">
        <v>380</v>
      </c>
      <c r="X42" s="210">
        <v>1</v>
      </c>
      <c r="Y42" s="160" t="s">
        <v>381</v>
      </c>
      <c r="Z42" s="127" t="s">
        <v>247</v>
      </c>
      <c r="AA42" s="237" t="s">
        <v>178</v>
      </c>
      <c r="AB42" s="158">
        <v>1</v>
      </c>
      <c r="AC42" s="160" t="s">
        <v>381</v>
      </c>
      <c r="AD42" s="151"/>
      <c r="AE42" s="135"/>
      <c r="AF42" s="158"/>
    </row>
    <row r="43" spans="1:32" ht="144.75" hidden="1" customHeight="1">
      <c r="A43" s="199" t="s">
        <v>304</v>
      </c>
      <c r="B43" s="253" t="s">
        <v>382</v>
      </c>
      <c r="C43" s="204" t="s">
        <v>103</v>
      </c>
      <c r="D43" s="163" t="s">
        <v>383</v>
      </c>
      <c r="E43" s="164" t="s">
        <v>384</v>
      </c>
      <c r="F43" s="164" t="s">
        <v>384</v>
      </c>
      <c r="G43" s="164" t="s">
        <v>385</v>
      </c>
      <c r="H43" s="206" t="s">
        <v>316</v>
      </c>
      <c r="I43" s="151"/>
      <c r="J43" s="151"/>
      <c r="K43" s="151"/>
      <c r="L43" s="151"/>
      <c r="M43" s="151"/>
      <c r="N43" s="151"/>
      <c r="O43" s="151"/>
      <c r="P43" s="151"/>
      <c r="Q43" s="151"/>
      <c r="R43" s="151"/>
      <c r="S43" s="152"/>
      <c r="T43" s="151"/>
      <c r="U43" s="149" t="s">
        <v>386</v>
      </c>
      <c r="V43" s="211" t="s">
        <v>387</v>
      </c>
      <c r="W43" s="211" t="s">
        <v>387</v>
      </c>
      <c r="X43" s="212"/>
      <c r="Y43" s="130" t="s">
        <v>388</v>
      </c>
      <c r="Z43" s="127" t="s">
        <v>74</v>
      </c>
      <c r="AA43" s="236" t="s">
        <v>264</v>
      </c>
      <c r="AB43" s="237" t="s">
        <v>67</v>
      </c>
      <c r="AC43" s="127" t="s">
        <v>389</v>
      </c>
      <c r="AD43" s="149" t="s">
        <v>74</v>
      </c>
      <c r="AE43" s="135" t="s">
        <v>187</v>
      </c>
      <c r="AF43" s="158">
        <v>1</v>
      </c>
    </row>
    <row r="44" spans="1:32" ht="237" hidden="1" customHeight="1">
      <c r="A44" s="199" t="s">
        <v>304</v>
      </c>
      <c r="B44" s="336" t="s">
        <v>390</v>
      </c>
      <c r="C44" s="213" t="s">
        <v>111</v>
      </c>
      <c r="D44" s="163" t="s">
        <v>391</v>
      </c>
      <c r="E44" s="164" t="s">
        <v>392</v>
      </c>
      <c r="F44" s="164" t="s">
        <v>392</v>
      </c>
      <c r="G44" s="209" t="s">
        <v>393</v>
      </c>
      <c r="H44" s="214" t="s">
        <v>394</v>
      </c>
      <c r="I44" s="151"/>
      <c r="J44" s="151"/>
      <c r="K44" s="152"/>
      <c r="L44" s="151"/>
      <c r="M44" s="151"/>
      <c r="N44" s="151"/>
      <c r="O44" s="151"/>
      <c r="P44" s="151"/>
      <c r="Q44" s="151"/>
      <c r="R44" s="151"/>
      <c r="S44" s="151"/>
      <c r="T44" s="151"/>
      <c r="U44" s="159" t="s">
        <v>395</v>
      </c>
      <c r="V44" s="159" t="s">
        <v>396</v>
      </c>
      <c r="W44" s="127" t="s">
        <v>397</v>
      </c>
      <c r="X44" s="212">
        <v>0.5</v>
      </c>
      <c r="Y44" s="131" t="s">
        <v>398</v>
      </c>
      <c r="Z44" s="159" t="s">
        <v>399</v>
      </c>
      <c r="AA44" s="236" t="s">
        <v>264</v>
      </c>
      <c r="AB44" s="158">
        <v>0.8</v>
      </c>
      <c r="AC44" s="127" t="s">
        <v>395</v>
      </c>
      <c r="AD44" s="190" t="s">
        <v>400</v>
      </c>
      <c r="AE44" s="135" t="s">
        <v>401</v>
      </c>
      <c r="AF44" s="158">
        <v>0</v>
      </c>
    </row>
    <row r="45" spans="1:32" ht="144" hidden="1" customHeight="1">
      <c r="A45" s="199" t="s">
        <v>304</v>
      </c>
      <c r="B45" s="354"/>
      <c r="C45" s="215" t="s">
        <v>402</v>
      </c>
      <c r="D45" s="216" t="s">
        <v>403</v>
      </c>
      <c r="E45" s="217" t="s">
        <v>404</v>
      </c>
      <c r="F45" s="217" t="s">
        <v>356</v>
      </c>
      <c r="G45" s="217" t="s">
        <v>405</v>
      </c>
      <c r="H45" s="218" t="s">
        <v>406</v>
      </c>
      <c r="I45" s="151"/>
      <c r="J45" s="151"/>
      <c r="K45" s="151"/>
      <c r="L45" s="151"/>
      <c r="M45" s="152"/>
      <c r="N45" s="151"/>
      <c r="O45" s="151"/>
      <c r="P45" s="151"/>
      <c r="Q45" s="152"/>
      <c r="R45" s="151"/>
      <c r="S45" s="151"/>
      <c r="T45" s="151"/>
      <c r="U45" s="151" t="s">
        <v>67</v>
      </c>
      <c r="V45" s="151" t="s">
        <v>67</v>
      </c>
      <c r="W45" s="151" t="s">
        <v>67</v>
      </c>
      <c r="X45" s="151"/>
      <c r="Y45" s="231" t="s">
        <v>407</v>
      </c>
      <c r="Z45" s="127" t="s">
        <v>408</v>
      </c>
      <c r="AA45" s="236" t="s">
        <v>409</v>
      </c>
      <c r="AB45" s="158">
        <v>0.9</v>
      </c>
      <c r="AC45" s="127" t="s">
        <v>410</v>
      </c>
      <c r="AD45" s="149" t="s">
        <v>408</v>
      </c>
      <c r="AE45" s="217" t="s">
        <v>411</v>
      </c>
      <c r="AF45" s="158">
        <v>0.9</v>
      </c>
    </row>
    <row r="46" spans="1:32" ht="96.75" hidden="1" customHeight="1">
      <c r="A46" s="199" t="s">
        <v>304</v>
      </c>
      <c r="B46" s="338"/>
      <c r="C46" s="213">
        <v>4.4000000000000004</v>
      </c>
      <c r="D46" s="163" t="s">
        <v>412</v>
      </c>
      <c r="E46" s="164" t="s">
        <v>413</v>
      </c>
      <c r="F46" s="164" t="s">
        <v>414</v>
      </c>
      <c r="G46" s="164" t="s">
        <v>415</v>
      </c>
      <c r="H46" s="214" t="s">
        <v>205</v>
      </c>
      <c r="I46" s="152"/>
      <c r="J46" s="152"/>
      <c r="K46" s="152"/>
      <c r="L46" s="152"/>
      <c r="M46" s="152"/>
      <c r="N46" s="152"/>
      <c r="O46" s="152"/>
      <c r="P46" s="152"/>
      <c r="Q46" s="152"/>
      <c r="R46" s="152"/>
      <c r="S46" s="152"/>
      <c r="T46" s="152"/>
      <c r="U46" s="127" t="s">
        <v>416</v>
      </c>
      <c r="V46" s="127" t="s">
        <v>417</v>
      </c>
      <c r="W46" s="127" t="s">
        <v>418</v>
      </c>
      <c r="X46" s="171">
        <v>1</v>
      </c>
      <c r="Y46" s="127" t="s">
        <v>416</v>
      </c>
      <c r="Z46" s="127" t="s">
        <v>417</v>
      </c>
      <c r="AA46" s="236" t="s">
        <v>419</v>
      </c>
      <c r="AB46" s="237" t="s">
        <v>67</v>
      </c>
      <c r="AC46" s="127" t="s">
        <v>416</v>
      </c>
      <c r="AD46" s="149" t="s">
        <v>417</v>
      </c>
      <c r="AE46" s="135" t="s">
        <v>420</v>
      </c>
      <c r="AF46" s="158"/>
    </row>
    <row r="47" spans="1:32" ht="84.75" hidden="1" customHeight="1">
      <c r="A47" s="199" t="s">
        <v>304</v>
      </c>
      <c r="B47" s="254" t="s">
        <v>421</v>
      </c>
      <c r="C47" s="213" t="s">
        <v>123</v>
      </c>
      <c r="D47" s="163" t="s">
        <v>422</v>
      </c>
      <c r="E47" s="164" t="s">
        <v>423</v>
      </c>
      <c r="F47" s="164" t="s">
        <v>423</v>
      </c>
      <c r="G47" s="164" t="s">
        <v>423</v>
      </c>
      <c r="H47" s="214" t="s">
        <v>236</v>
      </c>
      <c r="I47" s="152"/>
      <c r="J47" s="152"/>
      <c r="K47" s="152"/>
      <c r="L47" s="152"/>
      <c r="M47" s="152"/>
      <c r="N47" s="152"/>
      <c r="O47" s="152"/>
      <c r="P47" s="152"/>
      <c r="Q47" s="152"/>
      <c r="R47" s="152"/>
      <c r="S47" s="152"/>
      <c r="T47" s="152"/>
      <c r="U47" s="132" t="s">
        <v>424</v>
      </c>
      <c r="V47" s="132" t="s">
        <v>300</v>
      </c>
      <c r="W47" s="219" t="s">
        <v>425</v>
      </c>
      <c r="X47" s="171">
        <v>0.9</v>
      </c>
      <c r="Y47" s="132" t="s">
        <v>426</v>
      </c>
      <c r="Z47" s="132" t="s">
        <v>427</v>
      </c>
      <c r="AA47" s="237" t="s">
        <v>178</v>
      </c>
      <c r="AB47" s="158">
        <v>1</v>
      </c>
      <c r="AC47" s="132" t="s">
        <v>424</v>
      </c>
      <c r="AD47" s="264" t="s">
        <v>428</v>
      </c>
      <c r="AE47" s="135" t="s">
        <v>187</v>
      </c>
      <c r="AF47" s="158">
        <v>1</v>
      </c>
    </row>
    <row r="48" spans="1:32" ht="171.75" hidden="1" customHeight="1">
      <c r="A48" s="220" t="s">
        <v>429</v>
      </c>
      <c r="B48" s="333" t="s">
        <v>430</v>
      </c>
      <c r="C48" s="221" t="s">
        <v>59</v>
      </c>
      <c r="D48" s="216" t="s">
        <v>431</v>
      </c>
      <c r="E48" s="217" t="s">
        <v>432</v>
      </c>
      <c r="F48" s="217" t="s">
        <v>433</v>
      </c>
      <c r="G48" s="217" t="s">
        <v>433</v>
      </c>
      <c r="H48" s="222" t="s">
        <v>406</v>
      </c>
      <c r="I48" s="223"/>
      <c r="J48" s="223"/>
      <c r="K48" s="223"/>
      <c r="L48" s="223"/>
      <c r="M48" s="255"/>
      <c r="N48" s="223"/>
      <c r="O48" s="223"/>
      <c r="P48" s="223"/>
      <c r="Q48" s="255"/>
      <c r="R48" s="223"/>
      <c r="S48" s="223"/>
      <c r="T48" s="255"/>
      <c r="U48" s="256" t="s">
        <v>67</v>
      </c>
      <c r="V48" s="256" t="s">
        <v>67</v>
      </c>
      <c r="W48" s="256" t="s">
        <v>67</v>
      </c>
      <c r="X48" s="151"/>
      <c r="Y48" s="224" t="s">
        <v>434</v>
      </c>
      <c r="Z48" s="127" t="s">
        <v>74</v>
      </c>
      <c r="AA48" s="236" t="s">
        <v>435</v>
      </c>
      <c r="AB48" s="158">
        <v>0.5</v>
      </c>
      <c r="AC48" s="127" t="s">
        <v>436</v>
      </c>
      <c r="AD48" s="149" t="s">
        <v>74</v>
      </c>
      <c r="AE48" s="135" t="s">
        <v>187</v>
      </c>
      <c r="AF48" s="158">
        <v>1</v>
      </c>
    </row>
    <row r="49" spans="1:32" ht="90.75" hidden="1" customHeight="1">
      <c r="A49" s="220" t="s">
        <v>429</v>
      </c>
      <c r="B49" s="333"/>
      <c r="C49" s="221" t="s">
        <v>68</v>
      </c>
      <c r="D49" s="216" t="s">
        <v>437</v>
      </c>
      <c r="E49" s="225" t="s">
        <v>438</v>
      </c>
      <c r="F49" s="217" t="s">
        <v>439</v>
      </c>
      <c r="G49" s="217" t="s">
        <v>440</v>
      </c>
      <c r="H49" s="222" t="s">
        <v>406</v>
      </c>
      <c r="I49" s="151"/>
      <c r="J49" s="151"/>
      <c r="K49" s="152"/>
      <c r="L49" s="151"/>
      <c r="M49" s="151"/>
      <c r="N49" s="152"/>
      <c r="O49" s="151"/>
      <c r="P49" s="151"/>
      <c r="Q49" s="152"/>
      <c r="R49" s="151"/>
      <c r="S49" s="151"/>
      <c r="T49" s="152"/>
      <c r="U49" s="127" t="s">
        <v>441</v>
      </c>
      <c r="V49" s="148" t="s">
        <v>74</v>
      </c>
      <c r="W49" s="129" t="s">
        <v>442</v>
      </c>
      <c r="X49" s="171">
        <v>1</v>
      </c>
      <c r="Y49" s="224" t="s">
        <v>443</v>
      </c>
      <c r="Z49" s="127" t="s">
        <v>74</v>
      </c>
      <c r="AA49" s="236" t="s">
        <v>444</v>
      </c>
      <c r="AB49" s="158">
        <v>1</v>
      </c>
      <c r="AC49" s="127" t="s">
        <v>445</v>
      </c>
      <c r="AD49" s="149" t="s">
        <v>74</v>
      </c>
      <c r="AE49" s="135" t="s">
        <v>187</v>
      </c>
      <c r="AF49" s="158">
        <v>1</v>
      </c>
    </row>
    <row r="50" spans="1:32" ht="58.5" hidden="1" customHeight="1">
      <c r="A50" s="220" t="s">
        <v>429</v>
      </c>
      <c r="B50" s="333"/>
      <c r="C50" s="221" t="s">
        <v>322</v>
      </c>
      <c r="D50" s="216" t="s">
        <v>446</v>
      </c>
      <c r="E50" s="217" t="s">
        <v>433</v>
      </c>
      <c r="F50" s="217" t="s">
        <v>447</v>
      </c>
      <c r="G50" s="217" t="s">
        <v>448</v>
      </c>
      <c r="H50" s="222" t="s">
        <v>406</v>
      </c>
      <c r="I50" s="223"/>
      <c r="J50" s="223"/>
      <c r="K50" s="223"/>
      <c r="L50" s="223"/>
      <c r="M50" s="255"/>
      <c r="N50" s="223"/>
      <c r="O50" s="223"/>
      <c r="P50" s="223"/>
      <c r="Q50" s="255"/>
      <c r="R50" s="223"/>
      <c r="S50" s="223"/>
      <c r="T50" s="255"/>
      <c r="U50" s="211" t="s">
        <v>67</v>
      </c>
      <c r="V50" s="211" t="s">
        <v>67</v>
      </c>
      <c r="W50" s="211" t="s">
        <v>67</v>
      </c>
      <c r="X50" s="151"/>
      <c r="Y50" s="224" t="s">
        <v>449</v>
      </c>
      <c r="Z50" s="127" t="s">
        <v>74</v>
      </c>
      <c r="AA50" s="236" t="s">
        <v>450</v>
      </c>
      <c r="AB50" s="158">
        <v>1</v>
      </c>
      <c r="AC50" s="127" t="s">
        <v>451</v>
      </c>
      <c r="AD50" s="149" t="s">
        <v>74</v>
      </c>
      <c r="AE50" s="135" t="s">
        <v>452</v>
      </c>
      <c r="AF50" s="158">
        <v>1</v>
      </c>
    </row>
    <row r="51" spans="1:32" ht="48.75" hidden="1" customHeight="1">
      <c r="A51" s="220" t="s">
        <v>429</v>
      </c>
      <c r="B51" s="333"/>
      <c r="C51" s="221" t="s">
        <v>334</v>
      </c>
      <c r="D51" s="216" t="s">
        <v>453</v>
      </c>
      <c r="E51" s="217" t="s">
        <v>454</v>
      </c>
      <c r="F51" s="217" t="s">
        <v>454</v>
      </c>
      <c r="G51" s="217" t="s">
        <v>454</v>
      </c>
      <c r="H51" s="222" t="s">
        <v>406</v>
      </c>
      <c r="I51" s="223"/>
      <c r="J51" s="223"/>
      <c r="K51" s="223"/>
      <c r="L51" s="223"/>
      <c r="M51" s="255"/>
      <c r="N51" s="223"/>
      <c r="O51" s="223"/>
      <c r="P51" s="223"/>
      <c r="Q51" s="255"/>
      <c r="R51" s="223"/>
      <c r="S51" s="223"/>
      <c r="T51" s="255"/>
      <c r="U51" s="211" t="s">
        <v>67</v>
      </c>
      <c r="V51" s="211" t="s">
        <v>67</v>
      </c>
      <c r="W51" s="211" t="s">
        <v>67</v>
      </c>
      <c r="X51" s="151"/>
      <c r="Y51" s="224" t="s">
        <v>455</v>
      </c>
      <c r="Z51" s="127" t="s">
        <v>74</v>
      </c>
      <c r="AA51" s="236" t="s">
        <v>456</v>
      </c>
      <c r="AB51" s="158">
        <v>0.5</v>
      </c>
      <c r="AC51" s="127" t="s">
        <v>457</v>
      </c>
      <c r="AD51" s="149" t="s">
        <v>74</v>
      </c>
      <c r="AE51" s="135" t="s">
        <v>187</v>
      </c>
      <c r="AF51" s="158">
        <v>1</v>
      </c>
    </row>
    <row r="54" spans="1:32" s="229" customFormat="1" ht="29.25" customHeight="1">
      <c r="A54" s="334" t="s">
        <v>458</v>
      </c>
      <c r="B54" s="334"/>
      <c r="C54" s="334"/>
      <c r="D54" s="334"/>
      <c r="E54" s="334"/>
      <c r="F54" s="334"/>
      <c r="G54" s="334"/>
      <c r="H54" s="226"/>
      <c r="I54" s="226"/>
      <c r="J54" s="226"/>
      <c r="K54" s="226"/>
      <c r="L54" s="226"/>
      <c r="M54" s="226"/>
      <c r="N54" s="226"/>
      <c r="O54" s="226"/>
      <c r="P54" s="226"/>
      <c r="Q54" s="226"/>
      <c r="R54" s="226"/>
      <c r="S54" s="227"/>
      <c r="T54" s="227"/>
      <c r="U54" s="227"/>
      <c r="V54" s="227"/>
      <c r="W54" s="227"/>
      <c r="X54" s="228"/>
      <c r="Y54" s="227"/>
      <c r="Z54" s="227"/>
      <c r="AA54" s="227"/>
      <c r="AB54" s="228"/>
      <c r="AC54" s="227"/>
      <c r="AD54" s="227"/>
      <c r="AE54" s="227"/>
      <c r="AF54" s="228"/>
    </row>
    <row r="55" spans="1:32" s="230" customFormat="1" ht="29.25" customHeight="1">
      <c r="A55" s="335" t="s">
        <v>459</v>
      </c>
      <c r="B55" s="335"/>
      <c r="C55" s="335" t="s">
        <v>460</v>
      </c>
      <c r="D55" s="335"/>
      <c r="E55" s="335"/>
      <c r="F55" s="335"/>
      <c r="G55" s="335"/>
      <c r="H55" s="227"/>
      <c r="I55" s="227"/>
      <c r="J55" s="227"/>
      <c r="K55" s="227"/>
      <c r="L55" s="227"/>
      <c r="M55" s="227"/>
      <c r="N55" s="227"/>
      <c r="O55" s="227"/>
      <c r="P55" s="227"/>
      <c r="Q55" s="227"/>
      <c r="R55" s="227"/>
      <c r="S55" s="227"/>
      <c r="T55" s="227"/>
      <c r="U55" s="227"/>
      <c r="V55" s="227"/>
      <c r="W55" s="227"/>
      <c r="X55" s="228"/>
      <c r="Z55" s="227"/>
      <c r="AA55" s="227"/>
      <c r="AB55" s="228"/>
      <c r="AC55" s="227"/>
      <c r="AD55" s="227"/>
      <c r="AE55" s="227"/>
      <c r="AF55" s="228"/>
    </row>
    <row r="56" spans="1:32" s="230" customFormat="1" ht="55.5" customHeight="1">
      <c r="A56" s="364">
        <v>44658</v>
      </c>
      <c r="B56" s="365"/>
      <c r="C56" s="331" t="s">
        <v>461</v>
      </c>
      <c r="D56" s="331"/>
      <c r="E56" s="331"/>
      <c r="F56" s="331"/>
      <c r="G56" s="331"/>
      <c r="I56" s="227"/>
      <c r="J56" s="227"/>
      <c r="K56" s="227"/>
      <c r="L56" s="227"/>
      <c r="M56" s="227"/>
      <c r="N56" s="227"/>
      <c r="O56" s="227"/>
      <c r="P56" s="227"/>
      <c r="Q56" s="227"/>
      <c r="R56" s="227"/>
      <c r="S56" s="227"/>
      <c r="T56" s="227"/>
      <c r="U56" s="227"/>
      <c r="V56" s="227"/>
      <c r="W56" s="227"/>
      <c r="X56" s="228"/>
      <c r="Y56" s="227"/>
      <c r="Z56" s="227"/>
      <c r="AA56" s="227"/>
      <c r="AB56" s="228"/>
      <c r="AC56" s="227"/>
      <c r="AD56" s="227"/>
      <c r="AE56" s="227"/>
      <c r="AF56" s="228"/>
    </row>
    <row r="57" spans="1:32" ht="40.5" customHeight="1">
      <c r="A57" s="366"/>
      <c r="B57" s="367"/>
      <c r="C57" s="331" t="s">
        <v>462</v>
      </c>
      <c r="D57" s="331"/>
      <c r="E57" s="331"/>
      <c r="F57" s="331"/>
      <c r="G57" s="331"/>
    </row>
    <row r="58" spans="1:32" ht="40.5" customHeight="1">
      <c r="A58" s="366"/>
      <c r="B58" s="367"/>
      <c r="C58" s="331" t="s">
        <v>463</v>
      </c>
      <c r="D58" s="331"/>
      <c r="E58" s="331"/>
      <c r="F58" s="331"/>
      <c r="G58" s="331"/>
    </row>
    <row r="59" spans="1:32" ht="40.5" customHeight="1">
      <c r="A59" s="366"/>
      <c r="B59" s="367"/>
      <c r="C59" s="331" t="s">
        <v>464</v>
      </c>
      <c r="D59" s="331"/>
      <c r="E59" s="331"/>
      <c r="F59" s="331"/>
      <c r="G59" s="331"/>
    </row>
    <row r="60" spans="1:32" ht="40.5" customHeight="1">
      <c r="A60" s="366"/>
      <c r="B60" s="367"/>
      <c r="C60" s="331" t="s">
        <v>465</v>
      </c>
      <c r="D60" s="331"/>
      <c r="E60" s="331"/>
      <c r="F60" s="331"/>
      <c r="G60" s="331"/>
    </row>
    <row r="61" spans="1:32" ht="40.5" customHeight="1">
      <c r="A61" s="366"/>
      <c r="B61" s="367"/>
      <c r="C61" s="331" t="s">
        <v>466</v>
      </c>
      <c r="D61" s="331"/>
      <c r="E61" s="331"/>
      <c r="F61" s="331"/>
      <c r="G61" s="331"/>
    </row>
    <row r="62" spans="1:32" ht="85.5" customHeight="1">
      <c r="A62" s="366"/>
      <c r="B62" s="367"/>
      <c r="C62" s="331" t="s">
        <v>467</v>
      </c>
      <c r="D62" s="331"/>
      <c r="E62" s="331"/>
      <c r="F62" s="331"/>
      <c r="G62" s="331"/>
    </row>
    <row r="63" spans="1:32" ht="40.5" customHeight="1">
      <c r="A63" s="366"/>
      <c r="B63" s="367"/>
      <c r="C63" s="331" t="s">
        <v>468</v>
      </c>
      <c r="D63" s="331"/>
      <c r="E63" s="331"/>
      <c r="F63" s="331"/>
      <c r="G63" s="331"/>
    </row>
    <row r="64" spans="1:32" ht="63" customHeight="1">
      <c r="A64" s="366"/>
      <c r="B64" s="367"/>
      <c r="C64" s="331" t="s">
        <v>469</v>
      </c>
      <c r="D64" s="331"/>
      <c r="E64" s="331"/>
      <c r="F64" s="331"/>
      <c r="G64" s="331"/>
    </row>
    <row r="65" spans="1:7" ht="53.25" customHeight="1">
      <c r="A65" s="368"/>
      <c r="B65" s="369"/>
      <c r="C65" s="331" t="s">
        <v>470</v>
      </c>
      <c r="D65" s="331"/>
      <c r="E65" s="331"/>
      <c r="F65" s="331"/>
      <c r="G65" s="331"/>
    </row>
    <row r="66" spans="1:7" ht="40.5" customHeight="1">
      <c r="A66" s="350" t="s">
        <v>471</v>
      </c>
      <c r="B66" s="331"/>
      <c r="C66" s="331" t="s">
        <v>472</v>
      </c>
      <c r="D66" s="351"/>
      <c r="E66" s="351"/>
      <c r="F66" s="351"/>
      <c r="G66" s="351"/>
    </row>
    <row r="67" spans="1:7">
      <c r="C67" s="141"/>
    </row>
  </sheetData>
  <autoFilter ref="A6:AF51" xr:uid="{6E7B3614-2528-454D-ADB1-1D8D660DCC29}">
    <filterColumn colId="7">
      <filters>
        <filter val="Oficina Asesora de Planeación -MIPG"/>
      </filters>
    </filterColumn>
  </autoFilter>
  <mergeCells count="37">
    <mergeCell ref="A66:B66"/>
    <mergeCell ref="C66:G66"/>
    <mergeCell ref="N1:T3"/>
    <mergeCell ref="B1:M3"/>
    <mergeCell ref="B44:B46"/>
    <mergeCell ref="A1:A3"/>
    <mergeCell ref="B28:B30"/>
    <mergeCell ref="B41:B42"/>
    <mergeCell ref="A16:A19"/>
    <mergeCell ref="C63:G63"/>
    <mergeCell ref="C64:G64"/>
    <mergeCell ref="C65:G65"/>
    <mergeCell ref="B17:B19"/>
    <mergeCell ref="A56:B65"/>
    <mergeCell ref="C57:G57"/>
    <mergeCell ref="C58:G58"/>
    <mergeCell ref="AC5:AF5"/>
    <mergeCell ref="B48:B51"/>
    <mergeCell ref="A54:G54"/>
    <mergeCell ref="A55:B55"/>
    <mergeCell ref="C55:G55"/>
    <mergeCell ref="B35:B40"/>
    <mergeCell ref="B26:B27"/>
    <mergeCell ref="I5:T5"/>
    <mergeCell ref="U5:X5"/>
    <mergeCell ref="B9:B10"/>
    <mergeCell ref="B11:B12"/>
    <mergeCell ref="B21:B22"/>
    <mergeCell ref="B23:B24"/>
    <mergeCell ref="V13:V14"/>
    <mergeCell ref="W13:W14"/>
    <mergeCell ref="Y5:AB5"/>
    <mergeCell ref="C62:G62"/>
    <mergeCell ref="C59:G59"/>
    <mergeCell ref="C60:G60"/>
    <mergeCell ref="C61:G61"/>
    <mergeCell ref="C56:G56"/>
  </mergeCells>
  <hyperlinks>
    <hyperlink ref="Y21" r:id="rId1" display="https://www.animalesbog.gov.co/sites/default/files/control/31032022_informe_auditoria_interna_rendicion_de_cuentas_2021.pdf" xr:uid="{BA1CE24E-2603-4642-9672-F0E5DC9101AA}"/>
    <hyperlink ref="AC21" r:id="rId2" display="https://www.animalesbog.gov.co/sites/default/files/control/31032022_informe_auditoria_interna_rendicion_de_cuentas_2021.pdf" xr:uid="{4C420489-B12E-43F4-BD87-DF2255184372}"/>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Listas!$A$2:$A$22</xm:f>
          </x14:formula1>
          <xm:sqref>H43:H51 H7:H41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9"/>
  <sheetViews>
    <sheetView workbookViewId="0">
      <selection activeCell="A12" sqref="A12"/>
    </sheetView>
  </sheetViews>
  <sheetFormatPr defaultColWidth="11.42578125" defaultRowHeight="14.1"/>
  <cols>
    <col min="1" max="1" width="58.140625" style="16" customWidth="1"/>
    <col min="2" max="16384" width="11.42578125" style="16"/>
  </cols>
  <sheetData>
    <row r="1" spans="1:1">
      <c r="A1" s="15" t="s">
        <v>473</v>
      </c>
    </row>
    <row r="2" spans="1:1" ht="15">
      <c r="A2" s="18" t="s">
        <v>128</v>
      </c>
    </row>
    <row r="3" spans="1:1">
      <c r="A3" s="17" t="s">
        <v>205</v>
      </c>
    </row>
    <row r="4" spans="1:1" ht="15">
      <c r="A4" s="19" t="s">
        <v>185</v>
      </c>
    </row>
    <row r="5" spans="1:1" ht="15">
      <c r="A5" s="18" t="s">
        <v>236</v>
      </c>
    </row>
    <row r="6" spans="1:1" ht="30">
      <c r="A6" s="19" t="s">
        <v>474</v>
      </c>
    </row>
    <row r="7" spans="1:1" ht="15">
      <c r="A7" s="18" t="s">
        <v>63</v>
      </c>
    </row>
    <row r="8" spans="1:1" ht="15">
      <c r="A8" s="18" t="s">
        <v>155</v>
      </c>
    </row>
    <row r="9" spans="1:1" ht="15">
      <c r="A9" s="18" t="s">
        <v>165</v>
      </c>
    </row>
    <row r="10" spans="1:1" ht="15">
      <c r="A10" s="19" t="s">
        <v>475</v>
      </c>
    </row>
    <row r="11" spans="1:1" ht="15">
      <c r="A11" s="18" t="s">
        <v>347</v>
      </c>
    </row>
    <row r="12" spans="1:1">
      <c r="A12" s="17" t="s">
        <v>214</v>
      </c>
    </row>
    <row r="13" spans="1:1" ht="15">
      <c r="A13" s="19" t="s">
        <v>476</v>
      </c>
    </row>
    <row r="14" spans="1:1" ht="15">
      <c r="A14" s="19" t="s">
        <v>406</v>
      </c>
    </row>
    <row r="15" spans="1:1" ht="15">
      <c r="A15" s="19" t="s">
        <v>371</v>
      </c>
    </row>
    <row r="16" spans="1:1" ht="15">
      <c r="A16" s="19" t="s">
        <v>316</v>
      </c>
    </row>
    <row r="17" spans="1:1" ht="15">
      <c r="A17" s="18" t="s">
        <v>326</v>
      </c>
    </row>
    <row r="18" spans="1:1">
      <c r="A18" s="17" t="s">
        <v>394</v>
      </c>
    </row>
    <row r="19" spans="1:1" ht="15">
      <c r="A19" s="18" t="s">
        <v>477</v>
      </c>
    </row>
  </sheetData>
  <autoFilter ref="A1:A19" xr:uid="{3488E42A-B8D0-4525-A806-C99A9B11483C}"/>
  <sortState xmlns:xlrd2="http://schemas.microsoft.com/office/spreadsheetml/2017/richdata2" ref="A2:A19">
    <sortCondition ref="A2:A19"/>
  </sortState>
  <conditionalFormatting sqref="A1:A1048576">
    <cfRule type="duplicateValues" dxfId="27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A4A5-1935-4B81-B70F-84414FFD989F}">
  <dimension ref="A1:E253"/>
  <sheetViews>
    <sheetView topLeftCell="A177" workbookViewId="0">
      <selection activeCell="C190" sqref="C190"/>
    </sheetView>
  </sheetViews>
  <sheetFormatPr defaultColWidth="11.42578125" defaultRowHeight="15"/>
  <cols>
    <col min="1" max="1" width="26.28515625" customWidth="1"/>
    <col min="2" max="2" width="27.42578125" bestFit="1" customWidth="1"/>
    <col min="3" max="3" width="42.42578125" style="104" bestFit="1" customWidth="1"/>
    <col min="4" max="4" width="31.140625" bestFit="1" customWidth="1"/>
    <col min="5" max="5" width="26.42578125" bestFit="1" customWidth="1"/>
  </cols>
  <sheetData>
    <row r="1" spans="1:3">
      <c r="A1" s="373" t="s">
        <v>478</v>
      </c>
      <c r="B1" s="373"/>
      <c r="C1" s="373"/>
    </row>
    <row r="2" spans="1:3">
      <c r="A2" s="113" t="s">
        <v>479</v>
      </c>
      <c r="B2" s="113" t="s">
        <v>480</v>
      </c>
      <c r="C2" s="113" t="s">
        <v>481</v>
      </c>
    </row>
    <row r="3" spans="1:3">
      <c r="A3" s="111" t="s">
        <v>482</v>
      </c>
      <c r="B3" s="111" t="s">
        <v>483</v>
      </c>
      <c r="C3" s="111" t="s">
        <v>484</v>
      </c>
    </row>
    <row r="4" spans="1:3">
      <c r="A4" s="111" t="s">
        <v>485</v>
      </c>
      <c r="B4" s="111" t="s">
        <v>486</v>
      </c>
      <c r="C4" s="111" t="s">
        <v>487</v>
      </c>
    </row>
    <row r="5" spans="1:3">
      <c r="A5" s="111" t="s">
        <v>488</v>
      </c>
      <c r="B5" s="111" t="s">
        <v>489</v>
      </c>
      <c r="C5" s="111" t="s">
        <v>490</v>
      </c>
    </row>
    <row r="6" spans="1:3">
      <c r="A6" s="111" t="s">
        <v>491</v>
      </c>
      <c r="B6" s="111" t="s">
        <v>492</v>
      </c>
      <c r="C6" s="111" t="s">
        <v>493</v>
      </c>
    </row>
    <row r="7" spans="1:3">
      <c r="A7" s="111" t="s">
        <v>494</v>
      </c>
      <c r="B7" s="111" t="s">
        <v>495</v>
      </c>
      <c r="C7" s="111" t="s">
        <v>496</v>
      </c>
    </row>
    <row r="8" spans="1:3">
      <c r="A8" s="111" t="s">
        <v>497</v>
      </c>
      <c r="B8" s="111" t="s">
        <v>498</v>
      </c>
      <c r="C8" s="111" t="s">
        <v>499</v>
      </c>
    </row>
    <row r="9" spans="1:3">
      <c r="A9" s="111"/>
      <c r="B9" s="111"/>
      <c r="C9" s="111" t="s">
        <v>500</v>
      </c>
    </row>
    <row r="11" spans="1:3">
      <c r="A11" s="113" t="s">
        <v>501</v>
      </c>
    </row>
    <row r="12" spans="1:3">
      <c r="A12" s="111" t="s">
        <v>494</v>
      </c>
    </row>
    <row r="13" spans="1:3">
      <c r="A13" s="111" t="s">
        <v>502</v>
      </c>
    </row>
    <row r="14" spans="1:3">
      <c r="A14" s="111" t="s">
        <v>503</v>
      </c>
    </row>
    <row r="15" spans="1:3">
      <c r="A15" s="111" t="s">
        <v>504</v>
      </c>
    </row>
    <row r="16" spans="1:3">
      <c r="A16" s="111" t="s">
        <v>492</v>
      </c>
    </row>
    <row r="17" spans="1:3">
      <c r="A17" s="111" t="s">
        <v>505</v>
      </c>
    </row>
    <row r="18" spans="1:3">
      <c r="A18" s="111" t="s">
        <v>506</v>
      </c>
    </row>
    <row r="19" spans="1:3">
      <c r="A19" s="111" t="s">
        <v>507</v>
      </c>
    </row>
    <row r="20" spans="1:3">
      <c r="A20" s="111" t="s">
        <v>508</v>
      </c>
    </row>
    <row r="22" spans="1:3">
      <c r="A22" s="373" t="s">
        <v>509</v>
      </c>
      <c r="B22" s="373"/>
    </row>
    <row r="23" spans="1:3">
      <c r="A23" s="113" t="s">
        <v>510</v>
      </c>
      <c r="B23" s="113" t="s">
        <v>511</v>
      </c>
    </row>
    <row r="24" spans="1:3">
      <c r="A24" s="111" t="s">
        <v>512</v>
      </c>
      <c r="B24" s="111" t="s">
        <v>513</v>
      </c>
    </row>
    <row r="25" spans="1:3">
      <c r="A25" s="111" t="s">
        <v>514</v>
      </c>
      <c r="B25" s="111" t="s">
        <v>515</v>
      </c>
    </row>
    <row r="26" spans="1:3">
      <c r="A26" s="111" t="s">
        <v>516</v>
      </c>
      <c r="B26" s="111" t="s">
        <v>517</v>
      </c>
    </row>
    <row r="27" spans="1:3">
      <c r="A27" s="111" t="s">
        <v>518</v>
      </c>
      <c r="B27" s="111" t="s">
        <v>519</v>
      </c>
    </row>
    <row r="28" spans="1:3">
      <c r="A28" s="111" t="s">
        <v>520</v>
      </c>
      <c r="B28" s="111" t="s">
        <v>521</v>
      </c>
    </row>
    <row r="30" spans="1:3">
      <c r="A30" s="373" t="s">
        <v>522</v>
      </c>
      <c r="B30" s="373"/>
      <c r="C30" s="373"/>
    </row>
    <row r="31" spans="1:3">
      <c r="A31" s="113" t="s">
        <v>510</v>
      </c>
      <c r="B31" s="113" t="s">
        <v>511</v>
      </c>
      <c r="C31" s="120" t="s">
        <v>522</v>
      </c>
    </row>
    <row r="32" spans="1:3">
      <c r="A32" s="119" t="s">
        <v>520</v>
      </c>
      <c r="B32" s="111" t="s">
        <v>513</v>
      </c>
      <c r="C32" s="111" t="s">
        <v>523</v>
      </c>
    </row>
    <row r="33" spans="1:3">
      <c r="A33" s="119" t="s">
        <v>520</v>
      </c>
      <c r="B33" s="111" t="s">
        <v>515</v>
      </c>
      <c r="C33" s="111" t="s">
        <v>523</v>
      </c>
    </row>
    <row r="34" spans="1:3">
      <c r="A34" s="119" t="s">
        <v>520</v>
      </c>
      <c r="B34" s="111" t="s">
        <v>517</v>
      </c>
      <c r="C34" s="111" t="s">
        <v>517</v>
      </c>
    </row>
    <row r="35" spans="1:3">
      <c r="A35" s="119" t="s">
        <v>520</v>
      </c>
      <c r="B35" s="111" t="s">
        <v>519</v>
      </c>
      <c r="C35" s="111" t="s">
        <v>524</v>
      </c>
    </row>
    <row r="36" spans="1:3">
      <c r="A36" s="119" t="s">
        <v>520</v>
      </c>
      <c r="B36" s="111" t="s">
        <v>521</v>
      </c>
      <c r="C36" s="111" t="s">
        <v>525</v>
      </c>
    </row>
    <row r="37" spans="1:3">
      <c r="A37" s="119" t="s">
        <v>518</v>
      </c>
      <c r="B37" s="111" t="s">
        <v>513</v>
      </c>
      <c r="C37" s="111" t="s">
        <v>523</v>
      </c>
    </row>
    <row r="38" spans="1:3">
      <c r="A38" s="119" t="s">
        <v>518</v>
      </c>
      <c r="B38" s="111" t="s">
        <v>515</v>
      </c>
      <c r="C38" s="111" t="s">
        <v>523</v>
      </c>
    </row>
    <row r="39" spans="1:3">
      <c r="A39" s="119" t="s">
        <v>518</v>
      </c>
      <c r="B39" s="111" t="s">
        <v>517</v>
      </c>
      <c r="C39" s="111" t="s">
        <v>517</v>
      </c>
    </row>
    <row r="40" spans="1:3">
      <c r="A40" s="119" t="s">
        <v>518</v>
      </c>
      <c r="B40" s="111" t="s">
        <v>519</v>
      </c>
      <c r="C40" s="111" t="s">
        <v>524</v>
      </c>
    </row>
    <row r="41" spans="1:3">
      <c r="A41" s="119" t="s">
        <v>518</v>
      </c>
      <c r="B41" s="111" t="s">
        <v>521</v>
      </c>
      <c r="C41" s="111" t="s">
        <v>525</v>
      </c>
    </row>
    <row r="42" spans="1:3">
      <c r="A42" s="119" t="s">
        <v>516</v>
      </c>
      <c r="B42" s="111" t="s">
        <v>513</v>
      </c>
      <c r="C42" s="111" t="s">
        <v>523</v>
      </c>
    </row>
    <row r="43" spans="1:3">
      <c r="A43" s="119" t="s">
        <v>516</v>
      </c>
      <c r="B43" s="111" t="s">
        <v>515</v>
      </c>
      <c r="C43" s="111" t="s">
        <v>517</v>
      </c>
    </row>
    <row r="44" spans="1:3">
      <c r="A44" s="119" t="s">
        <v>516</v>
      </c>
      <c r="B44" s="111" t="s">
        <v>517</v>
      </c>
      <c r="C44" s="111" t="s">
        <v>524</v>
      </c>
    </row>
    <row r="45" spans="1:3">
      <c r="A45" s="119" t="s">
        <v>516</v>
      </c>
      <c r="B45" s="111" t="s">
        <v>519</v>
      </c>
      <c r="C45" s="111" t="s">
        <v>525</v>
      </c>
    </row>
    <row r="46" spans="1:3">
      <c r="A46" s="119" t="s">
        <v>516</v>
      </c>
      <c r="B46" s="111" t="s">
        <v>521</v>
      </c>
      <c r="C46" s="111" t="s">
        <v>525</v>
      </c>
    </row>
    <row r="47" spans="1:3">
      <c r="A47" s="118" t="s">
        <v>514</v>
      </c>
      <c r="B47" s="111" t="s">
        <v>513</v>
      </c>
      <c r="C47" s="111" t="s">
        <v>517</v>
      </c>
    </row>
    <row r="48" spans="1:3">
      <c r="A48" s="118" t="s">
        <v>514</v>
      </c>
      <c r="B48" s="111" t="s">
        <v>515</v>
      </c>
      <c r="C48" s="111" t="s">
        <v>524</v>
      </c>
    </row>
    <row r="49" spans="1:3">
      <c r="A49" s="118" t="s">
        <v>514</v>
      </c>
      <c r="B49" s="111" t="s">
        <v>517</v>
      </c>
      <c r="C49" s="111" t="s">
        <v>524</v>
      </c>
    </row>
    <row r="50" spans="1:3">
      <c r="A50" s="118" t="s">
        <v>514</v>
      </c>
      <c r="B50" s="111" t="s">
        <v>519</v>
      </c>
      <c r="C50" s="111" t="s">
        <v>525</v>
      </c>
    </row>
    <row r="51" spans="1:3">
      <c r="A51" s="118" t="s">
        <v>514</v>
      </c>
      <c r="B51" s="111" t="s">
        <v>521</v>
      </c>
      <c r="C51" s="111" t="s">
        <v>525</v>
      </c>
    </row>
    <row r="52" spans="1:3">
      <c r="A52" s="117" t="s">
        <v>512</v>
      </c>
      <c r="B52" s="111" t="s">
        <v>513</v>
      </c>
      <c r="C52" s="111" t="s">
        <v>524</v>
      </c>
    </row>
    <row r="53" spans="1:3">
      <c r="A53" s="117" t="s">
        <v>512</v>
      </c>
      <c r="B53" s="111" t="s">
        <v>515</v>
      </c>
      <c r="C53" s="111" t="s">
        <v>524</v>
      </c>
    </row>
    <row r="54" spans="1:3">
      <c r="A54" s="117" t="s">
        <v>512</v>
      </c>
      <c r="B54" s="111" t="s">
        <v>517</v>
      </c>
      <c r="C54" s="111" t="s">
        <v>525</v>
      </c>
    </row>
    <row r="55" spans="1:3">
      <c r="A55" s="117" t="s">
        <v>512</v>
      </c>
      <c r="B55" s="111" t="s">
        <v>519</v>
      </c>
      <c r="C55" s="111" t="s">
        <v>525</v>
      </c>
    </row>
    <row r="56" spans="1:3">
      <c r="A56" s="117" t="s">
        <v>512</v>
      </c>
      <c r="B56" s="111" t="s">
        <v>521</v>
      </c>
      <c r="C56" s="111" t="s">
        <v>525</v>
      </c>
    </row>
    <row r="59" spans="1:3">
      <c r="A59" s="116" t="s">
        <v>526</v>
      </c>
    </row>
    <row r="60" spans="1:3">
      <c r="A60" s="115" t="s">
        <v>527</v>
      </c>
    </row>
    <row r="61" spans="1:3">
      <c r="A61" s="115" t="s">
        <v>528</v>
      </c>
    </row>
    <row r="64" spans="1:3">
      <c r="A64" s="373" t="s">
        <v>529</v>
      </c>
      <c r="B64" s="373"/>
    </row>
    <row r="65" spans="1:2">
      <c r="A65" s="372" t="s">
        <v>530</v>
      </c>
      <c r="B65" s="111">
        <v>0</v>
      </c>
    </row>
    <row r="66" spans="1:2">
      <c r="A66" s="372"/>
      <c r="B66" s="111">
        <v>15</v>
      </c>
    </row>
    <row r="67" spans="1:2">
      <c r="A67" s="372" t="s">
        <v>531</v>
      </c>
      <c r="B67" s="111">
        <v>0</v>
      </c>
    </row>
    <row r="68" spans="1:2">
      <c r="A68" s="372"/>
      <c r="B68" s="111">
        <v>15</v>
      </c>
    </row>
    <row r="69" spans="1:2">
      <c r="A69" s="372" t="s">
        <v>532</v>
      </c>
      <c r="B69" s="111">
        <v>0</v>
      </c>
    </row>
    <row r="70" spans="1:2">
      <c r="A70" s="372"/>
      <c r="B70" s="111">
        <v>10</v>
      </c>
    </row>
    <row r="71" spans="1:2">
      <c r="A71" s="372"/>
      <c r="B71" s="111">
        <v>15</v>
      </c>
    </row>
    <row r="72" spans="1:2">
      <c r="A72" s="370" t="s">
        <v>533</v>
      </c>
      <c r="B72" s="111">
        <v>0</v>
      </c>
    </row>
    <row r="73" spans="1:2">
      <c r="A73" s="370"/>
      <c r="B73" s="111">
        <v>15</v>
      </c>
    </row>
    <row r="74" spans="1:2">
      <c r="A74" s="371" t="s">
        <v>534</v>
      </c>
      <c r="B74" s="111">
        <v>0</v>
      </c>
    </row>
    <row r="75" spans="1:2">
      <c r="A75" s="371"/>
      <c r="B75" s="111">
        <v>15</v>
      </c>
    </row>
    <row r="76" spans="1:2">
      <c r="A76" s="371" t="s">
        <v>535</v>
      </c>
      <c r="B76" s="111">
        <v>0</v>
      </c>
    </row>
    <row r="77" spans="1:2">
      <c r="A77" s="371"/>
      <c r="B77" s="111">
        <v>5</v>
      </c>
    </row>
    <row r="78" spans="1:2">
      <c r="A78" s="371"/>
      <c r="B78" s="111">
        <v>10</v>
      </c>
    </row>
    <row r="82" spans="1:3">
      <c r="A82" s="374" t="s">
        <v>536</v>
      </c>
      <c r="B82" s="111" t="s">
        <v>537</v>
      </c>
    </row>
    <row r="83" spans="1:3">
      <c r="A83" s="374"/>
      <c r="B83" s="111" t="s">
        <v>517</v>
      </c>
    </row>
    <row r="84" spans="1:3">
      <c r="A84" s="374"/>
      <c r="B84" s="104" t="s">
        <v>538</v>
      </c>
    </row>
    <row r="86" spans="1:3">
      <c r="A86" s="373" t="s">
        <v>539</v>
      </c>
      <c r="B86" s="373"/>
      <c r="C86" s="373"/>
    </row>
    <row r="87" spans="1:3">
      <c r="A87" s="113" t="s">
        <v>540</v>
      </c>
      <c r="B87" s="113" t="s">
        <v>541</v>
      </c>
      <c r="C87" s="113" t="s">
        <v>542</v>
      </c>
    </row>
    <row r="88" spans="1:3">
      <c r="A88" s="111" t="s">
        <v>537</v>
      </c>
      <c r="B88" s="111" t="s">
        <v>537</v>
      </c>
      <c r="C88" s="111" t="s">
        <v>537</v>
      </c>
    </row>
    <row r="89" spans="1:3">
      <c r="A89" s="111" t="s">
        <v>537</v>
      </c>
      <c r="B89" s="111" t="s">
        <v>517</v>
      </c>
      <c r="C89" s="111" t="s">
        <v>517</v>
      </c>
    </row>
    <row r="90" spans="1:3">
      <c r="A90" s="111" t="s">
        <v>537</v>
      </c>
      <c r="B90" s="111" t="s">
        <v>538</v>
      </c>
      <c r="C90" s="111" t="s">
        <v>538</v>
      </c>
    </row>
    <row r="91" spans="1:3">
      <c r="A91" s="111" t="s">
        <v>517</v>
      </c>
      <c r="B91" s="111" t="s">
        <v>537</v>
      </c>
      <c r="C91" s="111" t="s">
        <v>517</v>
      </c>
    </row>
    <row r="92" spans="1:3">
      <c r="A92" s="111" t="s">
        <v>517</v>
      </c>
      <c r="B92" s="111" t="s">
        <v>517</v>
      </c>
      <c r="C92" s="111" t="s">
        <v>517</v>
      </c>
    </row>
    <row r="93" spans="1:3">
      <c r="A93" s="111" t="s">
        <v>517</v>
      </c>
      <c r="B93" s="111" t="s">
        <v>538</v>
      </c>
      <c r="C93" s="111" t="s">
        <v>538</v>
      </c>
    </row>
    <row r="94" spans="1:3">
      <c r="A94" s="111" t="s">
        <v>538</v>
      </c>
      <c r="B94" s="111" t="s">
        <v>537</v>
      </c>
      <c r="C94" s="111" t="s">
        <v>538</v>
      </c>
    </row>
    <row r="95" spans="1:3">
      <c r="A95" s="111" t="s">
        <v>538</v>
      </c>
      <c r="B95" s="111" t="s">
        <v>517</v>
      </c>
      <c r="C95" s="111" t="s">
        <v>538</v>
      </c>
    </row>
    <row r="96" spans="1:3">
      <c r="A96" s="111" t="s">
        <v>538</v>
      </c>
      <c r="B96" s="111" t="s">
        <v>538</v>
      </c>
      <c r="C96" s="111" t="s">
        <v>538</v>
      </c>
    </row>
    <row r="99" spans="1:3" ht="15" customHeight="1">
      <c r="A99" s="370" t="s">
        <v>543</v>
      </c>
      <c r="B99" s="370"/>
      <c r="C99" s="97"/>
    </row>
    <row r="100" spans="1:3">
      <c r="A100" s="111">
        <v>1</v>
      </c>
      <c r="B100" s="111" t="s">
        <v>538</v>
      </c>
    </row>
    <row r="101" spans="1:3">
      <c r="A101" s="111">
        <v>2</v>
      </c>
      <c r="B101" s="111" t="s">
        <v>538</v>
      </c>
    </row>
    <row r="102" spans="1:3">
      <c r="A102" s="111">
        <v>3</v>
      </c>
      <c r="B102" s="111" t="s">
        <v>538</v>
      </c>
    </row>
    <row r="103" spans="1:3">
      <c r="A103" s="111">
        <v>4</v>
      </c>
      <c r="B103" s="111" t="s">
        <v>538</v>
      </c>
    </row>
    <row r="104" spans="1:3">
      <c r="A104" s="111">
        <v>5</v>
      </c>
      <c r="B104" s="111" t="s">
        <v>538</v>
      </c>
    </row>
    <row r="105" spans="1:3">
      <c r="A105" s="111">
        <v>6</v>
      </c>
      <c r="B105" s="111" t="s">
        <v>538</v>
      </c>
    </row>
    <row r="106" spans="1:3">
      <c r="A106" s="111">
        <v>7</v>
      </c>
      <c r="B106" s="111" t="s">
        <v>538</v>
      </c>
    </row>
    <row r="107" spans="1:3">
      <c r="A107" s="111">
        <v>8</v>
      </c>
      <c r="B107" s="111" t="s">
        <v>538</v>
      </c>
    </row>
    <row r="108" spans="1:3">
      <c r="A108" s="111">
        <v>9</v>
      </c>
      <c r="B108" s="111" t="s">
        <v>538</v>
      </c>
    </row>
    <row r="109" spans="1:3">
      <c r="A109" s="111">
        <v>10</v>
      </c>
      <c r="B109" s="111" t="s">
        <v>538</v>
      </c>
    </row>
    <row r="110" spans="1:3">
      <c r="A110" s="111">
        <v>11</v>
      </c>
      <c r="B110" s="111" t="s">
        <v>538</v>
      </c>
    </row>
    <row r="111" spans="1:3">
      <c r="A111" s="111">
        <v>12</v>
      </c>
      <c r="B111" s="111" t="s">
        <v>538</v>
      </c>
    </row>
    <row r="112" spans="1:3">
      <c r="A112" s="111">
        <v>13</v>
      </c>
      <c r="B112" s="111" t="s">
        <v>538</v>
      </c>
    </row>
    <row r="113" spans="1:2">
      <c r="A113" s="111">
        <v>14</v>
      </c>
      <c r="B113" s="111" t="s">
        <v>538</v>
      </c>
    </row>
    <row r="114" spans="1:2">
      <c r="A114" s="111">
        <v>15</v>
      </c>
      <c r="B114" s="111" t="s">
        <v>538</v>
      </c>
    </row>
    <row r="115" spans="1:2">
      <c r="A115" s="111">
        <v>16</v>
      </c>
      <c r="B115" s="111" t="s">
        <v>538</v>
      </c>
    </row>
    <row r="116" spans="1:2">
      <c r="A116" s="111">
        <v>17</v>
      </c>
      <c r="B116" s="111" t="s">
        <v>538</v>
      </c>
    </row>
    <row r="117" spans="1:2">
      <c r="A117" s="111">
        <v>18</v>
      </c>
      <c r="B117" s="111" t="s">
        <v>538</v>
      </c>
    </row>
    <row r="118" spans="1:2">
      <c r="A118" s="111">
        <v>19</v>
      </c>
      <c r="B118" s="111" t="s">
        <v>538</v>
      </c>
    </row>
    <row r="119" spans="1:2">
      <c r="A119" s="111">
        <v>20</v>
      </c>
      <c r="B119" s="111" t="s">
        <v>538</v>
      </c>
    </row>
    <row r="120" spans="1:2">
      <c r="A120" s="111">
        <v>21</v>
      </c>
      <c r="B120" s="111" t="s">
        <v>538</v>
      </c>
    </row>
    <row r="121" spans="1:2">
      <c r="A121" s="111">
        <v>22</v>
      </c>
      <c r="B121" s="111" t="s">
        <v>538</v>
      </c>
    </row>
    <row r="122" spans="1:2">
      <c r="A122" s="111">
        <v>23</v>
      </c>
      <c r="B122" s="111" t="s">
        <v>538</v>
      </c>
    </row>
    <row r="123" spans="1:2">
      <c r="A123" s="111">
        <v>24</v>
      </c>
      <c r="B123" s="111" t="s">
        <v>538</v>
      </c>
    </row>
    <row r="124" spans="1:2">
      <c r="A124" s="111">
        <v>25</v>
      </c>
      <c r="B124" s="111" t="s">
        <v>538</v>
      </c>
    </row>
    <row r="125" spans="1:2">
      <c r="A125" s="111">
        <v>26</v>
      </c>
      <c r="B125" s="111" t="s">
        <v>538</v>
      </c>
    </row>
    <row r="126" spans="1:2">
      <c r="A126" s="111">
        <v>27</v>
      </c>
      <c r="B126" s="111" t="s">
        <v>538</v>
      </c>
    </row>
    <row r="127" spans="1:2">
      <c r="A127" s="111">
        <v>28</v>
      </c>
      <c r="B127" s="111" t="s">
        <v>538</v>
      </c>
    </row>
    <row r="128" spans="1:2">
      <c r="A128" s="111">
        <v>29</v>
      </c>
      <c r="B128" s="111" t="s">
        <v>538</v>
      </c>
    </row>
    <row r="129" spans="1:2">
      <c r="A129" s="111">
        <v>30</v>
      </c>
      <c r="B129" s="111" t="s">
        <v>538</v>
      </c>
    </row>
    <row r="130" spans="1:2">
      <c r="A130" s="111">
        <v>31</v>
      </c>
      <c r="B130" s="111" t="s">
        <v>538</v>
      </c>
    </row>
    <row r="131" spans="1:2">
      <c r="A131" s="111">
        <v>32</v>
      </c>
      <c r="B131" s="111" t="s">
        <v>538</v>
      </c>
    </row>
    <row r="132" spans="1:2">
      <c r="A132" s="111">
        <v>33</v>
      </c>
      <c r="B132" s="111" t="s">
        <v>538</v>
      </c>
    </row>
    <row r="133" spans="1:2">
      <c r="A133" s="111">
        <v>34</v>
      </c>
      <c r="B133" s="111" t="s">
        <v>538</v>
      </c>
    </row>
    <row r="134" spans="1:2">
      <c r="A134" s="111">
        <v>35</v>
      </c>
      <c r="B134" s="111" t="s">
        <v>538</v>
      </c>
    </row>
    <row r="135" spans="1:2">
      <c r="A135" s="111">
        <v>36</v>
      </c>
      <c r="B135" s="111" t="s">
        <v>538</v>
      </c>
    </row>
    <row r="136" spans="1:2">
      <c r="A136" s="111">
        <v>37</v>
      </c>
      <c r="B136" s="111" t="s">
        <v>538</v>
      </c>
    </row>
    <row r="137" spans="1:2">
      <c r="A137" s="111">
        <v>38</v>
      </c>
      <c r="B137" s="111" t="s">
        <v>538</v>
      </c>
    </row>
    <row r="138" spans="1:2">
      <c r="A138" s="111">
        <v>39</v>
      </c>
      <c r="B138" s="111" t="s">
        <v>538</v>
      </c>
    </row>
    <row r="139" spans="1:2">
      <c r="A139" s="111">
        <v>40</v>
      </c>
      <c r="B139" s="111" t="s">
        <v>538</v>
      </c>
    </row>
    <row r="140" spans="1:2">
      <c r="A140" s="111">
        <v>41</v>
      </c>
      <c r="B140" s="111" t="s">
        <v>538</v>
      </c>
    </row>
    <row r="141" spans="1:2">
      <c r="A141" s="111">
        <v>42</v>
      </c>
      <c r="B141" s="111" t="s">
        <v>538</v>
      </c>
    </row>
    <row r="142" spans="1:2">
      <c r="A142" s="111">
        <v>43</v>
      </c>
      <c r="B142" s="111" t="s">
        <v>538</v>
      </c>
    </row>
    <row r="143" spans="1:2">
      <c r="A143" s="111">
        <v>44</v>
      </c>
      <c r="B143" s="111" t="s">
        <v>538</v>
      </c>
    </row>
    <row r="144" spans="1:2">
      <c r="A144" s="111">
        <v>45</v>
      </c>
      <c r="B144" s="111" t="s">
        <v>538</v>
      </c>
    </row>
    <row r="145" spans="1:2">
      <c r="A145" s="111">
        <v>46</v>
      </c>
      <c r="B145" s="111" t="s">
        <v>538</v>
      </c>
    </row>
    <row r="146" spans="1:2">
      <c r="A146" s="111">
        <v>47</v>
      </c>
      <c r="B146" s="111" t="s">
        <v>538</v>
      </c>
    </row>
    <row r="147" spans="1:2">
      <c r="A147" s="111">
        <v>48</v>
      </c>
      <c r="B147" s="111" t="s">
        <v>538</v>
      </c>
    </row>
    <row r="148" spans="1:2">
      <c r="A148" s="111">
        <v>49</v>
      </c>
      <c r="B148" s="111" t="s">
        <v>538</v>
      </c>
    </row>
    <row r="149" spans="1:2">
      <c r="A149" s="111">
        <v>50</v>
      </c>
      <c r="B149" s="111" t="s">
        <v>517</v>
      </c>
    </row>
    <row r="150" spans="1:2">
      <c r="A150" s="111">
        <v>51</v>
      </c>
      <c r="B150" s="111" t="s">
        <v>517</v>
      </c>
    </row>
    <row r="151" spans="1:2">
      <c r="A151" s="111">
        <v>52</v>
      </c>
      <c r="B151" s="111" t="s">
        <v>517</v>
      </c>
    </row>
    <row r="152" spans="1:2">
      <c r="A152" s="111">
        <v>53</v>
      </c>
      <c r="B152" s="111" t="s">
        <v>517</v>
      </c>
    </row>
    <row r="153" spans="1:2">
      <c r="A153" s="111">
        <v>54</v>
      </c>
      <c r="B153" s="111" t="s">
        <v>517</v>
      </c>
    </row>
    <row r="154" spans="1:2">
      <c r="A154" s="111">
        <v>55</v>
      </c>
      <c r="B154" s="111" t="s">
        <v>517</v>
      </c>
    </row>
    <row r="155" spans="1:2">
      <c r="A155" s="111">
        <v>56</v>
      </c>
      <c r="B155" s="111" t="s">
        <v>517</v>
      </c>
    </row>
    <row r="156" spans="1:2">
      <c r="A156" s="111">
        <v>57</v>
      </c>
      <c r="B156" s="111" t="s">
        <v>517</v>
      </c>
    </row>
    <row r="157" spans="1:2">
      <c r="A157" s="111">
        <v>58</v>
      </c>
      <c r="B157" s="111" t="s">
        <v>517</v>
      </c>
    </row>
    <row r="158" spans="1:2">
      <c r="A158" s="111">
        <v>59</v>
      </c>
      <c r="B158" s="111" t="s">
        <v>517</v>
      </c>
    </row>
    <row r="159" spans="1:2">
      <c r="A159" s="111">
        <v>60</v>
      </c>
      <c r="B159" s="111" t="s">
        <v>517</v>
      </c>
    </row>
    <row r="160" spans="1:2">
      <c r="A160" s="111">
        <v>61</v>
      </c>
      <c r="B160" s="111" t="s">
        <v>517</v>
      </c>
    </row>
    <row r="161" spans="1:2">
      <c r="A161" s="111">
        <v>62</v>
      </c>
      <c r="B161" s="111" t="s">
        <v>517</v>
      </c>
    </row>
    <row r="162" spans="1:2">
      <c r="A162" s="111">
        <v>63</v>
      </c>
      <c r="B162" s="111" t="s">
        <v>517</v>
      </c>
    </row>
    <row r="163" spans="1:2">
      <c r="A163" s="111">
        <v>64</v>
      </c>
      <c r="B163" s="111" t="s">
        <v>517</v>
      </c>
    </row>
    <row r="164" spans="1:2">
      <c r="A164" s="111">
        <v>65</v>
      </c>
      <c r="B164" s="111" t="s">
        <v>517</v>
      </c>
    </row>
    <row r="165" spans="1:2">
      <c r="A165" s="111">
        <v>66</v>
      </c>
      <c r="B165" s="111" t="s">
        <v>517</v>
      </c>
    </row>
    <row r="166" spans="1:2">
      <c r="A166" s="111">
        <v>67</v>
      </c>
      <c r="B166" s="111" t="s">
        <v>517</v>
      </c>
    </row>
    <row r="167" spans="1:2">
      <c r="A167" s="111">
        <v>68</v>
      </c>
      <c r="B167" s="111" t="s">
        <v>517</v>
      </c>
    </row>
    <row r="168" spans="1:2">
      <c r="A168" s="111">
        <v>69</v>
      </c>
      <c r="B168" s="111" t="s">
        <v>517</v>
      </c>
    </row>
    <row r="169" spans="1:2">
      <c r="A169" s="111">
        <v>70</v>
      </c>
      <c r="B169" s="111" t="s">
        <v>517</v>
      </c>
    </row>
    <row r="170" spans="1:2">
      <c r="A170" s="111">
        <v>71</v>
      </c>
      <c r="B170" s="111" t="s">
        <v>517</v>
      </c>
    </row>
    <row r="171" spans="1:2">
      <c r="A171" s="111">
        <v>72</v>
      </c>
      <c r="B171" s="111" t="s">
        <v>517</v>
      </c>
    </row>
    <row r="172" spans="1:2">
      <c r="A172" s="111">
        <v>73</v>
      </c>
      <c r="B172" s="111" t="s">
        <v>517</v>
      </c>
    </row>
    <row r="173" spans="1:2">
      <c r="A173" s="111">
        <v>74</v>
      </c>
      <c r="B173" s="111" t="s">
        <v>517</v>
      </c>
    </row>
    <row r="174" spans="1:2">
      <c r="A174" s="111">
        <v>75</v>
      </c>
      <c r="B174" s="111" t="s">
        <v>517</v>
      </c>
    </row>
    <row r="175" spans="1:2">
      <c r="A175" s="111">
        <v>76</v>
      </c>
      <c r="B175" s="111" t="s">
        <v>517</v>
      </c>
    </row>
    <row r="176" spans="1:2">
      <c r="A176" s="111">
        <v>77</v>
      </c>
      <c r="B176" s="111" t="s">
        <v>517</v>
      </c>
    </row>
    <row r="177" spans="1:2">
      <c r="A177" s="111">
        <v>78</v>
      </c>
      <c r="B177" s="111" t="s">
        <v>517</v>
      </c>
    </row>
    <row r="178" spans="1:2">
      <c r="A178" s="111">
        <v>79</v>
      </c>
      <c r="B178" s="111" t="s">
        <v>517</v>
      </c>
    </row>
    <row r="179" spans="1:2">
      <c r="A179" s="111">
        <v>80</v>
      </c>
      <c r="B179" s="111" t="s">
        <v>517</v>
      </c>
    </row>
    <row r="180" spans="1:2">
      <c r="A180" s="111">
        <v>81</v>
      </c>
      <c r="B180" s="111" t="s">
        <v>517</v>
      </c>
    </row>
    <row r="181" spans="1:2">
      <c r="A181" s="111">
        <v>82</v>
      </c>
      <c r="B181" s="111" t="s">
        <v>517</v>
      </c>
    </row>
    <row r="182" spans="1:2">
      <c r="A182" s="111">
        <v>83</v>
      </c>
      <c r="B182" s="111" t="s">
        <v>517</v>
      </c>
    </row>
    <row r="183" spans="1:2">
      <c r="A183" s="111">
        <v>84</v>
      </c>
      <c r="B183" s="111" t="s">
        <v>517</v>
      </c>
    </row>
    <row r="184" spans="1:2">
      <c r="A184" s="111">
        <v>85</v>
      </c>
      <c r="B184" s="111" t="s">
        <v>517</v>
      </c>
    </row>
    <row r="185" spans="1:2">
      <c r="A185" s="111">
        <v>86</v>
      </c>
      <c r="B185" s="111" t="s">
        <v>517</v>
      </c>
    </row>
    <row r="186" spans="1:2">
      <c r="A186" s="111">
        <v>87</v>
      </c>
      <c r="B186" s="111" t="s">
        <v>517</v>
      </c>
    </row>
    <row r="187" spans="1:2">
      <c r="A187" s="111">
        <v>88</v>
      </c>
      <c r="B187" s="111" t="s">
        <v>517</v>
      </c>
    </row>
    <row r="188" spans="1:2">
      <c r="A188" s="111">
        <v>89</v>
      </c>
      <c r="B188" s="111" t="s">
        <v>517</v>
      </c>
    </row>
    <row r="189" spans="1:2">
      <c r="A189" s="111">
        <v>90</v>
      </c>
      <c r="B189" s="111" t="s">
        <v>517</v>
      </c>
    </row>
    <row r="190" spans="1:2">
      <c r="A190" s="111">
        <v>91</v>
      </c>
      <c r="B190" s="111" t="s">
        <v>517</v>
      </c>
    </row>
    <row r="191" spans="1:2">
      <c r="A191" s="111">
        <v>92</v>
      </c>
      <c r="B191" s="111" t="s">
        <v>517</v>
      </c>
    </row>
    <row r="192" spans="1:2">
      <c r="A192" s="111">
        <v>93</v>
      </c>
      <c r="B192" s="111" t="s">
        <v>517</v>
      </c>
    </row>
    <row r="193" spans="1:2">
      <c r="A193" s="111">
        <v>94</v>
      </c>
      <c r="B193" s="111" t="s">
        <v>517</v>
      </c>
    </row>
    <row r="194" spans="1:2">
      <c r="A194" s="111">
        <v>95</v>
      </c>
      <c r="B194" s="111" t="s">
        <v>517</v>
      </c>
    </row>
    <row r="195" spans="1:2">
      <c r="A195" s="111">
        <v>96</v>
      </c>
      <c r="B195" s="111" t="s">
        <v>517</v>
      </c>
    </row>
    <row r="196" spans="1:2">
      <c r="A196" s="111">
        <v>97</v>
      </c>
      <c r="B196" s="111" t="s">
        <v>517</v>
      </c>
    </row>
    <row r="197" spans="1:2">
      <c r="A197" s="111">
        <v>98</v>
      </c>
      <c r="B197" s="111" t="s">
        <v>517</v>
      </c>
    </row>
    <row r="198" spans="1:2">
      <c r="A198" s="111">
        <v>99</v>
      </c>
      <c r="B198" s="111" t="s">
        <v>517</v>
      </c>
    </row>
    <row r="199" spans="1:2">
      <c r="A199" s="111">
        <v>100</v>
      </c>
      <c r="B199" s="111" t="s">
        <v>537</v>
      </c>
    </row>
    <row r="201" spans="1:2" ht="69.75" customHeight="1">
      <c r="A201" s="371" t="s">
        <v>544</v>
      </c>
      <c r="B201" s="371" t="s">
        <v>545</v>
      </c>
    </row>
    <row r="202" spans="1:2">
      <c r="A202" s="372"/>
      <c r="B202" s="372"/>
    </row>
    <row r="203" spans="1:2">
      <c r="A203" s="111" t="s">
        <v>546</v>
      </c>
      <c r="B203" s="111" t="s">
        <v>546</v>
      </c>
    </row>
    <row r="204" spans="1:2">
      <c r="A204" s="111" t="s">
        <v>547</v>
      </c>
      <c r="B204" s="111" t="s">
        <v>548</v>
      </c>
    </row>
    <row r="205" spans="1:2">
      <c r="A205" s="111"/>
      <c r="B205" s="111" t="s">
        <v>547</v>
      </c>
    </row>
    <row r="207" spans="1:2" ht="15" customHeight="1">
      <c r="A207" s="370" t="s">
        <v>549</v>
      </c>
      <c r="B207" s="370"/>
    </row>
    <row r="208" spans="1:2">
      <c r="A208" s="113" t="s">
        <v>546</v>
      </c>
      <c r="B208" s="111">
        <v>2</v>
      </c>
    </row>
    <row r="209" spans="1:3">
      <c r="A209" s="113" t="s">
        <v>548</v>
      </c>
      <c r="B209" s="111">
        <v>1</v>
      </c>
    </row>
    <row r="210" spans="1:3">
      <c r="A210" s="113" t="s">
        <v>547</v>
      </c>
      <c r="B210" s="111">
        <v>0</v>
      </c>
    </row>
    <row r="214" spans="1:3">
      <c r="A214" s="113" t="s">
        <v>550</v>
      </c>
      <c r="B214" s="113" t="s">
        <v>551</v>
      </c>
      <c r="C214" s="113" t="s">
        <v>552</v>
      </c>
    </row>
    <row r="215" spans="1:3">
      <c r="A215" s="111" t="s">
        <v>537</v>
      </c>
      <c r="B215" s="111" t="s">
        <v>546</v>
      </c>
      <c r="C215" s="111">
        <v>2</v>
      </c>
    </row>
    <row r="216" spans="1:3">
      <c r="A216" s="111" t="s">
        <v>537</v>
      </c>
      <c r="B216" s="111" t="s">
        <v>547</v>
      </c>
      <c r="C216" s="111">
        <v>0</v>
      </c>
    </row>
    <row r="217" spans="1:3">
      <c r="A217" s="111" t="s">
        <v>517</v>
      </c>
      <c r="B217" s="111" t="s">
        <v>546</v>
      </c>
      <c r="C217" s="111">
        <v>1</v>
      </c>
    </row>
    <row r="218" spans="1:3">
      <c r="A218" s="111" t="s">
        <v>517</v>
      </c>
      <c r="B218" s="111" t="s">
        <v>547</v>
      </c>
      <c r="C218" s="111">
        <v>0</v>
      </c>
    </row>
    <row r="219" spans="1:3">
      <c r="A219" s="111" t="s">
        <v>538</v>
      </c>
      <c r="B219" s="111" t="s">
        <v>546</v>
      </c>
      <c r="C219" s="111">
        <v>0</v>
      </c>
    </row>
    <row r="220" spans="1:3">
      <c r="A220" s="111" t="s">
        <v>538</v>
      </c>
      <c r="B220" s="111" t="s">
        <v>547</v>
      </c>
      <c r="C220" s="111">
        <v>0</v>
      </c>
    </row>
    <row r="222" spans="1:3">
      <c r="A222" s="113" t="s">
        <v>553</v>
      </c>
      <c r="B222" s="113" t="s">
        <v>554</v>
      </c>
      <c r="C222" s="113" t="s">
        <v>555</v>
      </c>
    </row>
    <row r="223" spans="1:3">
      <c r="A223" s="111" t="s">
        <v>537</v>
      </c>
      <c r="B223" s="111" t="s">
        <v>546</v>
      </c>
      <c r="C223" s="111">
        <v>2</v>
      </c>
    </row>
    <row r="224" spans="1:3">
      <c r="A224" s="111" t="s">
        <v>537</v>
      </c>
      <c r="B224" s="111" t="s">
        <v>548</v>
      </c>
      <c r="C224" s="111">
        <v>1</v>
      </c>
    </row>
    <row r="225" spans="1:5">
      <c r="A225" s="111" t="s">
        <v>537</v>
      </c>
      <c r="B225" s="111" t="s">
        <v>547</v>
      </c>
      <c r="C225" s="111">
        <v>0</v>
      </c>
    </row>
    <row r="226" spans="1:5">
      <c r="A226" s="111" t="s">
        <v>517</v>
      </c>
      <c r="B226" s="111" t="s">
        <v>546</v>
      </c>
      <c r="C226" s="111">
        <v>1</v>
      </c>
    </row>
    <row r="227" spans="1:5">
      <c r="A227" s="111" t="s">
        <v>517</v>
      </c>
      <c r="B227" s="111" t="s">
        <v>548</v>
      </c>
      <c r="C227" s="111">
        <v>0</v>
      </c>
      <c r="E227" s="104"/>
    </row>
    <row r="228" spans="1:5">
      <c r="A228" s="111" t="s">
        <v>517</v>
      </c>
      <c r="B228" s="111" t="s">
        <v>547</v>
      </c>
      <c r="C228" s="111">
        <v>0</v>
      </c>
    </row>
    <row r="229" spans="1:5">
      <c r="A229" s="111" t="s">
        <v>538</v>
      </c>
      <c r="B229" s="111" t="s">
        <v>546</v>
      </c>
      <c r="C229" s="111">
        <v>0</v>
      </c>
    </row>
    <row r="230" spans="1:5">
      <c r="A230" s="111" t="s">
        <v>538</v>
      </c>
      <c r="B230" s="111" t="s">
        <v>548</v>
      </c>
      <c r="C230" s="111">
        <v>0</v>
      </c>
      <c r="E230" s="104"/>
    </row>
    <row r="231" spans="1:5">
      <c r="A231" s="111" t="s">
        <v>538</v>
      </c>
      <c r="B231" s="111" t="s">
        <v>547</v>
      </c>
      <c r="C231" s="111">
        <v>0</v>
      </c>
    </row>
    <row r="233" spans="1:5">
      <c r="A233" s="114" t="s">
        <v>556</v>
      </c>
      <c r="B233" s="113" t="s">
        <v>510</v>
      </c>
      <c r="C233" s="113" t="s">
        <v>511</v>
      </c>
      <c r="E233" s="104"/>
    </row>
    <row r="234" spans="1:5">
      <c r="A234" s="114">
        <v>1</v>
      </c>
      <c r="B234" s="111" t="s">
        <v>520</v>
      </c>
      <c r="C234" s="111" t="s">
        <v>513</v>
      </c>
    </row>
    <row r="235" spans="1:5">
      <c r="A235" s="114">
        <v>2</v>
      </c>
      <c r="B235" s="111" t="s">
        <v>518</v>
      </c>
      <c r="C235" s="111" t="s">
        <v>515</v>
      </c>
    </row>
    <row r="236" spans="1:5">
      <c r="A236" s="114">
        <v>3</v>
      </c>
      <c r="B236" s="111" t="s">
        <v>557</v>
      </c>
      <c r="C236" s="111" t="s">
        <v>517</v>
      </c>
    </row>
    <row r="237" spans="1:5">
      <c r="A237" s="114">
        <v>4</v>
      </c>
      <c r="B237" s="111" t="s">
        <v>514</v>
      </c>
      <c r="C237" s="111" t="s">
        <v>519</v>
      </c>
    </row>
    <row r="238" spans="1:5">
      <c r="A238" s="114">
        <v>5</v>
      </c>
      <c r="B238" s="111" t="s">
        <v>512</v>
      </c>
      <c r="C238" s="111" t="s">
        <v>521</v>
      </c>
    </row>
    <row r="240" spans="1:5">
      <c r="A240" s="113" t="s">
        <v>558</v>
      </c>
    </row>
    <row r="241" spans="1:1">
      <c r="A241" s="111" t="s">
        <v>559</v>
      </c>
    </row>
    <row r="242" spans="1:1">
      <c r="A242" s="111" t="s">
        <v>560</v>
      </c>
    </row>
    <row r="243" spans="1:1">
      <c r="A243" s="111" t="s">
        <v>561</v>
      </c>
    </row>
    <row r="244" spans="1:1">
      <c r="A244" s="111" t="s">
        <v>562</v>
      </c>
    </row>
    <row r="246" spans="1:1">
      <c r="A246" s="113" t="s">
        <v>563</v>
      </c>
    </row>
    <row r="247" spans="1:1">
      <c r="A247" s="111" t="s">
        <v>528</v>
      </c>
    </row>
    <row r="248" spans="1:1">
      <c r="A248" s="111" t="s">
        <v>527</v>
      </c>
    </row>
    <row r="250" spans="1:1" ht="28.5" customHeight="1">
      <c r="A250" s="112" t="s">
        <v>564</v>
      </c>
    </row>
    <row r="251" spans="1:1">
      <c r="A251" s="111" t="s">
        <v>565</v>
      </c>
    </row>
    <row r="252" spans="1:1">
      <c r="A252" s="111" t="s">
        <v>566</v>
      </c>
    </row>
    <row r="253" spans="1:1">
      <c r="A253" s="111" t="s">
        <v>567</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274" priority="5" operator="equal">
      <formula>"CATASTROFICO"</formula>
    </cfRule>
    <cfRule type="cellIs" dxfId="273" priority="6" operator="equal">
      <formula>"MAYOR"</formula>
    </cfRule>
    <cfRule type="cellIs" dxfId="272" priority="7" operator="equal">
      <formula>"MODERADO"</formula>
    </cfRule>
    <cfRule type="cellIs" dxfId="271" priority="8" operator="equal">
      <formula>"MENOR"</formula>
    </cfRule>
    <cfRule type="cellIs" dxfId="270" priority="9" operator="equal">
      <formula>"INSIGNIFICANTE"</formula>
    </cfRule>
  </conditionalFormatting>
  <conditionalFormatting sqref="C32:C56">
    <cfRule type="cellIs" dxfId="269" priority="1" operator="equal">
      <formula>"EXTREMO"</formula>
    </cfRule>
    <cfRule type="cellIs" dxfId="268" priority="2" operator="equal">
      <formula>"ALTO"</formula>
    </cfRule>
    <cfRule type="cellIs" dxfId="267" priority="3" operator="equal">
      <formula>"MODERADO"</formula>
    </cfRule>
    <cfRule type="cellIs" dxfId="266" priority="4"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FEF0-C18B-4FC0-B533-B07671205995}">
  <dimension ref="A1:W40"/>
  <sheetViews>
    <sheetView topLeftCell="I1" workbookViewId="0">
      <selection activeCell="N4" sqref="N4"/>
    </sheetView>
  </sheetViews>
  <sheetFormatPr defaultColWidth="11.42578125" defaultRowHeight="15"/>
  <cols>
    <col min="1" max="1" width="68.7109375" style="97" customWidth="1"/>
    <col min="2" max="2" width="1.42578125" customWidth="1"/>
    <col min="3" max="3" width="27.42578125" customWidth="1"/>
    <col min="4" max="4" width="1.42578125" customWidth="1"/>
    <col min="5" max="6" width="28.140625" customWidth="1"/>
    <col min="7" max="7" width="1.42578125" customWidth="1"/>
    <col min="13" max="13" width="1" customWidth="1"/>
    <col min="14" max="14" width="34.28515625" customWidth="1"/>
    <col min="15" max="15" width="1.42578125" customWidth="1"/>
    <col min="17" max="17" width="2.28515625" customWidth="1"/>
    <col min="19" max="19" width="2" customWidth="1"/>
    <col min="22" max="23" width="8.7109375" customWidth="1"/>
    <col min="24" max="24" width="15.42578125" customWidth="1"/>
  </cols>
  <sheetData>
    <row r="1" spans="1:23" ht="45" customHeight="1">
      <c r="A1" s="85" t="s">
        <v>568</v>
      </c>
      <c r="C1" s="85" t="s">
        <v>569</v>
      </c>
      <c r="E1" s="375" t="s">
        <v>570</v>
      </c>
      <c r="F1" s="375"/>
      <c r="H1" s="376" t="s">
        <v>571</v>
      </c>
      <c r="I1" s="376"/>
      <c r="J1" s="376"/>
      <c r="K1" s="376"/>
      <c r="L1" s="376"/>
      <c r="N1" s="86" t="s">
        <v>572</v>
      </c>
      <c r="P1" s="87" t="s">
        <v>573</v>
      </c>
      <c r="R1" s="87" t="s">
        <v>574</v>
      </c>
      <c r="T1" s="88" t="s">
        <v>575</v>
      </c>
    </row>
    <row r="2" spans="1:23" ht="49.5" customHeight="1">
      <c r="A2" s="89" t="s">
        <v>576</v>
      </c>
      <c r="C2" s="90" t="s">
        <v>577</v>
      </c>
      <c r="E2" s="91" t="s">
        <v>578</v>
      </c>
      <c r="F2" s="91" t="s">
        <v>579</v>
      </c>
      <c r="H2" s="92" t="s">
        <v>580</v>
      </c>
      <c r="I2" s="92" t="s">
        <v>581</v>
      </c>
      <c r="J2" s="92" t="s">
        <v>582</v>
      </c>
      <c r="K2" s="92" t="s">
        <v>583</v>
      </c>
      <c r="L2" s="92" t="s">
        <v>584</v>
      </c>
      <c r="N2" s="93" t="s">
        <v>585</v>
      </c>
      <c r="P2" s="94" t="s">
        <v>586</v>
      </c>
      <c r="R2" s="92" t="s">
        <v>587</v>
      </c>
      <c r="T2" s="51" t="s">
        <v>588</v>
      </c>
    </row>
    <row r="3" spans="1:23" ht="49.5" customHeight="1">
      <c r="A3" s="89" t="s">
        <v>589</v>
      </c>
      <c r="C3" s="90" t="s">
        <v>590</v>
      </c>
      <c r="E3" s="95" t="s">
        <v>591</v>
      </c>
      <c r="F3" s="95" t="s">
        <v>592</v>
      </c>
      <c r="H3" s="92" t="s">
        <v>593</v>
      </c>
      <c r="I3" s="92" t="s">
        <v>594</v>
      </c>
      <c r="J3" s="92" t="s">
        <v>595</v>
      </c>
      <c r="K3" s="92" t="s">
        <v>596</v>
      </c>
      <c r="L3" s="92" t="s">
        <v>597</v>
      </c>
      <c r="N3" s="124" t="s">
        <v>598</v>
      </c>
      <c r="P3" s="96" t="s">
        <v>599</v>
      </c>
      <c r="R3" s="92" t="s">
        <v>600</v>
      </c>
      <c r="T3" s="51" t="s">
        <v>601</v>
      </c>
    </row>
    <row r="4" spans="1:23" ht="96" customHeight="1">
      <c r="A4" s="89" t="s">
        <v>602</v>
      </c>
      <c r="C4" s="90" t="s">
        <v>603</v>
      </c>
      <c r="E4" s="95" t="s">
        <v>604</v>
      </c>
      <c r="F4" s="95" t="s">
        <v>605</v>
      </c>
      <c r="H4" s="92" t="s">
        <v>606</v>
      </c>
      <c r="I4" s="97"/>
      <c r="J4" s="97"/>
      <c r="K4" s="97"/>
      <c r="L4" s="97"/>
      <c r="N4" s="93" t="s">
        <v>607</v>
      </c>
      <c r="P4" s="94" t="s">
        <v>608</v>
      </c>
    </row>
    <row r="5" spans="1:23" ht="49.5" customHeight="1">
      <c r="A5" s="89" t="s">
        <v>609</v>
      </c>
      <c r="C5" s="90" t="s">
        <v>610</v>
      </c>
      <c r="E5" s="95" t="s">
        <v>611</v>
      </c>
      <c r="F5" s="95" t="s">
        <v>612</v>
      </c>
      <c r="N5" s="93" t="s">
        <v>613</v>
      </c>
    </row>
    <row r="6" spans="1:23" ht="49.5" customHeight="1">
      <c r="A6" s="89" t="s">
        <v>614</v>
      </c>
      <c r="C6" s="98" t="s">
        <v>615</v>
      </c>
      <c r="E6" s="95" t="s">
        <v>616</v>
      </c>
      <c r="F6" s="95" t="s">
        <v>617</v>
      </c>
      <c r="N6" s="99"/>
    </row>
    <row r="7" spans="1:23" ht="49.5" customHeight="1">
      <c r="A7" s="89" t="s">
        <v>618</v>
      </c>
      <c r="E7" s="95" t="s">
        <v>619</v>
      </c>
      <c r="F7" s="95" t="s">
        <v>620</v>
      </c>
    </row>
    <row r="8" spans="1:23" ht="49.5" customHeight="1">
      <c r="A8" s="89" t="s">
        <v>621</v>
      </c>
      <c r="C8" s="85" t="s">
        <v>622</v>
      </c>
      <c r="E8" s="100"/>
      <c r="F8" s="100"/>
    </row>
    <row r="9" spans="1:23" ht="77.25" customHeight="1">
      <c r="A9" s="89" t="s">
        <v>623</v>
      </c>
      <c r="C9" s="92" t="s">
        <v>624</v>
      </c>
    </row>
    <row r="10" spans="1:23" ht="77.25" customHeight="1">
      <c r="A10" s="89" t="s">
        <v>625</v>
      </c>
      <c r="C10" s="92" t="s">
        <v>626</v>
      </c>
      <c r="E10" s="100"/>
      <c r="F10" s="100"/>
    </row>
    <row r="11" spans="1:23" ht="77.25" customHeight="1">
      <c r="A11" s="89" t="s">
        <v>627</v>
      </c>
      <c r="C11" s="92" t="s">
        <v>628</v>
      </c>
    </row>
    <row r="12" spans="1:23" ht="77.25" customHeight="1">
      <c r="C12" s="92" t="s">
        <v>629</v>
      </c>
    </row>
    <row r="13" spans="1:23" ht="77.25" customHeight="1">
      <c r="C13" s="92" t="s">
        <v>630</v>
      </c>
    </row>
    <row r="14" spans="1:23" ht="40.5" customHeight="1"/>
    <row r="15" spans="1:23" ht="40.5" customHeight="1">
      <c r="V15" s="101"/>
    </row>
    <row r="16" spans="1:23">
      <c r="V16" s="102"/>
      <c r="W16" s="102"/>
    </row>
    <row r="17" spans="22:23">
      <c r="V17" s="102"/>
      <c r="W17" s="102"/>
    </row>
    <row r="18" spans="22:23">
      <c r="V18" s="102"/>
      <c r="W18" s="102"/>
    </row>
    <row r="19" spans="22:23">
      <c r="V19" s="102"/>
      <c r="W19" s="102"/>
    </row>
    <row r="20" spans="22:23">
      <c r="V20" s="102"/>
      <c r="W20" s="102"/>
    </row>
    <row r="21" spans="22:23">
      <c r="V21" s="102"/>
      <c r="W21" s="102"/>
    </row>
    <row r="22" spans="22:23">
      <c r="V22" s="102"/>
      <c r="W22" s="102"/>
    </row>
    <row r="23" spans="22:23">
      <c r="V23" s="102"/>
      <c r="W23" s="102"/>
    </row>
    <row r="24" spans="22:23">
      <c r="V24" s="102"/>
      <c r="W24" s="102"/>
    </row>
    <row r="25" spans="22:23">
      <c r="V25" s="102"/>
      <c r="W25" s="102"/>
    </row>
    <row r="26" spans="22:23">
      <c r="V26" s="102"/>
      <c r="W26" s="102"/>
    </row>
    <row r="27" spans="22:23">
      <c r="V27" s="102"/>
      <c r="W27" s="102"/>
    </row>
    <row r="28" spans="22:23">
      <c r="V28" s="102"/>
      <c r="W28" s="102"/>
    </row>
    <row r="29" spans="22:23">
      <c r="V29" s="102"/>
      <c r="W29" s="102"/>
    </row>
    <row r="30" spans="22:23">
      <c r="V30" s="102"/>
      <c r="W30" s="102"/>
    </row>
    <row r="31" spans="22:23">
      <c r="V31" s="102"/>
      <c r="W31" s="102"/>
    </row>
    <row r="32" spans="22:23">
      <c r="V32" s="102"/>
      <c r="W32" s="102"/>
    </row>
    <row r="33" spans="22:23">
      <c r="V33" s="102"/>
      <c r="W33" s="102"/>
    </row>
    <row r="34" spans="22:23">
      <c r="V34" s="102"/>
      <c r="W34" s="102"/>
    </row>
    <row r="35" spans="22:23">
      <c r="V35" s="102"/>
      <c r="W35" s="102"/>
    </row>
    <row r="36" spans="22:23">
      <c r="V36" s="102"/>
      <c r="W36" s="102"/>
    </row>
    <row r="37" spans="22:23">
      <c r="V37" s="102"/>
      <c r="W37" s="102"/>
    </row>
    <row r="38" spans="22:23">
      <c r="V38" s="102"/>
      <c r="W38" s="102"/>
    </row>
    <row r="39" spans="22:23">
      <c r="V39" s="102"/>
      <c r="W39" s="102"/>
    </row>
    <row r="40" spans="22:23">
      <c r="V40" s="102"/>
      <c r="W40" s="102"/>
    </row>
  </sheetData>
  <mergeCells count="2">
    <mergeCell ref="E1:F1"/>
    <mergeCell ref="H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4E6D-155A-425E-B16A-159F80E65C84}">
  <dimension ref="A1:AA28"/>
  <sheetViews>
    <sheetView topLeftCell="A19" workbookViewId="0">
      <selection activeCell="D34" sqref="D34"/>
    </sheetView>
  </sheetViews>
  <sheetFormatPr defaultColWidth="11.42578125" defaultRowHeight="15"/>
  <cols>
    <col min="2" max="4" width="10.42578125" style="104" customWidth="1"/>
    <col min="5" max="8" width="10.42578125" customWidth="1"/>
    <col min="9" max="19" width="5.42578125" customWidth="1"/>
    <col min="20" max="20" width="65.42578125" customWidth="1"/>
    <col min="21" max="27" width="5.42578125" customWidth="1"/>
    <col min="28" max="30" width="5.7109375" customWidth="1"/>
  </cols>
  <sheetData>
    <row r="1" spans="1:27" s="103" customFormat="1" ht="48.75" customHeight="1">
      <c r="B1" s="377" t="s">
        <v>631</v>
      </c>
      <c r="C1" s="377"/>
      <c r="D1" s="377"/>
      <c r="E1" s="377"/>
      <c r="F1" s="377"/>
      <c r="G1" s="377"/>
      <c r="H1" s="377"/>
      <c r="I1" s="377"/>
      <c r="J1" s="377"/>
      <c r="K1" s="377"/>
    </row>
    <row r="2" spans="1:27">
      <c r="C2" s="105" t="s">
        <v>632</v>
      </c>
      <c r="D2" s="106"/>
    </row>
    <row r="3" spans="1:27">
      <c r="C3" s="107">
        <v>0.2</v>
      </c>
      <c r="D3" s="107">
        <v>0.4</v>
      </c>
      <c r="E3" s="107">
        <v>0.6</v>
      </c>
      <c r="F3" s="107">
        <v>0.8</v>
      </c>
      <c r="G3" s="107">
        <v>1</v>
      </c>
      <c r="H3" s="107"/>
      <c r="I3" s="107"/>
      <c r="J3" s="107"/>
      <c r="K3" s="107"/>
      <c r="L3" s="107"/>
      <c r="M3" s="107"/>
      <c r="N3" s="107"/>
      <c r="O3" s="107"/>
      <c r="P3" s="107"/>
      <c r="Q3" s="107"/>
      <c r="R3" s="107"/>
      <c r="S3" s="107"/>
      <c r="T3" s="107"/>
      <c r="U3" s="107"/>
      <c r="V3" s="107"/>
      <c r="W3" s="107"/>
      <c r="X3" s="107"/>
      <c r="Y3" s="107"/>
      <c r="Z3" s="107"/>
      <c r="AA3" s="107"/>
    </row>
    <row r="4" spans="1:27">
      <c r="A4" s="106" t="s">
        <v>633</v>
      </c>
      <c r="B4" s="107">
        <v>0.2</v>
      </c>
      <c r="C4" s="108" t="s">
        <v>634</v>
      </c>
      <c r="D4" s="108" t="s">
        <v>634</v>
      </c>
      <c r="E4" s="108" t="s">
        <v>635</v>
      </c>
      <c r="F4" s="108" t="s">
        <v>636</v>
      </c>
      <c r="G4" s="108" t="s">
        <v>637</v>
      </c>
    </row>
    <row r="5" spans="1:27">
      <c r="B5" s="107">
        <v>0.4</v>
      </c>
      <c r="C5" s="108" t="s">
        <v>634</v>
      </c>
      <c r="D5" s="108" t="s">
        <v>635</v>
      </c>
      <c r="E5" s="108" t="s">
        <v>635</v>
      </c>
      <c r="F5" s="108" t="s">
        <v>636</v>
      </c>
      <c r="G5" s="108" t="s">
        <v>637</v>
      </c>
    </row>
    <row r="6" spans="1:27">
      <c r="B6" s="107">
        <v>0.6</v>
      </c>
      <c r="C6" s="108" t="s">
        <v>635</v>
      </c>
      <c r="D6" s="108" t="s">
        <v>635</v>
      </c>
      <c r="E6" s="108" t="s">
        <v>635</v>
      </c>
      <c r="F6" s="108" t="s">
        <v>636</v>
      </c>
      <c r="G6" s="108" t="s">
        <v>637</v>
      </c>
    </row>
    <row r="7" spans="1:27">
      <c r="B7" s="107">
        <v>0.8</v>
      </c>
      <c r="C7" s="108" t="s">
        <v>635</v>
      </c>
      <c r="D7" s="108" t="s">
        <v>635</v>
      </c>
      <c r="E7" s="108" t="s">
        <v>636</v>
      </c>
      <c r="F7" s="108" t="s">
        <v>636</v>
      </c>
      <c r="G7" s="108" t="s">
        <v>637</v>
      </c>
    </row>
    <row r="8" spans="1:27">
      <c r="B8" s="107">
        <v>1</v>
      </c>
      <c r="C8" s="108" t="s">
        <v>636</v>
      </c>
      <c r="D8" s="108" t="s">
        <v>636</v>
      </c>
      <c r="E8" s="108" t="s">
        <v>636</v>
      </c>
      <c r="F8" s="108" t="s">
        <v>636</v>
      </c>
      <c r="G8" s="108" t="s">
        <v>637</v>
      </c>
    </row>
    <row r="9" spans="1:27">
      <c r="B9" s="107"/>
    </row>
    <row r="10" spans="1:27">
      <c r="B10" s="107"/>
    </row>
    <row r="20" spans="1:10" ht="29.25" customHeight="1">
      <c r="A20" s="377" t="s">
        <v>638</v>
      </c>
      <c r="B20" s="377"/>
      <c r="C20" s="377"/>
      <c r="D20" s="377"/>
      <c r="E20" s="377"/>
      <c r="F20" s="377"/>
      <c r="G20" s="377"/>
      <c r="H20" s="377"/>
      <c r="I20" s="377"/>
      <c r="J20" s="377"/>
    </row>
    <row r="22" spans="1:10">
      <c r="C22" s="105" t="s">
        <v>632</v>
      </c>
      <c r="D22" s="106"/>
    </row>
    <row r="23" spans="1:10">
      <c r="B23" s="108"/>
      <c r="C23" s="109" t="s">
        <v>639</v>
      </c>
      <c r="D23" s="109" t="s">
        <v>640</v>
      </c>
      <c r="E23" s="109" t="s">
        <v>635</v>
      </c>
      <c r="F23" s="109" t="s">
        <v>641</v>
      </c>
      <c r="G23" s="109" t="s">
        <v>642</v>
      </c>
    </row>
    <row r="24" spans="1:10">
      <c r="A24" s="106" t="s">
        <v>633</v>
      </c>
      <c r="B24" s="109" t="s">
        <v>643</v>
      </c>
      <c r="C24" s="108" t="s">
        <v>644</v>
      </c>
      <c r="D24" s="108" t="s">
        <v>644</v>
      </c>
      <c r="E24" s="108" t="s">
        <v>637</v>
      </c>
      <c r="F24" s="108" t="s">
        <v>637</v>
      </c>
      <c r="G24" s="108" t="s">
        <v>637</v>
      </c>
    </row>
    <row r="25" spans="1:10">
      <c r="B25" s="109" t="s">
        <v>645</v>
      </c>
      <c r="C25" s="108" t="s">
        <v>644</v>
      </c>
      <c r="D25" s="108" t="s">
        <v>644</v>
      </c>
      <c r="E25" s="108" t="s">
        <v>636</v>
      </c>
      <c r="F25" s="108" t="s">
        <v>637</v>
      </c>
      <c r="G25" s="108" t="s">
        <v>637</v>
      </c>
    </row>
    <row r="26" spans="1:10">
      <c r="B26" s="109" t="s">
        <v>646</v>
      </c>
      <c r="C26" s="108" t="s">
        <v>644</v>
      </c>
      <c r="D26" s="108" t="s">
        <v>644</v>
      </c>
      <c r="E26" s="108" t="s">
        <v>636</v>
      </c>
      <c r="F26" s="108" t="s">
        <v>637</v>
      </c>
      <c r="G26" s="108" t="s">
        <v>637</v>
      </c>
    </row>
    <row r="27" spans="1:10">
      <c r="B27" s="109" t="s">
        <v>647</v>
      </c>
      <c r="C27" s="108" t="s">
        <v>644</v>
      </c>
      <c r="D27" s="108" t="s">
        <v>644</v>
      </c>
      <c r="E27" s="108" t="s">
        <v>635</v>
      </c>
      <c r="F27" s="108" t="s">
        <v>636</v>
      </c>
      <c r="G27" s="108" t="s">
        <v>637</v>
      </c>
    </row>
    <row r="28" spans="1:10">
      <c r="B28" s="109" t="s">
        <v>648</v>
      </c>
      <c r="C28" s="108" t="s">
        <v>644</v>
      </c>
      <c r="D28" s="108" t="s">
        <v>644</v>
      </c>
      <c r="E28" s="108" t="s">
        <v>635</v>
      </c>
      <c r="F28" s="108" t="s">
        <v>636</v>
      </c>
      <c r="G28" s="108" t="s">
        <v>637</v>
      </c>
    </row>
  </sheetData>
  <mergeCells count="2">
    <mergeCell ref="B1:K1"/>
    <mergeCell ref="A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BM386"/>
  <sheetViews>
    <sheetView topLeftCell="A4" zoomScale="55" zoomScaleNormal="55" workbookViewId="0">
      <pane xSplit="2" ySplit="3" topLeftCell="BE7" activePane="bottomRight" state="frozen"/>
      <selection pane="bottomRight" activeCell="BL47" sqref="BL47"/>
      <selection pane="bottomLeft" activeCell="A7" sqref="A7"/>
      <selection pane="topRight" activeCell="C4" sqref="C4"/>
    </sheetView>
  </sheetViews>
  <sheetFormatPr defaultColWidth="0" defaultRowHeight="15" customHeight="1"/>
  <cols>
    <col min="1" max="2" width="10.7109375" style="22" customWidth="1"/>
    <col min="3" max="3" width="30.7109375" style="22" customWidth="1"/>
    <col min="4" max="4" width="36.140625" style="22" customWidth="1"/>
    <col min="5" max="5" width="30.7109375" style="22" customWidth="1"/>
    <col min="6" max="6" width="34" style="121" customWidth="1"/>
    <col min="7" max="10" width="8.7109375" style="22" customWidth="1"/>
    <col min="11" max="13" width="19.42578125" style="22" customWidth="1"/>
    <col min="14" max="14" width="37" style="22" customWidth="1"/>
    <col min="15" max="15" width="11.85546875" style="22" customWidth="1"/>
    <col min="16" max="16" width="15.7109375" style="22" customWidth="1"/>
    <col min="17" max="17" width="8.42578125" style="27" customWidth="1"/>
    <col min="18" max="18" width="46.42578125" style="22" customWidth="1"/>
    <col min="19" max="20" width="5.85546875" style="22" customWidth="1"/>
    <col min="21" max="21" width="15.7109375" style="22" customWidth="1"/>
    <col min="22" max="22" width="8.28515625" style="27" customWidth="1"/>
    <col min="23" max="23" width="15.7109375" style="25" customWidth="1"/>
    <col min="24" max="24" width="22.7109375" style="121" customWidth="1"/>
    <col min="25" max="25" width="12.140625" style="22" customWidth="1"/>
    <col min="26" max="26" width="7.140625" style="22" customWidth="1"/>
    <col min="27" max="27" width="7.85546875" style="22" customWidth="1"/>
    <col min="28" max="28" width="7.140625" style="22" customWidth="1"/>
    <col min="29" max="29" width="9.140625" style="22" customWidth="1"/>
    <col min="30" max="30" width="7.140625" style="26" customWidth="1"/>
    <col min="31" max="33" width="7.140625" style="22" customWidth="1"/>
    <col min="34" max="34" width="15.42578125" style="26" customWidth="1"/>
    <col min="35" max="35" width="19.7109375" style="26" customWidth="1"/>
    <col min="36" max="36" width="6.7109375" style="26" customWidth="1"/>
    <col min="37" max="37" width="6.7109375" style="26" hidden="1" customWidth="1"/>
    <col min="38" max="38" width="19.7109375" style="22" customWidth="1"/>
    <col min="39" max="39" width="10.28515625" style="22" customWidth="1"/>
    <col min="40" max="40" width="19.7109375" style="25" customWidth="1"/>
    <col min="41" max="41" width="19.7109375" style="121" customWidth="1"/>
    <col min="42" max="43" width="19.7109375" style="22" customWidth="1"/>
    <col min="44" max="45" width="19.7109375" style="24" customWidth="1"/>
    <col min="46" max="47" width="19.7109375" style="22" customWidth="1"/>
    <col min="48" max="48" width="35.42578125" style="22" customWidth="1"/>
    <col min="49" max="50" width="15.42578125" style="22" customWidth="1"/>
    <col min="51" max="52" width="28.140625" style="22" customWidth="1"/>
    <col min="53" max="53" width="9.42578125" style="23" customWidth="1"/>
    <col min="54" max="54" width="28.140625" style="22" customWidth="1"/>
    <col min="55" max="56" width="15.42578125" style="22" customWidth="1"/>
    <col min="57" max="58" width="28.140625" style="22" customWidth="1"/>
    <col min="59" max="59" width="9.42578125" style="23" customWidth="1"/>
    <col min="60" max="60" width="54.28515625" style="22" customWidth="1"/>
    <col min="61" max="62" width="15.42578125" style="22" customWidth="1"/>
    <col min="63" max="64" width="28.140625" style="22" customWidth="1"/>
    <col min="65" max="65" width="9.42578125" style="23" customWidth="1"/>
    <col min="66" max="114" width="0" style="22" hidden="1" customWidth="1"/>
    <col min="115" max="16382" width="11.42578125" style="22" customWidth="1"/>
    <col min="16383" max="16384" width="9.140625" style="22" customWidth="1"/>
  </cols>
  <sheetData>
    <row r="1" spans="1:65" ht="23.25" customHeight="1">
      <c r="A1" s="513"/>
      <c r="B1" s="575"/>
      <c r="C1" s="578" t="s">
        <v>649</v>
      </c>
      <c r="D1" s="579"/>
      <c r="E1" s="579"/>
      <c r="F1" s="579"/>
      <c r="G1" s="579"/>
      <c r="H1" s="579"/>
      <c r="I1" s="579"/>
      <c r="J1" s="579"/>
      <c r="K1" s="579"/>
      <c r="L1" s="579"/>
      <c r="M1" s="580"/>
      <c r="N1" s="581"/>
      <c r="O1" s="581"/>
      <c r="P1" s="581"/>
      <c r="Q1" s="72"/>
      <c r="R1" s="54"/>
      <c r="S1" s="54"/>
      <c r="T1" s="54"/>
      <c r="U1" s="54"/>
      <c r="V1" s="73"/>
      <c r="W1" s="71"/>
      <c r="X1" s="123"/>
      <c r="AD1" s="69"/>
      <c r="AH1" s="69"/>
      <c r="AI1" s="69"/>
      <c r="AJ1" s="69"/>
      <c r="AK1" s="69"/>
      <c r="BA1" s="68"/>
      <c r="BG1" s="68"/>
      <c r="BM1" s="68"/>
    </row>
    <row r="2" spans="1:65" ht="23.25" customHeight="1">
      <c r="A2" s="514"/>
      <c r="B2" s="576"/>
      <c r="C2" s="578" t="s">
        <v>650</v>
      </c>
      <c r="D2" s="579"/>
      <c r="E2" s="579"/>
      <c r="F2" s="579"/>
      <c r="G2" s="579"/>
      <c r="H2" s="579"/>
      <c r="I2" s="579"/>
      <c r="J2" s="579"/>
      <c r="K2" s="579"/>
      <c r="L2" s="579"/>
      <c r="M2" s="580"/>
      <c r="N2" s="581"/>
      <c r="O2" s="581"/>
      <c r="P2" s="581"/>
      <c r="Q2" s="72"/>
      <c r="R2" s="54"/>
      <c r="S2" s="54"/>
      <c r="T2" s="54"/>
      <c r="U2" s="54"/>
      <c r="V2" s="73"/>
      <c r="W2" s="71"/>
      <c r="X2" s="123"/>
      <c r="AD2" s="69"/>
      <c r="AH2" s="69"/>
      <c r="AI2" s="69"/>
      <c r="AJ2" s="69"/>
      <c r="AK2" s="69"/>
      <c r="BA2" s="68"/>
      <c r="BG2" s="68"/>
      <c r="BM2" s="68"/>
    </row>
    <row r="3" spans="1:65" ht="23.25" customHeight="1">
      <c r="A3" s="515"/>
      <c r="B3" s="577"/>
      <c r="C3" s="578" t="s">
        <v>651</v>
      </c>
      <c r="D3" s="579"/>
      <c r="E3" s="579"/>
      <c r="F3" s="579"/>
      <c r="G3" s="579" t="s">
        <v>652</v>
      </c>
      <c r="H3" s="579"/>
      <c r="I3" s="579"/>
      <c r="J3" s="579"/>
      <c r="K3" s="579"/>
      <c r="L3" s="579"/>
      <c r="M3" s="580"/>
      <c r="N3" s="581"/>
      <c r="O3" s="581"/>
      <c r="P3" s="581"/>
      <c r="Q3" s="72"/>
      <c r="R3" s="70"/>
      <c r="S3" s="70"/>
      <c r="T3" s="70"/>
      <c r="U3" s="70"/>
      <c r="V3" s="72"/>
      <c r="W3" s="71"/>
      <c r="X3" s="123"/>
      <c r="AD3" s="69"/>
      <c r="AH3" s="69"/>
      <c r="AI3" s="69"/>
      <c r="AJ3" s="69"/>
      <c r="AK3" s="69"/>
      <c r="BA3" s="68"/>
      <c r="BG3" s="68"/>
      <c r="BM3" s="68"/>
    </row>
    <row r="4" spans="1:65" s="54" customFormat="1" ht="23.25" customHeight="1">
      <c r="A4" s="582" t="s">
        <v>653</v>
      </c>
      <c r="B4" s="583"/>
      <c r="C4" s="581" t="s">
        <v>654</v>
      </c>
      <c r="D4" s="581" t="s">
        <v>655</v>
      </c>
      <c r="E4" s="581" t="s">
        <v>656</v>
      </c>
      <c r="F4" s="587" t="s">
        <v>657</v>
      </c>
      <c r="G4" s="588"/>
      <c r="H4" s="588"/>
      <c r="I4" s="588"/>
      <c r="J4" s="589"/>
      <c r="K4" s="593" t="s">
        <v>658</v>
      </c>
      <c r="L4" s="593"/>
      <c r="M4" s="593"/>
      <c r="N4" s="593"/>
      <c r="O4" s="593"/>
      <c r="P4" s="593"/>
      <c r="Q4" s="593"/>
      <c r="R4" s="593"/>
      <c r="S4" s="593"/>
      <c r="T4" s="593"/>
      <c r="U4" s="593"/>
      <c r="V4" s="593"/>
      <c r="W4" s="593"/>
      <c r="X4" s="594" t="s">
        <v>659</v>
      </c>
      <c r="Y4" s="594"/>
      <c r="Z4" s="594"/>
      <c r="AA4" s="594"/>
      <c r="AB4" s="594"/>
      <c r="AC4" s="594"/>
      <c r="AD4" s="594"/>
      <c r="AE4" s="594"/>
      <c r="AF4" s="594"/>
      <c r="AG4" s="594"/>
      <c r="AH4" s="594"/>
      <c r="AI4" s="594"/>
      <c r="AJ4" s="594"/>
      <c r="AK4" s="594"/>
      <c r="AL4" s="594"/>
      <c r="AM4" s="594"/>
      <c r="AN4" s="594"/>
      <c r="AO4" s="594"/>
      <c r="AP4" s="595" t="s">
        <v>660</v>
      </c>
      <c r="AQ4" s="596"/>
      <c r="AR4" s="596"/>
      <c r="AS4" s="596"/>
      <c r="AT4" s="596"/>
      <c r="AU4" s="597"/>
      <c r="AV4" s="601" t="s">
        <v>661</v>
      </c>
      <c r="AW4" s="601"/>
      <c r="AX4" s="601"/>
      <c r="AY4" s="601"/>
      <c r="AZ4" s="601"/>
      <c r="BA4" s="601"/>
      <c r="BB4" s="601" t="s">
        <v>662</v>
      </c>
      <c r="BC4" s="601"/>
      <c r="BD4" s="601"/>
      <c r="BE4" s="601"/>
      <c r="BF4" s="601"/>
      <c r="BG4" s="601"/>
      <c r="BH4" s="601" t="s">
        <v>663</v>
      </c>
      <c r="BI4" s="601"/>
      <c r="BJ4" s="601"/>
      <c r="BK4" s="601"/>
      <c r="BL4" s="601"/>
      <c r="BM4" s="601"/>
    </row>
    <row r="5" spans="1:65" s="54" customFormat="1" ht="21.75" customHeight="1">
      <c r="A5" s="584"/>
      <c r="B5" s="585"/>
      <c r="C5" s="581"/>
      <c r="D5" s="581"/>
      <c r="E5" s="581"/>
      <c r="F5" s="590"/>
      <c r="G5" s="591"/>
      <c r="H5" s="591"/>
      <c r="I5" s="591"/>
      <c r="J5" s="592"/>
      <c r="K5" s="593"/>
      <c r="L5" s="593"/>
      <c r="M5" s="593"/>
      <c r="N5" s="593"/>
      <c r="O5" s="593"/>
      <c r="P5" s="593"/>
      <c r="Q5" s="593"/>
      <c r="R5" s="593"/>
      <c r="S5" s="593"/>
      <c r="T5" s="593"/>
      <c r="U5" s="593"/>
      <c r="V5" s="593"/>
      <c r="W5" s="593"/>
      <c r="X5" s="602" t="s">
        <v>664</v>
      </c>
      <c r="Y5" s="67" t="s">
        <v>665</v>
      </c>
      <c r="Z5" s="594" t="s">
        <v>571</v>
      </c>
      <c r="AA5" s="594"/>
      <c r="AB5" s="594"/>
      <c r="AC5" s="594"/>
      <c r="AD5" s="594"/>
      <c r="AE5" s="594"/>
      <c r="AF5" s="594"/>
      <c r="AG5" s="594"/>
      <c r="AH5" s="604" t="s">
        <v>666</v>
      </c>
      <c r="AI5" s="594" t="s">
        <v>667</v>
      </c>
      <c r="AJ5" s="605" t="s">
        <v>668</v>
      </c>
      <c r="AK5" s="66"/>
      <c r="AL5" s="594" t="s">
        <v>669</v>
      </c>
      <c r="AM5" s="594" t="s">
        <v>668</v>
      </c>
      <c r="AN5" s="608" t="s">
        <v>670</v>
      </c>
      <c r="AO5" s="594" t="s">
        <v>572</v>
      </c>
      <c r="AP5" s="598"/>
      <c r="AQ5" s="599"/>
      <c r="AR5" s="599"/>
      <c r="AS5" s="599"/>
      <c r="AT5" s="599"/>
      <c r="AU5" s="600"/>
      <c r="AV5" s="601"/>
      <c r="AW5" s="601"/>
      <c r="AX5" s="601"/>
      <c r="AY5" s="601"/>
      <c r="AZ5" s="601"/>
      <c r="BA5" s="601"/>
      <c r="BB5" s="601"/>
      <c r="BC5" s="601"/>
      <c r="BD5" s="601"/>
      <c r="BE5" s="601"/>
      <c r="BF5" s="601"/>
      <c r="BG5" s="601"/>
      <c r="BH5" s="601"/>
      <c r="BI5" s="601"/>
      <c r="BJ5" s="601"/>
      <c r="BK5" s="601"/>
      <c r="BL5" s="601"/>
      <c r="BM5" s="601"/>
    </row>
    <row r="6" spans="1:65" s="54" customFormat="1" ht="49.5" customHeight="1">
      <c r="A6" s="584"/>
      <c r="B6" s="585"/>
      <c r="C6" s="586"/>
      <c r="D6" s="586"/>
      <c r="E6" s="586"/>
      <c r="F6" s="125" t="s">
        <v>671</v>
      </c>
      <c r="G6" s="65" t="s">
        <v>672</v>
      </c>
      <c r="H6" s="65" t="s">
        <v>673</v>
      </c>
      <c r="I6" s="65" t="s">
        <v>674</v>
      </c>
      <c r="J6" s="65" t="s">
        <v>675</v>
      </c>
      <c r="K6" s="63" t="s">
        <v>632</v>
      </c>
      <c r="L6" s="63" t="s">
        <v>676</v>
      </c>
      <c r="M6" s="63" t="s">
        <v>677</v>
      </c>
      <c r="N6" s="63" t="s">
        <v>568</v>
      </c>
      <c r="O6" s="63" t="s">
        <v>678</v>
      </c>
      <c r="P6" s="63" t="s">
        <v>679</v>
      </c>
      <c r="Q6" s="63" t="s">
        <v>668</v>
      </c>
      <c r="R6" s="64" t="s">
        <v>680</v>
      </c>
      <c r="S6" s="63" t="s">
        <v>681</v>
      </c>
      <c r="T6" s="63" t="s">
        <v>35</v>
      </c>
      <c r="U6" s="63" t="s">
        <v>570</v>
      </c>
      <c r="V6" s="63" t="s">
        <v>668</v>
      </c>
      <c r="W6" s="62" t="s">
        <v>682</v>
      </c>
      <c r="X6" s="603"/>
      <c r="Y6" s="60" t="s">
        <v>633</v>
      </c>
      <c r="Z6" s="60" t="s">
        <v>683</v>
      </c>
      <c r="AA6" s="60"/>
      <c r="AB6" s="60" t="s">
        <v>684</v>
      </c>
      <c r="AC6" s="60"/>
      <c r="AD6" s="61" t="s">
        <v>685</v>
      </c>
      <c r="AE6" s="60" t="s">
        <v>686</v>
      </c>
      <c r="AF6" s="60" t="s">
        <v>678</v>
      </c>
      <c r="AG6" s="60" t="s">
        <v>687</v>
      </c>
      <c r="AH6" s="605"/>
      <c r="AI6" s="606"/>
      <c r="AJ6" s="607"/>
      <c r="AK6" s="59"/>
      <c r="AL6" s="606"/>
      <c r="AM6" s="606"/>
      <c r="AN6" s="609"/>
      <c r="AO6" s="606"/>
      <c r="AP6" s="57" t="s">
        <v>688</v>
      </c>
      <c r="AQ6" s="57" t="s">
        <v>689</v>
      </c>
      <c r="AR6" s="58" t="s">
        <v>690</v>
      </c>
      <c r="AS6" s="58" t="s">
        <v>691</v>
      </c>
      <c r="AT6" s="57" t="s">
        <v>573</v>
      </c>
      <c r="AU6" s="57" t="s">
        <v>692</v>
      </c>
      <c r="AV6" s="56" t="s">
        <v>693</v>
      </c>
      <c r="AW6" s="56" t="s">
        <v>575</v>
      </c>
      <c r="AX6" s="56" t="s">
        <v>694</v>
      </c>
      <c r="AY6" s="56" t="s">
        <v>695</v>
      </c>
      <c r="AZ6" s="56" t="s">
        <v>55</v>
      </c>
      <c r="BA6" s="55" t="s">
        <v>696</v>
      </c>
      <c r="BB6" s="56" t="s">
        <v>693</v>
      </c>
      <c r="BC6" s="56" t="s">
        <v>575</v>
      </c>
      <c r="BD6" s="56" t="s">
        <v>694</v>
      </c>
      <c r="BE6" s="56" t="s">
        <v>695</v>
      </c>
      <c r="BF6" s="56" t="s">
        <v>55</v>
      </c>
      <c r="BG6" s="55" t="s">
        <v>696</v>
      </c>
      <c r="BH6" s="56" t="s">
        <v>693</v>
      </c>
      <c r="BI6" s="56" t="s">
        <v>575</v>
      </c>
      <c r="BJ6" s="56" t="s">
        <v>694</v>
      </c>
      <c r="BK6" s="56" t="s">
        <v>695</v>
      </c>
      <c r="BL6" s="56" t="s">
        <v>55</v>
      </c>
      <c r="BM6" s="55" t="s">
        <v>696</v>
      </c>
    </row>
    <row r="7" spans="1:65" s="28" customFormat="1" ht="44.25" customHeight="1">
      <c r="A7" s="403">
        <v>3</v>
      </c>
      <c r="B7" s="403" t="s">
        <v>587</v>
      </c>
      <c r="C7" s="403" t="s">
        <v>697</v>
      </c>
      <c r="D7" s="403" t="s">
        <v>698</v>
      </c>
      <c r="E7" s="403" t="s">
        <v>699</v>
      </c>
      <c r="F7" s="471" t="s">
        <v>700</v>
      </c>
      <c r="G7" s="403" t="s">
        <v>701</v>
      </c>
      <c r="H7" s="403" t="s">
        <v>701</v>
      </c>
      <c r="I7" s="403" t="s">
        <v>701</v>
      </c>
      <c r="J7" s="403" t="s">
        <v>701</v>
      </c>
      <c r="K7" s="403" t="s">
        <v>702</v>
      </c>
      <c r="L7" s="403" t="s">
        <v>703</v>
      </c>
      <c r="M7" s="403" t="s">
        <v>704</v>
      </c>
      <c r="N7" s="403" t="s">
        <v>705</v>
      </c>
      <c r="O7" s="403" t="s">
        <v>706</v>
      </c>
      <c r="P7" s="467"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90">
        <f>IF(P7="Casi seguro",100%,IF(P7="Probable",80%,IF(P7="Posible",60%,IF(P7="Improbable",40%,IF(P7="Rara vez",20%,0)))))</f>
        <v>0.2</v>
      </c>
      <c r="R7" s="38" t="s">
        <v>707</v>
      </c>
      <c r="S7" s="35" t="s">
        <v>701</v>
      </c>
      <c r="T7" s="35"/>
      <c r="U7" s="381" t="str">
        <f>IF(S26&lt;=5,"Moderado",IF(S26&lt;=11,"Mayor","Catastrofico"))</f>
        <v>Mayor</v>
      </c>
      <c r="V7" s="401">
        <f>IF(U7=0,0,IF(U7="Moderado",60%,IF(U7="Mayor",80%,100%)))</f>
        <v>0.8</v>
      </c>
      <c r="W7" s="381" t="str">
        <f>VLOOKUP(P7,Matriz!B23:G28,MATCH(U7,Matriz!B23:G23,0),FALSE)</f>
        <v>Alto</v>
      </c>
      <c r="X7" s="561" t="s">
        <v>708</v>
      </c>
      <c r="Y7" s="467" t="str">
        <f>IF(Z7="Preventivo","X",IF(Z7="Detectivo","X","X "))</f>
        <v>X</v>
      </c>
      <c r="Z7" s="387" t="s">
        <v>580</v>
      </c>
      <c r="AA7" s="387">
        <f>IF(Z7="","",IF(Z7="Preventivo",25%,15%))</f>
        <v>0.25</v>
      </c>
      <c r="AB7" s="387" t="s">
        <v>594</v>
      </c>
      <c r="AC7" s="387">
        <f>IF(AB7="Automatico",25%,15%)</f>
        <v>0.15</v>
      </c>
      <c r="AD7" s="390">
        <f>AA7+AC7</f>
        <v>0.4</v>
      </c>
      <c r="AE7" s="387" t="s">
        <v>582</v>
      </c>
      <c r="AF7" s="387" t="s">
        <v>583</v>
      </c>
      <c r="AG7" s="387" t="s">
        <v>584</v>
      </c>
      <c r="AH7" s="390">
        <f>Q7-(Q7*AD7)</f>
        <v>0.12</v>
      </c>
      <c r="AI7" s="396" t="str">
        <f>IF(AJ7=0,"Defina la frecuencia",IF(AJ7=20%,"Rara vez",IF(AJ7=40%,"Improbable",IF(AJ7=60%,"Posible",IF(AJ7=80%,"Probable","Casi seguro")))))</f>
        <v>Rara vez</v>
      </c>
      <c r="AJ7" s="396">
        <f>IF(AH7&lt;20%,20%,IF(AH7&lt;40%,40%,IF(AH7&lt;60%,60%,IF(AH7&lt;80%,80%,100%))))</f>
        <v>0.2</v>
      </c>
      <c r="AK7" s="393">
        <f>VALUE(AJ7)</f>
        <v>0.2</v>
      </c>
      <c r="AL7" s="381" t="str">
        <f>U7</f>
        <v>Mayor</v>
      </c>
      <c r="AM7" s="401">
        <f>V7</f>
        <v>0.8</v>
      </c>
      <c r="AN7" s="381" t="str">
        <f>VLOOKUP(AI7,Matriz!B23:G28,MATCH(AL7,Matriz!B23:G23,0),FALSE)</f>
        <v>Alto</v>
      </c>
      <c r="AO7" s="403" t="s">
        <v>709</v>
      </c>
      <c r="AP7" s="403" t="s">
        <v>710</v>
      </c>
      <c r="AQ7" s="403" t="s">
        <v>711</v>
      </c>
      <c r="AR7" s="491">
        <v>44803</v>
      </c>
      <c r="AS7" s="491" t="s">
        <v>712</v>
      </c>
      <c r="AT7" s="403" t="s">
        <v>599</v>
      </c>
      <c r="AU7" s="403" t="s">
        <v>713</v>
      </c>
      <c r="AV7" s="495"/>
      <c r="AW7" s="419"/>
      <c r="AX7" s="438"/>
      <c r="AY7" s="438" t="s">
        <v>714</v>
      </c>
      <c r="AZ7" s="438"/>
      <c r="BA7" s="440"/>
      <c r="BB7" s="526" t="s">
        <v>715</v>
      </c>
      <c r="BC7" s="499" t="s">
        <v>588</v>
      </c>
      <c r="BD7" s="501">
        <v>1</v>
      </c>
      <c r="BE7" s="404" t="s">
        <v>716</v>
      </c>
      <c r="BF7" s="403" t="s">
        <v>717</v>
      </c>
      <c r="BG7" s="411">
        <v>1</v>
      </c>
      <c r="BH7" s="506"/>
      <c r="BI7" s="499" t="s">
        <v>588</v>
      </c>
      <c r="BJ7" s="501">
        <v>1</v>
      </c>
      <c r="BK7" s="404" t="s">
        <v>716</v>
      </c>
      <c r="BL7" s="413" t="s">
        <v>718</v>
      </c>
      <c r="BM7" s="505">
        <v>1</v>
      </c>
    </row>
    <row r="8" spans="1:65" s="28" customFormat="1" ht="22.5" customHeight="1">
      <c r="A8" s="403"/>
      <c r="B8" s="403"/>
      <c r="C8" s="403"/>
      <c r="D8" s="403"/>
      <c r="E8" s="403"/>
      <c r="F8" s="471"/>
      <c r="G8" s="403"/>
      <c r="H8" s="403"/>
      <c r="I8" s="403"/>
      <c r="J8" s="403"/>
      <c r="K8" s="403"/>
      <c r="L8" s="403"/>
      <c r="M8" s="403"/>
      <c r="N8" s="403"/>
      <c r="O8" s="403"/>
      <c r="P8" s="468"/>
      <c r="Q8" s="391"/>
      <c r="R8" s="38" t="s">
        <v>719</v>
      </c>
      <c r="S8" s="35" t="s">
        <v>701</v>
      </c>
      <c r="T8" s="35"/>
      <c r="U8" s="381"/>
      <c r="V8" s="401"/>
      <c r="W8" s="381"/>
      <c r="X8" s="562"/>
      <c r="Y8" s="468"/>
      <c r="Z8" s="388"/>
      <c r="AA8" s="388"/>
      <c r="AB8" s="388"/>
      <c r="AC8" s="388"/>
      <c r="AD8" s="391"/>
      <c r="AE8" s="388"/>
      <c r="AF8" s="388"/>
      <c r="AG8" s="388"/>
      <c r="AH8" s="391"/>
      <c r="AI8" s="397"/>
      <c r="AJ8" s="397"/>
      <c r="AK8" s="394"/>
      <c r="AL8" s="381"/>
      <c r="AM8" s="401"/>
      <c r="AN8" s="381"/>
      <c r="AO8" s="403"/>
      <c r="AP8" s="403"/>
      <c r="AQ8" s="471"/>
      <c r="AR8" s="471"/>
      <c r="AS8" s="471"/>
      <c r="AT8" s="471"/>
      <c r="AU8" s="403"/>
      <c r="AV8" s="495"/>
      <c r="AW8" s="420"/>
      <c r="AX8" s="438"/>
      <c r="AY8" s="460"/>
      <c r="AZ8" s="460"/>
      <c r="BA8" s="460"/>
      <c r="BB8" s="526"/>
      <c r="BC8" s="500"/>
      <c r="BD8" s="502"/>
      <c r="BE8" s="405"/>
      <c r="BF8" s="471"/>
      <c r="BG8" s="471"/>
      <c r="BH8" s="431"/>
      <c r="BI8" s="500"/>
      <c r="BJ8" s="502"/>
      <c r="BK8" s="405"/>
      <c r="BL8" s="488"/>
      <c r="BM8" s="488"/>
    </row>
    <row r="9" spans="1:65" s="28" customFormat="1" ht="22.5" customHeight="1">
      <c r="A9" s="403"/>
      <c r="B9" s="403"/>
      <c r="C9" s="403"/>
      <c r="D9" s="403"/>
      <c r="E9" s="403"/>
      <c r="F9" s="471"/>
      <c r="G9" s="403"/>
      <c r="H9" s="403"/>
      <c r="I9" s="403"/>
      <c r="J9" s="403"/>
      <c r="K9" s="403"/>
      <c r="L9" s="403"/>
      <c r="M9" s="403"/>
      <c r="N9" s="403"/>
      <c r="O9" s="403"/>
      <c r="P9" s="468"/>
      <c r="Q9" s="391"/>
      <c r="R9" s="38" t="s">
        <v>720</v>
      </c>
      <c r="S9" s="35"/>
      <c r="T9" s="35" t="s">
        <v>701</v>
      </c>
      <c r="U9" s="381"/>
      <c r="V9" s="401"/>
      <c r="W9" s="381"/>
      <c r="X9" s="562"/>
      <c r="Y9" s="468"/>
      <c r="Z9" s="388"/>
      <c r="AA9" s="388"/>
      <c r="AB9" s="388"/>
      <c r="AC9" s="388"/>
      <c r="AD9" s="391"/>
      <c r="AE9" s="388"/>
      <c r="AF9" s="388"/>
      <c r="AG9" s="388"/>
      <c r="AH9" s="391"/>
      <c r="AI9" s="397"/>
      <c r="AJ9" s="397"/>
      <c r="AK9" s="394"/>
      <c r="AL9" s="381"/>
      <c r="AM9" s="401"/>
      <c r="AN9" s="381"/>
      <c r="AO9" s="403"/>
      <c r="AP9" s="403"/>
      <c r="AQ9" s="471"/>
      <c r="AR9" s="471"/>
      <c r="AS9" s="471"/>
      <c r="AT9" s="471"/>
      <c r="AU9" s="403"/>
      <c r="AV9" s="495"/>
      <c r="AW9" s="420"/>
      <c r="AX9" s="438"/>
      <c r="AY9" s="460"/>
      <c r="AZ9" s="460"/>
      <c r="BA9" s="460"/>
      <c r="BB9" s="526"/>
      <c r="BC9" s="500"/>
      <c r="BD9" s="502"/>
      <c r="BE9" s="405"/>
      <c r="BF9" s="471"/>
      <c r="BG9" s="471"/>
      <c r="BH9" s="431"/>
      <c r="BI9" s="500"/>
      <c r="BJ9" s="502"/>
      <c r="BK9" s="405"/>
      <c r="BL9" s="488"/>
      <c r="BM9" s="488"/>
    </row>
    <row r="10" spans="1:65" s="28" customFormat="1" ht="22.5" customHeight="1">
      <c r="A10" s="403"/>
      <c r="B10" s="403"/>
      <c r="C10" s="403"/>
      <c r="D10" s="403"/>
      <c r="E10" s="403"/>
      <c r="F10" s="471"/>
      <c r="G10" s="403"/>
      <c r="H10" s="403"/>
      <c r="I10" s="403"/>
      <c r="J10" s="403"/>
      <c r="K10" s="403"/>
      <c r="L10" s="403"/>
      <c r="M10" s="403"/>
      <c r="N10" s="403"/>
      <c r="O10" s="403"/>
      <c r="P10" s="468"/>
      <c r="Q10" s="391"/>
      <c r="R10" s="38" t="s">
        <v>721</v>
      </c>
      <c r="S10" s="35"/>
      <c r="T10" s="35" t="s">
        <v>701</v>
      </c>
      <c r="U10" s="381"/>
      <c r="V10" s="401"/>
      <c r="W10" s="381"/>
      <c r="X10" s="562"/>
      <c r="Y10" s="468"/>
      <c r="Z10" s="388"/>
      <c r="AA10" s="388"/>
      <c r="AB10" s="388"/>
      <c r="AC10" s="388"/>
      <c r="AD10" s="391"/>
      <c r="AE10" s="388"/>
      <c r="AF10" s="388"/>
      <c r="AG10" s="388"/>
      <c r="AH10" s="391"/>
      <c r="AI10" s="397"/>
      <c r="AJ10" s="397"/>
      <c r="AK10" s="394"/>
      <c r="AL10" s="381"/>
      <c r="AM10" s="401"/>
      <c r="AN10" s="381"/>
      <c r="AO10" s="403"/>
      <c r="AP10" s="403"/>
      <c r="AQ10" s="471"/>
      <c r="AR10" s="471"/>
      <c r="AS10" s="471"/>
      <c r="AT10" s="471"/>
      <c r="AU10" s="403"/>
      <c r="AV10" s="495"/>
      <c r="AW10" s="420"/>
      <c r="AX10" s="438"/>
      <c r="AY10" s="460"/>
      <c r="AZ10" s="460"/>
      <c r="BA10" s="460"/>
      <c r="BB10" s="526"/>
      <c r="BC10" s="500"/>
      <c r="BD10" s="502"/>
      <c r="BE10" s="405"/>
      <c r="BF10" s="471"/>
      <c r="BG10" s="471"/>
      <c r="BH10" s="431"/>
      <c r="BI10" s="500"/>
      <c r="BJ10" s="502"/>
      <c r="BK10" s="405"/>
      <c r="BL10" s="488"/>
      <c r="BM10" s="488"/>
    </row>
    <row r="11" spans="1:65" s="28" customFormat="1" ht="22.5" customHeight="1">
      <c r="A11" s="403"/>
      <c r="B11" s="403"/>
      <c r="C11" s="403"/>
      <c r="D11" s="403"/>
      <c r="E11" s="403"/>
      <c r="F11" s="471"/>
      <c r="G11" s="403"/>
      <c r="H11" s="403"/>
      <c r="I11" s="403"/>
      <c r="J11" s="403"/>
      <c r="K11" s="403"/>
      <c r="L11" s="403"/>
      <c r="M11" s="403"/>
      <c r="N11" s="403"/>
      <c r="O11" s="403"/>
      <c r="P11" s="468"/>
      <c r="Q11" s="391"/>
      <c r="R11" s="38" t="s">
        <v>722</v>
      </c>
      <c r="S11" s="35" t="s">
        <v>701</v>
      </c>
      <c r="T11" s="35"/>
      <c r="U11" s="381"/>
      <c r="V11" s="401"/>
      <c r="W11" s="381"/>
      <c r="X11" s="562"/>
      <c r="Y11" s="468"/>
      <c r="Z11" s="388"/>
      <c r="AA11" s="388"/>
      <c r="AB11" s="388"/>
      <c r="AC11" s="388"/>
      <c r="AD11" s="391"/>
      <c r="AE11" s="388"/>
      <c r="AF11" s="388"/>
      <c r="AG11" s="388"/>
      <c r="AH11" s="391"/>
      <c r="AI11" s="397"/>
      <c r="AJ11" s="397"/>
      <c r="AK11" s="394"/>
      <c r="AL11" s="381"/>
      <c r="AM11" s="401"/>
      <c r="AN11" s="381"/>
      <c r="AO11" s="403"/>
      <c r="AP11" s="403"/>
      <c r="AQ11" s="471"/>
      <c r="AR11" s="471"/>
      <c r="AS11" s="471"/>
      <c r="AT11" s="471"/>
      <c r="AU11" s="403"/>
      <c r="AV11" s="495"/>
      <c r="AW11" s="420"/>
      <c r="AX11" s="438"/>
      <c r="AY11" s="460"/>
      <c r="AZ11" s="460"/>
      <c r="BA11" s="460"/>
      <c r="BB11" s="526"/>
      <c r="BC11" s="500"/>
      <c r="BD11" s="502"/>
      <c r="BE11" s="405"/>
      <c r="BF11" s="471"/>
      <c r="BG11" s="471"/>
      <c r="BH11" s="431"/>
      <c r="BI11" s="500"/>
      <c r="BJ11" s="502"/>
      <c r="BK11" s="405"/>
      <c r="BL11" s="488"/>
      <c r="BM11" s="488"/>
    </row>
    <row r="12" spans="1:65" s="28" customFormat="1" ht="22.5" customHeight="1">
      <c r="A12" s="403"/>
      <c r="B12" s="403"/>
      <c r="C12" s="403"/>
      <c r="D12" s="403"/>
      <c r="E12" s="403"/>
      <c r="F12" s="471"/>
      <c r="G12" s="403"/>
      <c r="H12" s="403"/>
      <c r="I12" s="403"/>
      <c r="J12" s="403"/>
      <c r="K12" s="403"/>
      <c r="L12" s="403"/>
      <c r="M12" s="403"/>
      <c r="N12" s="403"/>
      <c r="O12" s="403"/>
      <c r="P12" s="468"/>
      <c r="Q12" s="391"/>
      <c r="R12" s="38" t="s">
        <v>723</v>
      </c>
      <c r="S12" s="35"/>
      <c r="T12" s="35" t="s">
        <v>701</v>
      </c>
      <c r="U12" s="381"/>
      <c r="V12" s="401"/>
      <c r="W12" s="381"/>
      <c r="X12" s="562"/>
      <c r="Y12" s="468"/>
      <c r="Z12" s="388"/>
      <c r="AA12" s="388"/>
      <c r="AB12" s="388"/>
      <c r="AC12" s="388"/>
      <c r="AD12" s="391"/>
      <c r="AE12" s="388"/>
      <c r="AF12" s="388"/>
      <c r="AG12" s="388"/>
      <c r="AH12" s="391"/>
      <c r="AI12" s="397"/>
      <c r="AJ12" s="397"/>
      <c r="AK12" s="394"/>
      <c r="AL12" s="381"/>
      <c r="AM12" s="401"/>
      <c r="AN12" s="381"/>
      <c r="AO12" s="403"/>
      <c r="AP12" s="403"/>
      <c r="AQ12" s="471"/>
      <c r="AR12" s="471"/>
      <c r="AS12" s="471"/>
      <c r="AT12" s="471"/>
      <c r="AU12" s="403"/>
      <c r="AV12" s="495"/>
      <c r="AW12" s="420"/>
      <c r="AX12" s="438"/>
      <c r="AY12" s="460"/>
      <c r="AZ12" s="460"/>
      <c r="BA12" s="460"/>
      <c r="BB12" s="526"/>
      <c r="BC12" s="500"/>
      <c r="BD12" s="502"/>
      <c r="BE12" s="405"/>
      <c r="BF12" s="471"/>
      <c r="BG12" s="471"/>
      <c r="BH12" s="431"/>
      <c r="BI12" s="500"/>
      <c r="BJ12" s="502"/>
      <c r="BK12" s="405"/>
      <c r="BL12" s="488"/>
      <c r="BM12" s="488"/>
    </row>
    <row r="13" spans="1:65" s="28" customFormat="1" ht="22.5" customHeight="1">
      <c r="A13" s="403"/>
      <c r="B13" s="403"/>
      <c r="C13" s="403"/>
      <c r="D13" s="403"/>
      <c r="E13" s="403"/>
      <c r="F13" s="471"/>
      <c r="G13" s="403"/>
      <c r="H13" s="403"/>
      <c r="I13" s="403"/>
      <c r="J13" s="403"/>
      <c r="K13" s="403"/>
      <c r="L13" s="403"/>
      <c r="M13" s="403"/>
      <c r="N13" s="403"/>
      <c r="O13" s="403"/>
      <c r="P13" s="468"/>
      <c r="Q13" s="391"/>
      <c r="R13" s="38" t="s">
        <v>724</v>
      </c>
      <c r="S13" s="35" t="s">
        <v>701</v>
      </c>
      <c r="T13" s="35"/>
      <c r="U13" s="381"/>
      <c r="V13" s="401"/>
      <c r="W13" s="381"/>
      <c r="X13" s="562"/>
      <c r="Y13" s="468"/>
      <c r="Z13" s="388"/>
      <c r="AA13" s="388"/>
      <c r="AB13" s="388"/>
      <c r="AC13" s="388"/>
      <c r="AD13" s="391"/>
      <c r="AE13" s="388"/>
      <c r="AF13" s="388"/>
      <c r="AG13" s="388"/>
      <c r="AH13" s="391"/>
      <c r="AI13" s="397"/>
      <c r="AJ13" s="397"/>
      <c r="AK13" s="394"/>
      <c r="AL13" s="381"/>
      <c r="AM13" s="401"/>
      <c r="AN13" s="381"/>
      <c r="AO13" s="403"/>
      <c r="AP13" s="403"/>
      <c r="AQ13" s="471"/>
      <c r="AR13" s="471"/>
      <c r="AS13" s="471"/>
      <c r="AT13" s="471"/>
      <c r="AU13" s="403"/>
      <c r="AV13" s="495"/>
      <c r="AW13" s="420"/>
      <c r="AX13" s="438"/>
      <c r="AY13" s="460"/>
      <c r="AZ13" s="460"/>
      <c r="BA13" s="460"/>
      <c r="BB13" s="526"/>
      <c r="BC13" s="511"/>
      <c r="BD13" s="507"/>
      <c r="BE13" s="406"/>
      <c r="BF13" s="471"/>
      <c r="BG13" s="471"/>
      <c r="BH13" s="431"/>
      <c r="BI13" s="511"/>
      <c r="BJ13" s="507"/>
      <c r="BK13" s="406"/>
      <c r="BL13" s="488"/>
      <c r="BM13" s="488"/>
    </row>
    <row r="14" spans="1:65" s="28" customFormat="1" ht="22.5" customHeight="1">
      <c r="A14" s="403"/>
      <c r="B14" s="403"/>
      <c r="C14" s="403"/>
      <c r="D14" s="403"/>
      <c r="E14" s="403"/>
      <c r="F14" s="471"/>
      <c r="G14" s="403"/>
      <c r="H14" s="403"/>
      <c r="I14" s="403"/>
      <c r="J14" s="403"/>
      <c r="K14" s="403"/>
      <c r="L14" s="403"/>
      <c r="M14" s="403"/>
      <c r="N14" s="403"/>
      <c r="O14" s="403"/>
      <c r="P14" s="468"/>
      <c r="Q14" s="391"/>
      <c r="R14" s="38" t="s">
        <v>725</v>
      </c>
      <c r="S14" s="35"/>
      <c r="T14" s="35" t="s">
        <v>701</v>
      </c>
      <c r="U14" s="381"/>
      <c r="V14" s="401"/>
      <c r="W14" s="381"/>
      <c r="X14" s="562"/>
      <c r="Y14" s="468"/>
      <c r="Z14" s="388"/>
      <c r="AA14" s="388"/>
      <c r="AB14" s="388"/>
      <c r="AC14" s="388"/>
      <c r="AD14" s="391"/>
      <c r="AE14" s="388"/>
      <c r="AF14" s="388"/>
      <c r="AG14" s="388"/>
      <c r="AH14" s="391"/>
      <c r="AI14" s="397"/>
      <c r="AJ14" s="397"/>
      <c r="AK14" s="394"/>
      <c r="AL14" s="381"/>
      <c r="AM14" s="401"/>
      <c r="AN14" s="381"/>
      <c r="AO14" s="403"/>
      <c r="AP14" s="403" t="s">
        <v>726</v>
      </c>
      <c r="AQ14" s="403" t="s">
        <v>711</v>
      </c>
      <c r="AR14" s="491">
        <v>44926</v>
      </c>
      <c r="AS14" s="491" t="s">
        <v>712</v>
      </c>
      <c r="AT14" s="403" t="s">
        <v>586</v>
      </c>
      <c r="AU14" s="403" t="s">
        <v>727</v>
      </c>
      <c r="AV14" s="438"/>
      <c r="AW14" s="420"/>
      <c r="AX14" s="438"/>
      <c r="AY14" s="438" t="s">
        <v>714</v>
      </c>
      <c r="AZ14" s="438"/>
      <c r="BA14" s="440"/>
      <c r="BB14" s="427" t="s">
        <v>715</v>
      </c>
      <c r="BC14" s="499" t="s">
        <v>588</v>
      </c>
      <c r="BD14" s="501">
        <v>1</v>
      </c>
      <c r="BE14" s="404" t="s">
        <v>728</v>
      </c>
      <c r="BF14" s="403" t="s">
        <v>717</v>
      </c>
      <c r="BG14" s="411">
        <v>1</v>
      </c>
      <c r="BH14" s="508" t="s">
        <v>729</v>
      </c>
      <c r="BI14" s="499" t="s">
        <v>588</v>
      </c>
      <c r="BJ14" s="501">
        <v>1</v>
      </c>
      <c r="BK14" s="403"/>
      <c r="BL14" s="413" t="s">
        <v>730</v>
      </c>
      <c r="BM14" s="505">
        <v>1</v>
      </c>
    </row>
    <row r="15" spans="1:65" s="28" customFormat="1" ht="22.5" customHeight="1">
      <c r="A15" s="403"/>
      <c r="B15" s="403"/>
      <c r="C15" s="403"/>
      <c r="D15" s="403"/>
      <c r="E15" s="403"/>
      <c r="F15" s="471"/>
      <c r="G15" s="403"/>
      <c r="H15" s="403"/>
      <c r="I15" s="403"/>
      <c r="J15" s="403"/>
      <c r="K15" s="403"/>
      <c r="L15" s="403"/>
      <c r="M15" s="403"/>
      <c r="N15" s="403"/>
      <c r="O15" s="403"/>
      <c r="P15" s="468"/>
      <c r="Q15" s="391"/>
      <c r="R15" s="38" t="s">
        <v>731</v>
      </c>
      <c r="S15" s="35" t="s">
        <v>701</v>
      </c>
      <c r="T15" s="35"/>
      <c r="U15" s="381"/>
      <c r="V15" s="401"/>
      <c r="W15" s="381"/>
      <c r="X15" s="562"/>
      <c r="Y15" s="468"/>
      <c r="Z15" s="388"/>
      <c r="AA15" s="388"/>
      <c r="AB15" s="388"/>
      <c r="AC15" s="388"/>
      <c r="AD15" s="391"/>
      <c r="AE15" s="388"/>
      <c r="AF15" s="388"/>
      <c r="AG15" s="388"/>
      <c r="AH15" s="391"/>
      <c r="AI15" s="397"/>
      <c r="AJ15" s="397"/>
      <c r="AK15" s="394"/>
      <c r="AL15" s="381"/>
      <c r="AM15" s="401"/>
      <c r="AN15" s="381"/>
      <c r="AO15" s="403"/>
      <c r="AP15" s="471"/>
      <c r="AQ15" s="471"/>
      <c r="AR15" s="471"/>
      <c r="AS15" s="471"/>
      <c r="AT15" s="471"/>
      <c r="AU15" s="403"/>
      <c r="AV15" s="460"/>
      <c r="AW15" s="420"/>
      <c r="AX15" s="460"/>
      <c r="AY15" s="460"/>
      <c r="AZ15" s="460"/>
      <c r="BA15" s="460"/>
      <c r="BB15" s="428"/>
      <c r="BC15" s="500"/>
      <c r="BD15" s="502"/>
      <c r="BE15" s="405"/>
      <c r="BF15" s="471"/>
      <c r="BG15" s="471"/>
      <c r="BH15" s="509"/>
      <c r="BI15" s="500"/>
      <c r="BJ15" s="502"/>
      <c r="BK15" s="471"/>
      <c r="BL15" s="488"/>
      <c r="BM15" s="488"/>
    </row>
    <row r="16" spans="1:65" s="28" customFormat="1" ht="22.5" customHeight="1">
      <c r="A16" s="403"/>
      <c r="B16" s="403"/>
      <c r="C16" s="403"/>
      <c r="D16" s="403"/>
      <c r="E16" s="403"/>
      <c r="F16" s="471"/>
      <c r="G16" s="403"/>
      <c r="H16" s="403"/>
      <c r="I16" s="403"/>
      <c r="J16" s="403"/>
      <c r="K16" s="403"/>
      <c r="L16" s="403"/>
      <c r="M16" s="403"/>
      <c r="N16" s="403"/>
      <c r="O16" s="403"/>
      <c r="P16" s="468"/>
      <c r="Q16" s="391"/>
      <c r="R16" s="38" t="s">
        <v>732</v>
      </c>
      <c r="S16" s="35" t="s">
        <v>701</v>
      </c>
      <c r="T16" s="35"/>
      <c r="U16" s="381"/>
      <c r="V16" s="401"/>
      <c r="W16" s="381"/>
      <c r="X16" s="562"/>
      <c r="Y16" s="468"/>
      <c r="Z16" s="388"/>
      <c r="AA16" s="388"/>
      <c r="AB16" s="388"/>
      <c r="AC16" s="388"/>
      <c r="AD16" s="391"/>
      <c r="AE16" s="388"/>
      <c r="AF16" s="388"/>
      <c r="AG16" s="388"/>
      <c r="AH16" s="391"/>
      <c r="AI16" s="397"/>
      <c r="AJ16" s="397"/>
      <c r="AK16" s="394"/>
      <c r="AL16" s="381"/>
      <c r="AM16" s="401"/>
      <c r="AN16" s="381"/>
      <c r="AO16" s="403"/>
      <c r="AP16" s="471"/>
      <c r="AQ16" s="471"/>
      <c r="AR16" s="471"/>
      <c r="AS16" s="471"/>
      <c r="AT16" s="471"/>
      <c r="AU16" s="403"/>
      <c r="AV16" s="460"/>
      <c r="AW16" s="420"/>
      <c r="AX16" s="460"/>
      <c r="AY16" s="460"/>
      <c r="AZ16" s="460"/>
      <c r="BA16" s="460"/>
      <c r="BB16" s="428"/>
      <c r="BC16" s="500"/>
      <c r="BD16" s="502"/>
      <c r="BE16" s="405"/>
      <c r="BF16" s="471"/>
      <c r="BG16" s="471"/>
      <c r="BH16" s="509"/>
      <c r="BI16" s="500"/>
      <c r="BJ16" s="502"/>
      <c r="BK16" s="471"/>
      <c r="BL16" s="488"/>
      <c r="BM16" s="488"/>
    </row>
    <row r="17" spans="1:65" s="28" customFormat="1" ht="22.5" customHeight="1">
      <c r="A17" s="403"/>
      <c r="B17" s="403"/>
      <c r="C17" s="403"/>
      <c r="D17" s="403"/>
      <c r="E17" s="403"/>
      <c r="F17" s="471"/>
      <c r="G17" s="403"/>
      <c r="H17" s="403"/>
      <c r="I17" s="403"/>
      <c r="J17" s="403"/>
      <c r="K17" s="403"/>
      <c r="L17" s="403"/>
      <c r="M17" s="403"/>
      <c r="N17" s="403"/>
      <c r="O17" s="403"/>
      <c r="P17" s="468"/>
      <c r="Q17" s="391"/>
      <c r="R17" s="38" t="s">
        <v>733</v>
      </c>
      <c r="S17" s="35" t="s">
        <v>701</v>
      </c>
      <c r="T17" s="35"/>
      <c r="U17" s="381"/>
      <c r="V17" s="401"/>
      <c r="W17" s="381"/>
      <c r="X17" s="562"/>
      <c r="Y17" s="468"/>
      <c r="Z17" s="388"/>
      <c r="AA17" s="388"/>
      <c r="AB17" s="388"/>
      <c r="AC17" s="388"/>
      <c r="AD17" s="391"/>
      <c r="AE17" s="388"/>
      <c r="AF17" s="388"/>
      <c r="AG17" s="388"/>
      <c r="AH17" s="391"/>
      <c r="AI17" s="397"/>
      <c r="AJ17" s="397"/>
      <c r="AK17" s="394"/>
      <c r="AL17" s="381"/>
      <c r="AM17" s="401"/>
      <c r="AN17" s="381"/>
      <c r="AO17" s="403"/>
      <c r="AP17" s="471"/>
      <c r="AQ17" s="471"/>
      <c r="AR17" s="471"/>
      <c r="AS17" s="471"/>
      <c r="AT17" s="471"/>
      <c r="AU17" s="403"/>
      <c r="AV17" s="460"/>
      <c r="AW17" s="420"/>
      <c r="AX17" s="460"/>
      <c r="AY17" s="460"/>
      <c r="AZ17" s="460"/>
      <c r="BA17" s="460"/>
      <c r="BB17" s="428"/>
      <c r="BC17" s="500"/>
      <c r="BD17" s="502"/>
      <c r="BE17" s="405"/>
      <c r="BF17" s="471"/>
      <c r="BG17" s="471"/>
      <c r="BH17" s="509"/>
      <c r="BI17" s="500"/>
      <c r="BJ17" s="502"/>
      <c r="BK17" s="471"/>
      <c r="BL17" s="488"/>
      <c r="BM17" s="488"/>
    </row>
    <row r="18" spans="1:65" s="28" customFormat="1" ht="22.5" customHeight="1">
      <c r="A18" s="403"/>
      <c r="B18" s="403"/>
      <c r="C18" s="403"/>
      <c r="D18" s="403"/>
      <c r="E18" s="403"/>
      <c r="F18" s="471"/>
      <c r="G18" s="403"/>
      <c r="H18" s="403"/>
      <c r="I18" s="403"/>
      <c r="J18" s="403"/>
      <c r="K18" s="403"/>
      <c r="L18" s="403"/>
      <c r="M18" s="403"/>
      <c r="N18" s="403"/>
      <c r="O18" s="403"/>
      <c r="P18" s="468"/>
      <c r="Q18" s="391"/>
      <c r="R18" s="38" t="s">
        <v>734</v>
      </c>
      <c r="S18" s="35" t="s">
        <v>701</v>
      </c>
      <c r="T18" s="35"/>
      <c r="U18" s="381"/>
      <c r="V18" s="401"/>
      <c r="W18" s="381"/>
      <c r="X18" s="562"/>
      <c r="Y18" s="468"/>
      <c r="Z18" s="388"/>
      <c r="AA18" s="388"/>
      <c r="AB18" s="388"/>
      <c r="AC18" s="388"/>
      <c r="AD18" s="391"/>
      <c r="AE18" s="388"/>
      <c r="AF18" s="388"/>
      <c r="AG18" s="388"/>
      <c r="AH18" s="391"/>
      <c r="AI18" s="397"/>
      <c r="AJ18" s="397"/>
      <c r="AK18" s="394"/>
      <c r="AL18" s="381"/>
      <c r="AM18" s="401"/>
      <c r="AN18" s="381"/>
      <c r="AO18" s="403"/>
      <c r="AP18" s="471"/>
      <c r="AQ18" s="471"/>
      <c r="AR18" s="471"/>
      <c r="AS18" s="471"/>
      <c r="AT18" s="471"/>
      <c r="AU18" s="403"/>
      <c r="AV18" s="460"/>
      <c r="AW18" s="420"/>
      <c r="AX18" s="460"/>
      <c r="AY18" s="460"/>
      <c r="AZ18" s="460"/>
      <c r="BA18" s="460"/>
      <c r="BB18" s="428"/>
      <c r="BC18" s="500"/>
      <c r="BD18" s="502"/>
      <c r="BE18" s="405"/>
      <c r="BF18" s="471"/>
      <c r="BG18" s="471"/>
      <c r="BH18" s="509"/>
      <c r="BI18" s="500"/>
      <c r="BJ18" s="502"/>
      <c r="BK18" s="471"/>
      <c r="BL18" s="488"/>
      <c r="BM18" s="488"/>
    </row>
    <row r="19" spans="1:65" s="28" customFormat="1" ht="22.5" customHeight="1">
      <c r="A19" s="403"/>
      <c r="B19" s="403"/>
      <c r="C19" s="403"/>
      <c r="D19" s="403"/>
      <c r="E19" s="403"/>
      <c r="F19" s="471"/>
      <c r="G19" s="403"/>
      <c r="H19" s="403"/>
      <c r="I19" s="403"/>
      <c r="J19" s="403"/>
      <c r="K19" s="403"/>
      <c r="L19" s="403"/>
      <c r="M19" s="403"/>
      <c r="N19" s="403"/>
      <c r="O19" s="403"/>
      <c r="P19" s="468"/>
      <c r="Q19" s="391"/>
      <c r="R19" s="38" t="s">
        <v>735</v>
      </c>
      <c r="S19" s="35" t="s">
        <v>701</v>
      </c>
      <c r="T19" s="35"/>
      <c r="U19" s="381"/>
      <c r="V19" s="401"/>
      <c r="W19" s="381"/>
      <c r="X19" s="562"/>
      <c r="Y19" s="468"/>
      <c r="Z19" s="388"/>
      <c r="AA19" s="388"/>
      <c r="AB19" s="388"/>
      <c r="AC19" s="388"/>
      <c r="AD19" s="391"/>
      <c r="AE19" s="388"/>
      <c r="AF19" s="388"/>
      <c r="AG19" s="388"/>
      <c r="AH19" s="391"/>
      <c r="AI19" s="397"/>
      <c r="AJ19" s="397"/>
      <c r="AK19" s="394"/>
      <c r="AL19" s="381"/>
      <c r="AM19" s="401"/>
      <c r="AN19" s="381"/>
      <c r="AO19" s="403"/>
      <c r="AP19" s="471"/>
      <c r="AQ19" s="471"/>
      <c r="AR19" s="471"/>
      <c r="AS19" s="471"/>
      <c r="AT19" s="471"/>
      <c r="AU19" s="403"/>
      <c r="AV19" s="460"/>
      <c r="AW19" s="420"/>
      <c r="AX19" s="460"/>
      <c r="AY19" s="460"/>
      <c r="AZ19" s="460"/>
      <c r="BA19" s="460"/>
      <c r="BB19" s="428"/>
      <c r="BC19" s="500"/>
      <c r="BD19" s="502"/>
      <c r="BE19" s="405"/>
      <c r="BF19" s="471"/>
      <c r="BG19" s="471"/>
      <c r="BH19" s="509"/>
      <c r="BI19" s="500"/>
      <c r="BJ19" s="502"/>
      <c r="BK19" s="471"/>
      <c r="BL19" s="488"/>
      <c r="BM19" s="488"/>
    </row>
    <row r="20" spans="1:65" s="28" customFormat="1" ht="22.5" customHeight="1">
      <c r="A20" s="403"/>
      <c r="B20" s="403"/>
      <c r="C20" s="403"/>
      <c r="D20" s="403"/>
      <c r="E20" s="403"/>
      <c r="F20" s="471"/>
      <c r="G20" s="403"/>
      <c r="H20" s="403"/>
      <c r="I20" s="403"/>
      <c r="J20" s="403"/>
      <c r="K20" s="403"/>
      <c r="L20" s="403"/>
      <c r="M20" s="403"/>
      <c r="N20" s="403"/>
      <c r="O20" s="403"/>
      <c r="P20" s="468"/>
      <c r="Q20" s="391"/>
      <c r="R20" s="38" t="s">
        <v>736</v>
      </c>
      <c r="S20" s="35" t="s">
        <v>701</v>
      </c>
      <c r="T20" s="35"/>
      <c r="U20" s="381"/>
      <c r="V20" s="401"/>
      <c r="W20" s="381"/>
      <c r="X20" s="562"/>
      <c r="Y20" s="468"/>
      <c r="Z20" s="388"/>
      <c r="AA20" s="388"/>
      <c r="AB20" s="388"/>
      <c r="AC20" s="388"/>
      <c r="AD20" s="391"/>
      <c r="AE20" s="388"/>
      <c r="AF20" s="388"/>
      <c r="AG20" s="388"/>
      <c r="AH20" s="391"/>
      <c r="AI20" s="397"/>
      <c r="AJ20" s="397"/>
      <c r="AK20" s="394"/>
      <c r="AL20" s="381"/>
      <c r="AM20" s="401"/>
      <c r="AN20" s="381"/>
      <c r="AO20" s="403"/>
      <c r="AP20" s="471"/>
      <c r="AQ20" s="471"/>
      <c r="AR20" s="471"/>
      <c r="AS20" s="471"/>
      <c r="AT20" s="471"/>
      <c r="AU20" s="403"/>
      <c r="AV20" s="460"/>
      <c r="AW20" s="420"/>
      <c r="AX20" s="460"/>
      <c r="AY20" s="460"/>
      <c r="AZ20" s="460"/>
      <c r="BA20" s="460"/>
      <c r="BB20" s="428"/>
      <c r="BC20" s="500"/>
      <c r="BD20" s="502"/>
      <c r="BE20" s="405"/>
      <c r="BF20" s="471"/>
      <c r="BG20" s="471"/>
      <c r="BH20" s="509"/>
      <c r="BI20" s="500"/>
      <c r="BJ20" s="502"/>
      <c r="BK20" s="471"/>
      <c r="BL20" s="488"/>
      <c r="BM20" s="488"/>
    </row>
    <row r="21" spans="1:65" s="28" customFormat="1" ht="22.5" customHeight="1">
      <c r="A21" s="403"/>
      <c r="B21" s="403"/>
      <c r="C21" s="403"/>
      <c r="D21" s="403"/>
      <c r="E21" s="403"/>
      <c r="F21" s="471"/>
      <c r="G21" s="403"/>
      <c r="H21" s="403"/>
      <c r="I21" s="403"/>
      <c r="J21" s="403"/>
      <c r="K21" s="403"/>
      <c r="L21" s="403"/>
      <c r="M21" s="403"/>
      <c r="N21" s="403"/>
      <c r="O21" s="403"/>
      <c r="P21" s="468"/>
      <c r="Q21" s="391"/>
      <c r="R21" s="38" t="s">
        <v>737</v>
      </c>
      <c r="S21" s="35"/>
      <c r="T21" s="35" t="s">
        <v>701</v>
      </c>
      <c r="U21" s="381"/>
      <c r="V21" s="401"/>
      <c r="W21" s="381"/>
      <c r="X21" s="562"/>
      <c r="Y21" s="468"/>
      <c r="Z21" s="388"/>
      <c r="AA21" s="388"/>
      <c r="AB21" s="388"/>
      <c r="AC21" s="388"/>
      <c r="AD21" s="391"/>
      <c r="AE21" s="388"/>
      <c r="AF21" s="388"/>
      <c r="AG21" s="388"/>
      <c r="AH21" s="391"/>
      <c r="AI21" s="397"/>
      <c r="AJ21" s="397"/>
      <c r="AK21" s="394"/>
      <c r="AL21" s="381"/>
      <c r="AM21" s="401"/>
      <c r="AN21" s="381"/>
      <c r="AO21" s="403"/>
      <c r="AP21" s="471"/>
      <c r="AQ21" s="471"/>
      <c r="AR21" s="471"/>
      <c r="AS21" s="471"/>
      <c r="AT21" s="471"/>
      <c r="AU21" s="403"/>
      <c r="AV21" s="460"/>
      <c r="AW21" s="420"/>
      <c r="AX21" s="460"/>
      <c r="AY21" s="460"/>
      <c r="AZ21" s="460"/>
      <c r="BA21" s="460"/>
      <c r="BB21" s="428"/>
      <c r="BC21" s="500"/>
      <c r="BD21" s="502"/>
      <c r="BE21" s="405"/>
      <c r="BF21" s="471"/>
      <c r="BG21" s="471"/>
      <c r="BH21" s="509"/>
      <c r="BI21" s="500"/>
      <c r="BJ21" s="502"/>
      <c r="BK21" s="471"/>
      <c r="BL21" s="488"/>
      <c r="BM21" s="488"/>
    </row>
    <row r="22" spans="1:65" s="28" customFormat="1" ht="22.5" customHeight="1">
      <c r="A22" s="403"/>
      <c r="B22" s="403"/>
      <c r="C22" s="403"/>
      <c r="D22" s="403"/>
      <c r="E22" s="403"/>
      <c r="F22" s="471"/>
      <c r="G22" s="403"/>
      <c r="H22" s="403"/>
      <c r="I22" s="403"/>
      <c r="J22" s="403"/>
      <c r="K22" s="403"/>
      <c r="L22" s="403"/>
      <c r="M22" s="403"/>
      <c r="N22" s="403"/>
      <c r="O22" s="403"/>
      <c r="P22" s="468"/>
      <c r="Q22" s="391"/>
      <c r="R22" s="38" t="s">
        <v>738</v>
      </c>
      <c r="S22" s="35"/>
      <c r="T22" s="35" t="s">
        <v>701</v>
      </c>
      <c r="U22" s="381"/>
      <c r="V22" s="401"/>
      <c r="W22" s="381"/>
      <c r="X22" s="562"/>
      <c r="Y22" s="468"/>
      <c r="Z22" s="388"/>
      <c r="AA22" s="388"/>
      <c r="AB22" s="388"/>
      <c r="AC22" s="388"/>
      <c r="AD22" s="391"/>
      <c r="AE22" s="388"/>
      <c r="AF22" s="388"/>
      <c r="AG22" s="388"/>
      <c r="AH22" s="391"/>
      <c r="AI22" s="397"/>
      <c r="AJ22" s="397"/>
      <c r="AK22" s="394"/>
      <c r="AL22" s="381"/>
      <c r="AM22" s="401"/>
      <c r="AN22" s="381"/>
      <c r="AO22" s="403"/>
      <c r="AP22" s="471"/>
      <c r="AQ22" s="471"/>
      <c r="AR22" s="471"/>
      <c r="AS22" s="471"/>
      <c r="AT22" s="471"/>
      <c r="AU22" s="403"/>
      <c r="AV22" s="460"/>
      <c r="AW22" s="420"/>
      <c r="AX22" s="460"/>
      <c r="AY22" s="460"/>
      <c r="AZ22" s="460"/>
      <c r="BA22" s="460"/>
      <c r="BB22" s="428"/>
      <c r="BC22" s="500"/>
      <c r="BD22" s="502"/>
      <c r="BE22" s="405"/>
      <c r="BF22" s="471"/>
      <c r="BG22" s="471"/>
      <c r="BH22" s="509"/>
      <c r="BI22" s="500"/>
      <c r="BJ22" s="502"/>
      <c r="BK22" s="471"/>
      <c r="BL22" s="488"/>
      <c r="BM22" s="488"/>
    </row>
    <row r="23" spans="1:65" s="28" customFormat="1" ht="22.5" customHeight="1">
      <c r="A23" s="403"/>
      <c r="B23" s="403"/>
      <c r="C23" s="403"/>
      <c r="D23" s="403"/>
      <c r="E23" s="403"/>
      <c r="F23" s="471"/>
      <c r="G23" s="403"/>
      <c r="H23" s="403"/>
      <c r="I23" s="403"/>
      <c r="J23" s="403"/>
      <c r="K23" s="403"/>
      <c r="L23" s="403"/>
      <c r="M23" s="403"/>
      <c r="N23" s="403"/>
      <c r="O23" s="403"/>
      <c r="P23" s="468"/>
      <c r="Q23" s="391"/>
      <c r="R23" s="38" t="s">
        <v>739</v>
      </c>
      <c r="S23" s="35"/>
      <c r="T23" s="35" t="s">
        <v>701</v>
      </c>
      <c r="U23" s="381"/>
      <c r="V23" s="401"/>
      <c r="W23" s="381"/>
      <c r="X23" s="562"/>
      <c r="Y23" s="468"/>
      <c r="Z23" s="388"/>
      <c r="AA23" s="388"/>
      <c r="AB23" s="388"/>
      <c r="AC23" s="388"/>
      <c r="AD23" s="391"/>
      <c r="AE23" s="388"/>
      <c r="AF23" s="388"/>
      <c r="AG23" s="388"/>
      <c r="AH23" s="391"/>
      <c r="AI23" s="397"/>
      <c r="AJ23" s="397"/>
      <c r="AK23" s="394"/>
      <c r="AL23" s="381"/>
      <c r="AM23" s="401"/>
      <c r="AN23" s="381"/>
      <c r="AO23" s="403"/>
      <c r="AP23" s="471"/>
      <c r="AQ23" s="471"/>
      <c r="AR23" s="471"/>
      <c r="AS23" s="471"/>
      <c r="AT23" s="471"/>
      <c r="AU23" s="403"/>
      <c r="AV23" s="460"/>
      <c r="AW23" s="420"/>
      <c r="AX23" s="460"/>
      <c r="AY23" s="460"/>
      <c r="AZ23" s="460"/>
      <c r="BA23" s="460"/>
      <c r="BB23" s="428"/>
      <c r="BC23" s="500"/>
      <c r="BD23" s="502"/>
      <c r="BE23" s="405"/>
      <c r="BF23" s="471"/>
      <c r="BG23" s="471"/>
      <c r="BH23" s="509"/>
      <c r="BI23" s="500"/>
      <c r="BJ23" s="502"/>
      <c r="BK23" s="471"/>
      <c r="BL23" s="488"/>
      <c r="BM23" s="488"/>
    </row>
    <row r="24" spans="1:65" s="28" customFormat="1" ht="22.5" customHeight="1">
      <c r="A24" s="403"/>
      <c r="B24" s="403"/>
      <c r="C24" s="403"/>
      <c r="D24" s="403"/>
      <c r="E24" s="403"/>
      <c r="F24" s="471"/>
      <c r="G24" s="403"/>
      <c r="H24" s="403"/>
      <c r="I24" s="403"/>
      <c r="J24" s="403"/>
      <c r="K24" s="403"/>
      <c r="L24" s="403"/>
      <c r="M24" s="403"/>
      <c r="N24" s="403"/>
      <c r="O24" s="403"/>
      <c r="P24" s="468"/>
      <c r="Q24" s="391"/>
      <c r="R24" s="38" t="s">
        <v>740</v>
      </c>
      <c r="S24" s="35"/>
      <c r="T24" s="35" t="s">
        <v>701</v>
      </c>
      <c r="U24" s="381"/>
      <c r="V24" s="401"/>
      <c r="W24" s="381"/>
      <c r="X24" s="562"/>
      <c r="Y24" s="468"/>
      <c r="Z24" s="388"/>
      <c r="AA24" s="388"/>
      <c r="AB24" s="388"/>
      <c r="AC24" s="388"/>
      <c r="AD24" s="391"/>
      <c r="AE24" s="388"/>
      <c r="AF24" s="388"/>
      <c r="AG24" s="388"/>
      <c r="AH24" s="391"/>
      <c r="AI24" s="397"/>
      <c r="AJ24" s="397"/>
      <c r="AK24" s="394"/>
      <c r="AL24" s="381"/>
      <c r="AM24" s="401"/>
      <c r="AN24" s="381"/>
      <c r="AO24" s="403"/>
      <c r="AP24" s="471"/>
      <c r="AQ24" s="471"/>
      <c r="AR24" s="471"/>
      <c r="AS24" s="471"/>
      <c r="AT24" s="471"/>
      <c r="AU24" s="403"/>
      <c r="AV24" s="460"/>
      <c r="AW24" s="420"/>
      <c r="AX24" s="460"/>
      <c r="AY24" s="460"/>
      <c r="AZ24" s="460"/>
      <c r="BA24" s="460"/>
      <c r="BB24" s="428"/>
      <c r="BC24" s="500"/>
      <c r="BD24" s="502"/>
      <c r="BE24" s="405"/>
      <c r="BF24" s="471"/>
      <c r="BG24" s="471"/>
      <c r="BH24" s="509"/>
      <c r="BI24" s="500"/>
      <c r="BJ24" s="502"/>
      <c r="BK24" s="471"/>
      <c r="BL24" s="488"/>
      <c r="BM24" s="488"/>
    </row>
    <row r="25" spans="1:65" s="28" customFormat="1" ht="22.5" customHeight="1">
      <c r="A25" s="403"/>
      <c r="B25" s="403"/>
      <c r="C25" s="403"/>
      <c r="D25" s="403"/>
      <c r="E25" s="403"/>
      <c r="F25" s="471"/>
      <c r="G25" s="403"/>
      <c r="H25" s="403"/>
      <c r="I25" s="403"/>
      <c r="J25" s="403"/>
      <c r="K25" s="403"/>
      <c r="L25" s="403"/>
      <c r="M25" s="403"/>
      <c r="N25" s="403"/>
      <c r="O25" s="403"/>
      <c r="P25" s="468"/>
      <c r="Q25" s="391"/>
      <c r="R25" s="38" t="s">
        <v>741</v>
      </c>
      <c r="S25" s="35"/>
      <c r="T25" s="35" t="s">
        <v>701</v>
      </c>
      <c r="U25" s="381"/>
      <c r="V25" s="401"/>
      <c r="W25" s="381"/>
      <c r="X25" s="562"/>
      <c r="Y25" s="468"/>
      <c r="Z25" s="388"/>
      <c r="AA25" s="388"/>
      <c r="AB25" s="388"/>
      <c r="AC25" s="388"/>
      <c r="AD25" s="391"/>
      <c r="AE25" s="388"/>
      <c r="AF25" s="388"/>
      <c r="AG25" s="388"/>
      <c r="AH25" s="391"/>
      <c r="AI25" s="397"/>
      <c r="AJ25" s="397"/>
      <c r="AK25" s="394"/>
      <c r="AL25" s="381"/>
      <c r="AM25" s="401"/>
      <c r="AN25" s="381"/>
      <c r="AO25" s="403"/>
      <c r="AP25" s="471"/>
      <c r="AQ25" s="471"/>
      <c r="AR25" s="471"/>
      <c r="AS25" s="471"/>
      <c r="AT25" s="471"/>
      <c r="AU25" s="403"/>
      <c r="AV25" s="460"/>
      <c r="AW25" s="420"/>
      <c r="AX25" s="460"/>
      <c r="AY25" s="460"/>
      <c r="AZ25" s="460"/>
      <c r="BA25" s="460"/>
      <c r="BB25" s="428"/>
      <c r="BC25" s="500"/>
      <c r="BD25" s="502"/>
      <c r="BE25" s="405"/>
      <c r="BF25" s="471"/>
      <c r="BG25" s="471"/>
      <c r="BH25" s="509"/>
      <c r="BI25" s="500"/>
      <c r="BJ25" s="502"/>
      <c r="BK25" s="471"/>
      <c r="BL25" s="488"/>
      <c r="BM25" s="488"/>
    </row>
    <row r="26" spans="1:65" s="28" customFormat="1" ht="22.5" customHeight="1">
      <c r="A26" s="403"/>
      <c r="B26" s="403"/>
      <c r="C26" s="403"/>
      <c r="D26" s="403"/>
      <c r="E26" s="403"/>
      <c r="F26" s="471"/>
      <c r="G26" s="403"/>
      <c r="H26" s="403"/>
      <c r="I26" s="403"/>
      <c r="J26" s="403"/>
      <c r="K26" s="403"/>
      <c r="L26" s="403"/>
      <c r="M26" s="403"/>
      <c r="N26" s="403"/>
      <c r="O26" s="403"/>
      <c r="P26" s="469"/>
      <c r="Q26" s="392"/>
      <c r="R26" s="36" t="s">
        <v>742</v>
      </c>
      <c r="S26" s="35">
        <f>COUNTA(S7:S25)</f>
        <v>10</v>
      </c>
      <c r="T26" s="35">
        <f>COUNTA(T7:T25)</f>
        <v>9</v>
      </c>
      <c r="U26" s="381"/>
      <c r="V26" s="401"/>
      <c r="W26" s="381"/>
      <c r="X26" s="563"/>
      <c r="Y26" s="469"/>
      <c r="Z26" s="389"/>
      <c r="AA26" s="389"/>
      <c r="AB26" s="389"/>
      <c r="AC26" s="389"/>
      <c r="AD26" s="392"/>
      <c r="AE26" s="389"/>
      <c r="AF26" s="389"/>
      <c r="AG26" s="389"/>
      <c r="AH26" s="392"/>
      <c r="AI26" s="398"/>
      <c r="AJ26" s="398"/>
      <c r="AK26" s="395"/>
      <c r="AL26" s="381"/>
      <c r="AM26" s="401"/>
      <c r="AN26" s="381"/>
      <c r="AO26" s="403"/>
      <c r="AP26" s="471"/>
      <c r="AQ26" s="471"/>
      <c r="AR26" s="471"/>
      <c r="AS26" s="471"/>
      <c r="AT26" s="471"/>
      <c r="AU26" s="403"/>
      <c r="AV26" s="460"/>
      <c r="AW26" s="421"/>
      <c r="AX26" s="460"/>
      <c r="AY26" s="460"/>
      <c r="AZ26" s="460"/>
      <c r="BA26" s="460"/>
      <c r="BB26" s="428"/>
      <c r="BC26" s="511"/>
      <c r="BD26" s="507"/>
      <c r="BE26" s="406"/>
      <c r="BF26" s="471"/>
      <c r="BG26" s="471"/>
      <c r="BH26" s="510"/>
      <c r="BI26" s="511"/>
      <c r="BJ26" s="507"/>
      <c r="BK26" s="471"/>
      <c r="BL26" s="488"/>
      <c r="BM26" s="488"/>
    </row>
    <row r="27" spans="1:65" s="28" customFormat="1" ht="44.25" customHeight="1">
      <c r="A27" s="403">
        <v>4</v>
      </c>
      <c r="B27" s="403" t="s">
        <v>587</v>
      </c>
      <c r="C27" s="403" t="s">
        <v>697</v>
      </c>
      <c r="D27" s="403" t="s">
        <v>698</v>
      </c>
      <c r="E27" s="403" t="s">
        <v>699</v>
      </c>
      <c r="F27" s="471" t="s">
        <v>743</v>
      </c>
      <c r="G27" s="403" t="s">
        <v>701</v>
      </c>
      <c r="H27" s="403" t="s">
        <v>701</v>
      </c>
      <c r="I27" s="403" t="s">
        <v>701</v>
      </c>
      <c r="J27" s="403" t="s">
        <v>701</v>
      </c>
      <c r="K27" s="403" t="s">
        <v>744</v>
      </c>
      <c r="L27" s="403" t="s">
        <v>745</v>
      </c>
      <c r="M27" s="403" t="s">
        <v>746</v>
      </c>
      <c r="N27" s="403" t="s">
        <v>705</v>
      </c>
      <c r="O27" s="403" t="s">
        <v>747</v>
      </c>
      <c r="P27" s="467"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Improbable</v>
      </c>
      <c r="Q27" s="390">
        <f>IF(P27="Casi seguro",100%,IF(P27="Probable",80%,IF(P27="Posible",60%,IF(P27="Improbable",40%,IF(P27="Rara vez",20%,0)))))</f>
        <v>0.4</v>
      </c>
      <c r="R27" s="38" t="s">
        <v>707</v>
      </c>
      <c r="S27" s="35" t="s">
        <v>701</v>
      </c>
      <c r="T27" s="35"/>
      <c r="U27" s="381" t="str">
        <f>IF(S46&lt;=5,"Moderado",IF(S46&lt;=11,"Mayor","Catastrofico"))</f>
        <v>Mayor</v>
      </c>
      <c r="V27" s="401">
        <f>IF(U27=0,0,IF(U27="Moderado",60%,IF(U27="Mayor",80%,100%)))</f>
        <v>0.8</v>
      </c>
      <c r="W27" s="381" t="str">
        <f>VLOOKUP(P27,Matriz!B23:G28,MATCH(U27,Matriz!B23:G23,0),FALSE)</f>
        <v>Alto</v>
      </c>
      <c r="X27" s="561" t="s">
        <v>748</v>
      </c>
      <c r="Y27" s="467" t="str">
        <f>IF(Z27="Preventivo","X",IF(Z27="Detectivo","X","X "))</f>
        <v>X</v>
      </c>
      <c r="Z27" s="387" t="s">
        <v>580</v>
      </c>
      <c r="AA27" s="387">
        <f>IF(Z27="","",IF(Z27="Preventivo",25%,15%))</f>
        <v>0.25</v>
      </c>
      <c r="AB27" s="387" t="s">
        <v>594</v>
      </c>
      <c r="AC27" s="387">
        <f>IF(AB27="Automatico",25%,15%)</f>
        <v>0.15</v>
      </c>
      <c r="AD27" s="390">
        <f>AA27+AC27</f>
        <v>0.4</v>
      </c>
      <c r="AE27" s="387" t="s">
        <v>582</v>
      </c>
      <c r="AF27" s="387" t="s">
        <v>583</v>
      </c>
      <c r="AG27" s="387" t="s">
        <v>584</v>
      </c>
      <c r="AH27" s="390">
        <f>Q27-(Q27*AD27)</f>
        <v>0.24</v>
      </c>
      <c r="AI27" s="396" t="str">
        <f>IF(AJ27=0,"Defina la frecuencia",IF(AJ27=20%,"Rara vez",IF(AJ27=40%,"Improbable",IF(AJ27=60%,"Posible",IF(AJ27=80%,"Probable","Casi seguro")))))</f>
        <v>Improbable</v>
      </c>
      <c r="AJ27" s="396">
        <f>IF(AH27&lt;20%,20%,IF(AH27&lt;40%,40%,IF(AH27&lt;60%,60%,IF(AH27&lt;80%,80%,100%))))</f>
        <v>0.4</v>
      </c>
      <c r="AK27" s="393">
        <f>VALUE(AJ27)</f>
        <v>0.4</v>
      </c>
      <c r="AL27" s="381" t="str">
        <f>U27</f>
        <v>Mayor</v>
      </c>
      <c r="AM27" s="401">
        <f>V27</f>
        <v>0.8</v>
      </c>
      <c r="AN27" s="381" t="str">
        <f>VLOOKUP(AI27,Matriz!B23:G28,MATCH(AL27,Matriz!B23:G23,0),FALSE)</f>
        <v>Alto</v>
      </c>
      <c r="AO27" s="403" t="s">
        <v>709</v>
      </c>
      <c r="AP27" s="403" t="s">
        <v>748</v>
      </c>
      <c r="AQ27" s="403" t="s">
        <v>711</v>
      </c>
      <c r="AR27" s="491">
        <v>44562</v>
      </c>
      <c r="AS27" s="491">
        <v>44926</v>
      </c>
      <c r="AT27" s="403" t="s">
        <v>599</v>
      </c>
      <c r="AU27" s="403" t="s">
        <v>749</v>
      </c>
      <c r="AV27" s="495"/>
      <c r="AW27" s="438"/>
      <c r="AX27" s="438"/>
      <c r="AY27" s="438" t="s">
        <v>714</v>
      </c>
      <c r="AZ27" s="438"/>
      <c r="BA27" s="440"/>
      <c r="BB27" s="403" t="s">
        <v>750</v>
      </c>
      <c r="BC27" s="499" t="s">
        <v>588</v>
      </c>
      <c r="BD27" s="501">
        <v>1</v>
      </c>
      <c r="BE27" s="433" t="s">
        <v>751</v>
      </c>
      <c r="BF27" s="403" t="s">
        <v>752</v>
      </c>
      <c r="BG27" s="411">
        <v>1</v>
      </c>
      <c r="BH27" s="506" t="s">
        <v>753</v>
      </c>
      <c r="BI27" s="492" t="s">
        <v>588</v>
      </c>
      <c r="BJ27" s="512">
        <v>1</v>
      </c>
      <c r="BK27" s="404" t="s">
        <v>716</v>
      </c>
      <c r="BL27" s="461" t="s">
        <v>754</v>
      </c>
      <c r="BM27" s="378">
        <v>1</v>
      </c>
    </row>
    <row r="28" spans="1:65" s="28" customFormat="1" ht="22.5" customHeight="1">
      <c r="A28" s="403"/>
      <c r="B28" s="403"/>
      <c r="C28" s="403"/>
      <c r="D28" s="403"/>
      <c r="E28" s="403"/>
      <c r="F28" s="471"/>
      <c r="G28" s="403"/>
      <c r="H28" s="403"/>
      <c r="I28" s="403"/>
      <c r="J28" s="403"/>
      <c r="K28" s="403"/>
      <c r="L28" s="403"/>
      <c r="M28" s="403"/>
      <c r="N28" s="403"/>
      <c r="O28" s="403"/>
      <c r="P28" s="468"/>
      <c r="Q28" s="391"/>
      <c r="R28" s="38" t="s">
        <v>719</v>
      </c>
      <c r="S28" s="35" t="s">
        <v>701</v>
      </c>
      <c r="T28" s="35"/>
      <c r="U28" s="381"/>
      <c r="V28" s="401"/>
      <c r="W28" s="381"/>
      <c r="X28" s="562"/>
      <c r="Y28" s="468"/>
      <c r="Z28" s="388"/>
      <c r="AA28" s="388"/>
      <c r="AB28" s="388"/>
      <c r="AC28" s="388"/>
      <c r="AD28" s="391"/>
      <c r="AE28" s="388"/>
      <c r="AF28" s="388"/>
      <c r="AG28" s="388"/>
      <c r="AH28" s="391"/>
      <c r="AI28" s="397"/>
      <c r="AJ28" s="397"/>
      <c r="AK28" s="394"/>
      <c r="AL28" s="381"/>
      <c r="AM28" s="401"/>
      <c r="AN28" s="381"/>
      <c r="AO28" s="403"/>
      <c r="AP28" s="403"/>
      <c r="AQ28" s="471"/>
      <c r="AR28" s="471"/>
      <c r="AS28" s="471"/>
      <c r="AT28" s="471"/>
      <c r="AU28" s="403"/>
      <c r="AV28" s="495"/>
      <c r="AW28" s="438"/>
      <c r="AX28" s="438"/>
      <c r="AY28" s="460"/>
      <c r="AZ28" s="460"/>
      <c r="BA28" s="460"/>
      <c r="BB28" s="403"/>
      <c r="BC28" s="500"/>
      <c r="BD28" s="502"/>
      <c r="BE28" s="503"/>
      <c r="BF28" s="471"/>
      <c r="BG28" s="471"/>
      <c r="BH28" s="403"/>
      <c r="BI28" s="405"/>
      <c r="BJ28" s="405"/>
      <c r="BK28" s="405"/>
      <c r="BL28" s="462"/>
      <c r="BM28" s="379"/>
    </row>
    <row r="29" spans="1:65" s="28" customFormat="1" ht="22.5" customHeight="1">
      <c r="A29" s="403"/>
      <c r="B29" s="403"/>
      <c r="C29" s="403"/>
      <c r="D29" s="403"/>
      <c r="E29" s="403"/>
      <c r="F29" s="471"/>
      <c r="G29" s="403"/>
      <c r="H29" s="403"/>
      <c r="I29" s="403"/>
      <c r="J29" s="403"/>
      <c r="K29" s="403"/>
      <c r="L29" s="403"/>
      <c r="M29" s="403"/>
      <c r="N29" s="403"/>
      <c r="O29" s="403"/>
      <c r="P29" s="468"/>
      <c r="Q29" s="391"/>
      <c r="R29" s="38" t="s">
        <v>720</v>
      </c>
      <c r="S29" s="35"/>
      <c r="T29" s="35" t="s">
        <v>701</v>
      </c>
      <c r="U29" s="381"/>
      <c r="V29" s="401"/>
      <c r="W29" s="381"/>
      <c r="X29" s="562"/>
      <c r="Y29" s="468"/>
      <c r="Z29" s="388"/>
      <c r="AA29" s="388"/>
      <c r="AB29" s="388"/>
      <c r="AC29" s="388"/>
      <c r="AD29" s="391"/>
      <c r="AE29" s="388"/>
      <c r="AF29" s="388"/>
      <c r="AG29" s="388"/>
      <c r="AH29" s="391"/>
      <c r="AI29" s="397"/>
      <c r="AJ29" s="397"/>
      <c r="AK29" s="394"/>
      <c r="AL29" s="381"/>
      <c r="AM29" s="401"/>
      <c r="AN29" s="381"/>
      <c r="AO29" s="403"/>
      <c r="AP29" s="403"/>
      <c r="AQ29" s="471"/>
      <c r="AR29" s="471"/>
      <c r="AS29" s="471"/>
      <c r="AT29" s="471"/>
      <c r="AU29" s="403"/>
      <c r="AV29" s="495"/>
      <c r="AW29" s="438"/>
      <c r="AX29" s="438"/>
      <c r="AY29" s="460"/>
      <c r="AZ29" s="460"/>
      <c r="BA29" s="460"/>
      <c r="BB29" s="403"/>
      <c r="BC29" s="500"/>
      <c r="BD29" s="502"/>
      <c r="BE29" s="503"/>
      <c r="BF29" s="471"/>
      <c r="BG29" s="471"/>
      <c r="BH29" s="403"/>
      <c r="BI29" s="405"/>
      <c r="BJ29" s="405"/>
      <c r="BK29" s="405"/>
      <c r="BL29" s="462"/>
      <c r="BM29" s="379"/>
    </row>
    <row r="30" spans="1:65" s="28" customFormat="1" ht="22.5" customHeight="1">
      <c r="A30" s="403"/>
      <c r="B30" s="403"/>
      <c r="C30" s="403"/>
      <c r="D30" s="403"/>
      <c r="E30" s="403"/>
      <c r="F30" s="471"/>
      <c r="G30" s="403"/>
      <c r="H30" s="403"/>
      <c r="I30" s="403"/>
      <c r="J30" s="403"/>
      <c r="K30" s="403"/>
      <c r="L30" s="403"/>
      <c r="M30" s="403"/>
      <c r="N30" s="403"/>
      <c r="O30" s="403"/>
      <c r="P30" s="468"/>
      <c r="Q30" s="391"/>
      <c r="R30" s="38" t="s">
        <v>721</v>
      </c>
      <c r="S30" s="35"/>
      <c r="T30" s="35" t="s">
        <v>701</v>
      </c>
      <c r="U30" s="381"/>
      <c r="V30" s="401"/>
      <c r="W30" s="381"/>
      <c r="X30" s="562"/>
      <c r="Y30" s="468"/>
      <c r="Z30" s="388"/>
      <c r="AA30" s="388"/>
      <c r="AB30" s="388"/>
      <c r="AC30" s="388"/>
      <c r="AD30" s="391"/>
      <c r="AE30" s="388"/>
      <c r="AF30" s="388"/>
      <c r="AG30" s="388"/>
      <c r="AH30" s="391"/>
      <c r="AI30" s="397"/>
      <c r="AJ30" s="397"/>
      <c r="AK30" s="394"/>
      <c r="AL30" s="381"/>
      <c r="AM30" s="401"/>
      <c r="AN30" s="381"/>
      <c r="AO30" s="403"/>
      <c r="AP30" s="403"/>
      <c r="AQ30" s="471"/>
      <c r="AR30" s="471"/>
      <c r="AS30" s="471"/>
      <c r="AT30" s="471"/>
      <c r="AU30" s="403"/>
      <c r="AV30" s="495"/>
      <c r="AW30" s="438"/>
      <c r="AX30" s="438"/>
      <c r="AY30" s="460"/>
      <c r="AZ30" s="460"/>
      <c r="BA30" s="460"/>
      <c r="BB30" s="403"/>
      <c r="BC30" s="500"/>
      <c r="BD30" s="502"/>
      <c r="BE30" s="503"/>
      <c r="BF30" s="471"/>
      <c r="BG30" s="471"/>
      <c r="BH30" s="403"/>
      <c r="BI30" s="405"/>
      <c r="BJ30" s="405"/>
      <c r="BK30" s="405"/>
      <c r="BL30" s="462"/>
      <c r="BM30" s="379"/>
    </row>
    <row r="31" spans="1:65" s="28" customFormat="1" ht="22.5" customHeight="1">
      <c r="A31" s="403"/>
      <c r="B31" s="403"/>
      <c r="C31" s="403"/>
      <c r="D31" s="403"/>
      <c r="E31" s="403"/>
      <c r="F31" s="471"/>
      <c r="G31" s="403"/>
      <c r="H31" s="403"/>
      <c r="I31" s="403"/>
      <c r="J31" s="403"/>
      <c r="K31" s="403"/>
      <c r="L31" s="403"/>
      <c r="M31" s="403"/>
      <c r="N31" s="403"/>
      <c r="O31" s="403"/>
      <c r="P31" s="468"/>
      <c r="Q31" s="391"/>
      <c r="R31" s="38" t="s">
        <v>722</v>
      </c>
      <c r="S31" s="35" t="s">
        <v>701</v>
      </c>
      <c r="T31" s="35"/>
      <c r="U31" s="381"/>
      <c r="V31" s="401"/>
      <c r="W31" s="381"/>
      <c r="X31" s="562"/>
      <c r="Y31" s="468"/>
      <c r="Z31" s="388"/>
      <c r="AA31" s="388"/>
      <c r="AB31" s="388"/>
      <c r="AC31" s="388"/>
      <c r="AD31" s="391"/>
      <c r="AE31" s="388"/>
      <c r="AF31" s="388"/>
      <c r="AG31" s="388"/>
      <c r="AH31" s="391"/>
      <c r="AI31" s="397"/>
      <c r="AJ31" s="397"/>
      <c r="AK31" s="394"/>
      <c r="AL31" s="381"/>
      <c r="AM31" s="401"/>
      <c r="AN31" s="381"/>
      <c r="AO31" s="403"/>
      <c r="AP31" s="403"/>
      <c r="AQ31" s="471"/>
      <c r="AR31" s="471"/>
      <c r="AS31" s="471"/>
      <c r="AT31" s="471"/>
      <c r="AU31" s="403"/>
      <c r="AV31" s="495"/>
      <c r="AW31" s="438"/>
      <c r="AX31" s="438"/>
      <c r="AY31" s="460"/>
      <c r="AZ31" s="460"/>
      <c r="BA31" s="460"/>
      <c r="BB31" s="403"/>
      <c r="BC31" s="500"/>
      <c r="BD31" s="502"/>
      <c r="BE31" s="503"/>
      <c r="BF31" s="471"/>
      <c r="BG31" s="471"/>
      <c r="BH31" s="403"/>
      <c r="BI31" s="405"/>
      <c r="BJ31" s="405"/>
      <c r="BK31" s="405"/>
      <c r="BL31" s="462"/>
      <c r="BM31" s="379"/>
    </row>
    <row r="32" spans="1:65" s="28" customFormat="1" ht="22.5" customHeight="1">
      <c r="A32" s="403"/>
      <c r="B32" s="403"/>
      <c r="C32" s="403"/>
      <c r="D32" s="403"/>
      <c r="E32" s="403"/>
      <c r="F32" s="471"/>
      <c r="G32" s="403"/>
      <c r="H32" s="403"/>
      <c r="I32" s="403"/>
      <c r="J32" s="403"/>
      <c r="K32" s="403"/>
      <c r="L32" s="403"/>
      <c r="M32" s="403"/>
      <c r="N32" s="403"/>
      <c r="O32" s="403"/>
      <c r="P32" s="468"/>
      <c r="Q32" s="391"/>
      <c r="R32" s="38" t="s">
        <v>723</v>
      </c>
      <c r="S32" s="35"/>
      <c r="T32" s="35" t="s">
        <v>701</v>
      </c>
      <c r="U32" s="381"/>
      <c r="V32" s="401"/>
      <c r="W32" s="381"/>
      <c r="X32" s="562"/>
      <c r="Y32" s="468"/>
      <c r="Z32" s="388"/>
      <c r="AA32" s="388"/>
      <c r="AB32" s="388"/>
      <c r="AC32" s="388"/>
      <c r="AD32" s="391"/>
      <c r="AE32" s="388"/>
      <c r="AF32" s="388"/>
      <c r="AG32" s="388"/>
      <c r="AH32" s="391"/>
      <c r="AI32" s="397"/>
      <c r="AJ32" s="397"/>
      <c r="AK32" s="394"/>
      <c r="AL32" s="381"/>
      <c r="AM32" s="401"/>
      <c r="AN32" s="381"/>
      <c r="AO32" s="403"/>
      <c r="AP32" s="403"/>
      <c r="AQ32" s="471"/>
      <c r="AR32" s="471"/>
      <c r="AS32" s="471"/>
      <c r="AT32" s="471"/>
      <c r="AU32" s="403"/>
      <c r="AV32" s="495"/>
      <c r="AW32" s="438"/>
      <c r="AX32" s="438"/>
      <c r="AY32" s="460"/>
      <c r="AZ32" s="460"/>
      <c r="BA32" s="460"/>
      <c r="BB32" s="403"/>
      <c r="BC32" s="500"/>
      <c r="BD32" s="502"/>
      <c r="BE32" s="503"/>
      <c r="BF32" s="471"/>
      <c r="BG32" s="471"/>
      <c r="BH32" s="403"/>
      <c r="BI32" s="405"/>
      <c r="BJ32" s="405"/>
      <c r="BK32" s="405"/>
      <c r="BL32" s="462"/>
      <c r="BM32" s="379"/>
    </row>
    <row r="33" spans="1:65" s="28" customFormat="1" ht="46.5" customHeight="1">
      <c r="A33" s="403"/>
      <c r="B33" s="403"/>
      <c r="C33" s="403"/>
      <c r="D33" s="403"/>
      <c r="E33" s="403"/>
      <c r="F33" s="471"/>
      <c r="G33" s="403"/>
      <c r="H33" s="403"/>
      <c r="I33" s="403"/>
      <c r="J33" s="403"/>
      <c r="K33" s="403"/>
      <c r="L33" s="403"/>
      <c r="M33" s="403"/>
      <c r="N33" s="403"/>
      <c r="O33" s="403"/>
      <c r="P33" s="468"/>
      <c r="Q33" s="391"/>
      <c r="R33" s="38" t="s">
        <v>724</v>
      </c>
      <c r="S33" s="35" t="s">
        <v>701</v>
      </c>
      <c r="T33" s="35"/>
      <c r="U33" s="381"/>
      <c r="V33" s="401"/>
      <c r="W33" s="381"/>
      <c r="X33" s="562"/>
      <c r="Y33" s="468"/>
      <c r="Z33" s="388"/>
      <c r="AA33" s="388"/>
      <c r="AB33" s="388"/>
      <c r="AC33" s="388"/>
      <c r="AD33" s="391"/>
      <c r="AE33" s="388"/>
      <c r="AF33" s="388"/>
      <c r="AG33" s="388"/>
      <c r="AH33" s="391"/>
      <c r="AI33" s="397"/>
      <c r="AJ33" s="397"/>
      <c r="AK33" s="394"/>
      <c r="AL33" s="381"/>
      <c r="AM33" s="401"/>
      <c r="AN33" s="381"/>
      <c r="AO33" s="403"/>
      <c r="AP33" s="403"/>
      <c r="AQ33" s="471"/>
      <c r="AR33" s="471"/>
      <c r="AS33" s="471"/>
      <c r="AT33" s="471"/>
      <c r="AU33" s="403"/>
      <c r="AV33" s="495"/>
      <c r="AW33" s="438"/>
      <c r="AX33" s="438"/>
      <c r="AY33" s="460"/>
      <c r="AZ33" s="460"/>
      <c r="BA33" s="460"/>
      <c r="BB33" s="403"/>
      <c r="BC33" s="500"/>
      <c r="BD33" s="502"/>
      <c r="BE33" s="503"/>
      <c r="BF33" s="504"/>
      <c r="BG33" s="504"/>
      <c r="BH33" s="403"/>
      <c r="BI33" s="406"/>
      <c r="BJ33" s="406"/>
      <c r="BK33" s="406"/>
      <c r="BL33" s="462"/>
      <c r="BM33" s="379"/>
    </row>
    <row r="34" spans="1:65" s="28" customFormat="1" ht="22.5" customHeight="1">
      <c r="A34" s="403"/>
      <c r="B34" s="403"/>
      <c r="C34" s="403"/>
      <c r="D34" s="403"/>
      <c r="E34" s="403"/>
      <c r="F34" s="471"/>
      <c r="G34" s="403"/>
      <c r="H34" s="403"/>
      <c r="I34" s="403"/>
      <c r="J34" s="403"/>
      <c r="K34" s="403"/>
      <c r="L34" s="403"/>
      <c r="M34" s="403"/>
      <c r="N34" s="403"/>
      <c r="O34" s="403"/>
      <c r="P34" s="468"/>
      <c r="Q34" s="391"/>
      <c r="R34" s="38" t="s">
        <v>725</v>
      </c>
      <c r="S34" s="35"/>
      <c r="T34" s="35" t="s">
        <v>701</v>
      </c>
      <c r="U34" s="381"/>
      <c r="V34" s="401"/>
      <c r="W34" s="381"/>
      <c r="X34" s="562"/>
      <c r="Y34" s="468"/>
      <c r="Z34" s="388"/>
      <c r="AA34" s="388"/>
      <c r="AB34" s="388"/>
      <c r="AC34" s="388"/>
      <c r="AD34" s="391"/>
      <c r="AE34" s="388"/>
      <c r="AF34" s="388"/>
      <c r="AG34" s="388"/>
      <c r="AH34" s="391"/>
      <c r="AI34" s="397"/>
      <c r="AJ34" s="397"/>
      <c r="AK34" s="394"/>
      <c r="AL34" s="381"/>
      <c r="AM34" s="401"/>
      <c r="AN34" s="381"/>
      <c r="AO34" s="403"/>
      <c r="AP34" s="403" t="s">
        <v>755</v>
      </c>
      <c r="AQ34" s="403" t="s">
        <v>711</v>
      </c>
      <c r="AR34" s="491">
        <v>44562</v>
      </c>
      <c r="AS34" s="491">
        <v>44926</v>
      </c>
      <c r="AT34" s="403" t="s">
        <v>599</v>
      </c>
      <c r="AU34" s="403" t="s">
        <v>749</v>
      </c>
      <c r="AV34" s="438"/>
      <c r="AW34" s="438"/>
      <c r="AX34" s="438"/>
      <c r="AY34" s="438" t="s">
        <v>714</v>
      </c>
      <c r="AZ34" s="438"/>
      <c r="BA34" s="440"/>
      <c r="BB34" s="427" t="s">
        <v>756</v>
      </c>
      <c r="BC34" s="430" t="s">
        <v>588</v>
      </c>
      <c r="BD34" s="486">
        <v>1</v>
      </c>
      <c r="BE34" s="496" t="s">
        <v>751</v>
      </c>
      <c r="BF34" s="430" t="s">
        <v>757</v>
      </c>
      <c r="BG34" s="465">
        <v>0.8</v>
      </c>
      <c r="BH34" s="493" t="s">
        <v>758</v>
      </c>
      <c r="BI34" s="461" t="s">
        <v>588</v>
      </c>
      <c r="BJ34" s="490">
        <v>1</v>
      </c>
      <c r="BK34" s="413"/>
      <c r="BL34" s="462"/>
      <c r="BM34" s="379"/>
    </row>
    <row r="35" spans="1:65" s="28" customFormat="1" ht="22.5" customHeight="1">
      <c r="A35" s="403"/>
      <c r="B35" s="403"/>
      <c r="C35" s="403"/>
      <c r="D35" s="403"/>
      <c r="E35" s="403"/>
      <c r="F35" s="471"/>
      <c r="G35" s="403"/>
      <c r="H35" s="403"/>
      <c r="I35" s="403"/>
      <c r="J35" s="403"/>
      <c r="K35" s="403"/>
      <c r="L35" s="403"/>
      <c r="M35" s="403"/>
      <c r="N35" s="403"/>
      <c r="O35" s="403"/>
      <c r="P35" s="468"/>
      <c r="Q35" s="391"/>
      <c r="R35" s="38" t="s">
        <v>731</v>
      </c>
      <c r="S35" s="35"/>
      <c r="T35" s="35" t="s">
        <v>701</v>
      </c>
      <c r="U35" s="381"/>
      <c r="V35" s="401"/>
      <c r="W35" s="381"/>
      <c r="X35" s="562"/>
      <c r="Y35" s="468"/>
      <c r="Z35" s="388"/>
      <c r="AA35" s="388"/>
      <c r="AB35" s="388"/>
      <c r="AC35" s="388"/>
      <c r="AD35" s="391"/>
      <c r="AE35" s="388"/>
      <c r="AF35" s="388"/>
      <c r="AG35" s="388"/>
      <c r="AH35" s="391"/>
      <c r="AI35" s="397"/>
      <c r="AJ35" s="397"/>
      <c r="AK35" s="394"/>
      <c r="AL35" s="381"/>
      <c r="AM35" s="401"/>
      <c r="AN35" s="381"/>
      <c r="AO35" s="403"/>
      <c r="AP35" s="403"/>
      <c r="AQ35" s="471"/>
      <c r="AR35" s="471"/>
      <c r="AS35" s="471"/>
      <c r="AT35" s="471"/>
      <c r="AU35" s="403"/>
      <c r="AV35" s="460"/>
      <c r="AW35" s="460"/>
      <c r="AX35" s="460"/>
      <c r="AY35" s="460"/>
      <c r="AZ35" s="460"/>
      <c r="BA35" s="460"/>
      <c r="BB35" s="428"/>
      <c r="BC35" s="430"/>
      <c r="BD35" s="486"/>
      <c r="BE35" s="497"/>
      <c r="BF35" s="478"/>
      <c r="BG35" s="478"/>
      <c r="BH35" s="494"/>
      <c r="BI35" s="462"/>
      <c r="BJ35" s="462"/>
      <c r="BK35" s="488"/>
      <c r="BL35" s="462"/>
      <c r="BM35" s="379"/>
    </row>
    <row r="36" spans="1:65" s="28" customFormat="1" ht="22.5" customHeight="1">
      <c r="A36" s="403"/>
      <c r="B36" s="403"/>
      <c r="C36" s="403"/>
      <c r="D36" s="403"/>
      <c r="E36" s="403"/>
      <c r="F36" s="471"/>
      <c r="G36" s="403"/>
      <c r="H36" s="403"/>
      <c r="I36" s="403"/>
      <c r="J36" s="403"/>
      <c r="K36" s="403"/>
      <c r="L36" s="403"/>
      <c r="M36" s="403"/>
      <c r="N36" s="403"/>
      <c r="O36" s="403"/>
      <c r="P36" s="468"/>
      <c r="Q36" s="391"/>
      <c r="R36" s="38" t="s">
        <v>732</v>
      </c>
      <c r="S36" s="35" t="s">
        <v>701</v>
      </c>
      <c r="T36" s="35"/>
      <c r="U36" s="381"/>
      <c r="V36" s="401"/>
      <c r="W36" s="381"/>
      <c r="X36" s="562"/>
      <c r="Y36" s="468"/>
      <c r="Z36" s="388"/>
      <c r="AA36" s="388"/>
      <c r="AB36" s="388"/>
      <c r="AC36" s="388"/>
      <c r="AD36" s="391"/>
      <c r="AE36" s="388"/>
      <c r="AF36" s="388"/>
      <c r="AG36" s="388"/>
      <c r="AH36" s="391"/>
      <c r="AI36" s="397"/>
      <c r="AJ36" s="397"/>
      <c r="AK36" s="394"/>
      <c r="AL36" s="381"/>
      <c r="AM36" s="401"/>
      <c r="AN36" s="381"/>
      <c r="AO36" s="403"/>
      <c r="AP36" s="403"/>
      <c r="AQ36" s="471"/>
      <c r="AR36" s="471"/>
      <c r="AS36" s="471"/>
      <c r="AT36" s="471"/>
      <c r="AU36" s="403"/>
      <c r="AV36" s="460"/>
      <c r="AW36" s="460"/>
      <c r="AX36" s="460"/>
      <c r="AY36" s="460"/>
      <c r="AZ36" s="460"/>
      <c r="BA36" s="460"/>
      <c r="BB36" s="428"/>
      <c r="BC36" s="430"/>
      <c r="BD36" s="486"/>
      <c r="BE36" s="497"/>
      <c r="BF36" s="478"/>
      <c r="BG36" s="478"/>
      <c r="BH36" s="494"/>
      <c r="BI36" s="462"/>
      <c r="BJ36" s="462"/>
      <c r="BK36" s="488"/>
      <c r="BL36" s="462"/>
      <c r="BM36" s="379"/>
    </row>
    <row r="37" spans="1:65" s="28" customFormat="1" ht="22.5" customHeight="1">
      <c r="A37" s="403"/>
      <c r="B37" s="403"/>
      <c r="C37" s="403"/>
      <c r="D37" s="403"/>
      <c r="E37" s="403"/>
      <c r="F37" s="471"/>
      <c r="G37" s="403"/>
      <c r="H37" s="403"/>
      <c r="I37" s="403"/>
      <c r="J37" s="403"/>
      <c r="K37" s="403"/>
      <c r="L37" s="403"/>
      <c r="M37" s="403"/>
      <c r="N37" s="403"/>
      <c r="O37" s="403"/>
      <c r="P37" s="468"/>
      <c r="Q37" s="391"/>
      <c r="R37" s="38" t="s">
        <v>733</v>
      </c>
      <c r="S37" s="35" t="s">
        <v>701</v>
      </c>
      <c r="T37" s="35"/>
      <c r="U37" s="381"/>
      <c r="V37" s="401"/>
      <c r="W37" s="381"/>
      <c r="X37" s="562"/>
      <c r="Y37" s="468"/>
      <c r="Z37" s="388"/>
      <c r="AA37" s="388"/>
      <c r="AB37" s="388"/>
      <c r="AC37" s="388"/>
      <c r="AD37" s="391"/>
      <c r="AE37" s="388"/>
      <c r="AF37" s="388"/>
      <c r="AG37" s="388"/>
      <c r="AH37" s="391"/>
      <c r="AI37" s="397"/>
      <c r="AJ37" s="397"/>
      <c r="AK37" s="394"/>
      <c r="AL37" s="381"/>
      <c r="AM37" s="401"/>
      <c r="AN37" s="381"/>
      <c r="AO37" s="403"/>
      <c r="AP37" s="403"/>
      <c r="AQ37" s="471"/>
      <c r="AR37" s="471"/>
      <c r="AS37" s="471"/>
      <c r="AT37" s="471"/>
      <c r="AU37" s="403"/>
      <c r="AV37" s="460"/>
      <c r="AW37" s="460"/>
      <c r="AX37" s="460"/>
      <c r="AY37" s="460"/>
      <c r="AZ37" s="460"/>
      <c r="BA37" s="460"/>
      <c r="BB37" s="428"/>
      <c r="BC37" s="430"/>
      <c r="BD37" s="486"/>
      <c r="BE37" s="497"/>
      <c r="BF37" s="478"/>
      <c r="BG37" s="478"/>
      <c r="BH37" s="494"/>
      <c r="BI37" s="462"/>
      <c r="BJ37" s="462"/>
      <c r="BK37" s="488"/>
      <c r="BL37" s="462"/>
      <c r="BM37" s="379"/>
    </row>
    <row r="38" spans="1:65" s="28" customFormat="1" ht="22.5" customHeight="1">
      <c r="A38" s="403"/>
      <c r="B38" s="403"/>
      <c r="C38" s="403"/>
      <c r="D38" s="403"/>
      <c r="E38" s="403"/>
      <c r="F38" s="471"/>
      <c r="G38" s="403"/>
      <c r="H38" s="403"/>
      <c r="I38" s="403"/>
      <c r="J38" s="403"/>
      <c r="K38" s="403"/>
      <c r="L38" s="403"/>
      <c r="M38" s="403"/>
      <c r="N38" s="403"/>
      <c r="O38" s="403"/>
      <c r="P38" s="468"/>
      <c r="Q38" s="391"/>
      <c r="R38" s="38" t="s">
        <v>734</v>
      </c>
      <c r="S38" s="35" t="s">
        <v>701</v>
      </c>
      <c r="T38" s="35"/>
      <c r="U38" s="381"/>
      <c r="V38" s="401"/>
      <c r="W38" s="381"/>
      <c r="X38" s="562"/>
      <c r="Y38" s="468"/>
      <c r="Z38" s="388"/>
      <c r="AA38" s="388"/>
      <c r="AB38" s="388"/>
      <c r="AC38" s="388"/>
      <c r="AD38" s="391"/>
      <c r="AE38" s="388"/>
      <c r="AF38" s="388"/>
      <c r="AG38" s="388"/>
      <c r="AH38" s="391"/>
      <c r="AI38" s="397"/>
      <c r="AJ38" s="397"/>
      <c r="AK38" s="394"/>
      <c r="AL38" s="381"/>
      <c r="AM38" s="401"/>
      <c r="AN38" s="381"/>
      <c r="AO38" s="403"/>
      <c r="AP38" s="403"/>
      <c r="AQ38" s="471"/>
      <c r="AR38" s="471"/>
      <c r="AS38" s="471"/>
      <c r="AT38" s="471"/>
      <c r="AU38" s="403"/>
      <c r="AV38" s="460"/>
      <c r="AW38" s="460"/>
      <c r="AX38" s="460"/>
      <c r="AY38" s="460"/>
      <c r="AZ38" s="460"/>
      <c r="BA38" s="460"/>
      <c r="BB38" s="428"/>
      <c r="BC38" s="430"/>
      <c r="BD38" s="486"/>
      <c r="BE38" s="497"/>
      <c r="BF38" s="478"/>
      <c r="BG38" s="478"/>
      <c r="BH38" s="494"/>
      <c r="BI38" s="462"/>
      <c r="BJ38" s="462"/>
      <c r="BK38" s="488"/>
      <c r="BL38" s="462"/>
      <c r="BM38" s="379"/>
    </row>
    <row r="39" spans="1:65" s="28" customFormat="1" ht="22.5" customHeight="1">
      <c r="A39" s="403"/>
      <c r="B39" s="403"/>
      <c r="C39" s="403"/>
      <c r="D39" s="403"/>
      <c r="E39" s="403"/>
      <c r="F39" s="471"/>
      <c r="G39" s="403"/>
      <c r="H39" s="403"/>
      <c r="I39" s="403"/>
      <c r="J39" s="403"/>
      <c r="K39" s="403"/>
      <c r="L39" s="403"/>
      <c r="M39" s="403"/>
      <c r="N39" s="403"/>
      <c r="O39" s="403"/>
      <c r="P39" s="468"/>
      <c r="Q39" s="391"/>
      <c r="R39" s="38" t="s">
        <v>735</v>
      </c>
      <c r="S39" s="35" t="s">
        <v>701</v>
      </c>
      <c r="T39" s="35"/>
      <c r="U39" s="381"/>
      <c r="V39" s="401"/>
      <c r="W39" s="381"/>
      <c r="X39" s="562"/>
      <c r="Y39" s="468"/>
      <c r="Z39" s="388"/>
      <c r="AA39" s="388"/>
      <c r="AB39" s="388"/>
      <c r="AC39" s="388"/>
      <c r="AD39" s="391"/>
      <c r="AE39" s="388"/>
      <c r="AF39" s="388"/>
      <c r="AG39" s="388"/>
      <c r="AH39" s="391"/>
      <c r="AI39" s="397"/>
      <c r="AJ39" s="397"/>
      <c r="AK39" s="394"/>
      <c r="AL39" s="381"/>
      <c r="AM39" s="401"/>
      <c r="AN39" s="381"/>
      <c r="AO39" s="403"/>
      <c r="AP39" s="403"/>
      <c r="AQ39" s="471"/>
      <c r="AR39" s="471"/>
      <c r="AS39" s="471"/>
      <c r="AT39" s="471"/>
      <c r="AU39" s="403"/>
      <c r="AV39" s="460"/>
      <c r="AW39" s="460"/>
      <c r="AX39" s="460"/>
      <c r="AY39" s="460"/>
      <c r="AZ39" s="460"/>
      <c r="BA39" s="460"/>
      <c r="BB39" s="428"/>
      <c r="BC39" s="430"/>
      <c r="BD39" s="486"/>
      <c r="BE39" s="497"/>
      <c r="BF39" s="478"/>
      <c r="BG39" s="478"/>
      <c r="BH39" s="494"/>
      <c r="BI39" s="462"/>
      <c r="BJ39" s="462"/>
      <c r="BK39" s="488"/>
      <c r="BL39" s="462"/>
      <c r="BM39" s="379"/>
    </row>
    <row r="40" spans="1:65" s="28" customFormat="1" ht="22.5" customHeight="1">
      <c r="A40" s="403"/>
      <c r="B40" s="403"/>
      <c r="C40" s="403"/>
      <c r="D40" s="403"/>
      <c r="E40" s="403"/>
      <c r="F40" s="471"/>
      <c r="G40" s="403"/>
      <c r="H40" s="403"/>
      <c r="I40" s="403"/>
      <c r="J40" s="403"/>
      <c r="K40" s="403"/>
      <c r="L40" s="403"/>
      <c r="M40" s="403"/>
      <c r="N40" s="403"/>
      <c r="O40" s="403"/>
      <c r="P40" s="468"/>
      <c r="Q40" s="391"/>
      <c r="R40" s="38" t="s">
        <v>736</v>
      </c>
      <c r="S40" s="35" t="s">
        <v>701</v>
      </c>
      <c r="T40" s="35"/>
      <c r="U40" s="381"/>
      <c r="V40" s="401"/>
      <c r="W40" s="381"/>
      <c r="X40" s="562"/>
      <c r="Y40" s="468"/>
      <c r="Z40" s="388"/>
      <c r="AA40" s="388"/>
      <c r="AB40" s="388"/>
      <c r="AC40" s="388"/>
      <c r="AD40" s="391"/>
      <c r="AE40" s="388"/>
      <c r="AF40" s="388"/>
      <c r="AG40" s="388"/>
      <c r="AH40" s="391"/>
      <c r="AI40" s="397"/>
      <c r="AJ40" s="397"/>
      <c r="AK40" s="394"/>
      <c r="AL40" s="381"/>
      <c r="AM40" s="401"/>
      <c r="AN40" s="381"/>
      <c r="AO40" s="403"/>
      <c r="AP40" s="403"/>
      <c r="AQ40" s="471"/>
      <c r="AR40" s="471"/>
      <c r="AS40" s="471"/>
      <c r="AT40" s="471"/>
      <c r="AU40" s="403"/>
      <c r="AV40" s="460"/>
      <c r="AW40" s="460"/>
      <c r="AX40" s="460"/>
      <c r="AY40" s="460"/>
      <c r="AZ40" s="460"/>
      <c r="BA40" s="460"/>
      <c r="BB40" s="428"/>
      <c r="BC40" s="430"/>
      <c r="BD40" s="486"/>
      <c r="BE40" s="497"/>
      <c r="BF40" s="478"/>
      <c r="BG40" s="478"/>
      <c r="BH40" s="494"/>
      <c r="BI40" s="462"/>
      <c r="BJ40" s="462"/>
      <c r="BK40" s="488"/>
      <c r="BL40" s="462"/>
      <c r="BM40" s="379"/>
    </row>
    <row r="41" spans="1:65" s="28" customFormat="1" ht="22.5" customHeight="1">
      <c r="A41" s="403"/>
      <c r="B41" s="403"/>
      <c r="C41" s="403"/>
      <c r="D41" s="403"/>
      <c r="E41" s="403"/>
      <c r="F41" s="471"/>
      <c r="G41" s="403"/>
      <c r="H41" s="403"/>
      <c r="I41" s="403"/>
      <c r="J41" s="403"/>
      <c r="K41" s="403"/>
      <c r="L41" s="403"/>
      <c r="M41" s="403"/>
      <c r="N41" s="403"/>
      <c r="O41" s="403"/>
      <c r="P41" s="468"/>
      <c r="Q41" s="391"/>
      <c r="R41" s="38" t="s">
        <v>737</v>
      </c>
      <c r="S41" s="35"/>
      <c r="T41" s="35" t="s">
        <v>701</v>
      </c>
      <c r="U41" s="381"/>
      <c r="V41" s="401"/>
      <c r="W41" s="381"/>
      <c r="X41" s="562"/>
      <c r="Y41" s="468"/>
      <c r="Z41" s="388"/>
      <c r="AA41" s="388"/>
      <c r="AB41" s="388"/>
      <c r="AC41" s="388"/>
      <c r="AD41" s="391"/>
      <c r="AE41" s="388"/>
      <c r="AF41" s="388"/>
      <c r="AG41" s="388"/>
      <c r="AH41" s="391"/>
      <c r="AI41" s="397"/>
      <c r="AJ41" s="397"/>
      <c r="AK41" s="394"/>
      <c r="AL41" s="381"/>
      <c r="AM41" s="401"/>
      <c r="AN41" s="381"/>
      <c r="AO41" s="403"/>
      <c r="AP41" s="403"/>
      <c r="AQ41" s="471"/>
      <c r="AR41" s="471"/>
      <c r="AS41" s="471"/>
      <c r="AT41" s="471"/>
      <c r="AU41" s="403"/>
      <c r="AV41" s="460"/>
      <c r="AW41" s="460"/>
      <c r="AX41" s="460"/>
      <c r="AY41" s="460"/>
      <c r="AZ41" s="460"/>
      <c r="BA41" s="460"/>
      <c r="BB41" s="428"/>
      <c r="BC41" s="430"/>
      <c r="BD41" s="486"/>
      <c r="BE41" s="497"/>
      <c r="BF41" s="478"/>
      <c r="BG41" s="478"/>
      <c r="BH41" s="494"/>
      <c r="BI41" s="462"/>
      <c r="BJ41" s="462"/>
      <c r="BK41" s="488"/>
      <c r="BL41" s="462"/>
      <c r="BM41" s="379"/>
    </row>
    <row r="42" spans="1:65" s="28" customFormat="1" ht="22.5" customHeight="1">
      <c r="A42" s="403"/>
      <c r="B42" s="403"/>
      <c r="C42" s="403"/>
      <c r="D42" s="403"/>
      <c r="E42" s="403"/>
      <c r="F42" s="471"/>
      <c r="G42" s="403"/>
      <c r="H42" s="403"/>
      <c r="I42" s="403"/>
      <c r="J42" s="403"/>
      <c r="K42" s="403"/>
      <c r="L42" s="403"/>
      <c r="M42" s="403"/>
      <c r="N42" s="403"/>
      <c r="O42" s="403"/>
      <c r="P42" s="468"/>
      <c r="Q42" s="391"/>
      <c r="R42" s="38" t="s">
        <v>738</v>
      </c>
      <c r="S42" s="35"/>
      <c r="T42" s="35" t="s">
        <v>701</v>
      </c>
      <c r="U42" s="381"/>
      <c r="V42" s="401"/>
      <c r="W42" s="381"/>
      <c r="X42" s="562"/>
      <c r="Y42" s="468"/>
      <c r="Z42" s="388"/>
      <c r="AA42" s="388"/>
      <c r="AB42" s="388"/>
      <c r="AC42" s="388"/>
      <c r="AD42" s="391"/>
      <c r="AE42" s="388"/>
      <c r="AF42" s="388"/>
      <c r="AG42" s="388"/>
      <c r="AH42" s="391"/>
      <c r="AI42" s="397"/>
      <c r="AJ42" s="397"/>
      <c r="AK42" s="394"/>
      <c r="AL42" s="381"/>
      <c r="AM42" s="401"/>
      <c r="AN42" s="381"/>
      <c r="AO42" s="403"/>
      <c r="AP42" s="403"/>
      <c r="AQ42" s="471"/>
      <c r="AR42" s="471"/>
      <c r="AS42" s="471"/>
      <c r="AT42" s="471"/>
      <c r="AU42" s="403"/>
      <c r="AV42" s="460"/>
      <c r="AW42" s="460"/>
      <c r="AX42" s="460"/>
      <c r="AY42" s="460"/>
      <c r="AZ42" s="460"/>
      <c r="BA42" s="460"/>
      <c r="BB42" s="428"/>
      <c r="BC42" s="430"/>
      <c r="BD42" s="486"/>
      <c r="BE42" s="497"/>
      <c r="BF42" s="478"/>
      <c r="BG42" s="478"/>
      <c r="BH42" s="494"/>
      <c r="BI42" s="462"/>
      <c r="BJ42" s="462"/>
      <c r="BK42" s="488"/>
      <c r="BL42" s="462"/>
      <c r="BM42" s="379"/>
    </row>
    <row r="43" spans="1:65" s="28" customFormat="1" ht="22.5" customHeight="1">
      <c r="A43" s="403"/>
      <c r="B43" s="403"/>
      <c r="C43" s="403"/>
      <c r="D43" s="403"/>
      <c r="E43" s="403"/>
      <c r="F43" s="471"/>
      <c r="G43" s="403"/>
      <c r="H43" s="403"/>
      <c r="I43" s="403"/>
      <c r="J43" s="403"/>
      <c r="K43" s="403"/>
      <c r="L43" s="403"/>
      <c r="M43" s="403"/>
      <c r="N43" s="403"/>
      <c r="O43" s="403"/>
      <c r="P43" s="468"/>
      <c r="Q43" s="391"/>
      <c r="R43" s="38" t="s">
        <v>739</v>
      </c>
      <c r="S43" s="35"/>
      <c r="T43" s="35" t="s">
        <v>701</v>
      </c>
      <c r="U43" s="381"/>
      <c r="V43" s="401"/>
      <c r="W43" s="381"/>
      <c r="X43" s="562"/>
      <c r="Y43" s="468"/>
      <c r="Z43" s="388"/>
      <c r="AA43" s="388"/>
      <c r="AB43" s="388"/>
      <c r="AC43" s="388"/>
      <c r="AD43" s="391"/>
      <c r="AE43" s="388"/>
      <c r="AF43" s="388"/>
      <c r="AG43" s="388"/>
      <c r="AH43" s="391"/>
      <c r="AI43" s="397"/>
      <c r="AJ43" s="397"/>
      <c r="AK43" s="394"/>
      <c r="AL43" s="381"/>
      <c r="AM43" s="401"/>
      <c r="AN43" s="381"/>
      <c r="AO43" s="403"/>
      <c r="AP43" s="403"/>
      <c r="AQ43" s="471"/>
      <c r="AR43" s="471"/>
      <c r="AS43" s="471"/>
      <c r="AT43" s="471"/>
      <c r="AU43" s="403"/>
      <c r="AV43" s="460"/>
      <c r="AW43" s="460"/>
      <c r="AX43" s="460"/>
      <c r="AY43" s="460"/>
      <c r="AZ43" s="460"/>
      <c r="BA43" s="460"/>
      <c r="BB43" s="428"/>
      <c r="BC43" s="430"/>
      <c r="BD43" s="486"/>
      <c r="BE43" s="497"/>
      <c r="BF43" s="478"/>
      <c r="BG43" s="478"/>
      <c r="BH43" s="494"/>
      <c r="BI43" s="462"/>
      <c r="BJ43" s="462"/>
      <c r="BK43" s="488"/>
      <c r="BL43" s="462"/>
      <c r="BM43" s="379"/>
    </row>
    <row r="44" spans="1:65" s="28" customFormat="1" ht="22.5" customHeight="1">
      <c r="A44" s="403"/>
      <c r="B44" s="403"/>
      <c r="C44" s="403"/>
      <c r="D44" s="403"/>
      <c r="E44" s="403"/>
      <c r="F44" s="471"/>
      <c r="G44" s="403"/>
      <c r="H44" s="403"/>
      <c r="I44" s="403"/>
      <c r="J44" s="403"/>
      <c r="K44" s="403"/>
      <c r="L44" s="403"/>
      <c r="M44" s="403"/>
      <c r="N44" s="403"/>
      <c r="O44" s="403"/>
      <c r="P44" s="468"/>
      <c r="Q44" s="391"/>
      <c r="R44" s="38" t="s">
        <v>740</v>
      </c>
      <c r="S44" s="35"/>
      <c r="T44" s="35" t="s">
        <v>701</v>
      </c>
      <c r="U44" s="381"/>
      <c r="V44" s="401"/>
      <c r="W44" s="381"/>
      <c r="X44" s="562"/>
      <c r="Y44" s="468"/>
      <c r="Z44" s="388"/>
      <c r="AA44" s="388"/>
      <c r="AB44" s="388"/>
      <c r="AC44" s="388"/>
      <c r="AD44" s="391"/>
      <c r="AE44" s="388"/>
      <c r="AF44" s="388"/>
      <c r="AG44" s="388"/>
      <c r="AH44" s="391"/>
      <c r="AI44" s="397"/>
      <c r="AJ44" s="397"/>
      <c r="AK44" s="394"/>
      <c r="AL44" s="381"/>
      <c r="AM44" s="401"/>
      <c r="AN44" s="381"/>
      <c r="AO44" s="403"/>
      <c r="AP44" s="403"/>
      <c r="AQ44" s="471"/>
      <c r="AR44" s="471"/>
      <c r="AS44" s="471"/>
      <c r="AT44" s="471"/>
      <c r="AU44" s="403"/>
      <c r="AV44" s="460"/>
      <c r="AW44" s="460"/>
      <c r="AX44" s="460"/>
      <c r="AY44" s="460"/>
      <c r="AZ44" s="460"/>
      <c r="BA44" s="460"/>
      <c r="BB44" s="428"/>
      <c r="BC44" s="430"/>
      <c r="BD44" s="486"/>
      <c r="BE44" s="497"/>
      <c r="BF44" s="478"/>
      <c r="BG44" s="478"/>
      <c r="BH44" s="494"/>
      <c r="BI44" s="462"/>
      <c r="BJ44" s="462"/>
      <c r="BK44" s="488"/>
      <c r="BL44" s="462"/>
      <c r="BM44" s="379"/>
    </row>
    <row r="45" spans="1:65" s="28" customFormat="1" ht="22.5" customHeight="1">
      <c r="A45" s="403"/>
      <c r="B45" s="403"/>
      <c r="C45" s="403"/>
      <c r="D45" s="403"/>
      <c r="E45" s="403"/>
      <c r="F45" s="471"/>
      <c r="G45" s="403"/>
      <c r="H45" s="403"/>
      <c r="I45" s="403"/>
      <c r="J45" s="403"/>
      <c r="K45" s="403"/>
      <c r="L45" s="403"/>
      <c r="M45" s="403"/>
      <c r="N45" s="403"/>
      <c r="O45" s="403"/>
      <c r="P45" s="468"/>
      <c r="Q45" s="391"/>
      <c r="R45" s="38" t="s">
        <v>741</v>
      </c>
      <c r="S45" s="35"/>
      <c r="T45" s="35" t="s">
        <v>701</v>
      </c>
      <c r="U45" s="381"/>
      <c r="V45" s="401"/>
      <c r="W45" s="381"/>
      <c r="X45" s="562"/>
      <c r="Y45" s="468"/>
      <c r="Z45" s="388"/>
      <c r="AA45" s="388"/>
      <c r="AB45" s="388"/>
      <c r="AC45" s="388"/>
      <c r="AD45" s="391"/>
      <c r="AE45" s="388"/>
      <c r="AF45" s="388"/>
      <c r="AG45" s="388"/>
      <c r="AH45" s="391"/>
      <c r="AI45" s="397"/>
      <c r="AJ45" s="397"/>
      <c r="AK45" s="394"/>
      <c r="AL45" s="381"/>
      <c r="AM45" s="401"/>
      <c r="AN45" s="381"/>
      <c r="AO45" s="403"/>
      <c r="AP45" s="403"/>
      <c r="AQ45" s="471"/>
      <c r="AR45" s="471"/>
      <c r="AS45" s="471"/>
      <c r="AT45" s="471"/>
      <c r="AU45" s="403"/>
      <c r="AV45" s="460"/>
      <c r="AW45" s="460"/>
      <c r="AX45" s="460"/>
      <c r="AY45" s="460"/>
      <c r="AZ45" s="460"/>
      <c r="BA45" s="460"/>
      <c r="BB45" s="428"/>
      <c r="BC45" s="430"/>
      <c r="BD45" s="486"/>
      <c r="BE45" s="497"/>
      <c r="BF45" s="478"/>
      <c r="BG45" s="478"/>
      <c r="BH45" s="494"/>
      <c r="BI45" s="462"/>
      <c r="BJ45" s="462"/>
      <c r="BK45" s="488"/>
      <c r="BL45" s="462"/>
      <c r="BM45" s="379"/>
    </row>
    <row r="46" spans="1:65" s="28" customFormat="1" ht="22.5" customHeight="1">
      <c r="A46" s="403"/>
      <c r="B46" s="403"/>
      <c r="C46" s="403"/>
      <c r="D46" s="403"/>
      <c r="E46" s="403"/>
      <c r="F46" s="471"/>
      <c r="G46" s="403"/>
      <c r="H46" s="403"/>
      <c r="I46" s="403"/>
      <c r="J46" s="403"/>
      <c r="K46" s="403"/>
      <c r="L46" s="403"/>
      <c r="M46" s="403"/>
      <c r="N46" s="403"/>
      <c r="O46" s="403"/>
      <c r="P46" s="469"/>
      <c r="Q46" s="392"/>
      <c r="R46" s="36" t="s">
        <v>742</v>
      </c>
      <c r="S46" s="35">
        <f>COUNTA(S27:S45)</f>
        <v>9</v>
      </c>
      <c r="T46" s="35">
        <f>COUNTA(T27:T45)</f>
        <v>10</v>
      </c>
      <c r="U46" s="381"/>
      <c r="V46" s="401"/>
      <c r="W46" s="381"/>
      <c r="X46" s="563"/>
      <c r="Y46" s="469"/>
      <c r="Z46" s="389"/>
      <c r="AA46" s="389"/>
      <c r="AB46" s="389"/>
      <c r="AC46" s="389"/>
      <c r="AD46" s="392"/>
      <c r="AE46" s="389"/>
      <c r="AF46" s="389"/>
      <c r="AG46" s="389"/>
      <c r="AH46" s="392"/>
      <c r="AI46" s="398"/>
      <c r="AJ46" s="398"/>
      <c r="AK46" s="395"/>
      <c r="AL46" s="381"/>
      <c r="AM46" s="401"/>
      <c r="AN46" s="381"/>
      <c r="AO46" s="403"/>
      <c r="AP46" s="403"/>
      <c r="AQ46" s="471"/>
      <c r="AR46" s="471"/>
      <c r="AS46" s="471"/>
      <c r="AT46" s="471"/>
      <c r="AU46" s="403"/>
      <c r="AV46" s="460"/>
      <c r="AW46" s="460"/>
      <c r="AX46" s="460"/>
      <c r="AY46" s="460"/>
      <c r="AZ46" s="460"/>
      <c r="BA46" s="460"/>
      <c r="BB46" s="429"/>
      <c r="BC46" s="430"/>
      <c r="BD46" s="486"/>
      <c r="BE46" s="498"/>
      <c r="BF46" s="478"/>
      <c r="BG46" s="478"/>
      <c r="BH46" s="494"/>
      <c r="BI46" s="412"/>
      <c r="BJ46" s="462"/>
      <c r="BK46" s="489"/>
      <c r="BL46" s="412"/>
      <c r="BM46" s="380"/>
    </row>
    <row r="47" spans="1:65" ht="22.5" customHeight="1">
      <c r="A47" s="403">
        <v>16</v>
      </c>
      <c r="B47" s="403" t="s">
        <v>587</v>
      </c>
      <c r="C47" s="403" t="s">
        <v>759</v>
      </c>
      <c r="D47" s="403" t="s">
        <v>760</v>
      </c>
      <c r="E47" s="403" t="s">
        <v>761</v>
      </c>
      <c r="F47" s="471" t="s">
        <v>762</v>
      </c>
      <c r="G47" s="403" t="s">
        <v>701</v>
      </c>
      <c r="H47" s="403" t="s">
        <v>701</v>
      </c>
      <c r="I47" s="403" t="s">
        <v>701</v>
      </c>
      <c r="J47" s="403" t="s">
        <v>701</v>
      </c>
      <c r="K47" s="403" t="s">
        <v>763</v>
      </c>
      <c r="L47" s="403" t="s">
        <v>764</v>
      </c>
      <c r="M47" s="403" t="s">
        <v>765</v>
      </c>
      <c r="N47" s="466" t="s">
        <v>705</v>
      </c>
      <c r="O47" s="403" t="s">
        <v>766</v>
      </c>
      <c r="P47" s="467"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Posible</v>
      </c>
      <c r="Q47" s="390">
        <f>IF(P47="Casi seguro",100%,IF(P47="Probable",80%,IF(P47="Posible",60%,IF(P47="Improbable",40%,IF(P47="Rara vez",20%,0)))))</f>
        <v>0.6</v>
      </c>
      <c r="R47" s="53" t="s">
        <v>707</v>
      </c>
      <c r="S47" s="51" t="s">
        <v>701</v>
      </c>
      <c r="T47" s="51"/>
      <c r="U47" s="381" t="str">
        <f>IF(S66&lt;=5,"Moderado",IF(S66&lt;=11,"Mayor","Catastrofico"))</f>
        <v>Mayor</v>
      </c>
      <c r="V47" s="401">
        <f>IF(U47=0,0,IF(U47="Moderado",60%,IF(U47="Mayor",80%,100%)))</f>
        <v>0.8</v>
      </c>
      <c r="W47" s="424" t="str">
        <f>VLOOKUP(P47,Matriz!B23:G28,MATCH(U47,Matriz!B23:G23,0),FALSE)</f>
        <v>Extremo</v>
      </c>
      <c r="X47" s="545" t="s">
        <v>767</v>
      </c>
      <c r="Y47" s="467" t="str">
        <f>IF(Z47="Preventivo","X",IF(Z47="Detectivo","X","X "))</f>
        <v>X</v>
      </c>
      <c r="Z47" s="387" t="s">
        <v>580</v>
      </c>
      <c r="AA47" s="387">
        <f>IF(Z47="","",IF(Z47="Preventivo",25%,15%))</f>
        <v>0.25</v>
      </c>
      <c r="AB47" s="387" t="s">
        <v>594</v>
      </c>
      <c r="AC47" s="387">
        <f>IF(AB47="Automatico",25%,15%)</f>
        <v>0.15</v>
      </c>
      <c r="AD47" s="390">
        <f>AA47+AC47</f>
        <v>0.4</v>
      </c>
      <c r="AE47" s="387" t="s">
        <v>582</v>
      </c>
      <c r="AF47" s="387" t="s">
        <v>583</v>
      </c>
      <c r="AG47" s="387" t="s">
        <v>584</v>
      </c>
      <c r="AH47" s="390">
        <f>Q47-(Q47*AD47)</f>
        <v>0.36</v>
      </c>
      <c r="AI47" s="396" t="str">
        <f>IF(AJ47=0,"Defina la frecuencia",IF(AJ47=20%,"Rara vez",IF(AJ47=40%,"Improbable",IF(AJ47=60%,"Posible",IF(AJ47=80%,"Probable","Casi seguro")))))</f>
        <v>Improbable</v>
      </c>
      <c r="AJ47" s="396">
        <f>IF(AH47&lt;20%,20%,IF(AH47&lt;40%,40%,IF(AH47&lt;60%,60%,IF(AH47&lt;80%,80%,100%))))</f>
        <v>0.4</v>
      </c>
      <c r="AK47" s="393">
        <f>VALUE(AJ47)</f>
        <v>0.4</v>
      </c>
      <c r="AL47" s="381" t="str">
        <f>U47</f>
        <v>Mayor</v>
      </c>
      <c r="AM47" s="401">
        <f>V47</f>
        <v>0.8</v>
      </c>
      <c r="AN47" s="424" t="str">
        <f>VLOOKUP(AI47,Matriz!B23:G28,MATCH(AL47,Matriz!B23:G23,0),FALSE)</f>
        <v>Alto</v>
      </c>
      <c r="AO47" s="403" t="s">
        <v>709</v>
      </c>
      <c r="AP47" s="404" t="s">
        <v>768</v>
      </c>
      <c r="AQ47" s="404" t="s">
        <v>769</v>
      </c>
      <c r="AR47" s="527">
        <v>44926</v>
      </c>
      <c r="AS47" s="527" t="s">
        <v>712</v>
      </c>
      <c r="AT47" s="404" t="s">
        <v>599</v>
      </c>
      <c r="AU47" s="404" t="s">
        <v>770</v>
      </c>
      <c r="AV47" s="519" t="s">
        <v>771</v>
      </c>
      <c r="AW47" s="407" t="s">
        <v>772</v>
      </c>
      <c r="AX47" s="532">
        <v>1</v>
      </c>
      <c r="AY47" s="535" t="s">
        <v>773</v>
      </c>
      <c r="AZ47" s="538" t="s">
        <v>774</v>
      </c>
      <c r="BA47" s="541">
        <v>0.5</v>
      </c>
      <c r="BB47" s="544" t="s">
        <v>775</v>
      </c>
      <c r="BC47" s="425" t="s">
        <v>588</v>
      </c>
      <c r="BD47" s="463">
        <v>1</v>
      </c>
      <c r="BE47" s="464" t="s">
        <v>776</v>
      </c>
      <c r="BF47" s="430" t="s">
        <v>777</v>
      </c>
      <c r="BG47" s="465">
        <v>1</v>
      </c>
      <c r="BH47" s="472" t="s">
        <v>778</v>
      </c>
      <c r="BI47" s="513"/>
      <c r="BJ47" s="430"/>
      <c r="BK47" s="430"/>
      <c r="BL47" s="461" t="s">
        <v>779</v>
      </c>
      <c r="BM47" s="378">
        <v>1</v>
      </c>
    </row>
    <row r="48" spans="1:65" ht="22.5" customHeight="1">
      <c r="A48" s="403"/>
      <c r="B48" s="403"/>
      <c r="C48" s="403"/>
      <c r="D48" s="403"/>
      <c r="E48" s="403"/>
      <c r="F48" s="471"/>
      <c r="G48" s="403"/>
      <c r="H48" s="403"/>
      <c r="I48" s="403"/>
      <c r="J48" s="403"/>
      <c r="K48" s="403"/>
      <c r="L48" s="403"/>
      <c r="M48" s="403"/>
      <c r="N48" s="466"/>
      <c r="O48" s="403"/>
      <c r="P48" s="468"/>
      <c r="Q48" s="391"/>
      <c r="R48" s="53" t="s">
        <v>719</v>
      </c>
      <c r="S48" s="51" t="s">
        <v>701</v>
      </c>
      <c r="T48" s="51"/>
      <c r="U48" s="381"/>
      <c r="V48" s="401"/>
      <c r="W48" s="424"/>
      <c r="X48" s="546"/>
      <c r="Y48" s="468"/>
      <c r="Z48" s="388"/>
      <c r="AA48" s="388"/>
      <c r="AB48" s="388"/>
      <c r="AC48" s="388"/>
      <c r="AD48" s="391"/>
      <c r="AE48" s="388"/>
      <c r="AF48" s="388"/>
      <c r="AG48" s="388"/>
      <c r="AH48" s="391"/>
      <c r="AI48" s="397"/>
      <c r="AJ48" s="397"/>
      <c r="AK48" s="394"/>
      <c r="AL48" s="381"/>
      <c r="AM48" s="401"/>
      <c r="AN48" s="424"/>
      <c r="AO48" s="403"/>
      <c r="AP48" s="405"/>
      <c r="AQ48" s="405"/>
      <c r="AR48" s="528"/>
      <c r="AS48" s="528"/>
      <c r="AT48" s="405"/>
      <c r="AU48" s="405"/>
      <c r="AV48" s="520"/>
      <c r="AW48" s="408"/>
      <c r="AX48" s="533"/>
      <c r="AY48" s="536"/>
      <c r="AZ48" s="539"/>
      <c r="BA48" s="542"/>
      <c r="BB48" s="544"/>
      <c r="BC48" s="426"/>
      <c r="BD48" s="426"/>
      <c r="BE48" s="464"/>
      <c r="BF48" s="430"/>
      <c r="BG48" s="465"/>
      <c r="BH48" s="473"/>
      <c r="BI48" s="514"/>
      <c r="BJ48" s="430"/>
      <c r="BK48" s="430"/>
      <c r="BL48" s="462"/>
      <c r="BM48" s="379"/>
    </row>
    <row r="49" spans="1:65" ht="22.5" customHeight="1">
      <c r="A49" s="403"/>
      <c r="B49" s="403"/>
      <c r="C49" s="403"/>
      <c r="D49" s="403"/>
      <c r="E49" s="403"/>
      <c r="F49" s="471"/>
      <c r="G49" s="403"/>
      <c r="H49" s="403"/>
      <c r="I49" s="403"/>
      <c r="J49" s="403"/>
      <c r="K49" s="403"/>
      <c r="L49" s="403"/>
      <c r="M49" s="403"/>
      <c r="N49" s="466"/>
      <c r="O49" s="403"/>
      <c r="P49" s="468"/>
      <c r="Q49" s="391"/>
      <c r="R49" s="53" t="s">
        <v>720</v>
      </c>
      <c r="S49" s="51"/>
      <c r="T49" s="51" t="s">
        <v>701</v>
      </c>
      <c r="U49" s="381"/>
      <c r="V49" s="401"/>
      <c r="W49" s="424"/>
      <c r="X49" s="546"/>
      <c r="Y49" s="468"/>
      <c r="Z49" s="388"/>
      <c r="AA49" s="388"/>
      <c r="AB49" s="388"/>
      <c r="AC49" s="388"/>
      <c r="AD49" s="391"/>
      <c r="AE49" s="388"/>
      <c r="AF49" s="388"/>
      <c r="AG49" s="388"/>
      <c r="AH49" s="391"/>
      <c r="AI49" s="397"/>
      <c r="AJ49" s="397"/>
      <c r="AK49" s="394"/>
      <c r="AL49" s="381"/>
      <c r="AM49" s="401"/>
      <c r="AN49" s="424"/>
      <c r="AO49" s="403"/>
      <c r="AP49" s="405"/>
      <c r="AQ49" s="405"/>
      <c r="AR49" s="528"/>
      <c r="AS49" s="528"/>
      <c r="AT49" s="405"/>
      <c r="AU49" s="405"/>
      <c r="AV49" s="520"/>
      <c r="AW49" s="408"/>
      <c r="AX49" s="533"/>
      <c r="AY49" s="536"/>
      <c r="AZ49" s="539"/>
      <c r="BA49" s="542"/>
      <c r="BB49" s="544"/>
      <c r="BC49" s="426"/>
      <c r="BD49" s="426"/>
      <c r="BE49" s="464"/>
      <c r="BF49" s="430"/>
      <c r="BG49" s="465"/>
      <c r="BH49" s="473"/>
      <c r="BI49" s="514"/>
      <c r="BJ49" s="430"/>
      <c r="BK49" s="430"/>
      <c r="BL49" s="462"/>
      <c r="BM49" s="379"/>
    </row>
    <row r="50" spans="1:65" ht="22.5" customHeight="1">
      <c r="A50" s="403"/>
      <c r="B50" s="403"/>
      <c r="C50" s="403"/>
      <c r="D50" s="403"/>
      <c r="E50" s="403"/>
      <c r="F50" s="471"/>
      <c r="G50" s="403"/>
      <c r="H50" s="403"/>
      <c r="I50" s="403"/>
      <c r="J50" s="403"/>
      <c r="K50" s="403"/>
      <c r="L50" s="403"/>
      <c r="M50" s="403"/>
      <c r="N50" s="466"/>
      <c r="O50" s="403"/>
      <c r="P50" s="468"/>
      <c r="Q50" s="391"/>
      <c r="R50" s="53" t="s">
        <v>721</v>
      </c>
      <c r="S50" s="51"/>
      <c r="T50" s="51" t="s">
        <v>701</v>
      </c>
      <c r="U50" s="381"/>
      <c r="V50" s="401"/>
      <c r="W50" s="424"/>
      <c r="X50" s="546"/>
      <c r="Y50" s="468"/>
      <c r="Z50" s="388"/>
      <c r="AA50" s="388"/>
      <c r="AB50" s="388"/>
      <c r="AC50" s="388"/>
      <c r="AD50" s="391"/>
      <c r="AE50" s="388"/>
      <c r="AF50" s="388"/>
      <c r="AG50" s="388"/>
      <c r="AH50" s="391"/>
      <c r="AI50" s="397"/>
      <c r="AJ50" s="397"/>
      <c r="AK50" s="394"/>
      <c r="AL50" s="381"/>
      <c r="AM50" s="401"/>
      <c r="AN50" s="424"/>
      <c r="AO50" s="403"/>
      <c r="AP50" s="405"/>
      <c r="AQ50" s="405"/>
      <c r="AR50" s="528"/>
      <c r="AS50" s="528"/>
      <c r="AT50" s="405"/>
      <c r="AU50" s="405"/>
      <c r="AV50" s="520"/>
      <c r="AW50" s="408"/>
      <c r="AX50" s="533"/>
      <c r="AY50" s="536"/>
      <c r="AZ50" s="539"/>
      <c r="BA50" s="542"/>
      <c r="BB50" s="544"/>
      <c r="BC50" s="426"/>
      <c r="BD50" s="426"/>
      <c r="BE50" s="464"/>
      <c r="BF50" s="430"/>
      <c r="BG50" s="465"/>
      <c r="BH50" s="473"/>
      <c r="BI50" s="514"/>
      <c r="BJ50" s="430"/>
      <c r="BK50" s="430"/>
      <c r="BL50" s="462"/>
      <c r="BM50" s="379"/>
    </row>
    <row r="51" spans="1:65" ht="22.5" customHeight="1">
      <c r="A51" s="403"/>
      <c r="B51" s="403"/>
      <c r="C51" s="403"/>
      <c r="D51" s="403"/>
      <c r="E51" s="403"/>
      <c r="F51" s="471"/>
      <c r="G51" s="403"/>
      <c r="H51" s="403"/>
      <c r="I51" s="403"/>
      <c r="J51" s="403"/>
      <c r="K51" s="403"/>
      <c r="L51" s="403"/>
      <c r="M51" s="403"/>
      <c r="N51" s="466"/>
      <c r="O51" s="403"/>
      <c r="P51" s="468"/>
      <c r="Q51" s="391"/>
      <c r="R51" s="53" t="s">
        <v>722</v>
      </c>
      <c r="S51" s="51" t="s">
        <v>701</v>
      </c>
      <c r="T51" s="51"/>
      <c r="U51" s="381"/>
      <c r="V51" s="401"/>
      <c r="W51" s="424"/>
      <c r="X51" s="546"/>
      <c r="Y51" s="468"/>
      <c r="Z51" s="388"/>
      <c r="AA51" s="388"/>
      <c r="AB51" s="388"/>
      <c r="AC51" s="388"/>
      <c r="AD51" s="391"/>
      <c r="AE51" s="388"/>
      <c r="AF51" s="388"/>
      <c r="AG51" s="388"/>
      <c r="AH51" s="391"/>
      <c r="AI51" s="397"/>
      <c r="AJ51" s="397"/>
      <c r="AK51" s="394"/>
      <c r="AL51" s="381"/>
      <c r="AM51" s="401"/>
      <c r="AN51" s="424"/>
      <c r="AO51" s="403"/>
      <c r="AP51" s="405"/>
      <c r="AQ51" s="405"/>
      <c r="AR51" s="528"/>
      <c r="AS51" s="528"/>
      <c r="AT51" s="405"/>
      <c r="AU51" s="405"/>
      <c r="AV51" s="520"/>
      <c r="AW51" s="408"/>
      <c r="AX51" s="533"/>
      <c r="AY51" s="536"/>
      <c r="AZ51" s="539"/>
      <c r="BA51" s="542"/>
      <c r="BB51" s="544"/>
      <c r="BC51" s="426"/>
      <c r="BD51" s="426"/>
      <c r="BE51" s="464"/>
      <c r="BF51" s="430"/>
      <c r="BG51" s="465"/>
      <c r="BH51" s="473"/>
      <c r="BI51" s="514"/>
      <c r="BJ51" s="430"/>
      <c r="BK51" s="430"/>
      <c r="BL51" s="462"/>
      <c r="BM51" s="379"/>
    </row>
    <row r="52" spans="1:65" ht="22.5" customHeight="1">
      <c r="A52" s="403"/>
      <c r="B52" s="403"/>
      <c r="C52" s="403"/>
      <c r="D52" s="403"/>
      <c r="E52" s="403"/>
      <c r="F52" s="471"/>
      <c r="G52" s="403"/>
      <c r="H52" s="403"/>
      <c r="I52" s="403"/>
      <c r="J52" s="403"/>
      <c r="K52" s="403"/>
      <c r="L52" s="403"/>
      <c r="M52" s="403"/>
      <c r="N52" s="466"/>
      <c r="O52" s="403"/>
      <c r="P52" s="468"/>
      <c r="Q52" s="391"/>
      <c r="R52" s="53" t="s">
        <v>723</v>
      </c>
      <c r="S52" s="51" t="s">
        <v>701</v>
      </c>
      <c r="T52" s="51"/>
      <c r="U52" s="381"/>
      <c r="V52" s="401"/>
      <c r="W52" s="424"/>
      <c r="X52" s="546"/>
      <c r="Y52" s="468"/>
      <c r="Z52" s="388"/>
      <c r="AA52" s="388"/>
      <c r="AB52" s="388"/>
      <c r="AC52" s="388"/>
      <c r="AD52" s="391"/>
      <c r="AE52" s="388"/>
      <c r="AF52" s="388"/>
      <c r="AG52" s="388"/>
      <c r="AH52" s="391"/>
      <c r="AI52" s="397"/>
      <c r="AJ52" s="397"/>
      <c r="AK52" s="394"/>
      <c r="AL52" s="381"/>
      <c r="AM52" s="401"/>
      <c r="AN52" s="424"/>
      <c r="AO52" s="403"/>
      <c r="AP52" s="405"/>
      <c r="AQ52" s="405"/>
      <c r="AR52" s="528"/>
      <c r="AS52" s="528"/>
      <c r="AT52" s="405"/>
      <c r="AU52" s="405"/>
      <c r="AV52" s="520"/>
      <c r="AW52" s="408"/>
      <c r="AX52" s="533"/>
      <c r="AY52" s="536"/>
      <c r="AZ52" s="539"/>
      <c r="BA52" s="542"/>
      <c r="BB52" s="544"/>
      <c r="BC52" s="426"/>
      <c r="BD52" s="426"/>
      <c r="BE52" s="464"/>
      <c r="BF52" s="430"/>
      <c r="BG52" s="465"/>
      <c r="BH52" s="473"/>
      <c r="BI52" s="514"/>
      <c r="BJ52" s="430"/>
      <c r="BK52" s="430"/>
      <c r="BL52" s="462"/>
      <c r="BM52" s="379"/>
    </row>
    <row r="53" spans="1:65" ht="22.5" customHeight="1">
      <c r="A53" s="403"/>
      <c r="B53" s="403"/>
      <c r="C53" s="403"/>
      <c r="D53" s="403"/>
      <c r="E53" s="403"/>
      <c r="F53" s="471"/>
      <c r="G53" s="403"/>
      <c r="H53" s="403"/>
      <c r="I53" s="403"/>
      <c r="J53" s="403"/>
      <c r="K53" s="403"/>
      <c r="L53" s="403"/>
      <c r="M53" s="403"/>
      <c r="N53" s="466"/>
      <c r="O53" s="403"/>
      <c r="P53" s="468"/>
      <c r="Q53" s="391"/>
      <c r="R53" s="53" t="s">
        <v>724</v>
      </c>
      <c r="S53" s="51" t="s">
        <v>701</v>
      </c>
      <c r="T53" s="51"/>
      <c r="U53" s="381"/>
      <c r="V53" s="401"/>
      <c r="W53" s="424"/>
      <c r="X53" s="546"/>
      <c r="Y53" s="468"/>
      <c r="Z53" s="388"/>
      <c r="AA53" s="388"/>
      <c r="AB53" s="388"/>
      <c r="AC53" s="388"/>
      <c r="AD53" s="391"/>
      <c r="AE53" s="388"/>
      <c r="AF53" s="388"/>
      <c r="AG53" s="388"/>
      <c r="AH53" s="391"/>
      <c r="AI53" s="397"/>
      <c r="AJ53" s="397"/>
      <c r="AK53" s="394"/>
      <c r="AL53" s="381"/>
      <c r="AM53" s="401"/>
      <c r="AN53" s="424"/>
      <c r="AO53" s="403"/>
      <c r="AP53" s="405"/>
      <c r="AQ53" s="405"/>
      <c r="AR53" s="528"/>
      <c r="AS53" s="528"/>
      <c r="AT53" s="405"/>
      <c r="AU53" s="405"/>
      <c r="AV53" s="520"/>
      <c r="AW53" s="408"/>
      <c r="AX53" s="533"/>
      <c r="AY53" s="536"/>
      <c r="AZ53" s="539"/>
      <c r="BA53" s="542"/>
      <c r="BB53" s="544"/>
      <c r="BC53" s="426"/>
      <c r="BD53" s="426"/>
      <c r="BE53" s="464"/>
      <c r="BF53" s="430"/>
      <c r="BG53" s="465"/>
      <c r="BH53" s="473"/>
      <c r="BI53" s="514"/>
      <c r="BJ53" s="430"/>
      <c r="BK53" s="430"/>
      <c r="BL53" s="462"/>
      <c r="BM53" s="379"/>
    </row>
    <row r="54" spans="1:65" ht="22.5" customHeight="1">
      <c r="A54" s="403"/>
      <c r="B54" s="403"/>
      <c r="C54" s="403"/>
      <c r="D54" s="403"/>
      <c r="E54" s="403"/>
      <c r="F54" s="471"/>
      <c r="G54" s="403"/>
      <c r="H54" s="403"/>
      <c r="I54" s="403"/>
      <c r="J54" s="403"/>
      <c r="K54" s="403"/>
      <c r="L54" s="403"/>
      <c r="M54" s="403"/>
      <c r="N54" s="466"/>
      <c r="O54" s="403"/>
      <c r="P54" s="468"/>
      <c r="Q54" s="391"/>
      <c r="R54" s="53" t="s">
        <v>725</v>
      </c>
      <c r="S54" s="51"/>
      <c r="T54" s="51" t="s">
        <v>701</v>
      </c>
      <c r="U54" s="381"/>
      <c r="V54" s="401"/>
      <c r="W54" s="424"/>
      <c r="X54" s="546"/>
      <c r="Y54" s="468"/>
      <c r="Z54" s="388"/>
      <c r="AA54" s="388"/>
      <c r="AB54" s="388"/>
      <c r="AC54" s="388"/>
      <c r="AD54" s="391"/>
      <c r="AE54" s="388"/>
      <c r="AF54" s="388"/>
      <c r="AG54" s="388"/>
      <c r="AH54" s="391"/>
      <c r="AI54" s="397"/>
      <c r="AJ54" s="397"/>
      <c r="AK54" s="394"/>
      <c r="AL54" s="381"/>
      <c r="AM54" s="401"/>
      <c r="AN54" s="424"/>
      <c r="AO54" s="403"/>
      <c r="AP54" s="405"/>
      <c r="AQ54" s="405"/>
      <c r="AR54" s="528"/>
      <c r="AS54" s="528"/>
      <c r="AT54" s="405"/>
      <c r="AU54" s="405"/>
      <c r="AV54" s="520"/>
      <c r="AW54" s="408"/>
      <c r="AX54" s="533"/>
      <c r="AY54" s="536"/>
      <c r="AZ54" s="539"/>
      <c r="BA54" s="542"/>
      <c r="BB54" s="544"/>
      <c r="BC54" s="426"/>
      <c r="BD54" s="426"/>
      <c r="BE54" s="464"/>
      <c r="BF54" s="430"/>
      <c r="BG54" s="465"/>
      <c r="BH54" s="473"/>
      <c r="BI54" s="514"/>
      <c r="BJ54" s="430"/>
      <c r="BK54" s="430"/>
      <c r="BL54" s="462"/>
      <c r="BM54" s="379"/>
    </row>
    <row r="55" spans="1:65" ht="22.5" customHeight="1">
      <c r="A55" s="403"/>
      <c r="B55" s="403"/>
      <c r="C55" s="403"/>
      <c r="D55" s="403"/>
      <c r="E55" s="403"/>
      <c r="F55" s="471"/>
      <c r="G55" s="403"/>
      <c r="H55" s="403"/>
      <c r="I55" s="403"/>
      <c r="J55" s="403"/>
      <c r="K55" s="403"/>
      <c r="L55" s="403"/>
      <c r="M55" s="403"/>
      <c r="N55" s="466"/>
      <c r="O55" s="403"/>
      <c r="P55" s="468"/>
      <c r="Q55" s="391"/>
      <c r="R55" s="53" t="s">
        <v>731</v>
      </c>
      <c r="S55" s="51" t="s">
        <v>701</v>
      </c>
      <c r="T55" s="51"/>
      <c r="U55" s="381"/>
      <c r="V55" s="401"/>
      <c r="W55" s="424"/>
      <c r="X55" s="546"/>
      <c r="Y55" s="468"/>
      <c r="Z55" s="388"/>
      <c r="AA55" s="388"/>
      <c r="AB55" s="388"/>
      <c r="AC55" s="388"/>
      <c r="AD55" s="391"/>
      <c r="AE55" s="388"/>
      <c r="AF55" s="388"/>
      <c r="AG55" s="388"/>
      <c r="AH55" s="391"/>
      <c r="AI55" s="397"/>
      <c r="AJ55" s="397"/>
      <c r="AK55" s="394"/>
      <c r="AL55" s="381"/>
      <c r="AM55" s="401"/>
      <c r="AN55" s="424"/>
      <c r="AO55" s="403"/>
      <c r="AP55" s="405"/>
      <c r="AQ55" s="405"/>
      <c r="AR55" s="528"/>
      <c r="AS55" s="528"/>
      <c r="AT55" s="405"/>
      <c r="AU55" s="405"/>
      <c r="AV55" s="520"/>
      <c r="AW55" s="408"/>
      <c r="AX55" s="533"/>
      <c r="AY55" s="536"/>
      <c r="AZ55" s="539"/>
      <c r="BA55" s="542"/>
      <c r="BB55" s="544"/>
      <c r="BC55" s="426"/>
      <c r="BD55" s="426"/>
      <c r="BE55" s="464"/>
      <c r="BF55" s="430"/>
      <c r="BG55" s="465"/>
      <c r="BH55" s="473"/>
      <c r="BI55" s="514"/>
      <c r="BJ55" s="430"/>
      <c r="BK55" s="430"/>
      <c r="BL55" s="462"/>
      <c r="BM55" s="379"/>
    </row>
    <row r="56" spans="1:65" ht="22.5" customHeight="1">
      <c r="A56" s="403"/>
      <c r="B56" s="403"/>
      <c r="C56" s="403"/>
      <c r="D56" s="403"/>
      <c r="E56" s="403"/>
      <c r="F56" s="471"/>
      <c r="G56" s="403"/>
      <c r="H56" s="403"/>
      <c r="I56" s="403"/>
      <c r="J56" s="403"/>
      <c r="K56" s="403"/>
      <c r="L56" s="403"/>
      <c r="M56" s="403"/>
      <c r="N56" s="466"/>
      <c r="O56" s="403"/>
      <c r="P56" s="468"/>
      <c r="Q56" s="391"/>
      <c r="R56" s="53" t="s">
        <v>732</v>
      </c>
      <c r="S56" s="51" t="s">
        <v>701</v>
      </c>
      <c r="T56" s="51"/>
      <c r="U56" s="381"/>
      <c r="V56" s="401"/>
      <c r="W56" s="424"/>
      <c r="X56" s="546"/>
      <c r="Y56" s="468"/>
      <c r="Z56" s="388"/>
      <c r="AA56" s="388"/>
      <c r="AB56" s="388"/>
      <c r="AC56" s="388"/>
      <c r="AD56" s="391"/>
      <c r="AE56" s="388"/>
      <c r="AF56" s="388"/>
      <c r="AG56" s="388"/>
      <c r="AH56" s="391"/>
      <c r="AI56" s="397"/>
      <c r="AJ56" s="397"/>
      <c r="AK56" s="394"/>
      <c r="AL56" s="381"/>
      <c r="AM56" s="401"/>
      <c r="AN56" s="424"/>
      <c r="AO56" s="403"/>
      <c r="AP56" s="405"/>
      <c r="AQ56" s="405"/>
      <c r="AR56" s="528"/>
      <c r="AS56" s="528"/>
      <c r="AT56" s="405"/>
      <c r="AU56" s="405"/>
      <c r="AV56" s="520"/>
      <c r="AW56" s="408"/>
      <c r="AX56" s="533"/>
      <c r="AY56" s="536"/>
      <c r="AZ56" s="539"/>
      <c r="BA56" s="542"/>
      <c r="BB56" s="544"/>
      <c r="BC56" s="426"/>
      <c r="BD56" s="426"/>
      <c r="BE56" s="464"/>
      <c r="BF56" s="430"/>
      <c r="BG56" s="465"/>
      <c r="BH56" s="473"/>
      <c r="BI56" s="514"/>
      <c r="BJ56" s="430"/>
      <c r="BK56" s="430"/>
      <c r="BL56" s="462"/>
      <c r="BM56" s="379"/>
    </row>
    <row r="57" spans="1:65" ht="22.5" customHeight="1">
      <c r="A57" s="403"/>
      <c r="B57" s="403"/>
      <c r="C57" s="403"/>
      <c r="D57" s="403"/>
      <c r="E57" s="403"/>
      <c r="F57" s="471"/>
      <c r="G57" s="403"/>
      <c r="H57" s="403"/>
      <c r="I57" s="403"/>
      <c r="J57" s="403"/>
      <c r="K57" s="403"/>
      <c r="L57" s="403"/>
      <c r="M57" s="403"/>
      <c r="N57" s="466"/>
      <c r="O57" s="403"/>
      <c r="P57" s="468"/>
      <c r="Q57" s="391"/>
      <c r="R57" s="53" t="s">
        <v>733</v>
      </c>
      <c r="S57" s="51"/>
      <c r="T57" s="51" t="s">
        <v>701</v>
      </c>
      <c r="U57" s="381"/>
      <c r="V57" s="401"/>
      <c r="W57" s="424"/>
      <c r="X57" s="546"/>
      <c r="Y57" s="468"/>
      <c r="Z57" s="388"/>
      <c r="AA57" s="388"/>
      <c r="AB57" s="388"/>
      <c r="AC57" s="388"/>
      <c r="AD57" s="391"/>
      <c r="AE57" s="388"/>
      <c r="AF57" s="388"/>
      <c r="AG57" s="388"/>
      <c r="AH57" s="391"/>
      <c r="AI57" s="397"/>
      <c r="AJ57" s="397"/>
      <c r="AK57" s="394"/>
      <c r="AL57" s="381"/>
      <c r="AM57" s="401"/>
      <c r="AN57" s="424"/>
      <c r="AO57" s="403"/>
      <c r="AP57" s="405"/>
      <c r="AQ57" s="405"/>
      <c r="AR57" s="528"/>
      <c r="AS57" s="528"/>
      <c r="AT57" s="405"/>
      <c r="AU57" s="405"/>
      <c r="AV57" s="520" t="s">
        <v>780</v>
      </c>
      <c r="AW57" s="408"/>
      <c r="AX57" s="533"/>
      <c r="AY57" s="536"/>
      <c r="AZ57" s="539"/>
      <c r="BA57" s="542"/>
      <c r="BB57" s="544"/>
      <c r="BC57" s="426"/>
      <c r="BD57" s="426"/>
      <c r="BE57" s="464"/>
      <c r="BF57" s="430"/>
      <c r="BG57" s="465"/>
      <c r="BH57" s="473"/>
      <c r="BI57" s="514"/>
      <c r="BJ57" s="430"/>
      <c r="BK57" s="430"/>
      <c r="BL57" s="462"/>
      <c r="BM57" s="379"/>
    </row>
    <row r="58" spans="1:65" ht="22.5" customHeight="1">
      <c r="A58" s="403"/>
      <c r="B58" s="403"/>
      <c r="C58" s="403"/>
      <c r="D58" s="403"/>
      <c r="E58" s="403"/>
      <c r="F58" s="471"/>
      <c r="G58" s="403"/>
      <c r="H58" s="403"/>
      <c r="I58" s="403"/>
      <c r="J58" s="403"/>
      <c r="K58" s="403"/>
      <c r="L58" s="403"/>
      <c r="M58" s="403"/>
      <c r="N58" s="466"/>
      <c r="O58" s="403"/>
      <c r="P58" s="468"/>
      <c r="Q58" s="391"/>
      <c r="R58" s="53" t="s">
        <v>734</v>
      </c>
      <c r="S58" s="51" t="s">
        <v>701</v>
      </c>
      <c r="T58" s="51"/>
      <c r="U58" s="381"/>
      <c r="V58" s="401"/>
      <c r="W58" s="424"/>
      <c r="X58" s="546"/>
      <c r="Y58" s="468"/>
      <c r="Z58" s="388"/>
      <c r="AA58" s="388"/>
      <c r="AB58" s="388"/>
      <c r="AC58" s="388"/>
      <c r="AD58" s="391"/>
      <c r="AE58" s="388"/>
      <c r="AF58" s="388"/>
      <c r="AG58" s="388"/>
      <c r="AH58" s="391"/>
      <c r="AI58" s="397"/>
      <c r="AJ58" s="397"/>
      <c r="AK58" s="394"/>
      <c r="AL58" s="381"/>
      <c r="AM58" s="401"/>
      <c r="AN58" s="424"/>
      <c r="AO58" s="403"/>
      <c r="AP58" s="405"/>
      <c r="AQ58" s="405"/>
      <c r="AR58" s="528"/>
      <c r="AS58" s="528"/>
      <c r="AT58" s="405"/>
      <c r="AU58" s="405"/>
      <c r="AV58" s="520"/>
      <c r="AW58" s="408"/>
      <c r="AX58" s="533"/>
      <c r="AY58" s="536"/>
      <c r="AZ58" s="539"/>
      <c r="BA58" s="542"/>
      <c r="BB58" s="544"/>
      <c r="BC58" s="426"/>
      <c r="BD58" s="426"/>
      <c r="BE58" s="464"/>
      <c r="BF58" s="430"/>
      <c r="BG58" s="465"/>
      <c r="BH58" s="473"/>
      <c r="BI58" s="514"/>
      <c r="BJ58" s="430"/>
      <c r="BK58" s="430"/>
      <c r="BL58" s="462"/>
      <c r="BM58" s="379"/>
    </row>
    <row r="59" spans="1:65" ht="22.5" customHeight="1">
      <c r="A59" s="403"/>
      <c r="B59" s="403"/>
      <c r="C59" s="403"/>
      <c r="D59" s="403"/>
      <c r="E59" s="403"/>
      <c r="F59" s="471"/>
      <c r="G59" s="403"/>
      <c r="H59" s="403"/>
      <c r="I59" s="403"/>
      <c r="J59" s="403"/>
      <c r="K59" s="403"/>
      <c r="L59" s="403"/>
      <c r="M59" s="403"/>
      <c r="N59" s="466"/>
      <c r="O59" s="403"/>
      <c r="P59" s="468"/>
      <c r="Q59" s="391"/>
      <c r="R59" s="53" t="s">
        <v>735</v>
      </c>
      <c r="S59" s="51"/>
      <c r="T59" s="51" t="s">
        <v>701</v>
      </c>
      <c r="U59" s="381"/>
      <c r="V59" s="401"/>
      <c r="W59" s="424"/>
      <c r="X59" s="546"/>
      <c r="Y59" s="468"/>
      <c r="Z59" s="388"/>
      <c r="AA59" s="388"/>
      <c r="AB59" s="388"/>
      <c r="AC59" s="388"/>
      <c r="AD59" s="391"/>
      <c r="AE59" s="388"/>
      <c r="AF59" s="388"/>
      <c r="AG59" s="388"/>
      <c r="AH59" s="391"/>
      <c r="AI59" s="397"/>
      <c r="AJ59" s="397"/>
      <c r="AK59" s="394"/>
      <c r="AL59" s="381"/>
      <c r="AM59" s="401"/>
      <c r="AN59" s="424"/>
      <c r="AO59" s="403"/>
      <c r="AP59" s="405"/>
      <c r="AQ59" s="405"/>
      <c r="AR59" s="528"/>
      <c r="AS59" s="528"/>
      <c r="AT59" s="405"/>
      <c r="AU59" s="405"/>
      <c r="AV59" s="520"/>
      <c r="AW59" s="408"/>
      <c r="AX59" s="533"/>
      <c r="AY59" s="536"/>
      <c r="AZ59" s="539"/>
      <c r="BA59" s="542"/>
      <c r="BB59" s="544"/>
      <c r="BC59" s="426"/>
      <c r="BD59" s="426"/>
      <c r="BE59" s="464"/>
      <c r="BF59" s="430"/>
      <c r="BG59" s="465"/>
      <c r="BH59" s="473"/>
      <c r="BI59" s="514"/>
      <c r="BJ59" s="430"/>
      <c r="BK59" s="430"/>
      <c r="BL59" s="462"/>
      <c r="BM59" s="379"/>
    </row>
    <row r="60" spans="1:65" ht="22.5" customHeight="1">
      <c r="A60" s="403"/>
      <c r="B60" s="403"/>
      <c r="C60" s="403"/>
      <c r="D60" s="403"/>
      <c r="E60" s="403"/>
      <c r="F60" s="471"/>
      <c r="G60" s="403"/>
      <c r="H60" s="403"/>
      <c r="I60" s="403"/>
      <c r="J60" s="403"/>
      <c r="K60" s="403"/>
      <c r="L60" s="403"/>
      <c r="M60" s="403"/>
      <c r="N60" s="466"/>
      <c r="O60" s="403"/>
      <c r="P60" s="468"/>
      <c r="Q60" s="391"/>
      <c r="R60" s="53" t="s">
        <v>736</v>
      </c>
      <c r="S60" s="51"/>
      <c r="T60" s="51" t="s">
        <v>701</v>
      </c>
      <c r="U60" s="381"/>
      <c r="V60" s="401"/>
      <c r="W60" s="424"/>
      <c r="X60" s="546"/>
      <c r="Y60" s="468"/>
      <c r="Z60" s="388"/>
      <c r="AA60" s="388"/>
      <c r="AB60" s="388"/>
      <c r="AC60" s="388"/>
      <c r="AD60" s="391"/>
      <c r="AE60" s="388"/>
      <c r="AF60" s="388"/>
      <c r="AG60" s="388"/>
      <c r="AH60" s="391"/>
      <c r="AI60" s="397"/>
      <c r="AJ60" s="397"/>
      <c r="AK60" s="394"/>
      <c r="AL60" s="381"/>
      <c r="AM60" s="401"/>
      <c r="AN60" s="424"/>
      <c r="AO60" s="403"/>
      <c r="AP60" s="405"/>
      <c r="AQ60" s="405"/>
      <c r="AR60" s="528"/>
      <c r="AS60" s="528"/>
      <c r="AT60" s="405"/>
      <c r="AU60" s="405"/>
      <c r="AV60" s="520"/>
      <c r="AW60" s="408"/>
      <c r="AX60" s="533"/>
      <c r="AY60" s="536"/>
      <c r="AZ60" s="539"/>
      <c r="BA60" s="542"/>
      <c r="BB60" s="544"/>
      <c r="BC60" s="426"/>
      <c r="BD60" s="426"/>
      <c r="BE60" s="464"/>
      <c r="BF60" s="430"/>
      <c r="BG60" s="465"/>
      <c r="BH60" s="473"/>
      <c r="BI60" s="514"/>
      <c r="BJ60" s="430"/>
      <c r="BK60" s="430"/>
      <c r="BL60" s="462"/>
      <c r="BM60" s="379"/>
    </row>
    <row r="61" spans="1:65" ht="22.5" customHeight="1">
      <c r="A61" s="403"/>
      <c r="B61" s="403"/>
      <c r="C61" s="403"/>
      <c r="D61" s="403"/>
      <c r="E61" s="403"/>
      <c r="F61" s="471"/>
      <c r="G61" s="403"/>
      <c r="H61" s="403"/>
      <c r="I61" s="403"/>
      <c r="J61" s="403"/>
      <c r="K61" s="403"/>
      <c r="L61" s="403"/>
      <c r="M61" s="403"/>
      <c r="N61" s="466"/>
      <c r="O61" s="403"/>
      <c r="P61" s="468"/>
      <c r="Q61" s="391"/>
      <c r="R61" s="53" t="s">
        <v>737</v>
      </c>
      <c r="S61" s="51"/>
      <c r="T61" s="51" t="s">
        <v>701</v>
      </c>
      <c r="U61" s="381"/>
      <c r="V61" s="401"/>
      <c r="W61" s="424"/>
      <c r="X61" s="546"/>
      <c r="Y61" s="468"/>
      <c r="Z61" s="388"/>
      <c r="AA61" s="388"/>
      <c r="AB61" s="388"/>
      <c r="AC61" s="388"/>
      <c r="AD61" s="391"/>
      <c r="AE61" s="388"/>
      <c r="AF61" s="388"/>
      <c r="AG61" s="388"/>
      <c r="AH61" s="391"/>
      <c r="AI61" s="397"/>
      <c r="AJ61" s="397"/>
      <c r="AK61" s="394"/>
      <c r="AL61" s="381"/>
      <c r="AM61" s="401"/>
      <c r="AN61" s="424"/>
      <c r="AO61" s="403"/>
      <c r="AP61" s="405"/>
      <c r="AQ61" s="405"/>
      <c r="AR61" s="528"/>
      <c r="AS61" s="528"/>
      <c r="AT61" s="405"/>
      <c r="AU61" s="405"/>
      <c r="AV61" s="520"/>
      <c r="AW61" s="408"/>
      <c r="AX61" s="533"/>
      <c r="AY61" s="536"/>
      <c r="AZ61" s="539"/>
      <c r="BA61" s="542"/>
      <c r="BB61" s="544"/>
      <c r="BC61" s="426"/>
      <c r="BD61" s="426"/>
      <c r="BE61" s="464"/>
      <c r="BF61" s="430"/>
      <c r="BG61" s="465"/>
      <c r="BH61" s="473"/>
      <c r="BI61" s="514"/>
      <c r="BJ61" s="430"/>
      <c r="BK61" s="430"/>
      <c r="BL61" s="462"/>
      <c r="BM61" s="379"/>
    </row>
    <row r="62" spans="1:65" ht="22.5" customHeight="1">
      <c r="A62" s="403"/>
      <c r="B62" s="403"/>
      <c r="C62" s="403"/>
      <c r="D62" s="403"/>
      <c r="E62" s="403"/>
      <c r="F62" s="471"/>
      <c r="G62" s="403"/>
      <c r="H62" s="403"/>
      <c r="I62" s="403"/>
      <c r="J62" s="403"/>
      <c r="K62" s="403"/>
      <c r="L62" s="403"/>
      <c r="M62" s="403"/>
      <c r="N62" s="466"/>
      <c r="O62" s="403"/>
      <c r="P62" s="468"/>
      <c r="Q62" s="391"/>
      <c r="R62" s="53" t="s">
        <v>738</v>
      </c>
      <c r="S62" s="51"/>
      <c r="T62" s="51" t="s">
        <v>701</v>
      </c>
      <c r="U62" s="381"/>
      <c r="V62" s="401"/>
      <c r="W62" s="424"/>
      <c r="X62" s="546"/>
      <c r="Y62" s="468"/>
      <c r="Z62" s="388"/>
      <c r="AA62" s="388"/>
      <c r="AB62" s="388"/>
      <c r="AC62" s="388"/>
      <c r="AD62" s="391"/>
      <c r="AE62" s="388"/>
      <c r="AF62" s="388"/>
      <c r="AG62" s="388"/>
      <c r="AH62" s="391"/>
      <c r="AI62" s="397"/>
      <c r="AJ62" s="397"/>
      <c r="AK62" s="394"/>
      <c r="AL62" s="381"/>
      <c r="AM62" s="401"/>
      <c r="AN62" s="424"/>
      <c r="AO62" s="403"/>
      <c r="AP62" s="405"/>
      <c r="AQ62" s="405"/>
      <c r="AR62" s="528"/>
      <c r="AS62" s="528"/>
      <c r="AT62" s="405"/>
      <c r="AU62" s="405"/>
      <c r="AV62" s="520"/>
      <c r="AW62" s="408"/>
      <c r="AX62" s="533"/>
      <c r="AY62" s="536"/>
      <c r="AZ62" s="539"/>
      <c r="BA62" s="542"/>
      <c r="BB62" s="544"/>
      <c r="BC62" s="426"/>
      <c r="BD62" s="426"/>
      <c r="BE62" s="464"/>
      <c r="BF62" s="430"/>
      <c r="BG62" s="465"/>
      <c r="BH62" s="473"/>
      <c r="BI62" s="514"/>
      <c r="BJ62" s="430"/>
      <c r="BK62" s="430"/>
      <c r="BL62" s="462"/>
      <c r="BM62" s="379"/>
    </row>
    <row r="63" spans="1:65" ht="22.5" customHeight="1">
      <c r="A63" s="403"/>
      <c r="B63" s="403"/>
      <c r="C63" s="403"/>
      <c r="D63" s="403"/>
      <c r="E63" s="403"/>
      <c r="F63" s="471"/>
      <c r="G63" s="403"/>
      <c r="H63" s="403"/>
      <c r="I63" s="403"/>
      <c r="J63" s="403"/>
      <c r="K63" s="403"/>
      <c r="L63" s="403"/>
      <c r="M63" s="403"/>
      <c r="N63" s="466"/>
      <c r="O63" s="403"/>
      <c r="P63" s="468"/>
      <c r="Q63" s="391"/>
      <c r="R63" s="53" t="s">
        <v>739</v>
      </c>
      <c r="S63" s="51"/>
      <c r="T63" s="51" t="s">
        <v>701</v>
      </c>
      <c r="U63" s="381"/>
      <c r="V63" s="401"/>
      <c r="W63" s="424"/>
      <c r="X63" s="546"/>
      <c r="Y63" s="468"/>
      <c r="Z63" s="388"/>
      <c r="AA63" s="388"/>
      <c r="AB63" s="388"/>
      <c r="AC63" s="388"/>
      <c r="AD63" s="391"/>
      <c r="AE63" s="388"/>
      <c r="AF63" s="388"/>
      <c r="AG63" s="388"/>
      <c r="AH63" s="391"/>
      <c r="AI63" s="397"/>
      <c r="AJ63" s="397"/>
      <c r="AK63" s="394"/>
      <c r="AL63" s="381"/>
      <c r="AM63" s="401"/>
      <c r="AN63" s="424"/>
      <c r="AO63" s="403"/>
      <c r="AP63" s="405"/>
      <c r="AQ63" s="405"/>
      <c r="AR63" s="528"/>
      <c r="AS63" s="528"/>
      <c r="AT63" s="405"/>
      <c r="AU63" s="405"/>
      <c r="AV63" s="520"/>
      <c r="AW63" s="408"/>
      <c r="AX63" s="533"/>
      <c r="AY63" s="536"/>
      <c r="AZ63" s="539"/>
      <c r="BA63" s="542"/>
      <c r="BB63" s="544"/>
      <c r="BC63" s="426"/>
      <c r="BD63" s="426"/>
      <c r="BE63" s="464"/>
      <c r="BF63" s="430"/>
      <c r="BG63" s="465"/>
      <c r="BH63" s="473"/>
      <c r="BI63" s="514"/>
      <c r="BJ63" s="430"/>
      <c r="BK63" s="430"/>
      <c r="BL63" s="462"/>
      <c r="BM63" s="379"/>
    </row>
    <row r="64" spans="1:65" ht="22.5" customHeight="1">
      <c r="A64" s="403"/>
      <c r="B64" s="403"/>
      <c r="C64" s="403"/>
      <c r="D64" s="403"/>
      <c r="E64" s="403"/>
      <c r="F64" s="471"/>
      <c r="G64" s="403"/>
      <c r="H64" s="403"/>
      <c r="I64" s="403"/>
      <c r="J64" s="403"/>
      <c r="K64" s="403"/>
      <c r="L64" s="403"/>
      <c r="M64" s="403"/>
      <c r="N64" s="466"/>
      <c r="O64" s="403"/>
      <c r="P64" s="468"/>
      <c r="Q64" s="391"/>
      <c r="R64" s="53" t="s">
        <v>740</v>
      </c>
      <c r="S64" s="51"/>
      <c r="T64" s="51" t="s">
        <v>701</v>
      </c>
      <c r="U64" s="381"/>
      <c r="V64" s="401"/>
      <c r="W64" s="424"/>
      <c r="X64" s="546"/>
      <c r="Y64" s="468"/>
      <c r="Z64" s="388"/>
      <c r="AA64" s="388"/>
      <c r="AB64" s="388"/>
      <c r="AC64" s="388"/>
      <c r="AD64" s="391"/>
      <c r="AE64" s="388"/>
      <c r="AF64" s="388"/>
      <c r="AG64" s="388"/>
      <c r="AH64" s="391"/>
      <c r="AI64" s="397"/>
      <c r="AJ64" s="397"/>
      <c r="AK64" s="394"/>
      <c r="AL64" s="381"/>
      <c r="AM64" s="401"/>
      <c r="AN64" s="424"/>
      <c r="AO64" s="403"/>
      <c r="AP64" s="405"/>
      <c r="AQ64" s="405"/>
      <c r="AR64" s="528"/>
      <c r="AS64" s="528"/>
      <c r="AT64" s="405"/>
      <c r="AU64" s="405"/>
      <c r="AV64" s="520"/>
      <c r="AW64" s="408"/>
      <c r="AX64" s="533"/>
      <c r="AY64" s="536"/>
      <c r="AZ64" s="539"/>
      <c r="BA64" s="542"/>
      <c r="BB64" s="544"/>
      <c r="BC64" s="426"/>
      <c r="BD64" s="426"/>
      <c r="BE64" s="464"/>
      <c r="BF64" s="430"/>
      <c r="BG64" s="465"/>
      <c r="BH64" s="473"/>
      <c r="BI64" s="514"/>
      <c r="BJ64" s="430"/>
      <c r="BK64" s="430"/>
      <c r="BL64" s="462"/>
      <c r="BM64" s="379"/>
    </row>
    <row r="65" spans="1:65" ht="22.5" customHeight="1">
      <c r="A65" s="403"/>
      <c r="B65" s="403"/>
      <c r="C65" s="403"/>
      <c r="D65" s="403"/>
      <c r="E65" s="403"/>
      <c r="F65" s="471"/>
      <c r="G65" s="403"/>
      <c r="H65" s="403"/>
      <c r="I65" s="403"/>
      <c r="J65" s="403"/>
      <c r="K65" s="403"/>
      <c r="L65" s="403"/>
      <c r="M65" s="403"/>
      <c r="N65" s="466"/>
      <c r="O65" s="403"/>
      <c r="P65" s="468"/>
      <c r="Q65" s="391"/>
      <c r="R65" s="53" t="s">
        <v>741</v>
      </c>
      <c r="S65" s="51" t="s">
        <v>701</v>
      </c>
      <c r="T65" s="51"/>
      <c r="U65" s="381"/>
      <c r="V65" s="401"/>
      <c r="W65" s="424"/>
      <c r="X65" s="546"/>
      <c r="Y65" s="468"/>
      <c r="Z65" s="388"/>
      <c r="AA65" s="388"/>
      <c r="AB65" s="388"/>
      <c r="AC65" s="388"/>
      <c r="AD65" s="391"/>
      <c r="AE65" s="388"/>
      <c r="AF65" s="388"/>
      <c r="AG65" s="388"/>
      <c r="AH65" s="391"/>
      <c r="AI65" s="397"/>
      <c r="AJ65" s="397"/>
      <c r="AK65" s="394"/>
      <c r="AL65" s="381"/>
      <c r="AM65" s="401"/>
      <c r="AN65" s="424"/>
      <c r="AO65" s="403"/>
      <c r="AP65" s="405"/>
      <c r="AQ65" s="405"/>
      <c r="AR65" s="528"/>
      <c r="AS65" s="528"/>
      <c r="AT65" s="405"/>
      <c r="AU65" s="405"/>
      <c r="AV65" s="520"/>
      <c r="AW65" s="408"/>
      <c r="AX65" s="533"/>
      <c r="AY65" s="536"/>
      <c r="AZ65" s="539"/>
      <c r="BA65" s="542"/>
      <c r="BB65" s="544"/>
      <c r="BC65" s="426"/>
      <c r="BD65" s="426"/>
      <c r="BE65" s="464"/>
      <c r="BF65" s="430"/>
      <c r="BG65" s="465"/>
      <c r="BH65" s="473"/>
      <c r="BI65" s="514"/>
      <c r="BJ65" s="430"/>
      <c r="BK65" s="430"/>
      <c r="BL65" s="462"/>
      <c r="BM65" s="379"/>
    </row>
    <row r="66" spans="1:65" ht="22.5" customHeight="1">
      <c r="A66" s="403"/>
      <c r="B66" s="403"/>
      <c r="C66" s="403"/>
      <c r="D66" s="403"/>
      <c r="E66" s="403"/>
      <c r="F66" s="471"/>
      <c r="G66" s="403"/>
      <c r="H66" s="403"/>
      <c r="I66" s="403"/>
      <c r="J66" s="403"/>
      <c r="K66" s="403"/>
      <c r="L66" s="403"/>
      <c r="M66" s="403"/>
      <c r="N66" s="466"/>
      <c r="O66" s="403"/>
      <c r="P66" s="469"/>
      <c r="Q66" s="392"/>
      <c r="R66" s="52" t="s">
        <v>742</v>
      </c>
      <c r="S66" s="51">
        <f>COUNTA(S47:S65)</f>
        <v>9</v>
      </c>
      <c r="T66" s="51">
        <f>COUNTA(T47:T65)</f>
        <v>10</v>
      </c>
      <c r="U66" s="381"/>
      <c r="V66" s="401"/>
      <c r="W66" s="424"/>
      <c r="X66" s="547"/>
      <c r="Y66" s="469"/>
      <c r="Z66" s="389"/>
      <c r="AA66" s="389"/>
      <c r="AB66" s="389"/>
      <c r="AC66" s="389"/>
      <c r="AD66" s="392"/>
      <c r="AE66" s="389"/>
      <c r="AF66" s="389"/>
      <c r="AG66" s="389"/>
      <c r="AH66" s="392"/>
      <c r="AI66" s="398"/>
      <c r="AJ66" s="398"/>
      <c r="AK66" s="395"/>
      <c r="AL66" s="381"/>
      <c r="AM66" s="401"/>
      <c r="AN66" s="424"/>
      <c r="AO66" s="403"/>
      <c r="AP66" s="406"/>
      <c r="AQ66" s="406"/>
      <c r="AR66" s="529"/>
      <c r="AS66" s="529"/>
      <c r="AT66" s="406"/>
      <c r="AU66" s="406"/>
      <c r="AV66" s="521"/>
      <c r="AW66" s="409"/>
      <c r="AX66" s="534"/>
      <c r="AY66" s="537"/>
      <c r="AZ66" s="540"/>
      <c r="BA66" s="543"/>
      <c r="BB66" s="544"/>
      <c r="BC66" s="426"/>
      <c r="BD66" s="426"/>
      <c r="BE66" s="464"/>
      <c r="BF66" s="430"/>
      <c r="BG66" s="465"/>
      <c r="BH66" s="474"/>
      <c r="BI66" s="515"/>
      <c r="BJ66" s="430"/>
      <c r="BK66" s="430"/>
      <c r="BL66" s="462"/>
      <c r="BM66" s="379"/>
    </row>
    <row r="67" spans="1:65" s="28" customFormat="1" ht="22.5" customHeight="1">
      <c r="A67" s="403">
        <v>17</v>
      </c>
      <c r="B67" s="403" t="s">
        <v>587</v>
      </c>
      <c r="C67" s="403" t="s">
        <v>781</v>
      </c>
      <c r="D67" s="403" t="s">
        <v>782</v>
      </c>
      <c r="E67" s="403" t="s">
        <v>783</v>
      </c>
      <c r="F67" s="471" t="s">
        <v>784</v>
      </c>
      <c r="G67" s="403" t="s">
        <v>785</v>
      </c>
      <c r="H67" s="403" t="s">
        <v>785</v>
      </c>
      <c r="I67" s="403" t="s">
        <v>785</v>
      </c>
      <c r="J67" s="403" t="s">
        <v>785</v>
      </c>
      <c r="K67" s="403" t="s">
        <v>786</v>
      </c>
      <c r="L67" s="403" t="s">
        <v>787</v>
      </c>
      <c r="M67" s="403" t="s">
        <v>787</v>
      </c>
      <c r="N67" s="560" t="s">
        <v>705</v>
      </c>
      <c r="O67" s="403" t="s">
        <v>747</v>
      </c>
      <c r="P67" s="467"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Improbable</v>
      </c>
      <c r="Q67" s="390">
        <f>IF(P67="Casi seguro",100%,IF(P67="Probable",80%,IF(P67="Posible",60%,IF(P67="Improbable",40%,IF(P67="Rara vez",20%,0)))))</f>
        <v>0.4</v>
      </c>
      <c r="R67" s="38" t="s">
        <v>707</v>
      </c>
      <c r="S67" s="35">
        <v>111</v>
      </c>
      <c r="T67" s="35"/>
      <c r="U67" s="467" t="str">
        <f>IF(S86&lt;=5,"Moderado",IF(S86&lt;=11,"Mayor","Catastrofico"))</f>
        <v>Mayor</v>
      </c>
      <c r="V67" s="401">
        <f>IF(U67=0,0,IF(U67="Moderado",60%,IF(U67="Mayor",80%,100%)))</f>
        <v>0.8</v>
      </c>
      <c r="W67" s="424" t="str">
        <f>VLOOKUP(P67,Matriz!B23:G28,MATCH(U67,Matriz!B23:G23,0),FALSE)</f>
        <v>Alto</v>
      </c>
      <c r="X67" s="569" t="s">
        <v>788</v>
      </c>
      <c r="Y67" s="381" t="str">
        <f>IF(Z67="Preventivo","X",IF(Z67="Detectivo","X","X "))</f>
        <v>X</v>
      </c>
      <c r="Z67" s="399" t="s">
        <v>580</v>
      </c>
      <c r="AA67" s="387">
        <f>IF(Z67="","",IF(Z67="Preventivo",25%,15%))</f>
        <v>0.25</v>
      </c>
      <c r="AB67" s="399" t="s">
        <v>594</v>
      </c>
      <c r="AC67" s="387">
        <f>IF(AB67="Automatico",25%,15%)</f>
        <v>0.15</v>
      </c>
      <c r="AD67" s="401">
        <f>AA67+AC67</f>
        <v>0.4</v>
      </c>
      <c r="AE67" s="399" t="s">
        <v>582</v>
      </c>
      <c r="AF67" s="399" t="s">
        <v>583</v>
      </c>
      <c r="AG67" s="399" t="s">
        <v>584</v>
      </c>
      <c r="AH67" s="401">
        <f>Q67-(Q67*AD67)</f>
        <v>0.24</v>
      </c>
      <c r="AI67" s="396" t="str">
        <f>IF(AJ67=0,"Defina la frecuencia",IF(AJ67=20%,"Rara vez",IF(AJ67=40%,"Improbable",IF(AJ67=60%,"Posible",IF(AJ67=80%,"Probable","Casi seguro")))))</f>
        <v>Rara vez</v>
      </c>
      <c r="AJ67" s="396">
        <f>IF(AH74&lt;20%,20%,IF(AH74&lt;40%,40%,IF(AH74&lt;60%,60%,IF(AH74&lt;80%,80%,100%))))</f>
        <v>0.2</v>
      </c>
      <c r="AK67" s="393">
        <f>VALUE(AJ67)</f>
        <v>0.2</v>
      </c>
      <c r="AL67" s="381" t="str">
        <f>U67</f>
        <v>Mayor</v>
      </c>
      <c r="AM67" s="401">
        <f>V67</f>
        <v>0.8</v>
      </c>
      <c r="AN67" s="424" t="str">
        <f>VLOOKUP(AI67,Matriz!B23:G28,MATCH(AL67,Matriz!B23:G23,0),FALSE)</f>
        <v>Alto</v>
      </c>
      <c r="AO67" s="403" t="s">
        <v>709</v>
      </c>
      <c r="AP67" s="403" t="s">
        <v>788</v>
      </c>
      <c r="AQ67" s="403" t="s">
        <v>789</v>
      </c>
      <c r="AR67" s="491">
        <v>44926</v>
      </c>
      <c r="AS67" s="491" t="s">
        <v>712</v>
      </c>
      <c r="AT67" s="403" t="s">
        <v>599</v>
      </c>
      <c r="AU67" s="403" t="s">
        <v>790</v>
      </c>
      <c r="AV67" s="403" t="s">
        <v>791</v>
      </c>
      <c r="AW67" s="404" t="s">
        <v>588</v>
      </c>
      <c r="AX67" s="403" t="s">
        <v>790</v>
      </c>
      <c r="AY67" s="433" t="s">
        <v>773</v>
      </c>
      <c r="AZ67" s="403" t="s">
        <v>792</v>
      </c>
      <c r="BA67" s="411">
        <v>1</v>
      </c>
      <c r="BB67" s="516" t="s">
        <v>793</v>
      </c>
      <c r="BC67" s="406" t="s">
        <v>588</v>
      </c>
      <c r="BD67" s="564">
        <v>1</v>
      </c>
      <c r="BE67" s="405" t="s">
        <v>794</v>
      </c>
      <c r="BF67" s="406" t="s">
        <v>795</v>
      </c>
      <c r="BG67" s="395">
        <v>1</v>
      </c>
      <c r="BH67" s="431" t="s">
        <v>796</v>
      </c>
      <c r="BI67" s="432" t="s">
        <v>588</v>
      </c>
      <c r="BJ67" s="573">
        <v>1</v>
      </c>
      <c r="BK67" s="517" t="s">
        <v>797</v>
      </c>
      <c r="BL67" s="426" t="s">
        <v>798</v>
      </c>
      <c r="BM67" s="570">
        <v>0.9</v>
      </c>
    </row>
    <row r="68" spans="1:65" s="28" customFormat="1" ht="22.5" customHeight="1">
      <c r="A68" s="403"/>
      <c r="B68" s="403"/>
      <c r="C68" s="403"/>
      <c r="D68" s="403"/>
      <c r="E68" s="403"/>
      <c r="F68" s="471"/>
      <c r="G68" s="403"/>
      <c r="H68" s="403"/>
      <c r="I68" s="403"/>
      <c r="J68" s="403"/>
      <c r="K68" s="403"/>
      <c r="L68" s="403"/>
      <c r="M68" s="403"/>
      <c r="N68" s="560"/>
      <c r="O68" s="403"/>
      <c r="P68" s="468"/>
      <c r="Q68" s="391"/>
      <c r="R68" s="38" t="s">
        <v>719</v>
      </c>
      <c r="S68" s="35" t="s">
        <v>785</v>
      </c>
      <c r="T68" s="35"/>
      <c r="U68" s="468"/>
      <c r="V68" s="401"/>
      <c r="W68" s="424"/>
      <c r="X68" s="569"/>
      <c r="Y68" s="381"/>
      <c r="Z68" s="400"/>
      <c r="AA68" s="388"/>
      <c r="AB68" s="400"/>
      <c r="AC68" s="388"/>
      <c r="AD68" s="402"/>
      <c r="AE68" s="400"/>
      <c r="AF68" s="400"/>
      <c r="AG68" s="400"/>
      <c r="AH68" s="401"/>
      <c r="AI68" s="397"/>
      <c r="AJ68" s="397"/>
      <c r="AK68" s="394"/>
      <c r="AL68" s="381"/>
      <c r="AM68" s="401"/>
      <c r="AN68" s="424"/>
      <c r="AO68" s="403"/>
      <c r="AP68" s="403"/>
      <c r="AQ68" s="410"/>
      <c r="AR68" s="410"/>
      <c r="AS68" s="410"/>
      <c r="AT68" s="410"/>
      <c r="AU68" s="403"/>
      <c r="AV68" s="403"/>
      <c r="AW68" s="405"/>
      <c r="AX68" s="403"/>
      <c r="AY68" s="434"/>
      <c r="AZ68" s="410"/>
      <c r="BA68" s="410"/>
      <c r="BB68" s="431"/>
      <c r="BC68" s="403"/>
      <c r="BD68" s="403"/>
      <c r="BE68" s="405"/>
      <c r="BF68" s="410"/>
      <c r="BG68" s="410"/>
      <c r="BH68" s="431"/>
      <c r="BI68" s="432"/>
      <c r="BJ68" s="426"/>
      <c r="BK68" s="518"/>
      <c r="BL68" s="426"/>
      <c r="BM68" s="571"/>
    </row>
    <row r="69" spans="1:65" s="28" customFormat="1" ht="22.5" customHeight="1">
      <c r="A69" s="403"/>
      <c r="B69" s="403"/>
      <c r="C69" s="403"/>
      <c r="D69" s="403"/>
      <c r="E69" s="403"/>
      <c r="F69" s="471"/>
      <c r="G69" s="403"/>
      <c r="H69" s="403"/>
      <c r="I69" s="403"/>
      <c r="J69" s="403"/>
      <c r="K69" s="403"/>
      <c r="L69" s="403"/>
      <c r="M69" s="403"/>
      <c r="N69" s="560"/>
      <c r="O69" s="403"/>
      <c r="P69" s="468"/>
      <c r="Q69" s="391"/>
      <c r="R69" s="38" t="s">
        <v>720</v>
      </c>
      <c r="S69" s="35" t="s">
        <v>785</v>
      </c>
      <c r="T69" s="35"/>
      <c r="U69" s="468"/>
      <c r="V69" s="401"/>
      <c r="W69" s="424"/>
      <c r="X69" s="569"/>
      <c r="Y69" s="381"/>
      <c r="Z69" s="400"/>
      <c r="AA69" s="388"/>
      <c r="AB69" s="400"/>
      <c r="AC69" s="388"/>
      <c r="AD69" s="402"/>
      <c r="AE69" s="400"/>
      <c r="AF69" s="400"/>
      <c r="AG69" s="400"/>
      <c r="AH69" s="401"/>
      <c r="AI69" s="397"/>
      <c r="AJ69" s="397"/>
      <c r="AK69" s="394"/>
      <c r="AL69" s="381"/>
      <c r="AM69" s="401"/>
      <c r="AN69" s="424"/>
      <c r="AO69" s="403"/>
      <c r="AP69" s="403"/>
      <c r="AQ69" s="410"/>
      <c r="AR69" s="410"/>
      <c r="AS69" s="410"/>
      <c r="AT69" s="410"/>
      <c r="AU69" s="403"/>
      <c r="AV69" s="403"/>
      <c r="AW69" s="405"/>
      <c r="AX69" s="403"/>
      <c r="AY69" s="434"/>
      <c r="AZ69" s="410"/>
      <c r="BA69" s="410"/>
      <c r="BB69" s="431"/>
      <c r="BC69" s="403"/>
      <c r="BD69" s="403"/>
      <c r="BE69" s="405"/>
      <c r="BF69" s="410"/>
      <c r="BG69" s="410"/>
      <c r="BH69" s="431"/>
      <c r="BI69" s="432"/>
      <c r="BJ69" s="426"/>
      <c r="BK69" s="518"/>
      <c r="BL69" s="426"/>
      <c r="BM69" s="571"/>
    </row>
    <row r="70" spans="1:65" s="28" customFormat="1" ht="22.5" customHeight="1">
      <c r="A70" s="403"/>
      <c r="B70" s="403"/>
      <c r="C70" s="403"/>
      <c r="D70" s="403"/>
      <c r="E70" s="403"/>
      <c r="F70" s="471"/>
      <c r="G70" s="403"/>
      <c r="H70" s="403"/>
      <c r="I70" s="403"/>
      <c r="J70" s="403"/>
      <c r="K70" s="403"/>
      <c r="L70" s="403"/>
      <c r="M70" s="403"/>
      <c r="N70" s="560"/>
      <c r="O70" s="403"/>
      <c r="P70" s="468"/>
      <c r="Q70" s="391"/>
      <c r="R70" s="38" t="s">
        <v>721</v>
      </c>
      <c r="S70" s="35"/>
      <c r="T70" s="35" t="s">
        <v>785</v>
      </c>
      <c r="U70" s="468"/>
      <c r="V70" s="401"/>
      <c r="W70" s="424"/>
      <c r="X70" s="569"/>
      <c r="Y70" s="381"/>
      <c r="Z70" s="400"/>
      <c r="AA70" s="388"/>
      <c r="AB70" s="400"/>
      <c r="AC70" s="388"/>
      <c r="AD70" s="402"/>
      <c r="AE70" s="400"/>
      <c r="AF70" s="400"/>
      <c r="AG70" s="400"/>
      <c r="AH70" s="401"/>
      <c r="AI70" s="397"/>
      <c r="AJ70" s="397"/>
      <c r="AK70" s="394"/>
      <c r="AL70" s="381"/>
      <c r="AM70" s="401"/>
      <c r="AN70" s="424"/>
      <c r="AO70" s="403"/>
      <c r="AP70" s="403"/>
      <c r="AQ70" s="410"/>
      <c r="AR70" s="410"/>
      <c r="AS70" s="410"/>
      <c r="AT70" s="410"/>
      <c r="AU70" s="403"/>
      <c r="AV70" s="403"/>
      <c r="AW70" s="405"/>
      <c r="AX70" s="403"/>
      <c r="AY70" s="434"/>
      <c r="AZ70" s="410"/>
      <c r="BA70" s="410"/>
      <c r="BB70" s="431"/>
      <c r="BC70" s="403"/>
      <c r="BD70" s="403"/>
      <c r="BE70" s="405"/>
      <c r="BF70" s="410"/>
      <c r="BG70" s="410"/>
      <c r="BH70" s="431"/>
      <c r="BI70" s="432"/>
      <c r="BJ70" s="426"/>
      <c r="BK70" s="518"/>
      <c r="BL70" s="426"/>
      <c r="BM70" s="571"/>
    </row>
    <row r="71" spans="1:65" s="28" customFormat="1" ht="22.5" customHeight="1">
      <c r="A71" s="403"/>
      <c r="B71" s="403"/>
      <c r="C71" s="403"/>
      <c r="D71" s="403"/>
      <c r="E71" s="403"/>
      <c r="F71" s="471"/>
      <c r="G71" s="403"/>
      <c r="H71" s="403"/>
      <c r="I71" s="403"/>
      <c r="J71" s="403"/>
      <c r="K71" s="403"/>
      <c r="L71" s="403"/>
      <c r="M71" s="403"/>
      <c r="N71" s="560"/>
      <c r="O71" s="403"/>
      <c r="P71" s="468"/>
      <c r="Q71" s="391"/>
      <c r="R71" s="38" t="s">
        <v>722</v>
      </c>
      <c r="S71" s="35" t="s">
        <v>785</v>
      </c>
      <c r="T71" s="35"/>
      <c r="U71" s="468"/>
      <c r="V71" s="401"/>
      <c r="W71" s="424"/>
      <c r="X71" s="569"/>
      <c r="Y71" s="381"/>
      <c r="Z71" s="400"/>
      <c r="AA71" s="388"/>
      <c r="AB71" s="400"/>
      <c r="AC71" s="388"/>
      <c r="AD71" s="402"/>
      <c r="AE71" s="400"/>
      <c r="AF71" s="400"/>
      <c r="AG71" s="400"/>
      <c r="AH71" s="401"/>
      <c r="AI71" s="397"/>
      <c r="AJ71" s="397"/>
      <c r="AK71" s="394"/>
      <c r="AL71" s="381"/>
      <c r="AM71" s="401"/>
      <c r="AN71" s="424"/>
      <c r="AO71" s="403"/>
      <c r="AP71" s="403"/>
      <c r="AQ71" s="410"/>
      <c r="AR71" s="410"/>
      <c r="AS71" s="410"/>
      <c r="AT71" s="410"/>
      <c r="AU71" s="403"/>
      <c r="AV71" s="403"/>
      <c r="AW71" s="405"/>
      <c r="AX71" s="403"/>
      <c r="AY71" s="434"/>
      <c r="AZ71" s="410"/>
      <c r="BA71" s="410"/>
      <c r="BB71" s="431"/>
      <c r="BC71" s="403"/>
      <c r="BD71" s="403"/>
      <c r="BE71" s="405"/>
      <c r="BF71" s="410"/>
      <c r="BG71" s="410"/>
      <c r="BH71" s="431"/>
      <c r="BI71" s="432"/>
      <c r="BJ71" s="426"/>
      <c r="BK71" s="518"/>
      <c r="BL71" s="426"/>
      <c r="BM71" s="571"/>
    </row>
    <row r="72" spans="1:65" s="28" customFormat="1" ht="22.5" customHeight="1">
      <c r="A72" s="403"/>
      <c r="B72" s="403"/>
      <c r="C72" s="403"/>
      <c r="D72" s="403"/>
      <c r="E72" s="403"/>
      <c r="F72" s="471"/>
      <c r="G72" s="403"/>
      <c r="H72" s="403"/>
      <c r="I72" s="403"/>
      <c r="J72" s="403"/>
      <c r="K72" s="403"/>
      <c r="L72" s="403"/>
      <c r="M72" s="403"/>
      <c r="N72" s="560"/>
      <c r="O72" s="403"/>
      <c r="P72" s="468"/>
      <c r="Q72" s="391"/>
      <c r="R72" s="38" t="s">
        <v>723</v>
      </c>
      <c r="S72" s="35"/>
      <c r="T72" s="35" t="s">
        <v>785</v>
      </c>
      <c r="U72" s="468"/>
      <c r="V72" s="401"/>
      <c r="W72" s="424"/>
      <c r="X72" s="569"/>
      <c r="Y72" s="381"/>
      <c r="Z72" s="400"/>
      <c r="AA72" s="388"/>
      <c r="AB72" s="400"/>
      <c r="AC72" s="388"/>
      <c r="AD72" s="402"/>
      <c r="AE72" s="400"/>
      <c r="AF72" s="400"/>
      <c r="AG72" s="400"/>
      <c r="AH72" s="401"/>
      <c r="AI72" s="397"/>
      <c r="AJ72" s="397"/>
      <c r="AK72" s="394"/>
      <c r="AL72" s="381"/>
      <c r="AM72" s="401"/>
      <c r="AN72" s="424"/>
      <c r="AO72" s="403"/>
      <c r="AP72" s="403"/>
      <c r="AQ72" s="410"/>
      <c r="AR72" s="410"/>
      <c r="AS72" s="410"/>
      <c r="AT72" s="410"/>
      <c r="AU72" s="403"/>
      <c r="AV72" s="403"/>
      <c r="AW72" s="405"/>
      <c r="AX72" s="403"/>
      <c r="AY72" s="434"/>
      <c r="AZ72" s="410"/>
      <c r="BA72" s="410"/>
      <c r="BB72" s="431"/>
      <c r="BC72" s="403"/>
      <c r="BD72" s="403"/>
      <c r="BE72" s="405"/>
      <c r="BF72" s="410"/>
      <c r="BG72" s="410"/>
      <c r="BH72" s="431"/>
      <c r="BI72" s="432"/>
      <c r="BJ72" s="426"/>
      <c r="BK72" s="518"/>
      <c r="BL72" s="426"/>
      <c r="BM72" s="571"/>
    </row>
    <row r="73" spans="1:65" s="28" customFormat="1" ht="113.25" customHeight="1">
      <c r="A73" s="403"/>
      <c r="B73" s="403"/>
      <c r="C73" s="403"/>
      <c r="D73" s="403"/>
      <c r="E73" s="403"/>
      <c r="F73" s="471"/>
      <c r="G73" s="403"/>
      <c r="H73" s="403"/>
      <c r="I73" s="403"/>
      <c r="J73" s="403"/>
      <c r="K73" s="403"/>
      <c r="L73" s="403"/>
      <c r="M73" s="403"/>
      <c r="N73" s="560"/>
      <c r="O73" s="403"/>
      <c r="P73" s="468"/>
      <c r="Q73" s="391"/>
      <c r="R73" s="38" t="s">
        <v>724</v>
      </c>
      <c r="S73" s="35" t="s">
        <v>785</v>
      </c>
      <c r="T73" s="35"/>
      <c r="U73" s="468"/>
      <c r="V73" s="401"/>
      <c r="W73" s="424"/>
      <c r="X73" s="569"/>
      <c r="Y73" s="381"/>
      <c r="Z73" s="400"/>
      <c r="AA73" s="389"/>
      <c r="AB73" s="400"/>
      <c r="AC73" s="389"/>
      <c r="AD73" s="402"/>
      <c r="AE73" s="400"/>
      <c r="AF73" s="400"/>
      <c r="AG73" s="400"/>
      <c r="AH73" s="401"/>
      <c r="AI73" s="397"/>
      <c r="AJ73" s="397"/>
      <c r="AK73" s="394"/>
      <c r="AL73" s="381"/>
      <c r="AM73" s="401"/>
      <c r="AN73" s="424"/>
      <c r="AO73" s="403"/>
      <c r="AP73" s="403"/>
      <c r="AQ73" s="410"/>
      <c r="AR73" s="410"/>
      <c r="AS73" s="410"/>
      <c r="AT73" s="410"/>
      <c r="AU73" s="403"/>
      <c r="AV73" s="403"/>
      <c r="AW73" s="405"/>
      <c r="AX73" s="403"/>
      <c r="AY73" s="434"/>
      <c r="AZ73" s="410"/>
      <c r="BA73" s="410"/>
      <c r="BB73" s="431"/>
      <c r="BC73" s="403"/>
      <c r="BD73" s="403"/>
      <c r="BE73" s="406"/>
      <c r="BF73" s="410"/>
      <c r="BG73" s="410"/>
      <c r="BH73" s="431"/>
      <c r="BI73" s="432"/>
      <c r="BJ73" s="426"/>
      <c r="BK73" s="518"/>
      <c r="BL73" s="426"/>
      <c r="BM73" s="571"/>
    </row>
    <row r="74" spans="1:65" s="28" customFormat="1" ht="22.5" customHeight="1">
      <c r="A74" s="403"/>
      <c r="B74" s="403"/>
      <c r="C74" s="403"/>
      <c r="D74" s="403"/>
      <c r="E74" s="403"/>
      <c r="F74" s="471"/>
      <c r="G74" s="403"/>
      <c r="H74" s="403"/>
      <c r="I74" s="403"/>
      <c r="J74" s="403"/>
      <c r="K74" s="403"/>
      <c r="L74" s="403"/>
      <c r="M74" s="403"/>
      <c r="N74" s="560"/>
      <c r="O74" s="403"/>
      <c r="P74" s="468"/>
      <c r="Q74" s="391"/>
      <c r="R74" s="38" t="s">
        <v>725</v>
      </c>
      <c r="S74" s="35"/>
      <c r="T74" s="35" t="s">
        <v>785</v>
      </c>
      <c r="U74" s="468"/>
      <c r="V74" s="401"/>
      <c r="W74" s="424"/>
      <c r="X74" s="569" t="s">
        <v>799</v>
      </c>
      <c r="Y74" s="381" t="str">
        <f>IF(Z74="Preventivo","X",IF(Z67="Detectivo","X","X "))</f>
        <v xml:space="preserve">X </v>
      </c>
      <c r="Z74" s="399" t="s">
        <v>593</v>
      </c>
      <c r="AA74" s="387">
        <f>IF(Z74="","",IF(Z74="Preventivo",25%,15%))</f>
        <v>0.15</v>
      </c>
      <c r="AB74" s="399" t="s">
        <v>594</v>
      </c>
      <c r="AC74" s="404">
        <f>IF(AB74="Automatico",25%,15%)</f>
        <v>0.15</v>
      </c>
      <c r="AD74" s="401">
        <f>AA74+AC74</f>
        <v>0.3</v>
      </c>
      <c r="AE74" s="399" t="s">
        <v>582</v>
      </c>
      <c r="AF74" s="399" t="s">
        <v>583</v>
      </c>
      <c r="AG74" s="399" t="s">
        <v>584</v>
      </c>
      <c r="AH74" s="401">
        <f>AH67-(AH67*AD74)</f>
        <v>0.16799999999999998</v>
      </c>
      <c r="AI74" s="397"/>
      <c r="AJ74" s="397"/>
      <c r="AK74" s="394"/>
      <c r="AL74" s="381"/>
      <c r="AM74" s="401"/>
      <c r="AN74" s="424"/>
      <c r="AO74" s="403"/>
      <c r="AP74" s="403" t="s">
        <v>800</v>
      </c>
      <c r="AQ74" s="403" t="s">
        <v>789</v>
      </c>
      <c r="AR74" s="491">
        <v>44926</v>
      </c>
      <c r="AS74" s="491" t="s">
        <v>712</v>
      </c>
      <c r="AT74" s="403" t="s">
        <v>599</v>
      </c>
      <c r="AU74" s="403" t="s">
        <v>801</v>
      </c>
      <c r="AV74" s="403" t="s">
        <v>802</v>
      </c>
      <c r="AW74" s="405"/>
      <c r="AX74" s="403" t="s">
        <v>801</v>
      </c>
      <c r="AY74" s="403" t="s">
        <v>773</v>
      </c>
      <c r="AZ74" s="403" t="s">
        <v>803</v>
      </c>
      <c r="BA74" s="411">
        <v>0.4</v>
      </c>
      <c r="BB74" s="431" t="s">
        <v>804</v>
      </c>
      <c r="BC74" s="403" t="s">
        <v>588</v>
      </c>
      <c r="BD74" s="556">
        <v>1</v>
      </c>
      <c r="BE74" s="404" t="s">
        <v>794</v>
      </c>
      <c r="BF74" s="403" t="s">
        <v>805</v>
      </c>
      <c r="BG74" s="411"/>
      <c r="BH74" s="431" t="s">
        <v>806</v>
      </c>
      <c r="BI74" s="413" t="s">
        <v>588</v>
      </c>
      <c r="BJ74" s="572">
        <v>1</v>
      </c>
      <c r="BK74" s="412" t="s">
        <v>797</v>
      </c>
      <c r="BL74" s="412" t="s">
        <v>807</v>
      </c>
      <c r="BM74" s="380">
        <v>1</v>
      </c>
    </row>
    <row r="75" spans="1:65" s="28" customFormat="1" ht="22.5" customHeight="1">
      <c r="A75" s="403"/>
      <c r="B75" s="403"/>
      <c r="C75" s="403"/>
      <c r="D75" s="403"/>
      <c r="E75" s="403"/>
      <c r="F75" s="471"/>
      <c r="G75" s="403"/>
      <c r="H75" s="403"/>
      <c r="I75" s="403"/>
      <c r="J75" s="403"/>
      <c r="K75" s="403"/>
      <c r="L75" s="403"/>
      <c r="M75" s="403"/>
      <c r="N75" s="560"/>
      <c r="O75" s="403"/>
      <c r="P75" s="468"/>
      <c r="Q75" s="391"/>
      <c r="R75" s="38" t="s">
        <v>731</v>
      </c>
      <c r="S75" s="35"/>
      <c r="T75" s="35" t="s">
        <v>785</v>
      </c>
      <c r="U75" s="468"/>
      <c r="V75" s="401"/>
      <c r="W75" s="424"/>
      <c r="X75" s="569"/>
      <c r="Y75" s="402"/>
      <c r="Z75" s="400"/>
      <c r="AA75" s="388"/>
      <c r="AB75" s="400"/>
      <c r="AC75" s="405"/>
      <c r="AD75" s="402"/>
      <c r="AE75" s="399"/>
      <c r="AF75" s="400"/>
      <c r="AG75" s="400"/>
      <c r="AH75" s="401"/>
      <c r="AI75" s="397"/>
      <c r="AJ75" s="397"/>
      <c r="AK75" s="394"/>
      <c r="AL75" s="381"/>
      <c r="AM75" s="401"/>
      <c r="AN75" s="424"/>
      <c r="AO75" s="403"/>
      <c r="AP75" s="403"/>
      <c r="AQ75" s="410"/>
      <c r="AR75" s="410"/>
      <c r="AS75" s="410"/>
      <c r="AT75" s="410"/>
      <c r="AU75" s="403"/>
      <c r="AV75" s="410"/>
      <c r="AW75" s="405"/>
      <c r="AX75" s="403"/>
      <c r="AY75" s="410"/>
      <c r="AZ75" s="410"/>
      <c r="BA75" s="410"/>
      <c r="BB75" s="574"/>
      <c r="BC75" s="410"/>
      <c r="BD75" s="410"/>
      <c r="BE75" s="405"/>
      <c r="BF75" s="410"/>
      <c r="BG75" s="410"/>
      <c r="BH75" s="574"/>
      <c r="BI75" s="530"/>
      <c r="BJ75" s="530"/>
      <c r="BK75" s="488"/>
      <c r="BL75" s="413"/>
      <c r="BM75" s="530"/>
    </row>
    <row r="76" spans="1:65" s="28" customFormat="1" ht="22.5" customHeight="1">
      <c r="A76" s="403"/>
      <c r="B76" s="403"/>
      <c r="C76" s="403"/>
      <c r="D76" s="403"/>
      <c r="E76" s="403"/>
      <c r="F76" s="471"/>
      <c r="G76" s="403"/>
      <c r="H76" s="403"/>
      <c r="I76" s="403"/>
      <c r="J76" s="403"/>
      <c r="K76" s="403"/>
      <c r="L76" s="403"/>
      <c r="M76" s="403"/>
      <c r="N76" s="560"/>
      <c r="O76" s="403"/>
      <c r="P76" s="468"/>
      <c r="Q76" s="391"/>
      <c r="R76" s="38" t="s">
        <v>732</v>
      </c>
      <c r="S76" s="35" t="s">
        <v>785</v>
      </c>
      <c r="T76" s="35"/>
      <c r="U76" s="468"/>
      <c r="V76" s="401"/>
      <c r="W76" s="424"/>
      <c r="X76" s="569"/>
      <c r="Y76" s="402"/>
      <c r="Z76" s="400"/>
      <c r="AA76" s="388"/>
      <c r="AB76" s="400"/>
      <c r="AC76" s="405"/>
      <c r="AD76" s="402"/>
      <c r="AE76" s="399"/>
      <c r="AF76" s="400"/>
      <c r="AG76" s="400"/>
      <c r="AH76" s="401"/>
      <c r="AI76" s="397"/>
      <c r="AJ76" s="397"/>
      <c r="AK76" s="394"/>
      <c r="AL76" s="381"/>
      <c r="AM76" s="401"/>
      <c r="AN76" s="424"/>
      <c r="AO76" s="403"/>
      <c r="AP76" s="403"/>
      <c r="AQ76" s="410"/>
      <c r="AR76" s="410"/>
      <c r="AS76" s="410"/>
      <c r="AT76" s="410"/>
      <c r="AU76" s="403"/>
      <c r="AV76" s="410"/>
      <c r="AW76" s="405"/>
      <c r="AX76" s="403"/>
      <c r="AY76" s="410"/>
      <c r="AZ76" s="410"/>
      <c r="BA76" s="410"/>
      <c r="BB76" s="574"/>
      <c r="BC76" s="410"/>
      <c r="BD76" s="410"/>
      <c r="BE76" s="405"/>
      <c r="BF76" s="410"/>
      <c r="BG76" s="410"/>
      <c r="BH76" s="574"/>
      <c r="BI76" s="530"/>
      <c r="BJ76" s="530"/>
      <c r="BK76" s="488"/>
      <c r="BL76" s="413"/>
      <c r="BM76" s="530"/>
    </row>
    <row r="77" spans="1:65" s="28" customFormat="1" ht="22.5" customHeight="1">
      <c r="A77" s="403"/>
      <c r="B77" s="403"/>
      <c r="C77" s="403"/>
      <c r="D77" s="403"/>
      <c r="E77" s="403"/>
      <c r="F77" s="471"/>
      <c r="G77" s="403"/>
      <c r="H77" s="403"/>
      <c r="I77" s="403"/>
      <c r="J77" s="403"/>
      <c r="K77" s="403"/>
      <c r="L77" s="403"/>
      <c r="M77" s="403"/>
      <c r="N77" s="560"/>
      <c r="O77" s="403"/>
      <c r="P77" s="468"/>
      <c r="Q77" s="391"/>
      <c r="R77" s="38" t="s">
        <v>733</v>
      </c>
      <c r="S77" s="35" t="s">
        <v>785</v>
      </c>
      <c r="T77" s="35"/>
      <c r="U77" s="468"/>
      <c r="V77" s="401"/>
      <c r="W77" s="424"/>
      <c r="X77" s="569"/>
      <c r="Y77" s="402"/>
      <c r="Z77" s="400"/>
      <c r="AA77" s="388"/>
      <c r="AB77" s="400"/>
      <c r="AC77" s="405"/>
      <c r="AD77" s="402"/>
      <c r="AE77" s="399"/>
      <c r="AF77" s="400"/>
      <c r="AG77" s="400"/>
      <c r="AH77" s="401"/>
      <c r="AI77" s="397"/>
      <c r="AJ77" s="397"/>
      <c r="AK77" s="394"/>
      <c r="AL77" s="381"/>
      <c r="AM77" s="401"/>
      <c r="AN77" s="424"/>
      <c r="AO77" s="403"/>
      <c r="AP77" s="403"/>
      <c r="AQ77" s="410"/>
      <c r="AR77" s="410"/>
      <c r="AS77" s="410"/>
      <c r="AT77" s="410"/>
      <c r="AU77" s="403"/>
      <c r="AV77" s="410"/>
      <c r="AW77" s="405"/>
      <c r="AX77" s="403"/>
      <c r="AY77" s="410"/>
      <c r="AZ77" s="410"/>
      <c r="BA77" s="410"/>
      <c r="BB77" s="574"/>
      <c r="BC77" s="410"/>
      <c r="BD77" s="410"/>
      <c r="BE77" s="405"/>
      <c r="BF77" s="410"/>
      <c r="BG77" s="410"/>
      <c r="BH77" s="574"/>
      <c r="BI77" s="530"/>
      <c r="BJ77" s="530"/>
      <c r="BK77" s="488"/>
      <c r="BL77" s="413"/>
      <c r="BM77" s="530"/>
    </row>
    <row r="78" spans="1:65" s="28" customFormat="1" ht="22.5" customHeight="1">
      <c r="A78" s="403"/>
      <c r="B78" s="403"/>
      <c r="C78" s="403"/>
      <c r="D78" s="403"/>
      <c r="E78" s="403"/>
      <c r="F78" s="471"/>
      <c r="G78" s="403"/>
      <c r="H78" s="403"/>
      <c r="I78" s="403"/>
      <c r="J78" s="403"/>
      <c r="K78" s="403"/>
      <c r="L78" s="403"/>
      <c r="M78" s="403"/>
      <c r="N78" s="560"/>
      <c r="O78" s="403"/>
      <c r="P78" s="468"/>
      <c r="Q78" s="391"/>
      <c r="R78" s="38" t="s">
        <v>734</v>
      </c>
      <c r="S78" s="35" t="s">
        <v>785</v>
      </c>
      <c r="T78" s="35"/>
      <c r="U78" s="468"/>
      <c r="V78" s="401"/>
      <c r="W78" s="424"/>
      <c r="X78" s="569"/>
      <c r="Y78" s="402"/>
      <c r="Z78" s="400"/>
      <c r="AA78" s="388"/>
      <c r="AB78" s="400"/>
      <c r="AC78" s="405"/>
      <c r="AD78" s="402"/>
      <c r="AE78" s="399"/>
      <c r="AF78" s="400"/>
      <c r="AG78" s="400"/>
      <c r="AH78" s="401"/>
      <c r="AI78" s="397"/>
      <c r="AJ78" s="397"/>
      <c r="AK78" s="394"/>
      <c r="AL78" s="381"/>
      <c r="AM78" s="401"/>
      <c r="AN78" s="424"/>
      <c r="AO78" s="403"/>
      <c r="AP78" s="403"/>
      <c r="AQ78" s="410"/>
      <c r="AR78" s="410"/>
      <c r="AS78" s="410"/>
      <c r="AT78" s="410"/>
      <c r="AU78" s="403"/>
      <c r="AV78" s="410"/>
      <c r="AW78" s="405"/>
      <c r="AX78" s="403"/>
      <c r="AY78" s="410"/>
      <c r="AZ78" s="410"/>
      <c r="BA78" s="410"/>
      <c r="BB78" s="574"/>
      <c r="BC78" s="410"/>
      <c r="BD78" s="410"/>
      <c r="BE78" s="405"/>
      <c r="BF78" s="410"/>
      <c r="BG78" s="410"/>
      <c r="BH78" s="574"/>
      <c r="BI78" s="530"/>
      <c r="BJ78" s="530"/>
      <c r="BK78" s="488"/>
      <c r="BL78" s="413"/>
      <c r="BM78" s="530"/>
    </row>
    <row r="79" spans="1:65" s="28" customFormat="1" ht="22.5" customHeight="1">
      <c r="A79" s="403"/>
      <c r="B79" s="403"/>
      <c r="C79" s="403"/>
      <c r="D79" s="403"/>
      <c r="E79" s="403"/>
      <c r="F79" s="471"/>
      <c r="G79" s="403"/>
      <c r="H79" s="403"/>
      <c r="I79" s="403"/>
      <c r="J79" s="403"/>
      <c r="K79" s="403"/>
      <c r="L79" s="403"/>
      <c r="M79" s="403"/>
      <c r="N79" s="560"/>
      <c r="O79" s="403"/>
      <c r="P79" s="468"/>
      <c r="Q79" s="391"/>
      <c r="R79" s="38" t="s">
        <v>735</v>
      </c>
      <c r="S79" s="35" t="s">
        <v>785</v>
      </c>
      <c r="T79" s="35"/>
      <c r="U79" s="468"/>
      <c r="V79" s="401"/>
      <c r="W79" s="424"/>
      <c r="X79" s="569"/>
      <c r="Y79" s="402"/>
      <c r="Z79" s="400"/>
      <c r="AA79" s="388"/>
      <c r="AB79" s="400"/>
      <c r="AC79" s="405"/>
      <c r="AD79" s="402"/>
      <c r="AE79" s="399"/>
      <c r="AF79" s="400"/>
      <c r="AG79" s="400"/>
      <c r="AH79" s="401"/>
      <c r="AI79" s="397"/>
      <c r="AJ79" s="397"/>
      <c r="AK79" s="394"/>
      <c r="AL79" s="381"/>
      <c r="AM79" s="401"/>
      <c r="AN79" s="424"/>
      <c r="AO79" s="403"/>
      <c r="AP79" s="403"/>
      <c r="AQ79" s="410"/>
      <c r="AR79" s="410"/>
      <c r="AS79" s="410"/>
      <c r="AT79" s="410"/>
      <c r="AU79" s="403"/>
      <c r="AV79" s="410"/>
      <c r="AW79" s="405"/>
      <c r="AX79" s="403"/>
      <c r="AY79" s="410"/>
      <c r="AZ79" s="410"/>
      <c r="BA79" s="410"/>
      <c r="BB79" s="574"/>
      <c r="BC79" s="410"/>
      <c r="BD79" s="410"/>
      <c r="BE79" s="405"/>
      <c r="BF79" s="410"/>
      <c r="BG79" s="410"/>
      <c r="BH79" s="574"/>
      <c r="BI79" s="530"/>
      <c r="BJ79" s="530"/>
      <c r="BK79" s="488"/>
      <c r="BL79" s="413"/>
      <c r="BM79" s="530"/>
    </row>
    <row r="80" spans="1:65" s="28" customFormat="1" ht="22.5" customHeight="1">
      <c r="A80" s="403"/>
      <c r="B80" s="403"/>
      <c r="C80" s="403"/>
      <c r="D80" s="403"/>
      <c r="E80" s="403"/>
      <c r="F80" s="471"/>
      <c r="G80" s="403"/>
      <c r="H80" s="403"/>
      <c r="I80" s="403"/>
      <c r="J80" s="403"/>
      <c r="K80" s="403"/>
      <c r="L80" s="403"/>
      <c r="M80" s="403"/>
      <c r="N80" s="560"/>
      <c r="O80" s="403"/>
      <c r="P80" s="468"/>
      <c r="Q80" s="391"/>
      <c r="R80" s="38" t="s">
        <v>736</v>
      </c>
      <c r="S80" s="35"/>
      <c r="T80" s="35" t="s">
        <v>785</v>
      </c>
      <c r="U80" s="468"/>
      <c r="V80" s="401"/>
      <c r="W80" s="424"/>
      <c r="X80" s="569"/>
      <c r="Y80" s="402"/>
      <c r="Z80" s="400"/>
      <c r="AA80" s="388"/>
      <c r="AB80" s="400"/>
      <c r="AC80" s="405"/>
      <c r="AD80" s="402"/>
      <c r="AE80" s="399"/>
      <c r="AF80" s="400"/>
      <c r="AG80" s="400"/>
      <c r="AH80" s="401"/>
      <c r="AI80" s="397"/>
      <c r="AJ80" s="397"/>
      <c r="AK80" s="394"/>
      <c r="AL80" s="381"/>
      <c r="AM80" s="401"/>
      <c r="AN80" s="424"/>
      <c r="AO80" s="403"/>
      <c r="AP80" s="403"/>
      <c r="AQ80" s="410"/>
      <c r="AR80" s="410"/>
      <c r="AS80" s="410"/>
      <c r="AT80" s="410"/>
      <c r="AU80" s="403"/>
      <c r="AV80" s="410"/>
      <c r="AW80" s="405"/>
      <c r="AX80" s="403"/>
      <c r="AY80" s="410"/>
      <c r="AZ80" s="410"/>
      <c r="BA80" s="410"/>
      <c r="BB80" s="574"/>
      <c r="BC80" s="410"/>
      <c r="BD80" s="410"/>
      <c r="BE80" s="405"/>
      <c r="BF80" s="410"/>
      <c r="BG80" s="410"/>
      <c r="BH80" s="574"/>
      <c r="BI80" s="530"/>
      <c r="BJ80" s="530"/>
      <c r="BK80" s="488"/>
      <c r="BL80" s="413"/>
      <c r="BM80" s="530"/>
    </row>
    <row r="81" spans="1:65" s="28" customFormat="1" ht="22.5" customHeight="1">
      <c r="A81" s="403"/>
      <c r="B81" s="403"/>
      <c r="C81" s="403"/>
      <c r="D81" s="403"/>
      <c r="E81" s="403"/>
      <c r="F81" s="471"/>
      <c r="G81" s="403"/>
      <c r="H81" s="403"/>
      <c r="I81" s="403"/>
      <c r="J81" s="403"/>
      <c r="K81" s="403"/>
      <c r="L81" s="403"/>
      <c r="M81" s="403"/>
      <c r="N81" s="560"/>
      <c r="O81" s="403"/>
      <c r="P81" s="468"/>
      <c r="Q81" s="391"/>
      <c r="R81" s="38" t="s">
        <v>737</v>
      </c>
      <c r="S81" s="35" t="s">
        <v>785</v>
      </c>
      <c r="T81" s="35"/>
      <c r="U81" s="468"/>
      <c r="V81" s="401"/>
      <c r="W81" s="424"/>
      <c r="X81" s="569"/>
      <c r="Y81" s="402"/>
      <c r="Z81" s="400"/>
      <c r="AA81" s="388"/>
      <c r="AB81" s="400"/>
      <c r="AC81" s="405"/>
      <c r="AD81" s="402"/>
      <c r="AE81" s="399"/>
      <c r="AF81" s="400"/>
      <c r="AG81" s="400"/>
      <c r="AH81" s="401"/>
      <c r="AI81" s="397"/>
      <c r="AJ81" s="397"/>
      <c r="AK81" s="394"/>
      <c r="AL81" s="381"/>
      <c r="AM81" s="401"/>
      <c r="AN81" s="424"/>
      <c r="AO81" s="403"/>
      <c r="AP81" s="403"/>
      <c r="AQ81" s="410"/>
      <c r="AR81" s="410"/>
      <c r="AS81" s="410"/>
      <c r="AT81" s="410"/>
      <c r="AU81" s="403"/>
      <c r="AV81" s="410"/>
      <c r="AW81" s="405"/>
      <c r="AX81" s="403"/>
      <c r="AY81" s="410"/>
      <c r="AZ81" s="410"/>
      <c r="BA81" s="410"/>
      <c r="BB81" s="574"/>
      <c r="BC81" s="410"/>
      <c r="BD81" s="410"/>
      <c r="BE81" s="405"/>
      <c r="BF81" s="410"/>
      <c r="BG81" s="410"/>
      <c r="BH81" s="574"/>
      <c r="BI81" s="530"/>
      <c r="BJ81" s="530"/>
      <c r="BK81" s="488"/>
      <c r="BL81" s="413"/>
      <c r="BM81" s="530"/>
    </row>
    <row r="82" spans="1:65" s="28" customFormat="1" ht="22.5" customHeight="1">
      <c r="A82" s="403"/>
      <c r="B82" s="403"/>
      <c r="C82" s="403"/>
      <c r="D82" s="403"/>
      <c r="E82" s="403"/>
      <c r="F82" s="471"/>
      <c r="G82" s="403"/>
      <c r="H82" s="403"/>
      <c r="I82" s="403"/>
      <c r="J82" s="403"/>
      <c r="K82" s="403"/>
      <c r="L82" s="403"/>
      <c r="M82" s="403"/>
      <c r="N82" s="560"/>
      <c r="O82" s="403"/>
      <c r="P82" s="468"/>
      <c r="Q82" s="391"/>
      <c r="R82" s="38" t="s">
        <v>738</v>
      </c>
      <c r="S82" s="35"/>
      <c r="T82" s="35" t="s">
        <v>785</v>
      </c>
      <c r="U82" s="468"/>
      <c r="V82" s="401"/>
      <c r="W82" s="424"/>
      <c r="X82" s="569"/>
      <c r="Y82" s="402"/>
      <c r="Z82" s="400"/>
      <c r="AA82" s="388"/>
      <c r="AB82" s="400"/>
      <c r="AC82" s="405"/>
      <c r="AD82" s="402"/>
      <c r="AE82" s="399"/>
      <c r="AF82" s="400"/>
      <c r="AG82" s="400"/>
      <c r="AH82" s="401"/>
      <c r="AI82" s="397"/>
      <c r="AJ82" s="397"/>
      <c r="AK82" s="394"/>
      <c r="AL82" s="381"/>
      <c r="AM82" s="401"/>
      <c r="AN82" s="424"/>
      <c r="AO82" s="403"/>
      <c r="AP82" s="403"/>
      <c r="AQ82" s="410"/>
      <c r="AR82" s="410"/>
      <c r="AS82" s="410"/>
      <c r="AT82" s="410"/>
      <c r="AU82" s="403"/>
      <c r="AV82" s="410"/>
      <c r="AW82" s="405"/>
      <c r="AX82" s="403"/>
      <c r="AY82" s="410"/>
      <c r="AZ82" s="410"/>
      <c r="BA82" s="410"/>
      <c r="BB82" s="574"/>
      <c r="BC82" s="410"/>
      <c r="BD82" s="410"/>
      <c r="BE82" s="405"/>
      <c r="BF82" s="410"/>
      <c r="BG82" s="410"/>
      <c r="BH82" s="574"/>
      <c r="BI82" s="530"/>
      <c r="BJ82" s="530"/>
      <c r="BK82" s="488"/>
      <c r="BL82" s="413"/>
      <c r="BM82" s="530"/>
    </row>
    <row r="83" spans="1:65" s="28" customFormat="1" ht="22.5" customHeight="1">
      <c r="A83" s="403"/>
      <c r="B83" s="403"/>
      <c r="C83" s="403"/>
      <c r="D83" s="403"/>
      <c r="E83" s="403"/>
      <c r="F83" s="471"/>
      <c r="G83" s="403"/>
      <c r="H83" s="403"/>
      <c r="I83" s="403"/>
      <c r="J83" s="403"/>
      <c r="K83" s="403"/>
      <c r="L83" s="403"/>
      <c r="M83" s="403"/>
      <c r="N83" s="560"/>
      <c r="O83" s="403"/>
      <c r="P83" s="468"/>
      <c r="Q83" s="391"/>
      <c r="R83" s="38" t="s">
        <v>739</v>
      </c>
      <c r="S83" s="35"/>
      <c r="T83" s="35" t="s">
        <v>785</v>
      </c>
      <c r="U83" s="468"/>
      <c r="V83" s="401"/>
      <c r="W83" s="424"/>
      <c r="X83" s="569"/>
      <c r="Y83" s="402"/>
      <c r="Z83" s="400"/>
      <c r="AA83" s="388"/>
      <c r="AB83" s="400"/>
      <c r="AC83" s="405"/>
      <c r="AD83" s="402"/>
      <c r="AE83" s="399"/>
      <c r="AF83" s="400"/>
      <c r="AG83" s="400"/>
      <c r="AH83" s="401"/>
      <c r="AI83" s="397"/>
      <c r="AJ83" s="397"/>
      <c r="AK83" s="394"/>
      <c r="AL83" s="381"/>
      <c r="AM83" s="401"/>
      <c r="AN83" s="424"/>
      <c r="AO83" s="403"/>
      <c r="AP83" s="403"/>
      <c r="AQ83" s="410"/>
      <c r="AR83" s="410"/>
      <c r="AS83" s="410"/>
      <c r="AT83" s="410"/>
      <c r="AU83" s="403"/>
      <c r="AV83" s="410"/>
      <c r="AW83" s="405"/>
      <c r="AX83" s="403"/>
      <c r="AY83" s="410"/>
      <c r="AZ83" s="410"/>
      <c r="BA83" s="410"/>
      <c r="BB83" s="574"/>
      <c r="BC83" s="410"/>
      <c r="BD83" s="410"/>
      <c r="BE83" s="405"/>
      <c r="BF83" s="410"/>
      <c r="BG83" s="410"/>
      <c r="BH83" s="574"/>
      <c r="BI83" s="530"/>
      <c r="BJ83" s="530"/>
      <c r="BK83" s="488"/>
      <c r="BL83" s="413"/>
      <c r="BM83" s="530"/>
    </row>
    <row r="84" spans="1:65" s="28" customFormat="1" ht="22.5" customHeight="1">
      <c r="A84" s="403"/>
      <c r="B84" s="403"/>
      <c r="C84" s="403"/>
      <c r="D84" s="403"/>
      <c r="E84" s="403"/>
      <c r="F84" s="471"/>
      <c r="G84" s="403"/>
      <c r="H84" s="403"/>
      <c r="I84" s="403"/>
      <c r="J84" s="403"/>
      <c r="K84" s="403"/>
      <c r="L84" s="403"/>
      <c r="M84" s="403"/>
      <c r="N84" s="560"/>
      <c r="O84" s="403"/>
      <c r="P84" s="468"/>
      <c r="Q84" s="391"/>
      <c r="R84" s="38" t="s">
        <v>740</v>
      </c>
      <c r="S84" s="35"/>
      <c r="T84" s="35" t="s">
        <v>785</v>
      </c>
      <c r="U84" s="468"/>
      <c r="V84" s="401"/>
      <c r="W84" s="424"/>
      <c r="X84" s="569"/>
      <c r="Y84" s="402"/>
      <c r="Z84" s="400"/>
      <c r="AA84" s="388"/>
      <c r="AB84" s="400"/>
      <c r="AC84" s="405"/>
      <c r="AD84" s="402"/>
      <c r="AE84" s="399"/>
      <c r="AF84" s="400"/>
      <c r="AG84" s="400"/>
      <c r="AH84" s="401"/>
      <c r="AI84" s="397"/>
      <c r="AJ84" s="397"/>
      <c r="AK84" s="394"/>
      <c r="AL84" s="381"/>
      <c r="AM84" s="401"/>
      <c r="AN84" s="424"/>
      <c r="AO84" s="403"/>
      <c r="AP84" s="403"/>
      <c r="AQ84" s="410"/>
      <c r="AR84" s="410"/>
      <c r="AS84" s="410"/>
      <c r="AT84" s="410"/>
      <c r="AU84" s="403"/>
      <c r="AV84" s="410"/>
      <c r="AW84" s="405"/>
      <c r="AX84" s="403"/>
      <c r="AY84" s="410"/>
      <c r="AZ84" s="410"/>
      <c r="BA84" s="410"/>
      <c r="BB84" s="574"/>
      <c r="BC84" s="410"/>
      <c r="BD84" s="410"/>
      <c r="BE84" s="405"/>
      <c r="BF84" s="410"/>
      <c r="BG84" s="410"/>
      <c r="BH84" s="574"/>
      <c r="BI84" s="530"/>
      <c r="BJ84" s="530"/>
      <c r="BK84" s="488"/>
      <c r="BL84" s="413"/>
      <c r="BM84" s="530"/>
    </row>
    <row r="85" spans="1:65" s="28" customFormat="1" ht="22.5" customHeight="1">
      <c r="A85" s="403"/>
      <c r="B85" s="403"/>
      <c r="C85" s="403"/>
      <c r="D85" s="403"/>
      <c r="E85" s="403"/>
      <c r="F85" s="471"/>
      <c r="G85" s="403"/>
      <c r="H85" s="403"/>
      <c r="I85" s="403"/>
      <c r="J85" s="403"/>
      <c r="K85" s="403"/>
      <c r="L85" s="403"/>
      <c r="M85" s="403"/>
      <c r="N85" s="560"/>
      <c r="O85" s="403"/>
      <c r="P85" s="468"/>
      <c r="Q85" s="391"/>
      <c r="R85" s="38" t="s">
        <v>741</v>
      </c>
      <c r="S85" s="35"/>
      <c r="T85" s="35" t="s">
        <v>785</v>
      </c>
      <c r="U85" s="468"/>
      <c r="V85" s="401"/>
      <c r="W85" s="424"/>
      <c r="X85" s="569"/>
      <c r="Y85" s="402"/>
      <c r="Z85" s="400"/>
      <c r="AA85" s="388"/>
      <c r="AB85" s="400"/>
      <c r="AC85" s="405"/>
      <c r="AD85" s="402"/>
      <c r="AE85" s="399"/>
      <c r="AF85" s="400"/>
      <c r="AG85" s="400"/>
      <c r="AH85" s="401"/>
      <c r="AI85" s="397"/>
      <c r="AJ85" s="397"/>
      <c r="AK85" s="394"/>
      <c r="AL85" s="381"/>
      <c r="AM85" s="401"/>
      <c r="AN85" s="424"/>
      <c r="AO85" s="403"/>
      <c r="AP85" s="403"/>
      <c r="AQ85" s="410"/>
      <c r="AR85" s="410"/>
      <c r="AS85" s="410"/>
      <c r="AT85" s="410"/>
      <c r="AU85" s="403"/>
      <c r="AV85" s="410"/>
      <c r="AW85" s="405"/>
      <c r="AX85" s="403"/>
      <c r="AY85" s="410"/>
      <c r="AZ85" s="410"/>
      <c r="BA85" s="410"/>
      <c r="BB85" s="574"/>
      <c r="BC85" s="410"/>
      <c r="BD85" s="410"/>
      <c r="BE85" s="405"/>
      <c r="BF85" s="410"/>
      <c r="BG85" s="410"/>
      <c r="BH85" s="574"/>
      <c r="BI85" s="530"/>
      <c r="BJ85" s="530"/>
      <c r="BK85" s="488"/>
      <c r="BL85" s="413"/>
      <c r="BM85" s="530"/>
    </row>
    <row r="86" spans="1:65" s="28" customFormat="1" ht="22.5" customHeight="1">
      <c r="A86" s="403"/>
      <c r="B86" s="403"/>
      <c r="C86" s="403"/>
      <c r="D86" s="403"/>
      <c r="E86" s="403"/>
      <c r="F86" s="471"/>
      <c r="G86" s="403"/>
      <c r="H86" s="403"/>
      <c r="I86" s="403"/>
      <c r="J86" s="403"/>
      <c r="K86" s="403"/>
      <c r="L86" s="403"/>
      <c r="M86" s="403"/>
      <c r="N86" s="560"/>
      <c r="O86" s="403"/>
      <c r="P86" s="469"/>
      <c r="Q86" s="392"/>
      <c r="R86" s="36" t="s">
        <v>742</v>
      </c>
      <c r="S86" s="35">
        <f>COUNTA(S67:S85)</f>
        <v>10</v>
      </c>
      <c r="T86" s="35">
        <f>COUNTA(T67:T85)</f>
        <v>9</v>
      </c>
      <c r="U86" s="469"/>
      <c r="V86" s="401"/>
      <c r="W86" s="424"/>
      <c r="X86" s="569"/>
      <c r="Y86" s="402"/>
      <c r="Z86" s="400"/>
      <c r="AA86" s="389"/>
      <c r="AB86" s="400"/>
      <c r="AC86" s="406"/>
      <c r="AD86" s="402"/>
      <c r="AE86" s="399"/>
      <c r="AF86" s="400"/>
      <c r="AG86" s="400"/>
      <c r="AH86" s="401"/>
      <c r="AI86" s="398"/>
      <c r="AJ86" s="398"/>
      <c r="AK86" s="395"/>
      <c r="AL86" s="381"/>
      <c r="AM86" s="401"/>
      <c r="AN86" s="424"/>
      <c r="AO86" s="403"/>
      <c r="AP86" s="403"/>
      <c r="AQ86" s="410"/>
      <c r="AR86" s="410"/>
      <c r="AS86" s="410"/>
      <c r="AT86" s="410"/>
      <c r="AU86" s="403"/>
      <c r="AV86" s="410"/>
      <c r="AW86" s="406"/>
      <c r="AX86" s="403"/>
      <c r="AY86" s="410"/>
      <c r="AZ86" s="410"/>
      <c r="BA86" s="410"/>
      <c r="BB86" s="574"/>
      <c r="BC86" s="410"/>
      <c r="BD86" s="410"/>
      <c r="BE86" s="406"/>
      <c r="BF86" s="410"/>
      <c r="BG86" s="410"/>
      <c r="BH86" s="574"/>
      <c r="BI86" s="530"/>
      <c r="BJ86" s="530"/>
      <c r="BK86" s="488"/>
      <c r="BL86" s="413"/>
      <c r="BM86" s="530"/>
    </row>
    <row r="87" spans="1:65" s="77" customFormat="1" ht="9" customHeight="1">
      <c r="A87" s="422">
        <v>1</v>
      </c>
      <c r="B87" s="422" t="s">
        <v>600</v>
      </c>
      <c r="C87" s="435" t="s">
        <v>697</v>
      </c>
      <c r="D87" s="435"/>
      <c r="E87" s="435"/>
      <c r="F87" s="422" t="s">
        <v>808</v>
      </c>
      <c r="G87" s="382" t="s">
        <v>701</v>
      </c>
      <c r="H87" s="382"/>
      <c r="I87" s="382"/>
      <c r="J87" s="382" t="s">
        <v>701</v>
      </c>
      <c r="K87" s="382" t="s">
        <v>809</v>
      </c>
      <c r="L87" s="382" t="s">
        <v>810</v>
      </c>
      <c r="M87" s="382" t="s">
        <v>811</v>
      </c>
      <c r="N87" s="382" t="s">
        <v>705</v>
      </c>
      <c r="O87" s="422" t="s">
        <v>747</v>
      </c>
      <c r="P87" s="548"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551">
        <f>IF(P87="Casi seguro",100%,IF(P87="Probable",80%,IF(P87="Posible",60%,IF(P87="Improbable",40%,IF(P87="Rara vez",20%,0)))))</f>
        <v>0.4</v>
      </c>
      <c r="R87" s="74" t="s">
        <v>707</v>
      </c>
      <c r="S87" s="75" t="s">
        <v>701</v>
      </c>
      <c r="T87" s="75"/>
      <c r="U87" s="522" t="str">
        <f>IF(S106&lt;=5,"Moderado",IF(S106&lt;=11,"Mayor","Catastrofico"))</f>
        <v>Mayor</v>
      </c>
      <c r="V87" s="384">
        <f>IF(U87=0,0,IF(U87="Moderado",60%,IF(U87="Mayor",80%,100%)))</f>
        <v>0.8</v>
      </c>
      <c r="W87" s="522" t="e">
        <f>VLOOKUP(P87,#REF!,MATCH(U87,#REF!,0),FALSE)</f>
        <v>#REF!</v>
      </c>
      <c r="X87" s="487" t="s">
        <v>812</v>
      </c>
      <c r="Y87" s="565" t="str">
        <f>IF(Z87="Preventivo","X",IF(Z87="Detectivo","X","X "))</f>
        <v>X</v>
      </c>
      <c r="Z87" s="475" t="s">
        <v>580</v>
      </c>
      <c r="AA87" s="480">
        <f>IF(Z87="","",IF(Z87="Preventivo",25%,15%))</f>
        <v>0.25</v>
      </c>
      <c r="AB87" s="475" t="s">
        <v>594</v>
      </c>
      <c r="AC87" s="480">
        <f>IF(AB87="Automatico",25%,15%)</f>
        <v>0.15</v>
      </c>
      <c r="AD87" s="483">
        <f>AA87+AC87</f>
        <v>0.4</v>
      </c>
      <c r="AE87" s="475" t="s">
        <v>582</v>
      </c>
      <c r="AF87" s="475" t="s">
        <v>583</v>
      </c>
      <c r="AG87" s="475" t="s">
        <v>584</v>
      </c>
      <c r="AH87" s="483">
        <f>Q87-(Q87*AD87)</f>
        <v>0.24</v>
      </c>
      <c r="AI87" s="523" t="str">
        <f>IF(AJ87=0,"Defina la frecuencia",IF(AJ87=20%,"Rara vez",IF(AJ87=40%,"Improbable",IF(AJ87=60%,"Posible",IF(AJ87=80%,"Probable","Casi seguro")))))</f>
        <v>Rara vez</v>
      </c>
      <c r="AJ87" s="523">
        <f>IF(AH94&lt;20%,20%,IF(AH94&lt;40%,40%,IF(AH94&lt;60%,60%,IF(AH94&lt;80%,80%,100%))))</f>
        <v>0.2</v>
      </c>
      <c r="AK87" s="76">
        <f>VALUE(AJ87)</f>
        <v>0.2</v>
      </c>
      <c r="AL87" s="522" t="str">
        <f>U87</f>
        <v>Mayor</v>
      </c>
      <c r="AM87" s="384">
        <f>V87</f>
        <v>0.8</v>
      </c>
      <c r="AN87" s="522" t="e">
        <f>VLOOKUP(AI87,#REF!,MATCH(AL87,#REF!,0),FALSE)</f>
        <v>#REF!</v>
      </c>
      <c r="AO87" s="557"/>
      <c r="AP87" s="422" t="s">
        <v>813</v>
      </c>
      <c r="AQ87" s="422" t="s">
        <v>711</v>
      </c>
      <c r="AR87" s="479">
        <v>44562</v>
      </c>
      <c r="AS87" s="479">
        <v>44926</v>
      </c>
      <c r="AT87" s="422"/>
      <c r="AU87" s="422" t="s">
        <v>814</v>
      </c>
      <c r="AV87" s="554" t="s">
        <v>815</v>
      </c>
      <c r="AW87" s="422"/>
      <c r="AX87" s="422"/>
      <c r="AY87" s="422"/>
      <c r="AZ87" s="422"/>
      <c r="BA87" s="477"/>
      <c r="BB87" s="422"/>
      <c r="BC87" s="422"/>
      <c r="BD87" s="422"/>
      <c r="BE87" s="435"/>
      <c r="BF87" s="422"/>
      <c r="BG87" s="477"/>
      <c r="BH87" s="422"/>
      <c r="BI87" s="422"/>
      <c r="BJ87" s="422"/>
      <c r="BK87" s="422"/>
      <c r="BL87" s="422"/>
      <c r="BM87" s="477"/>
    </row>
    <row r="88" spans="1:65" s="77" customFormat="1" ht="9" customHeight="1">
      <c r="A88" s="422"/>
      <c r="B88" s="422"/>
      <c r="C88" s="436"/>
      <c r="D88" s="436"/>
      <c r="E88" s="436"/>
      <c r="F88" s="422"/>
      <c r="G88" s="382"/>
      <c r="H88" s="382"/>
      <c r="I88" s="382"/>
      <c r="J88" s="382"/>
      <c r="K88" s="382"/>
      <c r="L88" s="382"/>
      <c r="M88" s="382"/>
      <c r="N88" s="382"/>
      <c r="O88" s="422"/>
      <c r="P88" s="549"/>
      <c r="Q88" s="552"/>
      <c r="R88" s="74" t="s">
        <v>719</v>
      </c>
      <c r="S88" s="75" t="s">
        <v>701</v>
      </c>
      <c r="T88" s="75"/>
      <c r="U88" s="522"/>
      <c r="V88" s="384"/>
      <c r="W88" s="522"/>
      <c r="X88" s="487"/>
      <c r="Y88" s="565"/>
      <c r="Z88" s="476"/>
      <c r="AA88" s="481"/>
      <c r="AB88" s="476"/>
      <c r="AC88" s="481"/>
      <c r="AD88" s="484"/>
      <c r="AE88" s="476"/>
      <c r="AF88" s="476"/>
      <c r="AG88" s="476"/>
      <c r="AH88" s="483"/>
      <c r="AI88" s="524"/>
      <c r="AJ88" s="524"/>
      <c r="AK88" s="78"/>
      <c r="AL88" s="522"/>
      <c r="AM88" s="384"/>
      <c r="AN88" s="522"/>
      <c r="AO88" s="558"/>
      <c r="AP88" s="422"/>
      <c r="AQ88" s="423"/>
      <c r="AR88" s="423"/>
      <c r="AS88" s="423"/>
      <c r="AT88" s="423"/>
      <c r="AU88" s="422"/>
      <c r="AV88" s="554"/>
      <c r="AW88" s="422"/>
      <c r="AX88" s="422"/>
      <c r="AY88" s="423"/>
      <c r="AZ88" s="423"/>
      <c r="BA88" s="423"/>
      <c r="BB88" s="422"/>
      <c r="BC88" s="422"/>
      <c r="BD88" s="422"/>
      <c r="BE88" s="436"/>
      <c r="BF88" s="423"/>
      <c r="BG88" s="423"/>
      <c r="BH88" s="422"/>
      <c r="BI88" s="422"/>
      <c r="BJ88" s="422"/>
      <c r="BK88" s="423"/>
      <c r="BL88" s="423"/>
      <c r="BM88" s="423"/>
    </row>
    <row r="89" spans="1:65" s="77" customFormat="1" ht="9" customHeight="1">
      <c r="A89" s="422"/>
      <c r="B89" s="422"/>
      <c r="C89" s="436"/>
      <c r="D89" s="436"/>
      <c r="E89" s="436"/>
      <c r="F89" s="422"/>
      <c r="G89" s="382"/>
      <c r="H89" s="382"/>
      <c r="I89" s="382"/>
      <c r="J89" s="382"/>
      <c r="K89" s="382"/>
      <c r="L89" s="382"/>
      <c r="M89" s="382"/>
      <c r="N89" s="382"/>
      <c r="O89" s="422"/>
      <c r="P89" s="549"/>
      <c r="Q89" s="552"/>
      <c r="R89" s="74" t="s">
        <v>720</v>
      </c>
      <c r="S89" s="75"/>
      <c r="T89" s="75" t="s">
        <v>701</v>
      </c>
      <c r="U89" s="522"/>
      <c r="V89" s="384"/>
      <c r="W89" s="522"/>
      <c r="X89" s="487"/>
      <c r="Y89" s="565"/>
      <c r="Z89" s="476"/>
      <c r="AA89" s="481"/>
      <c r="AB89" s="476"/>
      <c r="AC89" s="481"/>
      <c r="AD89" s="484"/>
      <c r="AE89" s="476"/>
      <c r="AF89" s="476"/>
      <c r="AG89" s="476"/>
      <c r="AH89" s="483"/>
      <c r="AI89" s="524"/>
      <c r="AJ89" s="524"/>
      <c r="AK89" s="78"/>
      <c r="AL89" s="522"/>
      <c r="AM89" s="384"/>
      <c r="AN89" s="522"/>
      <c r="AO89" s="558"/>
      <c r="AP89" s="422"/>
      <c r="AQ89" s="423"/>
      <c r="AR89" s="423"/>
      <c r="AS89" s="423"/>
      <c r="AT89" s="423"/>
      <c r="AU89" s="422"/>
      <c r="AV89" s="554"/>
      <c r="AW89" s="422"/>
      <c r="AX89" s="422"/>
      <c r="AY89" s="423"/>
      <c r="AZ89" s="423"/>
      <c r="BA89" s="423"/>
      <c r="BB89" s="422"/>
      <c r="BC89" s="422"/>
      <c r="BD89" s="422"/>
      <c r="BE89" s="436"/>
      <c r="BF89" s="423"/>
      <c r="BG89" s="423"/>
      <c r="BH89" s="422"/>
      <c r="BI89" s="422"/>
      <c r="BJ89" s="422"/>
      <c r="BK89" s="423"/>
      <c r="BL89" s="423"/>
      <c r="BM89" s="423"/>
    </row>
    <row r="90" spans="1:65" s="77" customFormat="1" ht="9" customHeight="1">
      <c r="A90" s="422"/>
      <c r="B90" s="422"/>
      <c r="C90" s="436"/>
      <c r="D90" s="436"/>
      <c r="E90" s="436"/>
      <c r="F90" s="422"/>
      <c r="G90" s="382"/>
      <c r="H90" s="382"/>
      <c r="I90" s="382"/>
      <c r="J90" s="382"/>
      <c r="K90" s="382"/>
      <c r="L90" s="382"/>
      <c r="M90" s="382"/>
      <c r="N90" s="382"/>
      <c r="O90" s="422"/>
      <c r="P90" s="549"/>
      <c r="Q90" s="552"/>
      <c r="R90" s="74" t="s">
        <v>721</v>
      </c>
      <c r="S90" s="75"/>
      <c r="T90" s="75" t="s">
        <v>701</v>
      </c>
      <c r="U90" s="522"/>
      <c r="V90" s="384"/>
      <c r="W90" s="522"/>
      <c r="X90" s="487"/>
      <c r="Y90" s="565"/>
      <c r="Z90" s="476"/>
      <c r="AA90" s="481"/>
      <c r="AB90" s="476"/>
      <c r="AC90" s="481"/>
      <c r="AD90" s="484"/>
      <c r="AE90" s="476"/>
      <c r="AF90" s="476"/>
      <c r="AG90" s="476"/>
      <c r="AH90" s="483"/>
      <c r="AI90" s="524"/>
      <c r="AJ90" s="524"/>
      <c r="AK90" s="78"/>
      <c r="AL90" s="522"/>
      <c r="AM90" s="384"/>
      <c r="AN90" s="522"/>
      <c r="AO90" s="558"/>
      <c r="AP90" s="422"/>
      <c r="AQ90" s="423"/>
      <c r="AR90" s="423"/>
      <c r="AS90" s="423"/>
      <c r="AT90" s="423"/>
      <c r="AU90" s="422"/>
      <c r="AV90" s="554"/>
      <c r="AW90" s="422"/>
      <c r="AX90" s="422"/>
      <c r="AY90" s="423"/>
      <c r="AZ90" s="423"/>
      <c r="BA90" s="423"/>
      <c r="BB90" s="422"/>
      <c r="BC90" s="422"/>
      <c r="BD90" s="422"/>
      <c r="BE90" s="436"/>
      <c r="BF90" s="423"/>
      <c r="BG90" s="423"/>
      <c r="BH90" s="422"/>
      <c r="BI90" s="422"/>
      <c r="BJ90" s="422"/>
      <c r="BK90" s="423"/>
      <c r="BL90" s="423"/>
      <c r="BM90" s="423"/>
    </row>
    <row r="91" spans="1:65" s="77" customFormat="1" ht="9" customHeight="1">
      <c r="A91" s="422"/>
      <c r="B91" s="422"/>
      <c r="C91" s="436"/>
      <c r="D91" s="436"/>
      <c r="E91" s="436"/>
      <c r="F91" s="422"/>
      <c r="G91" s="382"/>
      <c r="H91" s="382"/>
      <c r="I91" s="382"/>
      <c r="J91" s="382"/>
      <c r="K91" s="382"/>
      <c r="L91" s="382"/>
      <c r="M91" s="382"/>
      <c r="N91" s="382"/>
      <c r="O91" s="422"/>
      <c r="P91" s="549"/>
      <c r="Q91" s="552"/>
      <c r="R91" s="74" t="s">
        <v>722</v>
      </c>
      <c r="S91" s="75" t="s">
        <v>701</v>
      </c>
      <c r="T91" s="75"/>
      <c r="U91" s="522"/>
      <c r="V91" s="384"/>
      <c r="W91" s="522"/>
      <c r="X91" s="487"/>
      <c r="Y91" s="565"/>
      <c r="Z91" s="476"/>
      <c r="AA91" s="481"/>
      <c r="AB91" s="476"/>
      <c r="AC91" s="481"/>
      <c r="AD91" s="484"/>
      <c r="AE91" s="476"/>
      <c r="AF91" s="476"/>
      <c r="AG91" s="476"/>
      <c r="AH91" s="483"/>
      <c r="AI91" s="524"/>
      <c r="AJ91" s="524"/>
      <c r="AK91" s="78"/>
      <c r="AL91" s="522"/>
      <c r="AM91" s="384"/>
      <c r="AN91" s="522"/>
      <c r="AO91" s="558"/>
      <c r="AP91" s="422"/>
      <c r="AQ91" s="423"/>
      <c r="AR91" s="423"/>
      <c r="AS91" s="423"/>
      <c r="AT91" s="423"/>
      <c r="AU91" s="422"/>
      <c r="AV91" s="554"/>
      <c r="AW91" s="422"/>
      <c r="AX91" s="422"/>
      <c r="AY91" s="423"/>
      <c r="AZ91" s="423"/>
      <c r="BA91" s="423"/>
      <c r="BB91" s="422"/>
      <c r="BC91" s="422"/>
      <c r="BD91" s="422"/>
      <c r="BE91" s="436"/>
      <c r="BF91" s="423"/>
      <c r="BG91" s="423"/>
      <c r="BH91" s="422"/>
      <c r="BI91" s="422"/>
      <c r="BJ91" s="422"/>
      <c r="BK91" s="423"/>
      <c r="BL91" s="423"/>
      <c r="BM91" s="423"/>
    </row>
    <row r="92" spans="1:65" s="77" customFormat="1" ht="9" customHeight="1">
      <c r="A92" s="422"/>
      <c r="B92" s="422"/>
      <c r="C92" s="436"/>
      <c r="D92" s="436"/>
      <c r="E92" s="436"/>
      <c r="F92" s="422"/>
      <c r="G92" s="382"/>
      <c r="H92" s="382"/>
      <c r="I92" s="382"/>
      <c r="J92" s="382"/>
      <c r="K92" s="382"/>
      <c r="L92" s="382"/>
      <c r="M92" s="382"/>
      <c r="N92" s="382"/>
      <c r="O92" s="422"/>
      <c r="P92" s="549"/>
      <c r="Q92" s="552"/>
      <c r="R92" s="74" t="s">
        <v>723</v>
      </c>
      <c r="S92" s="75"/>
      <c r="T92" s="75" t="s">
        <v>701</v>
      </c>
      <c r="U92" s="522"/>
      <c r="V92" s="384"/>
      <c r="W92" s="522"/>
      <c r="X92" s="487"/>
      <c r="Y92" s="565"/>
      <c r="Z92" s="476"/>
      <c r="AA92" s="481"/>
      <c r="AB92" s="476"/>
      <c r="AC92" s="481"/>
      <c r="AD92" s="484"/>
      <c r="AE92" s="476"/>
      <c r="AF92" s="476"/>
      <c r="AG92" s="476"/>
      <c r="AH92" s="483"/>
      <c r="AI92" s="524"/>
      <c r="AJ92" s="524"/>
      <c r="AK92" s="78"/>
      <c r="AL92" s="522"/>
      <c r="AM92" s="384"/>
      <c r="AN92" s="522"/>
      <c r="AO92" s="558"/>
      <c r="AP92" s="422"/>
      <c r="AQ92" s="423"/>
      <c r="AR92" s="423"/>
      <c r="AS92" s="423"/>
      <c r="AT92" s="423"/>
      <c r="AU92" s="422"/>
      <c r="AV92" s="554"/>
      <c r="AW92" s="422"/>
      <c r="AX92" s="422"/>
      <c r="AY92" s="423"/>
      <c r="AZ92" s="423"/>
      <c r="BA92" s="423"/>
      <c r="BB92" s="422"/>
      <c r="BC92" s="422"/>
      <c r="BD92" s="422"/>
      <c r="BE92" s="436"/>
      <c r="BF92" s="423"/>
      <c r="BG92" s="423"/>
      <c r="BH92" s="422"/>
      <c r="BI92" s="422"/>
      <c r="BJ92" s="422"/>
      <c r="BK92" s="423"/>
      <c r="BL92" s="423"/>
      <c r="BM92" s="423"/>
    </row>
    <row r="93" spans="1:65" s="77" customFormat="1" ht="9" customHeight="1">
      <c r="A93" s="422"/>
      <c r="B93" s="422"/>
      <c r="C93" s="436"/>
      <c r="D93" s="436"/>
      <c r="E93" s="436"/>
      <c r="F93" s="422"/>
      <c r="G93" s="382"/>
      <c r="H93" s="382"/>
      <c r="I93" s="382"/>
      <c r="J93" s="382"/>
      <c r="K93" s="382"/>
      <c r="L93" s="382"/>
      <c r="M93" s="382"/>
      <c r="N93" s="382"/>
      <c r="O93" s="422"/>
      <c r="P93" s="549"/>
      <c r="Q93" s="552"/>
      <c r="R93" s="74" t="s">
        <v>724</v>
      </c>
      <c r="S93" s="75" t="s">
        <v>701</v>
      </c>
      <c r="T93" s="75"/>
      <c r="U93" s="522"/>
      <c r="V93" s="384"/>
      <c r="W93" s="522"/>
      <c r="X93" s="487"/>
      <c r="Y93" s="565"/>
      <c r="Z93" s="476"/>
      <c r="AA93" s="482"/>
      <c r="AB93" s="476"/>
      <c r="AC93" s="482"/>
      <c r="AD93" s="484"/>
      <c r="AE93" s="476"/>
      <c r="AF93" s="476"/>
      <c r="AG93" s="476"/>
      <c r="AH93" s="483"/>
      <c r="AI93" s="524"/>
      <c r="AJ93" s="524"/>
      <c r="AK93" s="78"/>
      <c r="AL93" s="522"/>
      <c r="AM93" s="384"/>
      <c r="AN93" s="522"/>
      <c r="AO93" s="558"/>
      <c r="AP93" s="422"/>
      <c r="AQ93" s="423"/>
      <c r="AR93" s="423"/>
      <c r="AS93" s="423"/>
      <c r="AT93" s="423"/>
      <c r="AU93" s="422"/>
      <c r="AV93" s="554"/>
      <c r="AW93" s="422"/>
      <c r="AX93" s="422"/>
      <c r="AY93" s="423"/>
      <c r="AZ93" s="423"/>
      <c r="BA93" s="423"/>
      <c r="BB93" s="422"/>
      <c r="BC93" s="422"/>
      <c r="BD93" s="422"/>
      <c r="BE93" s="437"/>
      <c r="BF93" s="423"/>
      <c r="BG93" s="423"/>
      <c r="BH93" s="422"/>
      <c r="BI93" s="422"/>
      <c r="BJ93" s="422"/>
      <c r="BK93" s="423"/>
      <c r="BL93" s="423"/>
      <c r="BM93" s="423"/>
    </row>
    <row r="94" spans="1:65" s="77" customFormat="1" ht="9" customHeight="1">
      <c r="A94" s="422"/>
      <c r="B94" s="422"/>
      <c r="C94" s="436"/>
      <c r="D94" s="436"/>
      <c r="E94" s="436"/>
      <c r="F94" s="422"/>
      <c r="G94" s="382"/>
      <c r="H94" s="382"/>
      <c r="I94" s="382"/>
      <c r="J94" s="382"/>
      <c r="K94" s="382"/>
      <c r="L94" s="382"/>
      <c r="M94" s="382"/>
      <c r="N94" s="382"/>
      <c r="O94" s="422"/>
      <c r="P94" s="549"/>
      <c r="Q94" s="552"/>
      <c r="R94" s="74" t="s">
        <v>725</v>
      </c>
      <c r="S94" s="75"/>
      <c r="T94" s="75" t="s">
        <v>701</v>
      </c>
      <c r="U94" s="522"/>
      <c r="V94" s="384"/>
      <c r="W94" s="522"/>
      <c r="X94" s="531"/>
      <c r="Y94" s="522" t="str">
        <f>IF(Z94="Preventivo","X",IF(Z87="Detectivo","X","X "))</f>
        <v xml:space="preserve">X </v>
      </c>
      <c r="Z94" s="386" t="s">
        <v>593</v>
      </c>
      <c r="AA94" s="566">
        <f>IF(Z94="","",IF(Z94="Preventivo",25%,15%))</f>
        <v>0.15</v>
      </c>
      <c r="AB94" s="386" t="s">
        <v>594</v>
      </c>
      <c r="AC94" s="557">
        <f>IF(AB94="Automatico",25%,15%)</f>
        <v>0.15</v>
      </c>
      <c r="AD94" s="384">
        <f>AA94+AC94</f>
        <v>0.3</v>
      </c>
      <c r="AE94" s="386"/>
      <c r="AF94" s="386"/>
      <c r="AG94" s="386"/>
      <c r="AH94" s="384">
        <f>AH87-(AH87*AD94)</f>
        <v>0.16799999999999998</v>
      </c>
      <c r="AI94" s="524"/>
      <c r="AJ94" s="524"/>
      <c r="AK94" s="78"/>
      <c r="AL94" s="522"/>
      <c r="AM94" s="384"/>
      <c r="AN94" s="522"/>
      <c r="AO94" s="558"/>
      <c r="AP94" s="382"/>
      <c r="AQ94" s="382"/>
      <c r="AR94" s="485"/>
      <c r="AS94" s="485"/>
      <c r="AT94" s="382"/>
      <c r="AU94" s="382"/>
      <c r="AV94" s="382"/>
      <c r="AW94" s="382"/>
      <c r="AX94" s="382"/>
      <c r="AY94" s="382"/>
      <c r="AZ94" s="382"/>
      <c r="BA94" s="441"/>
      <c r="BB94" s="382"/>
      <c r="BC94" s="382"/>
      <c r="BD94" s="382"/>
      <c r="BE94" s="557"/>
      <c r="BF94" s="382"/>
      <c r="BG94" s="441"/>
      <c r="BH94" s="382"/>
      <c r="BI94" s="382"/>
      <c r="BJ94" s="382"/>
      <c r="BK94" s="382"/>
      <c r="BL94" s="382"/>
      <c r="BM94" s="441"/>
    </row>
    <row r="95" spans="1:65" s="77" customFormat="1" ht="9" customHeight="1">
      <c r="A95" s="422"/>
      <c r="B95" s="422"/>
      <c r="C95" s="436"/>
      <c r="D95" s="436"/>
      <c r="E95" s="436"/>
      <c r="F95" s="422"/>
      <c r="G95" s="382"/>
      <c r="H95" s="382"/>
      <c r="I95" s="382"/>
      <c r="J95" s="382"/>
      <c r="K95" s="382"/>
      <c r="L95" s="382"/>
      <c r="M95" s="382"/>
      <c r="N95" s="382"/>
      <c r="O95" s="422"/>
      <c r="P95" s="549"/>
      <c r="Q95" s="552"/>
      <c r="R95" s="74" t="s">
        <v>731</v>
      </c>
      <c r="S95" s="75" t="s">
        <v>701</v>
      </c>
      <c r="T95" s="75"/>
      <c r="U95" s="522"/>
      <c r="V95" s="384"/>
      <c r="W95" s="522"/>
      <c r="X95" s="531"/>
      <c r="Y95" s="385"/>
      <c r="Z95" s="555"/>
      <c r="AA95" s="567"/>
      <c r="AB95" s="555"/>
      <c r="AC95" s="558"/>
      <c r="AD95" s="385"/>
      <c r="AE95" s="386"/>
      <c r="AF95" s="555"/>
      <c r="AG95" s="555"/>
      <c r="AH95" s="384"/>
      <c r="AI95" s="524"/>
      <c r="AJ95" s="524"/>
      <c r="AK95" s="78"/>
      <c r="AL95" s="522"/>
      <c r="AM95" s="384"/>
      <c r="AN95" s="522"/>
      <c r="AO95" s="558"/>
      <c r="AP95" s="383"/>
      <c r="AQ95" s="383"/>
      <c r="AR95" s="383"/>
      <c r="AS95" s="383"/>
      <c r="AT95" s="383"/>
      <c r="AU95" s="382"/>
      <c r="AV95" s="383"/>
      <c r="AW95" s="383"/>
      <c r="AX95" s="383"/>
      <c r="AY95" s="383"/>
      <c r="AZ95" s="383"/>
      <c r="BA95" s="383"/>
      <c r="BB95" s="383"/>
      <c r="BC95" s="383"/>
      <c r="BD95" s="383"/>
      <c r="BE95" s="558"/>
      <c r="BF95" s="383"/>
      <c r="BG95" s="383"/>
      <c r="BH95" s="383"/>
      <c r="BI95" s="383"/>
      <c r="BJ95" s="383"/>
      <c r="BK95" s="383"/>
      <c r="BL95" s="383"/>
      <c r="BM95" s="383"/>
    </row>
    <row r="96" spans="1:65" s="77" customFormat="1" ht="9" customHeight="1">
      <c r="A96" s="422"/>
      <c r="B96" s="422"/>
      <c r="C96" s="436"/>
      <c r="D96" s="436"/>
      <c r="E96" s="436"/>
      <c r="F96" s="422"/>
      <c r="G96" s="382"/>
      <c r="H96" s="382"/>
      <c r="I96" s="382"/>
      <c r="J96" s="382"/>
      <c r="K96" s="382"/>
      <c r="L96" s="382"/>
      <c r="M96" s="382"/>
      <c r="N96" s="382"/>
      <c r="O96" s="422"/>
      <c r="P96" s="549"/>
      <c r="Q96" s="552"/>
      <c r="R96" s="74" t="s">
        <v>732</v>
      </c>
      <c r="S96" s="75" t="s">
        <v>701</v>
      </c>
      <c r="T96" s="75"/>
      <c r="U96" s="522"/>
      <c r="V96" s="384"/>
      <c r="W96" s="522"/>
      <c r="X96" s="531"/>
      <c r="Y96" s="385"/>
      <c r="Z96" s="555"/>
      <c r="AA96" s="567"/>
      <c r="AB96" s="555"/>
      <c r="AC96" s="558"/>
      <c r="AD96" s="385"/>
      <c r="AE96" s="386"/>
      <c r="AF96" s="555"/>
      <c r="AG96" s="555"/>
      <c r="AH96" s="384"/>
      <c r="AI96" s="524"/>
      <c r="AJ96" s="524"/>
      <c r="AK96" s="78"/>
      <c r="AL96" s="522"/>
      <c r="AM96" s="384"/>
      <c r="AN96" s="522"/>
      <c r="AO96" s="558"/>
      <c r="AP96" s="383"/>
      <c r="AQ96" s="383"/>
      <c r="AR96" s="383"/>
      <c r="AS96" s="383"/>
      <c r="AT96" s="383"/>
      <c r="AU96" s="382"/>
      <c r="AV96" s="383"/>
      <c r="AW96" s="383"/>
      <c r="AX96" s="383"/>
      <c r="AY96" s="383"/>
      <c r="AZ96" s="383"/>
      <c r="BA96" s="383"/>
      <c r="BB96" s="383"/>
      <c r="BC96" s="383"/>
      <c r="BD96" s="383"/>
      <c r="BE96" s="558"/>
      <c r="BF96" s="383"/>
      <c r="BG96" s="383"/>
      <c r="BH96" s="383"/>
      <c r="BI96" s="383"/>
      <c r="BJ96" s="383"/>
      <c r="BK96" s="383"/>
      <c r="BL96" s="383"/>
      <c r="BM96" s="383"/>
    </row>
    <row r="97" spans="1:65" s="77" customFormat="1" ht="9" customHeight="1">
      <c r="A97" s="422"/>
      <c r="B97" s="422"/>
      <c r="C97" s="436"/>
      <c r="D97" s="436"/>
      <c r="E97" s="436"/>
      <c r="F97" s="422"/>
      <c r="G97" s="382"/>
      <c r="H97" s="382"/>
      <c r="I97" s="382"/>
      <c r="J97" s="382"/>
      <c r="K97" s="382"/>
      <c r="L97" s="382"/>
      <c r="M97" s="382"/>
      <c r="N97" s="382"/>
      <c r="O97" s="422"/>
      <c r="P97" s="549"/>
      <c r="Q97" s="552"/>
      <c r="R97" s="74" t="s">
        <v>733</v>
      </c>
      <c r="S97" s="75" t="s">
        <v>701</v>
      </c>
      <c r="T97" s="75"/>
      <c r="U97" s="522"/>
      <c r="V97" s="384"/>
      <c r="W97" s="522"/>
      <c r="X97" s="531"/>
      <c r="Y97" s="385"/>
      <c r="Z97" s="555"/>
      <c r="AA97" s="567"/>
      <c r="AB97" s="555"/>
      <c r="AC97" s="558"/>
      <c r="AD97" s="385"/>
      <c r="AE97" s="386"/>
      <c r="AF97" s="555"/>
      <c r="AG97" s="555"/>
      <c r="AH97" s="384"/>
      <c r="AI97" s="524"/>
      <c r="AJ97" s="524"/>
      <c r="AK97" s="78"/>
      <c r="AL97" s="522"/>
      <c r="AM97" s="384"/>
      <c r="AN97" s="522"/>
      <c r="AO97" s="558"/>
      <c r="AP97" s="383"/>
      <c r="AQ97" s="383"/>
      <c r="AR97" s="383"/>
      <c r="AS97" s="383"/>
      <c r="AT97" s="383"/>
      <c r="AU97" s="382"/>
      <c r="AV97" s="383"/>
      <c r="AW97" s="383"/>
      <c r="AX97" s="383"/>
      <c r="AY97" s="383"/>
      <c r="AZ97" s="383"/>
      <c r="BA97" s="383"/>
      <c r="BB97" s="383"/>
      <c r="BC97" s="383"/>
      <c r="BD97" s="383"/>
      <c r="BE97" s="558"/>
      <c r="BF97" s="383"/>
      <c r="BG97" s="383"/>
      <c r="BH97" s="383"/>
      <c r="BI97" s="383"/>
      <c r="BJ97" s="383"/>
      <c r="BK97" s="383"/>
      <c r="BL97" s="383"/>
      <c r="BM97" s="383"/>
    </row>
    <row r="98" spans="1:65" s="77" customFormat="1" ht="9" customHeight="1">
      <c r="A98" s="422"/>
      <c r="B98" s="422"/>
      <c r="C98" s="436"/>
      <c r="D98" s="436"/>
      <c r="E98" s="436"/>
      <c r="F98" s="422"/>
      <c r="G98" s="382"/>
      <c r="H98" s="382"/>
      <c r="I98" s="382"/>
      <c r="J98" s="382"/>
      <c r="K98" s="382"/>
      <c r="L98" s="382"/>
      <c r="M98" s="382"/>
      <c r="N98" s="382"/>
      <c r="O98" s="422"/>
      <c r="P98" s="549"/>
      <c r="Q98" s="552"/>
      <c r="R98" s="74" t="s">
        <v>734</v>
      </c>
      <c r="S98" s="75" t="s">
        <v>701</v>
      </c>
      <c r="T98" s="75"/>
      <c r="U98" s="522"/>
      <c r="V98" s="384"/>
      <c r="W98" s="522"/>
      <c r="X98" s="531"/>
      <c r="Y98" s="385"/>
      <c r="Z98" s="555"/>
      <c r="AA98" s="567"/>
      <c r="AB98" s="555"/>
      <c r="AC98" s="558"/>
      <c r="AD98" s="385"/>
      <c r="AE98" s="386"/>
      <c r="AF98" s="555"/>
      <c r="AG98" s="555"/>
      <c r="AH98" s="384"/>
      <c r="AI98" s="524"/>
      <c r="AJ98" s="524"/>
      <c r="AK98" s="78"/>
      <c r="AL98" s="522"/>
      <c r="AM98" s="384"/>
      <c r="AN98" s="522"/>
      <c r="AO98" s="558"/>
      <c r="AP98" s="383"/>
      <c r="AQ98" s="383"/>
      <c r="AR98" s="383"/>
      <c r="AS98" s="383"/>
      <c r="AT98" s="383"/>
      <c r="AU98" s="382"/>
      <c r="AV98" s="383"/>
      <c r="AW98" s="383"/>
      <c r="AX98" s="383"/>
      <c r="AY98" s="383"/>
      <c r="AZ98" s="383"/>
      <c r="BA98" s="383"/>
      <c r="BB98" s="383"/>
      <c r="BC98" s="383"/>
      <c r="BD98" s="383"/>
      <c r="BE98" s="558"/>
      <c r="BF98" s="383"/>
      <c r="BG98" s="383"/>
      <c r="BH98" s="383"/>
      <c r="BI98" s="383"/>
      <c r="BJ98" s="383"/>
      <c r="BK98" s="383"/>
      <c r="BL98" s="383"/>
      <c r="BM98" s="383"/>
    </row>
    <row r="99" spans="1:65" s="77" customFormat="1" ht="9" customHeight="1">
      <c r="A99" s="422"/>
      <c r="B99" s="422"/>
      <c r="C99" s="436"/>
      <c r="D99" s="436"/>
      <c r="E99" s="436"/>
      <c r="F99" s="422"/>
      <c r="G99" s="382"/>
      <c r="H99" s="382"/>
      <c r="I99" s="382"/>
      <c r="J99" s="382"/>
      <c r="K99" s="382"/>
      <c r="L99" s="382"/>
      <c r="M99" s="382"/>
      <c r="N99" s="382"/>
      <c r="O99" s="422"/>
      <c r="P99" s="549"/>
      <c r="Q99" s="552"/>
      <c r="R99" s="74" t="s">
        <v>735</v>
      </c>
      <c r="S99" s="75" t="s">
        <v>701</v>
      </c>
      <c r="T99" s="75"/>
      <c r="U99" s="522"/>
      <c r="V99" s="384"/>
      <c r="W99" s="522"/>
      <c r="X99" s="531"/>
      <c r="Y99" s="385"/>
      <c r="Z99" s="555"/>
      <c r="AA99" s="567"/>
      <c r="AB99" s="555"/>
      <c r="AC99" s="558"/>
      <c r="AD99" s="385"/>
      <c r="AE99" s="386"/>
      <c r="AF99" s="555"/>
      <c r="AG99" s="555"/>
      <c r="AH99" s="384"/>
      <c r="AI99" s="524"/>
      <c r="AJ99" s="524"/>
      <c r="AK99" s="78"/>
      <c r="AL99" s="522"/>
      <c r="AM99" s="384"/>
      <c r="AN99" s="522"/>
      <c r="AO99" s="558"/>
      <c r="AP99" s="383"/>
      <c r="AQ99" s="383"/>
      <c r="AR99" s="383"/>
      <c r="AS99" s="383"/>
      <c r="AT99" s="383"/>
      <c r="AU99" s="382"/>
      <c r="AV99" s="383"/>
      <c r="AW99" s="383"/>
      <c r="AX99" s="383"/>
      <c r="AY99" s="383"/>
      <c r="AZ99" s="383"/>
      <c r="BA99" s="383"/>
      <c r="BB99" s="383"/>
      <c r="BC99" s="383"/>
      <c r="BD99" s="383"/>
      <c r="BE99" s="558"/>
      <c r="BF99" s="383"/>
      <c r="BG99" s="383"/>
      <c r="BH99" s="383"/>
      <c r="BI99" s="383"/>
      <c r="BJ99" s="383"/>
      <c r="BK99" s="383"/>
      <c r="BL99" s="383"/>
      <c r="BM99" s="383"/>
    </row>
    <row r="100" spans="1:65" s="77" customFormat="1" ht="9" customHeight="1">
      <c r="A100" s="422"/>
      <c r="B100" s="422"/>
      <c r="C100" s="436"/>
      <c r="D100" s="436"/>
      <c r="E100" s="436"/>
      <c r="F100" s="422"/>
      <c r="G100" s="382"/>
      <c r="H100" s="382"/>
      <c r="I100" s="382"/>
      <c r="J100" s="382"/>
      <c r="K100" s="382"/>
      <c r="L100" s="382"/>
      <c r="M100" s="382"/>
      <c r="N100" s="382"/>
      <c r="O100" s="422"/>
      <c r="P100" s="549"/>
      <c r="Q100" s="552"/>
      <c r="R100" s="74" t="s">
        <v>736</v>
      </c>
      <c r="S100" s="75" t="s">
        <v>701</v>
      </c>
      <c r="T100" s="75"/>
      <c r="U100" s="522"/>
      <c r="V100" s="384"/>
      <c r="W100" s="522"/>
      <c r="X100" s="531"/>
      <c r="Y100" s="385"/>
      <c r="Z100" s="555"/>
      <c r="AA100" s="567"/>
      <c r="AB100" s="555"/>
      <c r="AC100" s="558"/>
      <c r="AD100" s="385"/>
      <c r="AE100" s="386"/>
      <c r="AF100" s="555"/>
      <c r="AG100" s="555"/>
      <c r="AH100" s="384"/>
      <c r="AI100" s="524"/>
      <c r="AJ100" s="524"/>
      <c r="AK100" s="78"/>
      <c r="AL100" s="522"/>
      <c r="AM100" s="384"/>
      <c r="AN100" s="522"/>
      <c r="AO100" s="558"/>
      <c r="AP100" s="383"/>
      <c r="AQ100" s="383"/>
      <c r="AR100" s="383"/>
      <c r="AS100" s="383"/>
      <c r="AT100" s="383"/>
      <c r="AU100" s="382"/>
      <c r="AV100" s="383"/>
      <c r="AW100" s="383"/>
      <c r="AX100" s="383"/>
      <c r="AY100" s="383"/>
      <c r="AZ100" s="383"/>
      <c r="BA100" s="383"/>
      <c r="BB100" s="383"/>
      <c r="BC100" s="383"/>
      <c r="BD100" s="383"/>
      <c r="BE100" s="558"/>
      <c r="BF100" s="383"/>
      <c r="BG100" s="383"/>
      <c r="BH100" s="383"/>
      <c r="BI100" s="383"/>
      <c r="BJ100" s="383"/>
      <c r="BK100" s="383"/>
      <c r="BL100" s="383"/>
      <c r="BM100" s="383"/>
    </row>
    <row r="101" spans="1:65" s="77" customFormat="1" ht="9" customHeight="1">
      <c r="A101" s="422"/>
      <c r="B101" s="422"/>
      <c r="C101" s="436"/>
      <c r="D101" s="436"/>
      <c r="E101" s="436"/>
      <c r="F101" s="422"/>
      <c r="G101" s="382"/>
      <c r="H101" s="382"/>
      <c r="I101" s="382"/>
      <c r="J101" s="382"/>
      <c r="K101" s="382"/>
      <c r="L101" s="382"/>
      <c r="M101" s="382"/>
      <c r="N101" s="382"/>
      <c r="O101" s="422"/>
      <c r="P101" s="549"/>
      <c r="Q101" s="552"/>
      <c r="R101" s="74" t="s">
        <v>737</v>
      </c>
      <c r="S101" s="75"/>
      <c r="T101" s="75" t="s">
        <v>701</v>
      </c>
      <c r="U101" s="522"/>
      <c r="V101" s="384"/>
      <c r="W101" s="522"/>
      <c r="X101" s="531"/>
      <c r="Y101" s="385"/>
      <c r="Z101" s="555"/>
      <c r="AA101" s="567"/>
      <c r="AB101" s="555"/>
      <c r="AC101" s="558"/>
      <c r="AD101" s="385"/>
      <c r="AE101" s="386"/>
      <c r="AF101" s="555"/>
      <c r="AG101" s="555"/>
      <c r="AH101" s="384"/>
      <c r="AI101" s="524"/>
      <c r="AJ101" s="524"/>
      <c r="AK101" s="78"/>
      <c r="AL101" s="522"/>
      <c r="AM101" s="384"/>
      <c r="AN101" s="522"/>
      <c r="AO101" s="558"/>
      <c r="AP101" s="383"/>
      <c r="AQ101" s="383"/>
      <c r="AR101" s="383"/>
      <c r="AS101" s="383"/>
      <c r="AT101" s="383"/>
      <c r="AU101" s="382"/>
      <c r="AV101" s="383"/>
      <c r="AW101" s="383"/>
      <c r="AX101" s="383"/>
      <c r="AY101" s="383"/>
      <c r="AZ101" s="383"/>
      <c r="BA101" s="383"/>
      <c r="BB101" s="383"/>
      <c r="BC101" s="383"/>
      <c r="BD101" s="383"/>
      <c r="BE101" s="558"/>
      <c r="BF101" s="383"/>
      <c r="BG101" s="383"/>
      <c r="BH101" s="383"/>
      <c r="BI101" s="383"/>
      <c r="BJ101" s="383"/>
      <c r="BK101" s="383"/>
      <c r="BL101" s="383"/>
      <c r="BM101" s="383"/>
    </row>
    <row r="102" spans="1:65" s="81" customFormat="1" ht="9" customHeight="1">
      <c r="A102" s="422"/>
      <c r="B102" s="422"/>
      <c r="C102" s="436"/>
      <c r="D102" s="436"/>
      <c r="E102" s="436"/>
      <c r="F102" s="422"/>
      <c r="G102" s="382"/>
      <c r="H102" s="382"/>
      <c r="I102" s="382"/>
      <c r="J102" s="382"/>
      <c r="K102" s="382"/>
      <c r="L102" s="382"/>
      <c r="M102" s="382"/>
      <c r="N102" s="382"/>
      <c r="O102" s="422"/>
      <c r="P102" s="549"/>
      <c r="Q102" s="552"/>
      <c r="R102" s="79" t="s">
        <v>738</v>
      </c>
      <c r="S102" s="82"/>
      <c r="T102" s="82" t="s">
        <v>701</v>
      </c>
      <c r="U102" s="522"/>
      <c r="V102" s="384"/>
      <c r="W102" s="522"/>
      <c r="X102" s="531"/>
      <c r="Y102" s="385"/>
      <c r="Z102" s="555"/>
      <c r="AA102" s="567"/>
      <c r="AB102" s="555"/>
      <c r="AC102" s="558"/>
      <c r="AD102" s="385"/>
      <c r="AE102" s="386"/>
      <c r="AF102" s="555"/>
      <c r="AG102" s="555"/>
      <c r="AH102" s="384"/>
      <c r="AI102" s="524"/>
      <c r="AJ102" s="524"/>
      <c r="AK102" s="80"/>
      <c r="AL102" s="522"/>
      <c r="AM102" s="384"/>
      <c r="AN102" s="522"/>
      <c r="AO102" s="558"/>
      <c r="AP102" s="383"/>
      <c r="AQ102" s="383"/>
      <c r="AR102" s="383"/>
      <c r="AS102" s="383"/>
      <c r="AT102" s="383"/>
      <c r="AU102" s="382"/>
      <c r="AV102" s="383"/>
      <c r="AW102" s="383"/>
      <c r="AX102" s="383"/>
      <c r="AY102" s="383"/>
      <c r="AZ102" s="383"/>
      <c r="BA102" s="383"/>
      <c r="BB102" s="383"/>
      <c r="BC102" s="383"/>
      <c r="BD102" s="383"/>
      <c r="BE102" s="558"/>
      <c r="BF102" s="383"/>
      <c r="BG102" s="383"/>
      <c r="BH102" s="383"/>
      <c r="BI102" s="383"/>
      <c r="BJ102" s="383"/>
      <c r="BK102" s="383"/>
      <c r="BL102" s="383"/>
      <c r="BM102" s="383"/>
    </row>
    <row r="103" spans="1:65" s="81" customFormat="1" ht="9" customHeight="1">
      <c r="A103" s="422"/>
      <c r="B103" s="422"/>
      <c r="C103" s="436"/>
      <c r="D103" s="436"/>
      <c r="E103" s="436"/>
      <c r="F103" s="422"/>
      <c r="G103" s="382"/>
      <c r="H103" s="382"/>
      <c r="I103" s="382"/>
      <c r="J103" s="382"/>
      <c r="K103" s="382"/>
      <c r="L103" s="382"/>
      <c r="M103" s="382"/>
      <c r="N103" s="382"/>
      <c r="O103" s="422"/>
      <c r="P103" s="549"/>
      <c r="Q103" s="552"/>
      <c r="R103" s="79" t="s">
        <v>739</v>
      </c>
      <c r="S103" s="82"/>
      <c r="T103" s="82" t="s">
        <v>701</v>
      </c>
      <c r="U103" s="522"/>
      <c r="V103" s="384"/>
      <c r="W103" s="522"/>
      <c r="X103" s="531"/>
      <c r="Y103" s="385"/>
      <c r="Z103" s="555"/>
      <c r="AA103" s="567"/>
      <c r="AB103" s="555"/>
      <c r="AC103" s="558"/>
      <c r="AD103" s="385"/>
      <c r="AE103" s="386"/>
      <c r="AF103" s="555"/>
      <c r="AG103" s="555"/>
      <c r="AH103" s="384"/>
      <c r="AI103" s="524"/>
      <c r="AJ103" s="524"/>
      <c r="AK103" s="80"/>
      <c r="AL103" s="522"/>
      <c r="AM103" s="384"/>
      <c r="AN103" s="522"/>
      <c r="AO103" s="558"/>
      <c r="AP103" s="383"/>
      <c r="AQ103" s="383"/>
      <c r="AR103" s="383"/>
      <c r="AS103" s="383"/>
      <c r="AT103" s="383"/>
      <c r="AU103" s="382"/>
      <c r="AV103" s="383"/>
      <c r="AW103" s="383"/>
      <c r="AX103" s="383"/>
      <c r="AY103" s="383"/>
      <c r="AZ103" s="383"/>
      <c r="BA103" s="383"/>
      <c r="BB103" s="383"/>
      <c r="BC103" s="383"/>
      <c r="BD103" s="383"/>
      <c r="BE103" s="558"/>
      <c r="BF103" s="383"/>
      <c r="BG103" s="383"/>
      <c r="BH103" s="383"/>
      <c r="BI103" s="383"/>
      <c r="BJ103" s="383"/>
      <c r="BK103" s="383"/>
      <c r="BL103" s="383"/>
      <c r="BM103" s="383"/>
    </row>
    <row r="104" spans="1:65" s="81" customFormat="1" ht="9" customHeight="1">
      <c r="A104" s="422"/>
      <c r="B104" s="422"/>
      <c r="C104" s="436"/>
      <c r="D104" s="436"/>
      <c r="E104" s="436"/>
      <c r="F104" s="422"/>
      <c r="G104" s="382"/>
      <c r="H104" s="382"/>
      <c r="I104" s="382"/>
      <c r="J104" s="382"/>
      <c r="K104" s="382"/>
      <c r="L104" s="382"/>
      <c r="M104" s="382"/>
      <c r="N104" s="382"/>
      <c r="O104" s="422"/>
      <c r="P104" s="549"/>
      <c r="Q104" s="552"/>
      <c r="R104" s="79" t="s">
        <v>740</v>
      </c>
      <c r="S104" s="82"/>
      <c r="T104" s="82" t="s">
        <v>701</v>
      </c>
      <c r="U104" s="522"/>
      <c r="V104" s="384"/>
      <c r="W104" s="522"/>
      <c r="X104" s="531"/>
      <c r="Y104" s="385"/>
      <c r="Z104" s="555"/>
      <c r="AA104" s="567"/>
      <c r="AB104" s="555"/>
      <c r="AC104" s="558"/>
      <c r="AD104" s="385"/>
      <c r="AE104" s="386"/>
      <c r="AF104" s="555"/>
      <c r="AG104" s="555"/>
      <c r="AH104" s="384"/>
      <c r="AI104" s="524"/>
      <c r="AJ104" s="524"/>
      <c r="AK104" s="80"/>
      <c r="AL104" s="522"/>
      <c r="AM104" s="384"/>
      <c r="AN104" s="522"/>
      <c r="AO104" s="558"/>
      <c r="AP104" s="383"/>
      <c r="AQ104" s="383"/>
      <c r="AR104" s="383"/>
      <c r="AS104" s="383"/>
      <c r="AT104" s="383"/>
      <c r="AU104" s="382"/>
      <c r="AV104" s="383"/>
      <c r="AW104" s="383"/>
      <c r="AX104" s="383"/>
      <c r="AY104" s="383"/>
      <c r="AZ104" s="383"/>
      <c r="BA104" s="383"/>
      <c r="BB104" s="383"/>
      <c r="BC104" s="383"/>
      <c r="BD104" s="383"/>
      <c r="BE104" s="558"/>
      <c r="BF104" s="383"/>
      <c r="BG104" s="383"/>
      <c r="BH104" s="383"/>
      <c r="BI104" s="383"/>
      <c r="BJ104" s="383"/>
      <c r="BK104" s="383"/>
      <c r="BL104" s="383"/>
      <c r="BM104" s="383"/>
    </row>
    <row r="105" spans="1:65" s="81" customFormat="1" ht="9" customHeight="1">
      <c r="A105" s="422"/>
      <c r="B105" s="422"/>
      <c r="C105" s="436"/>
      <c r="D105" s="436"/>
      <c r="E105" s="436"/>
      <c r="F105" s="422"/>
      <c r="G105" s="382"/>
      <c r="H105" s="382"/>
      <c r="I105" s="382"/>
      <c r="J105" s="382"/>
      <c r="K105" s="382"/>
      <c r="L105" s="382"/>
      <c r="M105" s="382"/>
      <c r="N105" s="382"/>
      <c r="O105" s="422"/>
      <c r="P105" s="549"/>
      <c r="Q105" s="552"/>
      <c r="R105" s="79" t="s">
        <v>741</v>
      </c>
      <c r="S105" s="82"/>
      <c r="T105" s="82" t="s">
        <v>701</v>
      </c>
      <c r="U105" s="522"/>
      <c r="V105" s="384"/>
      <c r="W105" s="522"/>
      <c r="X105" s="531"/>
      <c r="Y105" s="385"/>
      <c r="Z105" s="555"/>
      <c r="AA105" s="567"/>
      <c r="AB105" s="555"/>
      <c r="AC105" s="558"/>
      <c r="AD105" s="385"/>
      <c r="AE105" s="386"/>
      <c r="AF105" s="555"/>
      <c r="AG105" s="555"/>
      <c r="AH105" s="384"/>
      <c r="AI105" s="524"/>
      <c r="AJ105" s="524"/>
      <c r="AK105" s="80"/>
      <c r="AL105" s="522"/>
      <c r="AM105" s="384"/>
      <c r="AN105" s="522"/>
      <c r="AO105" s="558"/>
      <c r="AP105" s="383"/>
      <c r="AQ105" s="383"/>
      <c r="AR105" s="383"/>
      <c r="AS105" s="383"/>
      <c r="AT105" s="383"/>
      <c r="AU105" s="382"/>
      <c r="AV105" s="383"/>
      <c r="AW105" s="383"/>
      <c r="AX105" s="383"/>
      <c r="AY105" s="383"/>
      <c r="AZ105" s="383"/>
      <c r="BA105" s="383"/>
      <c r="BB105" s="383"/>
      <c r="BC105" s="383"/>
      <c r="BD105" s="383"/>
      <c r="BE105" s="558"/>
      <c r="BF105" s="383"/>
      <c r="BG105" s="383"/>
      <c r="BH105" s="383"/>
      <c r="BI105" s="383"/>
      <c r="BJ105" s="383"/>
      <c r="BK105" s="383"/>
      <c r="BL105" s="383"/>
      <c r="BM105" s="383"/>
    </row>
    <row r="106" spans="1:65" s="81" customFormat="1" ht="9" customHeight="1">
      <c r="A106" s="422"/>
      <c r="B106" s="422"/>
      <c r="C106" s="437"/>
      <c r="D106" s="437"/>
      <c r="E106" s="437"/>
      <c r="F106" s="422"/>
      <c r="G106" s="382"/>
      <c r="H106" s="382"/>
      <c r="I106" s="382"/>
      <c r="J106" s="382"/>
      <c r="K106" s="382"/>
      <c r="L106" s="382"/>
      <c r="M106" s="382"/>
      <c r="N106" s="382"/>
      <c r="O106" s="422"/>
      <c r="P106" s="550"/>
      <c r="Q106" s="553"/>
      <c r="R106" s="83" t="s">
        <v>742</v>
      </c>
      <c r="S106" s="82">
        <f>COUNTA(S87:S105)</f>
        <v>10</v>
      </c>
      <c r="T106" s="82">
        <f>COUNTA(T87:T105)</f>
        <v>9</v>
      </c>
      <c r="U106" s="522"/>
      <c r="V106" s="384"/>
      <c r="W106" s="522"/>
      <c r="X106" s="531"/>
      <c r="Y106" s="385"/>
      <c r="Z106" s="555"/>
      <c r="AA106" s="568"/>
      <c r="AB106" s="555"/>
      <c r="AC106" s="559"/>
      <c r="AD106" s="385"/>
      <c r="AE106" s="386"/>
      <c r="AF106" s="555"/>
      <c r="AG106" s="555"/>
      <c r="AH106" s="384"/>
      <c r="AI106" s="525"/>
      <c r="AJ106" s="525"/>
      <c r="AK106" s="84"/>
      <c r="AL106" s="522"/>
      <c r="AM106" s="384"/>
      <c r="AN106" s="522"/>
      <c r="AO106" s="559"/>
      <c r="AP106" s="383"/>
      <c r="AQ106" s="383"/>
      <c r="AR106" s="383"/>
      <c r="AS106" s="383"/>
      <c r="AT106" s="383"/>
      <c r="AU106" s="382"/>
      <c r="AV106" s="383"/>
      <c r="AW106" s="383"/>
      <c r="AX106" s="383"/>
      <c r="AY106" s="383"/>
      <c r="AZ106" s="383"/>
      <c r="BA106" s="383"/>
      <c r="BB106" s="383"/>
      <c r="BC106" s="383"/>
      <c r="BD106" s="383"/>
      <c r="BE106" s="559"/>
      <c r="BF106" s="383"/>
      <c r="BG106" s="383"/>
      <c r="BH106" s="383"/>
      <c r="BI106" s="383"/>
      <c r="BJ106" s="383"/>
      <c r="BK106" s="383"/>
      <c r="BL106" s="383"/>
      <c r="BM106" s="383"/>
    </row>
    <row r="107" spans="1:65" s="77" customFormat="1" ht="5.25" customHeight="1">
      <c r="A107" s="438">
        <v>2</v>
      </c>
      <c r="B107" s="438" t="s">
        <v>600</v>
      </c>
      <c r="C107" s="438" t="s">
        <v>697</v>
      </c>
      <c r="D107" s="438"/>
      <c r="E107" s="438"/>
      <c r="F107" s="438" t="s">
        <v>816</v>
      </c>
      <c r="G107" s="438"/>
      <c r="H107" s="438"/>
      <c r="I107" s="438"/>
      <c r="J107" s="438"/>
      <c r="K107" s="438"/>
      <c r="L107" s="438"/>
      <c r="M107" s="438"/>
      <c r="N107" s="438"/>
      <c r="O107" s="438"/>
      <c r="P107" s="453"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456">
        <f>IF(P107="Casi seguro",100%,IF(P107="Probable",80%,IF(P107="Posible",60%,IF(P107="Improbable",40%,IF(P107="Rara vez",20%,0)))))</f>
        <v>0</v>
      </c>
      <c r="R107" s="74" t="s">
        <v>707</v>
      </c>
      <c r="S107" s="75"/>
      <c r="T107" s="75"/>
      <c r="U107" s="417" t="str">
        <f>IF(S126&lt;=5,"Moderado",IF(S126&lt;=11,"Mayor","Catastrofico"))</f>
        <v>Moderado</v>
      </c>
      <c r="V107" s="418">
        <f>IF(U107=0,0,IF(U107="Moderado",60%,IF(U107="Mayor",80%,100%)))</f>
        <v>0.6</v>
      </c>
      <c r="W107" s="417" t="e">
        <f>VLOOKUP(P107,#REF!,MATCH(U107,#REF!,0),FALSE)</f>
        <v>#REF!</v>
      </c>
      <c r="X107" s="487"/>
      <c r="Y107" s="565" t="str">
        <f>IF(Z107="Preventivo","X",IF(Z107="Detectivo","X","X "))</f>
        <v xml:space="preserve">X </v>
      </c>
      <c r="Z107" s="475"/>
      <c r="AA107" s="480" t="str">
        <f>IF(Z107="","",IF(Z107="Preventivo",25%,15%))</f>
        <v/>
      </c>
      <c r="AB107" s="475"/>
      <c r="AC107" s="480">
        <f>IF(AB107="Automatico",25%,15%)</f>
        <v>0.15</v>
      </c>
      <c r="AD107" s="483" t="e">
        <f>AA107+AC107</f>
        <v>#VALUE!</v>
      </c>
      <c r="AE107" s="475"/>
      <c r="AF107" s="475"/>
      <c r="AG107" s="475"/>
      <c r="AH107" s="483" t="e">
        <f>Q107-(Q107*AD107)</f>
        <v>#VALUE!</v>
      </c>
      <c r="AI107" s="414" t="e">
        <f>IF(AJ107=0,"Defina la frecuencia",IF(AJ107=20%,"Rara vez",IF(AJ107=40%,"Improbable",IF(AJ107=60%,"Posible",IF(AJ107=80%,"Probable","Casi seguro")))))</f>
        <v>#VALUE!</v>
      </c>
      <c r="AJ107" s="414" t="e">
        <f>IF(AH114&lt;20%,20%,IF(AH114&lt;40%,40%,IF(AH114&lt;60%,60%,IF(AH114&lt;80%,80%,100%))))</f>
        <v>#VALUE!</v>
      </c>
      <c r="AK107" s="76" t="e">
        <f>VALUE(AJ107)</f>
        <v>#VALUE!</v>
      </c>
      <c r="AL107" s="417" t="str">
        <f>U107</f>
        <v>Moderado</v>
      </c>
      <c r="AM107" s="418">
        <f>V107</f>
        <v>0.6</v>
      </c>
      <c r="AN107" s="417" t="e">
        <f>VLOOKUP(AI107,#REF!,MATCH(AL107,#REF!,0),FALSE)</f>
        <v>#VALUE!</v>
      </c>
      <c r="AO107" s="419"/>
      <c r="AP107" s="422"/>
      <c r="AQ107" s="422"/>
      <c r="AR107" s="479"/>
      <c r="AS107" s="479"/>
      <c r="AT107" s="422"/>
      <c r="AU107" s="422"/>
      <c r="AV107" s="422"/>
      <c r="AW107" s="422"/>
      <c r="AX107" s="422"/>
      <c r="AY107" s="422"/>
      <c r="AZ107" s="422"/>
      <c r="BA107" s="477"/>
      <c r="BB107" s="422"/>
      <c r="BC107" s="422"/>
      <c r="BD107" s="422"/>
      <c r="BE107" s="422"/>
      <c r="BF107" s="422"/>
      <c r="BG107" s="477"/>
      <c r="BH107" s="422"/>
      <c r="BI107" s="422"/>
      <c r="BJ107" s="422"/>
      <c r="BK107" s="422"/>
      <c r="BL107" s="422"/>
      <c r="BM107" s="477"/>
    </row>
    <row r="108" spans="1:65" s="77" customFormat="1" ht="5.25" customHeight="1">
      <c r="A108" s="438"/>
      <c r="B108" s="438"/>
      <c r="C108" s="438"/>
      <c r="D108" s="438"/>
      <c r="E108" s="438"/>
      <c r="F108" s="438"/>
      <c r="G108" s="438"/>
      <c r="H108" s="438"/>
      <c r="I108" s="438"/>
      <c r="J108" s="438"/>
      <c r="K108" s="438"/>
      <c r="L108" s="438"/>
      <c r="M108" s="438"/>
      <c r="N108" s="438"/>
      <c r="O108" s="438"/>
      <c r="P108" s="454"/>
      <c r="Q108" s="457"/>
      <c r="R108" s="74" t="s">
        <v>719</v>
      </c>
      <c r="S108" s="75"/>
      <c r="T108" s="75"/>
      <c r="U108" s="417"/>
      <c r="V108" s="418"/>
      <c r="W108" s="417"/>
      <c r="X108" s="487"/>
      <c r="Y108" s="565"/>
      <c r="Z108" s="476"/>
      <c r="AA108" s="481"/>
      <c r="AB108" s="476"/>
      <c r="AC108" s="481"/>
      <c r="AD108" s="484"/>
      <c r="AE108" s="476"/>
      <c r="AF108" s="476"/>
      <c r="AG108" s="476"/>
      <c r="AH108" s="483"/>
      <c r="AI108" s="415"/>
      <c r="AJ108" s="415"/>
      <c r="AK108" s="78"/>
      <c r="AL108" s="417"/>
      <c r="AM108" s="418"/>
      <c r="AN108" s="417"/>
      <c r="AO108" s="420"/>
      <c r="AP108" s="422"/>
      <c r="AQ108" s="423"/>
      <c r="AR108" s="423"/>
      <c r="AS108" s="423"/>
      <c r="AT108" s="423"/>
      <c r="AU108" s="422"/>
      <c r="AV108" s="422"/>
      <c r="AW108" s="422"/>
      <c r="AX108" s="422"/>
      <c r="AY108" s="423"/>
      <c r="AZ108" s="423"/>
      <c r="BA108" s="423"/>
      <c r="BB108" s="422"/>
      <c r="BC108" s="422"/>
      <c r="BD108" s="422"/>
      <c r="BE108" s="423"/>
      <c r="BF108" s="423"/>
      <c r="BG108" s="423"/>
      <c r="BH108" s="422"/>
      <c r="BI108" s="422"/>
      <c r="BJ108" s="422"/>
      <c r="BK108" s="423"/>
      <c r="BL108" s="423"/>
      <c r="BM108" s="423"/>
    </row>
    <row r="109" spans="1:65" s="77" customFormat="1" ht="5.25" customHeight="1">
      <c r="A109" s="438"/>
      <c r="B109" s="438"/>
      <c r="C109" s="438"/>
      <c r="D109" s="438"/>
      <c r="E109" s="438"/>
      <c r="F109" s="438"/>
      <c r="G109" s="438"/>
      <c r="H109" s="438"/>
      <c r="I109" s="438"/>
      <c r="J109" s="438"/>
      <c r="K109" s="438"/>
      <c r="L109" s="438"/>
      <c r="M109" s="438"/>
      <c r="N109" s="438"/>
      <c r="O109" s="438"/>
      <c r="P109" s="454"/>
      <c r="Q109" s="457"/>
      <c r="R109" s="74" t="s">
        <v>720</v>
      </c>
      <c r="S109" s="75"/>
      <c r="T109" s="75"/>
      <c r="U109" s="417"/>
      <c r="V109" s="418"/>
      <c r="W109" s="417"/>
      <c r="X109" s="487"/>
      <c r="Y109" s="565"/>
      <c r="Z109" s="476"/>
      <c r="AA109" s="481"/>
      <c r="AB109" s="476"/>
      <c r="AC109" s="481"/>
      <c r="AD109" s="484"/>
      <c r="AE109" s="476"/>
      <c r="AF109" s="476"/>
      <c r="AG109" s="476"/>
      <c r="AH109" s="483"/>
      <c r="AI109" s="415"/>
      <c r="AJ109" s="415"/>
      <c r="AK109" s="78"/>
      <c r="AL109" s="417"/>
      <c r="AM109" s="418"/>
      <c r="AN109" s="417"/>
      <c r="AO109" s="420"/>
      <c r="AP109" s="422"/>
      <c r="AQ109" s="423"/>
      <c r="AR109" s="423"/>
      <c r="AS109" s="423"/>
      <c r="AT109" s="423"/>
      <c r="AU109" s="422"/>
      <c r="AV109" s="422"/>
      <c r="AW109" s="422"/>
      <c r="AX109" s="422"/>
      <c r="AY109" s="423"/>
      <c r="AZ109" s="423"/>
      <c r="BA109" s="423"/>
      <c r="BB109" s="422"/>
      <c r="BC109" s="422"/>
      <c r="BD109" s="422"/>
      <c r="BE109" s="423"/>
      <c r="BF109" s="423"/>
      <c r="BG109" s="423"/>
      <c r="BH109" s="422"/>
      <c r="BI109" s="422"/>
      <c r="BJ109" s="422"/>
      <c r="BK109" s="423"/>
      <c r="BL109" s="423"/>
      <c r="BM109" s="423"/>
    </row>
    <row r="110" spans="1:65" s="77" customFormat="1" ht="5.25" customHeight="1">
      <c r="A110" s="438"/>
      <c r="B110" s="438"/>
      <c r="C110" s="438"/>
      <c r="D110" s="438"/>
      <c r="E110" s="438"/>
      <c r="F110" s="438"/>
      <c r="G110" s="438"/>
      <c r="H110" s="438"/>
      <c r="I110" s="438"/>
      <c r="J110" s="438"/>
      <c r="K110" s="438"/>
      <c r="L110" s="438"/>
      <c r="M110" s="438"/>
      <c r="N110" s="438"/>
      <c r="O110" s="438"/>
      <c r="P110" s="454"/>
      <c r="Q110" s="457"/>
      <c r="R110" s="74" t="s">
        <v>721</v>
      </c>
      <c r="S110" s="75"/>
      <c r="T110" s="75"/>
      <c r="U110" s="417"/>
      <c r="V110" s="418"/>
      <c r="W110" s="417"/>
      <c r="X110" s="487"/>
      <c r="Y110" s="565"/>
      <c r="Z110" s="476"/>
      <c r="AA110" s="481"/>
      <c r="AB110" s="476"/>
      <c r="AC110" s="481"/>
      <c r="AD110" s="484"/>
      <c r="AE110" s="476"/>
      <c r="AF110" s="476"/>
      <c r="AG110" s="476"/>
      <c r="AH110" s="483"/>
      <c r="AI110" s="415"/>
      <c r="AJ110" s="415"/>
      <c r="AK110" s="78"/>
      <c r="AL110" s="417"/>
      <c r="AM110" s="418"/>
      <c r="AN110" s="417"/>
      <c r="AO110" s="420"/>
      <c r="AP110" s="422"/>
      <c r="AQ110" s="423"/>
      <c r="AR110" s="423"/>
      <c r="AS110" s="423"/>
      <c r="AT110" s="423"/>
      <c r="AU110" s="422"/>
      <c r="AV110" s="422"/>
      <c r="AW110" s="422"/>
      <c r="AX110" s="422"/>
      <c r="AY110" s="423"/>
      <c r="AZ110" s="423"/>
      <c r="BA110" s="423"/>
      <c r="BB110" s="422"/>
      <c r="BC110" s="422"/>
      <c r="BD110" s="422"/>
      <c r="BE110" s="423"/>
      <c r="BF110" s="423"/>
      <c r="BG110" s="423"/>
      <c r="BH110" s="422"/>
      <c r="BI110" s="422"/>
      <c r="BJ110" s="422"/>
      <c r="BK110" s="423"/>
      <c r="BL110" s="423"/>
      <c r="BM110" s="423"/>
    </row>
    <row r="111" spans="1:65" s="77" customFormat="1" ht="5.25" customHeight="1">
      <c r="A111" s="438"/>
      <c r="B111" s="438"/>
      <c r="C111" s="438"/>
      <c r="D111" s="438"/>
      <c r="E111" s="438"/>
      <c r="F111" s="438"/>
      <c r="G111" s="438"/>
      <c r="H111" s="438"/>
      <c r="I111" s="438"/>
      <c r="J111" s="438"/>
      <c r="K111" s="438"/>
      <c r="L111" s="438"/>
      <c r="M111" s="438"/>
      <c r="N111" s="438"/>
      <c r="O111" s="438"/>
      <c r="P111" s="454"/>
      <c r="Q111" s="457"/>
      <c r="R111" s="74" t="s">
        <v>722</v>
      </c>
      <c r="S111" s="75"/>
      <c r="T111" s="75"/>
      <c r="U111" s="417"/>
      <c r="V111" s="418"/>
      <c r="W111" s="417"/>
      <c r="X111" s="487"/>
      <c r="Y111" s="565"/>
      <c r="Z111" s="476"/>
      <c r="AA111" s="481"/>
      <c r="AB111" s="476"/>
      <c r="AC111" s="481"/>
      <c r="AD111" s="484"/>
      <c r="AE111" s="476"/>
      <c r="AF111" s="476"/>
      <c r="AG111" s="476"/>
      <c r="AH111" s="483"/>
      <c r="AI111" s="415"/>
      <c r="AJ111" s="415"/>
      <c r="AK111" s="78"/>
      <c r="AL111" s="417"/>
      <c r="AM111" s="418"/>
      <c r="AN111" s="417"/>
      <c r="AO111" s="420"/>
      <c r="AP111" s="422"/>
      <c r="AQ111" s="423"/>
      <c r="AR111" s="423"/>
      <c r="AS111" s="423"/>
      <c r="AT111" s="423"/>
      <c r="AU111" s="422"/>
      <c r="AV111" s="422"/>
      <c r="AW111" s="422"/>
      <c r="AX111" s="422"/>
      <c r="AY111" s="423"/>
      <c r="AZ111" s="423"/>
      <c r="BA111" s="423"/>
      <c r="BB111" s="422"/>
      <c r="BC111" s="422"/>
      <c r="BD111" s="422"/>
      <c r="BE111" s="423"/>
      <c r="BF111" s="423"/>
      <c r="BG111" s="423"/>
      <c r="BH111" s="422"/>
      <c r="BI111" s="422"/>
      <c r="BJ111" s="422"/>
      <c r="BK111" s="423"/>
      <c r="BL111" s="423"/>
      <c r="BM111" s="423"/>
    </row>
    <row r="112" spans="1:65" s="77" customFormat="1" ht="9.75" customHeight="1">
      <c r="A112" s="438"/>
      <c r="B112" s="438"/>
      <c r="C112" s="438"/>
      <c r="D112" s="438"/>
      <c r="E112" s="438"/>
      <c r="F112" s="438"/>
      <c r="G112" s="438"/>
      <c r="H112" s="438"/>
      <c r="I112" s="438"/>
      <c r="J112" s="438"/>
      <c r="K112" s="438"/>
      <c r="L112" s="438"/>
      <c r="M112" s="438"/>
      <c r="N112" s="438"/>
      <c r="O112" s="438"/>
      <c r="P112" s="454"/>
      <c r="Q112" s="457"/>
      <c r="R112" s="74" t="s">
        <v>723</v>
      </c>
      <c r="S112" s="75"/>
      <c r="T112" s="75"/>
      <c r="U112" s="417"/>
      <c r="V112" s="418"/>
      <c r="W112" s="417"/>
      <c r="X112" s="487"/>
      <c r="Y112" s="565"/>
      <c r="Z112" s="476"/>
      <c r="AA112" s="481"/>
      <c r="AB112" s="476"/>
      <c r="AC112" s="481"/>
      <c r="AD112" s="484"/>
      <c r="AE112" s="476"/>
      <c r="AF112" s="476"/>
      <c r="AG112" s="476"/>
      <c r="AH112" s="483"/>
      <c r="AI112" s="415"/>
      <c r="AJ112" s="415"/>
      <c r="AK112" s="78"/>
      <c r="AL112" s="417"/>
      <c r="AM112" s="418"/>
      <c r="AN112" s="417"/>
      <c r="AO112" s="420"/>
      <c r="AP112" s="422"/>
      <c r="AQ112" s="423"/>
      <c r="AR112" s="423"/>
      <c r="AS112" s="423"/>
      <c r="AT112" s="423"/>
      <c r="AU112" s="422"/>
      <c r="AV112" s="422"/>
      <c r="AW112" s="422"/>
      <c r="AX112" s="422"/>
      <c r="AY112" s="423"/>
      <c r="AZ112" s="423"/>
      <c r="BA112" s="423"/>
      <c r="BB112" s="422"/>
      <c r="BC112" s="422"/>
      <c r="BD112" s="422"/>
      <c r="BE112" s="423"/>
      <c r="BF112" s="423"/>
      <c r="BG112" s="423"/>
      <c r="BH112" s="422"/>
      <c r="BI112" s="422"/>
      <c r="BJ112" s="422"/>
      <c r="BK112" s="423"/>
      <c r="BL112" s="423"/>
      <c r="BM112" s="423"/>
    </row>
    <row r="113" spans="1:65" s="77" customFormat="1" ht="5.25" customHeight="1">
      <c r="A113" s="438"/>
      <c r="B113" s="438"/>
      <c r="C113" s="438"/>
      <c r="D113" s="438"/>
      <c r="E113" s="438"/>
      <c r="F113" s="438"/>
      <c r="G113" s="438"/>
      <c r="H113" s="438"/>
      <c r="I113" s="438"/>
      <c r="J113" s="438"/>
      <c r="K113" s="438"/>
      <c r="L113" s="438"/>
      <c r="M113" s="438"/>
      <c r="N113" s="438"/>
      <c r="O113" s="438"/>
      <c r="P113" s="454"/>
      <c r="Q113" s="457"/>
      <c r="R113" s="74" t="s">
        <v>724</v>
      </c>
      <c r="S113" s="75"/>
      <c r="T113" s="75"/>
      <c r="U113" s="417"/>
      <c r="V113" s="418"/>
      <c r="W113" s="417"/>
      <c r="X113" s="487"/>
      <c r="Y113" s="565"/>
      <c r="Z113" s="476"/>
      <c r="AA113" s="482"/>
      <c r="AB113" s="476"/>
      <c r="AC113" s="482"/>
      <c r="AD113" s="484"/>
      <c r="AE113" s="476"/>
      <c r="AF113" s="476"/>
      <c r="AG113" s="476"/>
      <c r="AH113" s="483"/>
      <c r="AI113" s="415"/>
      <c r="AJ113" s="415"/>
      <c r="AK113" s="78"/>
      <c r="AL113" s="417"/>
      <c r="AM113" s="418"/>
      <c r="AN113" s="417"/>
      <c r="AO113" s="420"/>
      <c r="AP113" s="422"/>
      <c r="AQ113" s="423"/>
      <c r="AR113" s="423"/>
      <c r="AS113" s="423"/>
      <c r="AT113" s="423"/>
      <c r="AU113" s="422"/>
      <c r="AV113" s="422"/>
      <c r="AW113" s="422"/>
      <c r="AX113" s="422"/>
      <c r="AY113" s="423"/>
      <c r="AZ113" s="423"/>
      <c r="BA113" s="423"/>
      <c r="BB113" s="422"/>
      <c r="BC113" s="422"/>
      <c r="BD113" s="422"/>
      <c r="BE113" s="423"/>
      <c r="BF113" s="423"/>
      <c r="BG113" s="423"/>
      <c r="BH113" s="422"/>
      <c r="BI113" s="422"/>
      <c r="BJ113" s="422"/>
      <c r="BK113" s="423"/>
      <c r="BL113" s="423"/>
      <c r="BM113" s="423"/>
    </row>
    <row r="114" spans="1:65" s="47" customFormat="1" ht="5.25" customHeight="1">
      <c r="A114" s="438"/>
      <c r="B114" s="438"/>
      <c r="C114" s="438"/>
      <c r="D114" s="438"/>
      <c r="E114" s="438"/>
      <c r="F114" s="438"/>
      <c r="G114" s="438"/>
      <c r="H114" s="438"/>
      <c r="I114" s="438"/>
      <c r="J114" s="438"/>
      <c r="K114" s="438"/>
      <c r="L114" s="438"/>
      <c r="M114" s="438"/>
      <c r="N114" s="438"/>
      <c r="O114" s="438"/>
      <c r="P114" s="454"/>
      <c r="Q114" s="457"/>
      <c r="R114" s="50" t="s">
        <v>725</v>
      </c>
      <c r="S114" s="48"/>
      <c r="T114" s="48"/>
      <c r="U114" s="417"/>
      <c r="V114" s="418"/>
      <c r="W114" s="417"/>
      <c r="X114" s="442"/>
      <c r="Y114" s="417" t="str">
        <f>IF(Z114="Preventivo","X",IF(Z107="Detectivo","X","X "))</f>
        <v xml:space="preserve">X </v>
      </c>
      <c r="Z114" s="443" t="s">
        <v>593</v>
      </c>
      <c r="AA114" s="448">
        <f>IF(Z114="","",IF(Z114="Preventivo",25%,15%))</f>
        <v>0.15</v>
      </c>
      <c r="AB114" s="443" t="s">
        <v>594</v>
      </c>
      <c r="AC114" s="419">
        <f>IF(AB114="Automatico",25%,15%)</f>
        <v>0.15</v>
      </c>
      <c r="AD114" s="418">
        <f>AA114+AC114</f>
        <v>0.3</v>
      </c>
      <c r="AE114" s="443"/>
      <c r="AF114" s="443"/>
      <c r="AG114" s="443"/>
      <c r="AH114" s="418" t="e">
        <f>AH107-(AH107*AD114)</f>
        <v>#VALUE!</v>
      </c>
      <c r="AI114" s="415"/>
      <c r="AJ114" s="415"/>
      <c r="AK114" s="44"/>
      <c r="AL114" s="417"/>
      <c r="AM114" s="418"/>
      <c r="AN114" s="417"/>
      <c r="AO114" s="420"/>
      <c r="AP114" s="438"/>
      <c r="AQ114" s="438"/>
      <c r="AR114" s="446"/>
      <c r="AS114" s="446"/>
      <c r="AT114" s="438"/>
      <c r="AU114" s="438"/>
      <c r="AV114" s="438"/>
      <c r="AW114" s="438"/>
      <c r="AX114" s="438"/>
      <c r="AY114" s="438"/>
      <c r="AZ114" s="438"/>
      <c r="BA114" s="440"/>
      <c r="BB114" s="438"/>
      <c r="BC114" s="438"/>
      <c r="BD114" s="438"/>
      <c r="BE114" s="438"/>
      <c r="BF114" s="438"/>
      <c r="BG114" s="440"/>
      <c r="BH114" s="438"/>
      <c r="BI114" s="438"/>
      <c r="BJ114" s="438"/>
      <c r="BK114" s="438"/>
      <c r="BL114" s="438"/>
      <c r="BM114" s="440"/>
    </row>
    <row r="115" spans="1:65" s="47" customFormat="1" ht="5.25" customHeight="1">
      <c r="A115" s="438"/>
      <c r="B115" s="438"/>
      <c r="C115" s="438"/>
      <c r="D115" s="438"/>
      <c r="E115" s="438"/>
      <c r="F115" s="438"/>
      <c r="G115" s="438"/>
      <c r="H115" s="438"/>
      <c r="I115" s="438"/>
      <c r="J115" s="438"/>
      <c r="K115" s="438"/>
      <c r="L115" s="438"/>
      <c r="M115" s="438"/>
      <c r="N115" s="438"/>
      <c r="O115" s="438"/>
      <c r="P115" s="454"/>
      <c r="Q115" s="457"/>
      <c r="R115" s="50" t="s">
        <v>731</v>
      </c>
      <c r="S115" s="48"/>
      <c r="T115" s="48"/>
      <c r="U115" s="417"/>
      <c r="V115" s="418"/>
      <c r="W115" s="417"/>
      <c r="X115" s="442"/>
      <c r="Y115" s="470"/>
      <c r="Z115" s="444"/>
      <c r="AA115" s="449"/>
      <c r="AB115" s="444"/>
      <c r="AC115" s="420"/>
      <c r="AD115" s="470"/>
      <c r="AE115" s="443"/>
      <c r="AF115" s="444"/>
      <c r="AG115" s="444"/>
      <c r="AH115" s="418"/>
      <c r="AI115" s="415"/>
      <c r="AJ115" s="415"/>
      <c r="AK115" s="44"/>
      <c r="AL115" s="417"/>
      <c r="AM115" s="418"/>
      <c r="AN115" s="417"/>
      <c r="AO115" s="420"/>
      <c r="AP115" s="460"/>
      <c r="AQ115" s="460"/>
      <c r="AR115" s="460"/>
      <c r="AS115" s="460"/>
      <c r="AT115" s="460"/>
      <c r="AU115" s="438"/>
      <c r="AV115" s="460"/>
      <c r="AW115" s="460"/>
      <c r="AX115" s="460"/>
      <c r="AY115" s="460"/>
      <c r="AZ115" s="460"/>
      <c r="BA115" s="460"/>
      <c r="BB115" s="460"/>
      <c r="BC115" s="460"/>
      <c r="BD115" s="460"/>
      <c r="BE115" s="460"/>
      <c r="BF115" s="460"/>
      <c r="BG115" s="460"/>
      <c r="BH115" s="460"/>
      <c r="BI115" s="460"/>
      <c r="BJ115" s="460"/>
      <c r="BK115" s="460"/>
      <c r="BL115" s="460"/>
      <c r="BM115" s="460"/>
    </row>
    <row r="116" spans="1:65" s="47" customFormat="1" ht="5.25" customHeight="1">
      <c r="A116" s="438"/>
      <c r="B116" s="438"/>
      <c r="C116" s="438"/>
      <c r="D116" s="438"/>
      <c r="E116" s="438"/>
      <c r="F116" s="438"/>
      <c r="G116" s="438"/>
      <c r="H116" s="438"/>
      <c r="I116" s="438"/>
      <c r="J116" s="438"/>
      <c r="K116" s="438"/>
      <c r="L116" s="438"/>
      <c r="M116" s="438"/>
      <c r="N116" s="438"/>
      <c r="O116" s="438"/>
      <c r="P116" s="454"/>
      <c r="Q116" s="457"/>
      <c r="R116" s="50" t="s">
        <v>732</v>
      </c>
      <c r="S116" s="48"/>
      <c r="T116" s="48"/>
      <c r="U116" s="417"/>
      <c r="V116" s="418"/>
      <c r="W116" s="417"/>
      <c r="X116" s="442"/>
      <c r="Y116" s="470"/>
      <c r="Z116" s="444"/>
      <c r="AA116" s="449"/>
      <c r="AB116" s="444"/>
      <c r="AC116" s="420"/>
      <c r="AD116" s="470"/>
      <c r="AE116" s="443"/>
      <c r="AF116" s="444"/>
      <c r="AG116" s="444"/>
      <c r="AH116" s="418"/>
      <c r="AI116" s="415"/>
      <c r="AJ116" s="415"/>
      <c r="AK116" s="44"/>
      <c r="AL116" s="417"/>
      <c r="AM116" s="418"/>
      <c r="AN116" s="417"/>
      <c r="AO116" s="420"/>
      <c r="AP116" s="460"/>
      <c r="AQ116" s="460"/>
      <c r="AR116" s="460"/>
      <c r="AS116" s="460"/>
      <c r="AT116" s="460"/>
      <c r="AU116" s="438"/>
      <c r="AV116" s="460"/>
      <c r="AW116" s="460"/>
      <c r="AX116" s="460"/>
      <c r="AY116" s="460"/>
      <c r="AZ116" s="460"/>
      <c r="BA116" s="460"/>
      <c r="BB116" s="460"/>
      <c r="BC116" s="460"/>
      <c r="BD116" s="460"/>
      <c r="BE116" s="460"/>
      <c r="BF116" s="460"/>
      <c r="BG116" s="460"/>
      <c r="BH116" s="460"/>
      <c r="BI116" s="460"/>
      <c r="BJ116" s="460"/>
      <c r="BK116" s="460"/>
      <c r="BL116" s="460"/>
      <c r="BM116" s="460"/>
    </row>
    <row r="117" spans="1:65" s="47" customFormat="1" ht="5.25" customHeight="1">
      <c r="A117" s="438"/>
      <c r="B117" s="438"/>
      <c r="C117" s="438"/>
      <c r="D117" s="438"/>
      <c r="E117" s="438"/>
      <c r="F117" s="438"/>
      <c r="G117" s="438"/>
      <c r="H117" s="438"/>
      <c r="I117" s="438"/>
      <c r="J117" s="438"/>
      <c r="K117" s="438"/>
      <c r="L117" s="438"/>
      <c r="M117" s="438"/>
      <c r="N117" s="438"/>
      <c r="O117" s="438"/>
      <c r="P117" s="454"/>
      <c r="Q117" s="457"/>
      <c r="R117" s="50" t="s">
        <v>733</v>
      </c>
      <c r="S117" s="48"/>
      <c r="T117" s="48"/>
      <c r="U117" s="417"/>
      <c r="V117" s="418"/>
      <c r="W117" s="417"/>
      <c r="X117" s="442"/>
      <c r="Y117" s="470"/>
      <c r="Z117" s="444"/>
      <c r="AA117" s="449"/>
      <c r="AB117" s="444"/>
      <c r="AC117" s="420"/>
      <c r="AD117" s="470"/>
      <c r="AE117" s="443"/>
      <c r="AF117" s="444"/>
      <c r="AG117" s="444"/>
      <c r="AH117" s="418"/>
      <c r="AI117" s="415"/>
      <c r="AJ117" s="415"/>
      <c r="AK117" s="44"/>
      <c r="AL117" s="417"/>
      <c r="AM117" s="418"/>
      <c r="AN117" s="417"/>
      <c r="AO117" s="420"/>
      <c r="AP117" s="460"/>
      <c r="AQ117" s="460"/>
      <c r="AR117" s="460"/>
      <c r="AS117" s="460"/>
      <c r="AT117" s="460"/>
      <c r="AU117" s="438"/>
      <c r="AV117" s="460"/>
      <c r="AW117" s="460"/>
      <c r="AX117" s="460"/>
      <c r="AY117" s="460"/>
      <c r="AZ117" s="460"/>
      <c r="BA117" s="460"/>
      <c r="BB117" s="460"/>
      <c r="BC117" s="460"/>
      <c r="BD117" s="460"/>
      <c r="BE117" s="460"/>
      <c r="BF117" s="460"/>
      <c r="BG117" s="460"/>
      <c r="BH117" s="460"/>
      <c r="BI117" s="460"/>
      <c r="BJ117" s="460"/>
      <c r="BK117" s="460"/>
      <c r="BL117" s="460"/>
      <c r="BM117" s="460"/>
    </row>
    <row r="118" spans="1:65" s="47" customFormat="1" ht="5.25" customHeight="1">
      <c r="A118" s="438"/>
      <c r="B118" s="438"/>
      <c r="C118" s="438"/>
      <c r="D118" s="438"/>
      <c r="E118" s="438"/>
      <c r="F118" s="438"/>
      <c r="G118" s="438"/>
      <c r="H118" s="438"/>
      <c r="I118" s="438"/>
      <c r="J118" s="438"/>
      <c r="K118" s="438"/>
      <c r="L118" s="438"/>
      <c r="M118" s="438"/>
      <c r="N118" s="438"/>
      <c r="O118" s="438"/>
      <c r="P118" s="454"/>
      <c r="Q118" s="457"/>
      <c r="R118" s="50" t="s">
        <v>734</v>
      </c>
      <c r="S118" s="48"/>
      <c r="T118" s="48"/>
      <c r="U118" s="417"/>
      <c r="V118" s="418"/>
      <c r="W118" s="417"/>
      <c r="X118" s="442"/>
      <c r="Y118" s="470"/>
      <c r="Z118" s="444"/>
      <c r="AA118" s="449"/>
      <c r="AB118" s="444"/>
      <c r="AC118" s="420"/>
      <c r="AD118" s="470"/>
      <c r="AE118" s="443"/>
      <c r="AF118" s="444"/>
      <c r="AG118" s="444"/>
      <c r="AH118" s="418"/>
      <c r="AI118" s="415"/>
      <c r="AJ118" s="415"/>
      <c r="AK118" s="44"/>
      <c r="AL118" s="417"/>
      <c r="AM118" s="418"/>
      <c r="AN118" s="417"/>
      <c r="AO118" s="420"/>
      <c r="AP118" s="460"/>
      <c r="AQ118" s="460"/>
      <c r="AR118" s="460"/>
      <c r="AS118" s="460"/>
      <c r="AT118" s="460"/>
      <c r="AU118" s="438"/>
      <c r="AV118" s="460"/>
      <c r="AW118" s="460"/>
      <c r="AX118" s="460"/>
      <c r="AY118" s="460"/>
      <c r="AZ118" s="460"/>
      <c r="BA118" s="460"/>
      <c r="BB118" s="460"/>
      <c r="BC118" s="460"/>
      <c r="BD118" s="460"/>
      <c r="BE118" s="460"/>
      <c r="BF118" s="460"/>
      <c r="BG118" s="460"/>
      <c r="BH118" s="460"/>
      <c r="BI118" s="460"/>
      <c r="BJ118" s="460"/>
      <c r="BK118" s="460"/>
      <c r="BL118" s="460"/>
      <c r="BM118" s="460"/>
    </row>
    <row r="119" spans="1:65" s="47" customFormat="1" ht="5.25" customHeight="1">
      <c r="A119" s="438"/>
      <c r="B119" s="438"/>
      <c r="C119" s="438"/>
      <c r="D119" s="438"/>
      <c r="E119" s="438"/>
      <c r="F119" s="438"/>
      <c r="G119" s="438"/>
      <c r="H119" s="438"/>
      <c r="I119" s="438"/>
      <c r="J119" s="438"/>
      <c r="K119" s="438"/>
      <c r="L119" s="438"/>
      <c r="M119" s="438"/>
      <c r="N119" s="438"/>
      <c r="O119" s="438"/>
      <c r="P119" s="454"/>
      <c r="Q119" s="457"/>
      <c r="R119" s="50" t="s">
        <v>735</v>
      </c>
      <c r="S119" s="48"/>
      <c r="T119" s="48"/>
      <c r="U119" s="417"/>
      <c r="V119" s="418"/>
      <c r="W119" s="417"/>
      <c r="X119" s="442"/>
      <c r="Y119" s="470"/>
      <c r="Z119" s="444"/>
      <c r="AA119" s="449"/>
      <c r="AB119" s="444"/>
      <c r="AC119" s="420"/>
      <c r="AD119" s="470"/>
      <c r="AE119" s="443"/>
      <c r="AF119" s="444"/>
      <c r="AG119" s="444"/>
      <c r="AH119" s="418"/>
      <c r="AI119" s="415"/>
      <c r="AJ119" s="415"/>
      <c r="AK119" s="44"/>
      <c r="AL119" s="417"/>
      <c r="AM119" s="418"/>
      <c r="AN119" s="417"/>
      <c r="AO119" s="420"/>
      <c r="AP119" s="460"/>
      <c r="AQ119" s="460"/>
      <c r="AR119" s="460"/>
      <c r="AS119" s="460"/>
      <c r="AT119" s="460"/>
      <c r="AU119" s="438"/>
      <c r="AV119" s="460"/>
      <c r="AW119" s="460"/>
      <c r="AX119" s="460"/>
      <c r="AY119" s="460"/>
      <c r="AZ119" s="460"/>
      <c r="BA119" s="460"/>
      <c r="BB119" s="460"/>
      <c r="BC119" s="460"/>
      <c r="BD119" s="460"/>
      <c r="BE119" s="460"/>
      <c r="BF119" s="460"/>
      <c r="BG119" s="460"/>
      <c r="BH119" s="460"/>
      <c r="BI119" s="460"/>
      <c r="BJ119" s="460"/>
      <c r="BK119" s="460"/>
      <c r="BL119" s="460"/>
      <c r="BM119" s="460"/>
    </row>
    <row r="120" spans="1:65" s="47" customFormat="1" ht="5.25" customHeight="1">
      <c r="A120" s="438"/>
      <c r="B120" s="438"/>
      <c r="C120" s="438"/>
      <c r="D120" s="438"/>
      <c r="E120" s="438"/>
      <c r="F120" s="438"/>
      <c r="G120" s="438"/>
      <c r="H120" s="438"/>
      <c r="I120" s="438"/>
      <c r="J120" s="438"/>
      <c r="K120" s="438"/>
      <c r="L120" s="438"/>
      <c r="M120" s="438"/>
      <c r="N120" s="438"/>
      <c r="O120" s="438"/>
      <c r="P120" s="454"/>
      <c r="Q120" s="457"/>
      <c r="R120" s="50" t="s">
        <v>736</v>
      </c>
      <c r="S120" s="48"/>
      <c r="T120" s="48"/>
      <c r="U120" s="417"/>
      <c r="V120" s="418"/>
      <c r="W120" s="417"/>
      <c r="X120" s="442"/>
      <c r="Y120" s="470"/>
      <c r="Z120" s="444"/>
      <c r="AA120" s="449"/>
      <c r="AB120" s="444"/>
      <c r="AC120" s="420"/>
      <c r="AD120" s="470"/>
      <c r="AE120" s="443"/>
      <c r="AF120" s="444"/>
      <c r="AG120" s="444"/>
      <c r="AH120" s="418"/>
      <c r="AI120" s="415"/>
      <c r="AJ120" s="415"/>
      <c r="AK120" s="44"/>
      <c r="AL120" s="417"/>
      <c r="AM120" s="418"/>
      <c r="AN120" s="417"/>
      <c r="AO120" s="420"/>
      <c r="AP120" s="460"/>
      <c r="AQ120" s="460"/>
      <c r="AR120" s="460"/>
      <c r="AS120" s="460"/>
      <c r="AT120" s="460"/>
      <c r="AU120" s="438"/>
      <c r="AV120" s="460"/>
      <c r="AW120" s="460"/>
      <c r="AX120" s="460"/>
      <c r="AY120" s="460"/>
      <c r="AZ120" s="460"/>
      <c r="BA120" s="460"/>
      <c r="BB120" s="460"/>
      <c r="BC120" s="460"/>
      <c r="BD120" s="460"/>
      <c r="BE120" s="460"/>
      <c r="BF120" s="460"/>
      <c r="BG120" s="460"/>
      <c r="BH120" s="460"/>
      <c r="BI120" s="460"/>
      <c r="BJ120" s="460"/>
      <c r="BK120" s="460"/>
      <c r="BL120" s="460"/>
      <c r="BM120" s="460"/>
    </row>
    <row r="121" spans="1:65" s="47" customFormat="1" ht="5.25" customHeight="1">
      <c r="A121" s="438"/>
      <c r="B121" s="438"/>
      <c r="C121" s="438"/>
      <c r="D121" s="438"/>
      <c r="E121" s="438"/>
      <c r="F121" s="438"/>
      <c r="G121" s="438"/>
      <c r="H121" s="438"/>
      <c r="I121" s="438"/>
      <c r="J121" s="438"/>
      <c r="K121" s="438"/>
      <c r="L121" s="438"/>
      <c r="M121" s="438"/>
      <c r="N121" s="438"/>
      <c r="O121" s="438"/>
      <c r="P121" s="454"/>
      <c r="Q121" s="457"/>
      <c r="R121" s="50" t="s">
        <v>737</v>
      </c>
      <c r="S121" s="48"/>
      <c r="T121" s="48"/>
      <c r="U121" s="417"/>
      <c r="V121" s="418"/>
      <c r="W121" s="417"/>
      <c r="X121" s="442"/>
      <c r="Y121" s="470"/>
      <c r="Z121" s="444"/>
      <c r="AA121" s="449"/>
      <c r="AB121" s="444"/>
      <c r="AC121" s="420"/>
      <c r="AD121" s="470"/>
      <c r="AE121" s="443"/>
      <c r="AF121" s="444"/>
      <c r="AG121" s="444"/>
      <c r="AH121" s="418"/>
      <c r="AI121" s="415"/>
      <c r="AJ121" s="415"/>
      <c r="AK121" s="44"/>
      <c r="AL121" s="417"/>
      <c r="AM121" s="418"/>
      <c r="AN121" s="417"/>
      <c r="AO121" s="420"/>
      <c r="AP121" s="460"/>
      <c r="AQ121" s="460"/>
      <c r="AR121" s="460"/>
      <c r="AS121" s="460"/>
      <c r="AT121" s="460"/>
      <c r="AU121" s="438"/>
      <c r="AV121" s="460"/>
      <c r="AW121" s="460"/>
      <c r="AX121" s="460"/>
      <c r="AY121" s="460"/>
      <c r="AZ121" s="460"/>
      <c r="BA121" s="460"/>
      <c r="BB121" s="460"/>
      <c r="BC121" s="460"/>
      <c r="BD121" s="460"/>
      <c r="BE121" s="460"/>
      <c r="BF121" s="460"/>
      <c r="BG121" s="460"/>
      <c r="BH121" s="460"/>
      <c r="BI121" s="460"/>
      <c r="BJ121" s="460"/>
      <c r="BK121" s="460"/>
      <c r="BL121" s="460"/>
      <c r="BM121" s="460"/>
    </row>
    <row r="122" spans="1:65" s="47" customFormat="1" ht="5.25" customHeight="1">
      <c r="A122" s="438"/>
      <c r="B122" s="438"/>
      <c r="C122" s="438"/>
      <c r="D122" s="438"/>
      <c r="E122" s="438"/>
      <c r="F122" s="438"/>
      <c r="G122" s="438"/>
      <c r="H122" s="438"/>
      <c r="I122" s="438"/>
      <c r="J122" s="438"/>
      <c r="K122" s="438"/>
      <c r="L122" s="438"/>
      <c r="M122" s="438"/>
      <c r="N122" s="438"/>
      <c r="O122" s="438"/>
      <c r="P122" s="454"/>
      <c r="Q122" s="457"/>
      <c r="R122" s="50" t="s">
        <v>738</v>
      </c>
      <c r="S122" s="48"/>
      <c r="T122" s="48"/>
      <c r="U122" s="417"/>
      <c r="V122" s="418"/>
      <c r="W122" s="417"/>
      <c r="X122" s="442"/>
      <c r="Y122" s="470"/>
      <c r="Z122" s="444"/>
      <c r="AA122" s="449"/>
      <c r="AB122" s="444"/>
      <c r="AC122" s="420"/>
      <c r="AD122" s="470"/>
      <c r="AE122" s="443"/>
      <c r="AF122" s="444"/>
      <c r="AG122" s="444"/>
      <c r="AH122" s="418"/>
      <c r="AI122" s="415"/>
      <c r="AJ122" s="415"/>
      <c r="AK122" s="44"/>
      <c r="AL122" s="417"/>
      <c r="AM122" s="418"/>
      <c r="AN122" s="417"/>
      <c r="AO122" s="420"/>
      <c r="AP122" s="460"/>
      <c r="AQ122" s="460"/>
      <c r="AR122" s="460"/>
      <c r="AS122" s="460"/>
      <c r="AT122" s="460"/>
      <c r="AU122" s="438"/>
      <c r="AV122" s="460"/>
      <c r="AW122" s="460"/>
      <c r="AX122" s="460"/>
      <c r="AY122" s="460"/>
      <c r="AZ122" s="460"/>
      <c r="BA122" s="460"/>
      <c r="BB122" s="460"/>
      <c r="BC122" s="460"/>
      <c r="BD122" s="460"/>
      <c r="BE122" s="460"/>
      <c r="BF122" s="460"/>
      <c r="BG122" s="460"/>
      <c r="BH122" s="460"/>
      <c r="BI122" s="460"/>
      <c r="BJ122" s="460"/>
      <c r="BK122" s="460"/>
      <c r="BL122" s="460"/>
      <c r="BM122" s="460"/>
    </row>
    <row r="123" spans="1:65" s="47" customFormat="1" ht="5.25" customHeight="1">
      <c r="A123" s="438"/>
      <c r="B123" s="438"/>
      <c r="C123" s="438"/>
      <c r="D123" s="438"/>
      <c r="E123" s="438"/>
      <c r="F123" s="438"/>
      <c r="G123" s="438"/>
      <c r="H123" s="438"/>
      <c r="I123" s="438"/>
      <c r="J123" s="438"/>
      <c r="K123" s="438"/>
      <c r="L123" s="438"/>
      <c r="M123" s="438"/>
      <c r="N123" s="438"/>
      <c r="O123" s="438"/>
      <c r="P123" s="454"/>
      <c r="Q123" s="457"/>
      <c r="R123" s="50" t="s">
        <v>739</v>
      </c>
      <c r="S123" s="48"/>
      <c r="T123" s="48"/>
      <c r="U123" s="417"/>
      <c r="V123" s="418"/>
      <c r="W123" s="417"/>
      <c r="X123" s="442"/>
      <c r="Y123" s="470"/>
      <c r="Z123" s="444"/>
      <c r="AA123" s="449"/>
      <c r="AB123" s="444"/>
      <c r="AC123" s="420"/>
      <c r="AD123" s="470"/>
      <c r="AE123" s="443"/>
      <c r="AF123" s="444"/>
      <c r="AG123" s="444"/>
      <c r="AH123" s="418"/>
      <c r="AI123" s="415"/>
      <c r="AJ123" s="415"/>
      <c r="AK123" s="44"/>
      <c r="AL123" s="417"/>
      <c r="AM123" s="418"/>
      <c r="AN123" s="417"/>
      <c r="AO123" s="420"/>
      <c r="AP123" s="460"/>
      <c r="AQ123" s="460"/>
      <c r="AR123" s="460"/>
      <c r="AS123" s="460"/>
      <c r="AT123" s="460"/>
      <c r="AU123" s="438"/>
      <c r="AV123" s="460"/>
      <c r="AW123" s="460"/>
      <c r="AX123" s="460"/>
      <c r="AY123" s="460"/>
      <c r="AZ123" s="460"/>
      <c r="BA123" s="460"/>
      <c r="BB123" s="460"/>
      <c r="BC123" s="460"/>
      <c r="BD123" s="460"/>
      <c r="BE123" s="460"/>
      <c r="BF123" s="460"/>
      <c r="BG123" s="460"/>
      <c r="BH123" s="460"/>
      <c r="BI123" s="460"/>
      <c r="BJ123" s="460"/>
      <c r="BK123" s="460"/>
      <c r="BL123" s="460"/>
      <c r="BM123" s="460"/>
    </row>
    <row r="124" spans="1:65" s="47" customFormat="1" ht="5.25" customHeight="1">
      <c r="A124" s="438"/>
      <c r="B124" s="438"/>
      <c r="C124" s="438"/>
      <c r="D124" s="438"/>
      <c r="E124" s="438"/>
      <c r="F124" s="438"/>
      <c r="G124" s="438"/>
      <c r="H124" s="438"/>
      <c r="I124" s="438"/>
      <c r="J124" s="438"/>
      <c r="K124" s="438"/>
      <c r="L124" s="438"/>
      <c r="M124" s="438"/>
      <c r="N124" s="438"/>
      <c r="O124" s="438"/>
      <c r="P124" s="454"/>
      <c r="Q124" s="457"/>
      <c r="R124" s="50" t="s">
        <v>740</v>
      </c>
      <c r="S124" s="48"/>
      <c r="T124" s="48"/>
      <c r="U124" s="417"/>
      <c r="V124" s="418"/>
      <c r="W124" s="417"/>
      <c r="X124" s="442"/>
      <c r="Y124" s="470"/>
      <c r="Z124" s="444"/>
      <c r="AA124" s="449"/>
      <c r="AB124" s="444"/>
      <c r="AC124" s="420"/>
      <c r="AD124" s="470"/>
      <c r="AE124" s="443"/>
      <c r="AF124" s="444"/>
      <c r="AG124" s="444"/>
      <c r="AH124" s="418"/>
      <c r="AI124" s="415"/>
      <c r="AJ124" s="415"/>
      <c r="AK124" s="44"/>
      <c r="AL124" s="417"/>
      <c r="AM124" s="418"/>
      <c r="AN124" s="417"/>
      <c r="AO124" s="420"/>
      <c r="AP124" s="460"/>
      <c r="AQ124" s="460"/>
      <c r="AR124" s="460"/>
      <c r="AS124" s="460"/>
      <c r="AT124" s="460"/>
      <c r="AU124" s="438"/>
      <c r="AV124" s="460"/>
      <c r="AW124" s="460"/>
      <c r="AX124" s="460"/>
      <c r="AY124" s="460"/>
      <c r="AZ124" s="460"/>
      <c r="BA124" s="460"/>
      <c r="BB124" s="460"/>
      <c r="BC124" s="460"/>
      <c r="BD124" s="460"/>
      <c r="BE124" s="460"/>
      <c r="BF124" s="460"/>
      <c r="BG124" s="460"/>
      <c r="BH124" s="460"/>
      <c r="BI124" s="460"/>
      <c r="BJ124" s="460"/>
      <c r="BK124" s="460"/>
      <c r="BL124" s="460"/>
      <c r="BM124" s="460"/>
    </row>
    <row r="125" spans="1:65" s="47" customFormat="1" ht="5.25" customHeight="1">
      <c r="A125" s="438"/>
      <c r="B125" s="438"/>
      <c r="C125" s="438"/>
      <c r="D125" s="438"/>
      <c r="E125" s="438"/>
      <c r="F125" s="438"/>
      <c r="G125" s="438"/>
      <c r="H125" s="438"/>
      <c r="I125" s="438"/>
      <c r="J125" s="438"/>
      <c r="K125" s="438"/>
      <c r="L125" s="438"/>
      <c r="M125" s="438"/>
      <c r="N125" s="438"/>
      <c r="O125" s="438"/>
      <c r="P125" s="454"/>
      <c r="Q125" s="457"/>
      <c r="R125" s="50" t="s">
        <v>741</v>
      </c>
      <c r="S125" s="48"/>
      <c r="T125" s="48"/>
      <c r="U125" s="417"/>
      <c r="V125" s="418"/>
      <c r="W125" s="417"/>
      <c r="X125" s="442"/>
      <c r="Y125" s="470"/>
      <c r="Z125" s="444"/>
      <c r="AA125" s="449"/>
      <c r="AB125" s="444"/>
      <c r="AC125" s="420"/>
      <c r="AD125" s="470"/>
      <c r="AE125" s="443"/>
      <c r="AF125" s="444"/>
      <c r="AG125" s="444"/>
      <c r="AH125" s="418"/>
      <c r="AI125" s="415"/>
      <c r="AJ125" s="415"/>
      <c r="AK125" s="44"/>
      <c r="AL125" s="417"/>
      <c r="AM125" s="418"/>
      <c r="AN125" s="417"/>
      <c r="AO125" s="420"/>
      <c r="AP125" s="460"/>
      <c r="AQ125" s="460"/>
      <c r="AR125" s="460"/>
      <c r="AS125" s="460"/>
      <c r="AT125" s="460"/>
      <c r="AU125" s="438"/>
      <c r="AV125" s="460"/>
      <c r="AW125" s="460"/>
      <c r="AX125" s="460"/>
      <c r="AY125" s="460"/>
      <c r="AZ125" s="460"/>
      <c r="BA125" s="460"/>
      <c r="BB125" s="460"/>
      <c r="BC125" s="460"/>
      <c r="BD125" s="460"/>
      <c r="BE125" s="460"/>
      <c r="BF125" s="460"/>
      <c r="BG125" s="460"/>
      <c r="BH125" s="460"/>
      <c r="BI125" s="460"/>
      <c r="BJ125" s="460"/>
      <c r="BK125" s="460"/>
      <c r="BL125" s="460"/>
      <c r="BM125" s="460"/>
    </row>
    <row r="126" spans="1:65" s="47" customFormat="1" ht="5.25" customHeight="1">
      <c r="A126" s="438"/>
      <c r="B126" s="438"/>
      <c r="C126" s="438"/>
      <c r="D126" s="438"/>
      <c r="E126" s="438"/>
      <c r="F126" s="438"/>
      <c r="G126" s="438"/>
      <c r="H126" s="438"/>
      <c r="I126" s="438"/>
      <c r="J126" s="438"/>
      <c r="K126" s="438"/>
      <c r="L126" s="438"/>
      <c r="M126" s="438"/>
      <c r="N126" s="438"/>
      <c r="O126" s="438"/>
      <c r="P126" s="455"/>
      <c r="Q126" s="458"/>
      <c r="R126" s="49" t="s">
        <v>742</v>
      </c>
      <c r="S126" s="48">
        <f>COUNTA(S107:S125)</f>
        <v>0</v>
      </c>
      <c r="T126" s="48">
        <f>COUNTA(T107:T125)</f>
        <v>0</v>
      </c>
      <c r="U126" s="417"/>
      <c r="V126" s="418"/>
      <c r="W126" s="417"/>
      <c r="X126" s="442"/>
      <c r="Y126" s="470"/>
      <c r="Z126" s="444"/>
      <c r="AA126" s="450"/>
      <c r="AB126" s="444"/>
      <c r="AC126" s="421"/>
      <c r="AD126" s="470"/>
      <c r="AE126" s="443"/>
      <c r="AF126" s="444"/>
      <c r="AG126" s="444"/>
      <c r="AH126" s="418"/>
      <c r="AI126" s="416"/>
      <c r="AJ126" s="416"/>
      <c r="AK126" s="41"/>
      <c r="AL126" s="417"/>
      <c r="AM126" s="418"/>
      <c r="AN126" s="417"/>
      <c r="AO126" s="421"/>
      <c r="AP126" s="460"/>
      <c r="AQ126" s="460"/>
      <c r="AR126" s="460"/>
      <c r="AS126" s="460"/>
      <c r="AT126" s="460"/>
      <c r="AU126" s="438"/>
      <c r="AV126" s="460"/>
      <c r="AW126" s="460"/>
      <c r="AX126" s="460"/>
      <c r="AY126" s="460"/>
      <c r="AZ126" s="460"/>
      <c r="BA126" s="460"/>
      <c r="BB126" s="460"/>
      <c r="BC126" s="460"/>
      <c r="BD126" s="460"/>
      <c r="BE126" s="460"/>
      <c r="BF126" s="460"/>
      <c r="BG126" s="460"/>
      <c r="BH126" s="460"/>
      <c r="BI126" s="460"/>
      <c r="BJ126" s="460"/>
      <c r="BK126" s="460"/>
      <c r="BL126" s="460"/>
      <c r="BM126" s="460"/>
    </row>
    <row r="127" spans="1:65" s="40" customFormat="1" ht="5.25" customHeight="1">
      <c r="A127" s="438">
        <v>5</v>
      </c>
      <c r="B127" s="438" t="s">
        <v>600</v>
      </c>
      <c r="C127" s="438" t="s">
        <v>817</v>
      </c>
      <c r="D127" s="438"/>
      <c r="E127" s="438"/>
      <c r="F127" s="438" t="s">
        <v>818</v>
      </c>
      <c r="G127" s="438"/>
      <c r="H127" s="438"/>
      <c r="I127" s="438"/>
      <c r="J127" s="438"/>
      <c r="K127" s="438"/>
      <c r="L127" s="438"/>
      <c r="M127" s="438"/>
      <c r="N127" s="452"/>
      <c r="O127" s="438"/>
      <c r="P127" s="453"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456">
        <f>IF(P127="Casi seguro",100%,IF(P127="Probable",80%,IF(P127="Posible",60%,IF(P127="Improbable",40%,IF(P127="Rara vez",20%,0)))))</f>
        <v>0</v>
      </c>
      <c r="R127" s="45" t="s">
        <v>707</v>
      </c>
      <c r="S127" s="42"/>
      <c r="T127" s="42"/>
      <c r="U127" s="417" t="str">
        <f>IF(S146&lt;=5,"Moderado",IF(S146&lt;=11,"Mayor","Catastrofico"))</f>
        <v>Moderado</v>
      </c>
      <c r="V127" s="418">
        <f>IF(U127=0,0,IF(U127="Moderado",60%,IF(U127="Mayor",80%,100%)))</f>
        <v>0.6</v>
      </c>
      <c r="W127" s="451" t="e">
        <f>VLOOKUP(P127,[1]Matriz!B23:G28,MATCH(U127,[1]Matriz!B23:G23,0),FALSE)</f>
        <v>#N/A</v>
      </c>
      <c r="X127" s="459"/>
      <c r="Y127" s="417" t="str">
        <f>IF(Z127="Preventivo","X",IF(Z127="Detectivo","X","X "))</f>
        <v xml:space="preserve">X </v>
      </c>
      <c r="Z127" s="443"/>
      <c r="AA127" s="448" t="str">
        <f>IF(Z127="","",IF(Z127="Preventivo",25%,15%))</f>
        <v/>
      </c>
      <c r="AB127" s="443"/>
      <c r="AC127" s="448">
        <f>IF(AB127="Automatico",25%,15%)</f>
        <v>0.15</v>
      </c>
      <c r="AD127" s="418" t="e">
        <f>AA127+AC127</f>
        <v>#VALUE!</v>
      </c>
      <c r="AE127" s="443"/>
      <c r="AF127" s="443"/>
      <c r="AG127" s="443"/>
      <c r="AH127" s="418" t="e">
        <f>Q127-(Q127*AD127)</f>
        <v>#VALUE!</v>
      </c>
      <c r="AI127" s="414" t="e">
        <f>IF(AJ127=0,"Defina la frecuencia",IF(AJ127=20%,"Rara vez",IF(AJ127=40%,"Improbable",IF(AJ127=60%,"Posible",IF(AJ127=80%,"Probable","Casi seguro")))))</f>
        <v>#VALUE!</v>
      </c>
      <c r="AJ127" s="414" t="e">
        <f>IF(AH134&lt;20%,20%,IF(AH134&lt;40%,40%,IF(AH134&lt;60%,60%,IF(AH134&lt;80%,80%,100%))))</f>
        <v>#VALUE!</v>
      </c>
      <c r="AK127" s="46" t="e">
        <f>VALUE(AJ127)</f>
        <v>#VALUE!</v>
      </c>
      <c r="AL127" s="417" t="str">
        <f>U127</f>
        <v>Moderado</v>
      </c>
      <c r="AM127" s="418">
        <f>V127</f>
        <v>0.6</v>
      </c>
      <c r="AN127" s="451" t="e">
        <f>VLOOKUP(AI127,[1]Matriz!B23:G28,MATCH(AL127,[1]Matriz!B23:G23,0),FALSE)</f>
        <v>#VALUE!</v>
      </c>
      <c r="AO127" s="438"/>
      <c r="AP127" s="438"/>
      <c r="AQ127" s="438"/>
      <c r="AR127" s="446"/>
      <c r="AS127" s="446"/>
      <c r="AT127" s="438"/>
      <c r="AU127" s="438"/>
      <c r="AV127" s="438"/>
      <c r="AW127" s="438"/>
      <c r="AX127" s="438"/>
      <c r="AY127" s="438"/>
      <c r="AZ127" s="438"/>
      <c r="BA127" s="440"/>
      <c r="BB127" s="438"/>
      <c r="BC127" s="438"/>
      <c r="BD127" s="438"/>
      <c r="BE127" s="438"/>
      <c r="BF127" s="438"/>
      <c r="BG127" s="440"/>
      <c r="BH127" s="438"/>
      <c r="BI127" s="438"/>
      <c r="BJ127" s="438"/>
      <c r="BK127" s="438"/>
      <c r="BL127" s="438"/>
      <c r="BM127" s="440"/>
    </row>
    <row r="128" spans="1:65" s="40" customFormat="1" ht="5.25" customHeight="1">
      <c r="A128" s="438"/>
      <c r="B128" s="438"/>
      <c r="C128" s="438"/>
      <c r="D128" s="438"/>
      <c r="E128" s="438"/>
      <c r="F128" s="438"/>
      <c r="G128" s="438"/>
      <c r="H128" s="438"/>
      <c r="I128" s="438"/>
      <c r="J128" s="438"/>
      <c r="K128" s="438"/>
      <c r="L128" s="438"/>
      <c r="M128" s="438"/>
      <c r="N128" s="452"/>
      <c r="O128" s="438"/>
      <c r="P128" s="454"/>
      <c r="Q128" s="457"/>
      <c r="R128" s="45" t="s">
        <v>719</v>
      </c>
      <c r="S128" s="42"/>
      <c r="T128" s="42"/>
      <c r="U128" s="417"/>
      <c r="V128" s="418"/>
      <c r="W128" s="451"/>
      <c r="X128" s="459"/>
      <c r="Y128" s="417"/>
      <c r="Z128" s="445"/>
      <c r="AA128" s="449"/>
      <c r="AB128" s="445"/>
      <c r="AC128" s="449"/>
      <c r="AD128" s="447"/>
      <c r="AE128" s="445"/>
      <c r="AF128" s="445"/>
      <c r="AG128" s="445"/>
      <c r="AH128" s="418"/>
      <c r="AI128" s="415"/>
      <c r="AJ128" s="415"/>
      <c r="AK128" s="44"/>
      <c r="AL128" s="417"/>
      <c r="AM128" s="418"/>
      <c r="AN128" s="451"/>
      <c r="AO128" s="438"/>
      <c r="AP128" s="438"/>
      <c r="AQ128" s="439"/>
      <c r="AR128" s="439"/>
      <c r="AS128" s="439"/>
      <c r="AT128" s="439"/>
      <c r="AU128" s="438"/>
      <c r="AV128" s="438"/>
      <c r="AW128" s="438"/>
      <c r="AX128" s="438"/>
      <c r="AY128" s="439"/>
      <c r="AZ128" s="439"/>
      <c r="BA128" s="439"/>
      <c r="BB128" s="438"/>
      <c r="BC128" s="438"/>
      <c r="BD128" s="438"/>
      <c r="BE128" s="439"/>
      <c r="BF128" s="439"/>
      <c r="BG128" s="439"/>
      <c r="BH128" s="438"/>
      <c r="BI128" s="438"/>
      <c r="BJ128" s="438"/>
      <c r="BK128" s="439"/>
      <c r="BL128" s="439"/>
      <c r="BM128" s="439"/>
    </row>
    <row r="129" spans="1:65" s="40" customFormat="1" ht="5.25" customHeight="1">
      <c r="A129" s="438"/>
      <c r="B129" s="438"/>
      <c r="C129" s="438"/>
      <c r="D129" s="438"/>
      <c r="E129" s="438"/>
      <c r="F129" s="438"/>
      <c r="G129" s="438"/>
      <c r="H129" s="438"/>
      <c r="I129" s="438"/>
      <c r="J129" s="438"/>
      <c r="K129" s="438"/>
      <c r="L129" s="438"/>
      <c r="M129" s="438"/>
      <c r="N129" s="452"/>
      <c r="O129" s="438"/>
      <c r="P129" s="454"/>
      <c r="Q129" s="457"/>
      <c r="R129" s="45" t="s">
        <v>720</v>
      </c>
      <c r="S129" s="42"/>
      <c r="T129" s="42"/>
      <c r="U129" s="417"/>
      <c r="V129" s="418"/>
      <c r="W129" s="451"/>
      <c r="X129" s="459"/>
      <c r="Y129" s="417"/>
      <c r="Z129" s="445"/>
      <c r="AA129" s="449"/>
      <c r="AB129" s="445"/>
      <c r="AC129" s="449"/>
      <c r="AD129" s="447"/>
      <c r="AE129" s="445"/>
      <c r="AF129" s="445"/>
      <c r="AG129" s="445"/>
      <c r="AH129" s="418"/>
      <c r="AI129" s="415"/>
      <c r="AJ129" s="415"/>
      <c r="AK129" s="44"/>
      <c r="AL129" s="417"/>
      <c r="AM129" s="418"/>
      <c r="AN129" s="451"/>
      <c r="AO129" s="438"/>
      <c r="AP129" s="438"/>
      <c r="AQ129" s="439"/>
      <c r="AR129" s="439"/>
      <c r="AS129" s="439"/>
      <c r="AT129" s="439"/>
      <c r="AU129" s="438"/>
      <c r="AV129" s="438"/>
      <c r="AW129" s="438"/>
      <c r="AX129" s="438"/>
      <c r="AY129" s="439"/>
      <c r="AZ129" s="439"/>
      <c r="BA129" s="439"/>
      <c r="BB129" s="438"/>
      <c r="BC129" s="438"/>
      <c r="BD129" s="438"/>
      <c r="BE129" s="439"/>
      <c r="BF129" s="439"/>
      <c r="BG129" s="439"/>
      <c r="BH129" s="438"/>
      <c r="BI129" s="438"/>
      <c r="BJ129" s="438"/>
      <c r="BK129" s="439"/>
      <c r="BL129" s="439"/>
      <c r="BM129" s="439"/>
    </row>
    <row r="130" spans="1:65" s="40" customFormat="1" ht="5.25" customHeight="1">
      <c r="A130" s="438"/>
      <c r="B130" s="438"/>
      <c r="C130" s="438"/>
      <c r="D130" s="438"/>
      <c r="E130" s="438"/>
      <c r="F130" s="438"/>
      <c r="G130" s="438"/>
      <c r="H130" s="438"/>
      <c r="I130" s="438"/>
      <c r="J130" s="438"/>
      <c r="K130" s="438"/>
      <c r="L130" s="438"/>
      <c r="M130" s="438"/>
      <c r="N130" s="452"/>
      <c r="O130" s="438"/>
      <c r="P130" s="454"/>
      <c r="Q130" s="457"/>
      <c r="R130" s="45" t="s">
        <v>721</v>
      </c>
      <c r="S130" s="42"/>
      <c r="T130" s="42"/>
      <c r="U130" s="417"/>
      <c r="V130" s="418"/>
      <c r="W130" s="451"/>
      <c r="X130" s="459"/>
      <c r="Y130" s="417"/>
      <c r="Z130" s="445"/>
      <c r="AA130" s="449"/>
      <c r="AB130" s="445"/>
      <c r="AC130" s="449"/>
      <c r="AD130" s="447"/>
      <c r="AE130" s="445"/>
      <c r="AF130" s="445"/>
      <c r="AG130" s="445"/>
      <c r="AH130" s="418"/>
      <c r="AI130" s="415"/>
      <c r="AJ130" s="415"/>
      <c r="AK130" s="44"/>
      <c r="AL130" s="417"/>
      <c r="AM130" s="418"/>
      <c r="AN130" s="451"/>
      <c r="AO130" s="438"/>
      <c r="AP130" s="438"/>
      <c r="AQ130" s="439"/>
      <c r="AR130" s="439"/>
      <c r="AS130" s="439"/>
      <c r="AT130" s="439"/>
      <c r="AU130" s="438"/>
      <c r="AV130" s="438"/>
      <c r="AW130" s="438"/>
      <c r="AX130" s="438"/>
      <c r="AY130" s="439"/>
      <c r="AZ130" s="439"/>
      <c r="BA130" s="439"/>
      <c r="BB130" s="438"/>
      <c r="BC130" s="438"/>
      <c r="BD130" s="438"/>
      <c r="BE130" s="439"/>
      <c r="BF130" s="439"/>
      <c r="BG130" s="439"/>
      <c r="BH130" s="438"/>
      <c r="BI130" s="438"/>
      <c r="BJ130" s="438"/>
      <c r="BK130" s="439"/>
      <c r="BL130" s="439"/>
      <c r="BM130" s="439"/>
    </row>
    <row r="131" spans="1:65" s="40" customFormat="1" ht="5.25" customHeight="1">
      <c r="A131" s="438"/>
      <c r="B131" s="438"/>
      <c r="C131" s="438"/>
      <c r="D131" s="438"/>
      <c r="E131" s="438"/>
      <c r="F131" s="438"/>
      <c r="G131" s="438"/>
      <c r="H131" s="438"/>
      <c r="I131" s="438"/>
      <c r="J131" s="438"/>
      <c r="K131" s="438"/>
      <c r="L131" s="438"/>
      <c r="M131" s="438"/>
      <c r="N131" s="452"/>
      <c r="O131" s="438"/>
      <c r="P131" s="454"/>
      <c r="Q131" s="457"/>
      <c r="R131" s="45" t="s">
        <v>722</v>
      </c>
      <c r="S131" s="42"/>
      <c r="T131" s="42"/>
      <c r="U131" s="417"/>
      <c r="V131" s="418"/>
      <c r="W131" s="451"/>
      <c r="X131" s="459"/>
      <c r="Y131" s="417"/>
      <c r="Z131" s="445"/>
      <c r="AA131" s="449"/>
      <c r="AB131" s="445"/>
      <c r="AC131" s="449"/>
      <c r="AD131" s="447"/>
      <c r="AE131" s="445"/>
      <c r="AF131" s="445"/>
      <c r="AG131" s="445"/>
      <c r="AH131" s="418"/>
      <c r="AI131" s="415"/>
      <c r="AJ131" s="415"/>
      <c r="AK131" s="44"/>
      <c r="AL131" s="417"/>
      <c r="AM131" s="418"/>
      <c r="AN131" s="451"/>
      <c r="AO131" s="438"/>
      <c r="AP131" s="438"/>
      <c r="AQ131" s="439"/>
      <c r="AR131" s="439"/>
      <c r="AS131" s="439"/>
      <c r="AT131" s="439"/>
      <c r="AU131" s="438"/>
      <c r="AV131" s="438"/>
      <c r="AW131" s="438"/>
      <c r="AX131" s="438"/>
      <c r="AY131" s="439"/>
      <c r="AZ131" s="439"/>
      <c r="BA131" s="439"/>
      <c r="BB131" s="438"/>
      <c r="BC131" s="438"/>
      <c r="BD131" s="438"/>
      <c r="BE131" s="439"/>
      <c r="BF131" s="439"/>
      <c r="BG131" s="439"/>
      <c r="BH131" s="438"/>
      <c r="BI131" s="438"/>
      <c r="BJ131" s="438"/>
      <c r="BK131" s="439"/>
      <c r="BL131" s="439"/>
      <c r="BM131" s="439"/>
    </row>
    <row r="132" spans="1:65" s="40" customFormat="1" ht="5.25" customHeight="1">
      <c r="A132" s="438"/>
      <c r="B132" s="438"/>
      <c r="C132" s="438"/>
      <c r="D132" s="438"/>
      <c r="E132" s="438"/>
      <c r="F132" s="438"/>
      <c r="G132" s="438"/>
      <c r="H132" s="438"/>
      <c r="I132" s="438"/>
      <c r="J132" s="438"/>
      <c r="K132" s="438"/>
      <c r="L132" s="438"/>
      <c r="M132" s="438"/>
      <c r="N132" s="452"/>
      <c r="O132" s="438"/>
      <c r="P132" s="454"/>
      <c r="Q132" s="457"/>
      <c r="R132" s="45" t="s">
        <v>723</v>
      </c>
      <c r="S132" s="42"/>
      <c r="T132" s="42"/>
      <c r="U132" s="417"/>
      <c r="V132" s="418"/>
      <c r="W132" s="451"/>
      <c r="X132" s="459"/>
      <c r="Y132" s="417"/>
      <c r="Z132" s="445"/>
      <c r="AA132" s="449"/>
      <c r="AB132" s="445"/>
      <c r="AC132" s="449"/>
      <c r="AD132" s="447"/>
      <c r="AE132" s="445"/>
      <c r="AF132" s="445"/>
      <c r="AG132" s="445"/>
      <c r="AH132" s="418"/>
      <c r="AI132" s="415"/>
      <c r="AJ132" s="415"/>
      <c r="AK132" s="44"/>
      <c r="AL132" s="417"/>
      <c r="AM132" s="418"/>
      <c r="AN132" s="451"/>
      <c r="AO132" s="438"/>
      <c r="AP132" s="438"/>
      <c r="AQ132" s="439"/>
      <c r="AR132" s="439"/>
      <c r="AS132" s="439"/>
      <c r="AT132" s="439"/>
      <c r="AU132" s="438"/>
      <c r="AV132" s="438"/>
      <c r="AW132" s="438"/>
      <c r="AX132" s="438"/>
      <c r="AY132" s="439"/>
      <c r="AZ132" s="439"/>
      <c r="BA132" s="439"/>
      <c r="BB132" s="438"/>
      <c r="BC132" s="438"/>
      <c r="BD132" s="438"/>
      <c r="BE132" s="439"/>
      <c r="BF132" s="439"/>
      <c r="BG132" s="439"/>
      <c r="BH132" s="438"/>
      <c r="BI132" s="438"/>
      <c r="BJ132" s="438"/>
      <c r="BK132" s="439"/>
      <c r="BL132" s="439"/>
      <c r="BM132" s="439"/>
    </row>
    <row r="133" spans="1:65" s="40" customFormat="1" ht="5.25" customHeight="1">
      <c r="A133" s="438"/>
      <c r="B133" s="438"/>
      <c r="C133" s="438"/>
      <c r="D133" s="438"/>
      <c r="E133" s="438"/>
      <c r="F133" s="438"/>
      <c r="G133" s="438"/>
      <c r="H133" s="438"/>
      <c r="I133" s="438"/>
      <c r="J133" s="438"/>
      <c r="K133" s="438"/>
      <c r="L133" s="438"/>
      <c r="M133" s="438"/>
      <c r="N133" s="452"/>
      <c r="O133" s="438"/>
      <c r="P133" s="454"/>
      <c r="Q133" s="457"/>
      <c r="R133" s="45" t="s">
        <v>724</v>
      </c>
      <c r="S133" s="42"/>
      <c r="T133" s="42"/>
      <c r="U133" s="417"/>
      <c r="V133" s="418"/>
      <c r="W133" s="451"/>
      <c r="X133" s="459"/>
      <c r="Y133" s="417"/>
      <c r="Z133" s="445"/>
      <c r="AA133" s="450"/>
      <c r="AB133" s="445"/>
      <c r="AC133" s="450"/>
      <c r="AD133" s="447"/>
      <c r="AE133" s="445"/>
      <c r="AF133" s="445"/>
      <c r="AG133" s="445"/>
      <c r="AH133" s="418"/>
      <c r="AI133" s="415"/>
      <c r="AJ133" s="415"/>
      <c r="AK133" s="44"/>
      <c r="AL133" s="417"/>
      <c r="AM133" s="418"/>
      <c r="AN133" s="451"/>
      <c r="AO133" s="438"/>
      <c r="AP133" s="438"/>
      <c r="AQ133" s="439"/>
      <c r="AR133" s="439"/>
      <c r="AS133" s="439"/>
      <c r="AT133" s="439"/>
      <c r="AU133" s="438"/>
      <c r="AV133" s="438"/>
      <c r="AW133" s="438"/>
      <c r="AX133" s="438"/>
      <c r="AY133" s="439"/>
      <c r="AZ133" s="439"/>
      <c r="BA133" s="439"/>
      <c r="BB133" s="438"/>
      <c r="BC133" s="438"/>
      <c r="BD133" s="438"/>
      <c r="BE133" s="439"/>
      <c r="BF133" s="439"/>
      <c r="BG133" s="439"/>
      <c r="BH133" s="438"/>
      <c r="BI133" s="438"/>
      <c r="BJ133" s="438"/>
      <c r="BK133" s="439"/>
      <c r="BL133" s="439"/>
      <c r="BM133" s="439"/>
    </row>
    <row r="134" spans="1:65" s="40" customFormat="1" ht="5.25" customHeight="1">
      <c r="A134" s="438"/>
      <c r="B134" s="438"/>
      <c r="C134" s="438"/>
      <c r="D134" s="438"/>
      <c r="E134" s="438"/>
      <c r="F134" s="438"/>
      <c r="G134" s="438"/>
      <c r="H134" s="438"/>
      <c r="I134" s="438"/>
      <c r="J134" s="438"/>
      <c r="K134" s="438"/>
      <c r="L134" s="438"/>
      <c r="M134" s="438"/>
      <c r="N134" s="452"/>
      <c r="O134" s="438"/>
      <c r="P134" s="454"/>
      <c r="Q134" s="457"/>
      <c r="R134" s="45" t="s">
        <v>725</v>
      </c>
      <c r="S134" s="42"/>
      <c r="T134" s="42"/>
      <c r="U134" s="417"/>
      <c r="V134" s="418"/>
      <c r="W134" s="451"/>
      <c r="X134" s="459"/>
      <c r="Y134" s="417" t="str">
        <f>IF(Z134="Preventivo","X",IF(Z127="Detectivo","X","X "))</f>
        <v xml:space="preserve">X </v>
      </c>
      <c r="Z134" s="443" t="s">
        <v>593</v>
      </c>
      <c r="AA134" s="448">
        <f>IF(Z134="","",IF(Z134="Preventivo",25%,15%))</f>
        <v>0.15</v>
      </c>
      <c r="AB134" s="443" t="s">
        <v>594</v>
      </c>
      <c r="AC134" s="419">
        <f>IF(AB134="Automatico",25%,15%)</f>
        <v>0.15</v>
      </c>
      <c r="AD134" s="418">
        <f>AA134+AC134</f>
        <v>0.3</v>
      </c>
      <c r="AE134" s="443"/>
      <c r="AF134" s="443"/>
      <c r="AG134" s="443"/>
      <c r="AH134" s="418" t="e">
        <f>AH127-(AH127*AD134)</f>
        <v>#VALUE!</v>
      </c>
      <c r="AI134" s="415"/>
      <c r="AJ134" s="415"/>
      <c r="AK134" s="44"/>
      <c r="AL134" s="417"/>
      <c r="AM134" s="418"/>
      <c r="AN134" s="451"/>
      <c r="AO134" s="438"/>
      <c r="AP134" s="438"/>
      <c r="AQ134" s="438"/>
      <c r="AR134" s="446"/>
      <c r="AS134" s="446"/>
      <c r="AT134" s="438"/>
      <c r="AU134" s="438"/>
      <c r="AV134" s="438"/>
      <c r="AW134" s="438"/>
      <c r="AX134" s="438"/>
      <c r="AY134" s="438"/>
      <c r="AZ134" s="438"/>
      <c r="BA134" s="440"/>
      <c r="BB134" s="438"/>
      <c r="BC134" s="438"/>
      <c r="BD134" s="438"/>
      <c r="BE134" s="438"/>
      <c r="BF134" s="438"/>
      <c r="BG134" s="440"/>
      <c r="BH134" s="438"/>
      <c r="BI134" s="438"/>
      <c r="BJ134" s="438"/>
      <c r="BK134" s="438"/>
      <c r="BL134" s="438"/>
      <c r="BM134" s="440"/>
    </row>
    <row r="135" spans="1:65" s="40" customFormat="1" ht="5.25" customHeight="1">
      <c r="A135" s="438"/>
      <c r="B135" s="438"/>
      <c r="C135" s="438"/>
      <c r="D135" s="438"/>
      <c r="E135" s="438"/>
      <c r="F135" s="438"/>
      <c r="G135" s="438"/>
      <c r="H135" s="438"/>
      <c r="I135" s="438"/>
      <c r="J135" s="438"/>
      <c r="K135" s="438"/>
      <c r="L135" s="438"/>
      <c r="M135" s="438"/>
      <c r="N135" s="452"/>
      <c r="O135" s="438"/>
      <c r="P135" s="454"/>
      <c r="Q135" s="457"/>
      <c r="R135" s="45" t="s">
        <v>731</v>
      </c>
      <c r="S135" s="42"/>
      <c r="T135" s="42"/>
      <c r="U135" s="417"/>
      <c r="V135" s="418"/>
      <c r="W135" s="451"/>
      <c r="X135" s="459"/>
      <c r="Y135" s="447"/>
      <c r="Z135" s="445"/>
      <c r="AA135" s="449"/>
      <c r="AB135" s="445"/>
      <c r="AC135" s="420"/>
      <c r="AD135" s="447"/>
      <c r="AE135" s="443"/>
      <c r="AF135" s="445"/>
      <c r="AG135" s="445"/>
      <c r="AH135" s="418"/>
      <c r="AI135" s="415"/>
      <c r="AJ135" s="415"/>
      <c r="AK135" s="44"/>
      <c r="AL135" s="417"/>
      <c r="AM135" s="418"/>
      <c r="AN135" s="451"/>
      <c r="AO135" s="438"/>
      <c r="AP135" s="439"/>
      <c r="AQ135" s="439"/>
      <c r="AR135" s="439"/>
      <c r="AS135" s="439"/>
      <c r="AT135" s="439"/>
      <c r="AU135" s="438"/>
      <c r="AV135" s="439"/>
      <c r="AW135" s="439"/>
      <c r="AX135" s="439"/>
      <c r="AY135" s="439"/>
      <c r="AZ135" s="439"/>
      <c r="BA135" s="439"/>
      <c r="BB135" s="439"/>
      <c r="BC135" s="439"/>
      <c r="BD135" s="439"/>
      <c r="BE135" s="439"/>
      <c r="BF135" s="439"/>
      <c r="BG135" s="439"/>
      <c r="BH135" s="439"/>
      <c r="BI135" s="439"/>
      <c r="BJ135" s="439"/>
      <c r="BK135" s="439"/>
      <c r="BL135" s="439"/>
      <c r="BM135" s="439"/>
    </row>
    <row r="136" spans="1:65" s="40" customFormat="1" ht="5.25" customHeight="1">
      <c r="A136" s="438"/>
      <c r="B136" s="438"/>
      <c r="C136" s="438"/>
      <c r="D136" s="438"/>
      <c r="E136" s="438"/>
      <c r="F136" s="438"/>
      <c r="G136" s="438"/>
      <c r="H136" s="438"/>
      <c r="I136" s="438"/>
      <c r="J136" s="438"/>
      <c r="K136" s="438"/>
      <c r="L136" s="438"/>
      <c r="M136" s="438"/>
      <c r="N136" s="452"/>
      <c r="O136" s="438"/>
      <c r="P136" s="454"/>
      <c r="Q136" s="457"/>
      <c r="R136" s="45" t="s">
        <v>732</v>
      </c>
      <c r="S136" s="42"/>
      <c r="T136" s="42"/>
      <c r="U136" s="417"/>
      <c r="V136" s="418"/>
      <c r="W136" s="451"/>
      <c r="X136" s="459"/>
      <c r="Y136" s="447"/>
      <c r="Z136" s="445"/>
      <c r="AA136" s="449"/>
      <c r="AB136" s="445"/>
      <c r="AC136" s="420"/>
      <c r="AD136" s="447"/>
      <c r="AE136" s="443"/>
      <c r="AF136" s="445"/>
      <c r="AG136" s="445"/>
      <c r="AH136" s="418"/>
      <c r="AI136" s="415"/>
      <c r="AJ136" s="415"/>
      <c r="AK136" s="44"/>
      <c r="AL136" s="417"/>
      <c r="AM136" s="418"/>
      <c r="AN136" s="451"/>
      <c r="AO136" s="438"/>
      <c r="AP136" s="439"/>
      <c r="AQ136" s="439"/>
      <c r="AR136" s="439"/>
      <c r="AS136" s="439"/>
      <c r="AT136" s="439"/>
      <c r="AU136" s="438"/>
      <c r="AV136" s="439"/>
      <c r="AW136" s="439"/>
      <c r="AX136" s="439"/>
      <c r="AY136" s="439"/>
      <c r="AZ136" s="439"/>
      <c r="BA136" s="439"/>
      <c r="BB136" s="439"/>
      <c r="BC136" s="439"/>
      <c r="BD136" s="439"/>
      <c r="BE136" s="439"/>
      <c r="BF136" s="439"/>
      <c r="BG136" s="439"/>
      <c r="BH136" s="439"/>
      <c r="BI136" s="439"/>
      <c r="BJ136" s="439"/>
      <c r="BK136" s="439"/>
      <c r="BL136" s="439"/>
      <c r="BM136" s="439"/>
    </row>
    <row r="137" spans="1:65" s="40" customFormat="1" ht="5.25" customHeight="1">
      <c r="A137" s="438"/>
      <c r="B137" s="438"/>
      <c r="C137" s="438"/>
      <c r="D137" s="438"/>
      <c r="E137" s="438"/>
      <c r="F137" s="438"/>
      <c r="G137" s="438"/>
      <c r="H137" s="438"/>
      <c r="I137" s="438"/>
      <c r="J137" s="438"/>
      <c r="K137" s="438"/>
      <c r="L137" s="438"/>
      <c r="M137" s="438"/>
      <c r="N137" s="452"/>
      <c r="O137" s="438"/>
      <c r="P137" s="454"/>
      <c r="Q137" s="457"/>
      <c r="R137" s="45" t="s">
        <v>733</v>
      </c>
      <c r="S137" s="42"/>
      <c r="T137" s="42"/>
      <c r="U137" s="417"/>
      <c r="V137" s="418"/>
      <c r="W137" s="451"/>
      <c r="X137" s="459"/>
      <c r="Y137" s="447"/>
      <c r="Z137" s="445"/>
      <c r="AA137" s="449"/>
      <c r="AB137" s="445"/>
      <c r="AC137" s="420"/>
      <c r="AD137" s="447"/>
      <c r="AE137" s="443"/>
      <c r="AF137" s="445"/>
      <c r="AG137" s="445"/>
      <c r="AH137" s="418"/>
      <c r="AI137" s="415"/>
      <c r="AJ137" s="415"/>
      <c r="AK137" s="44"/>
      <c r="AL137" s="417"/>
      <c r="AM137" s="418"/>
      <c r="AN137" s="451"/>
      <c r="AO137" s="438"/>
      <c r="AP137" s="439"/>
      <c r="AQ137" s="439"/>
      <c r="AR137" s="439"/>
      <c r="AS137" s="439"/>
      <c r="AT137" s="439"/>
      <c r="AU137" s="438"/>
      <c r="AV137" s="439"/>
      <c r="AW137" s="439"/>
      <c r="AX137" s="439"/>
      <c r="AY137" s="439"/>
      <c r="AZ137" s="439"/>
      <c r="BA137" s="439"/>
      <c r="BB137" s="439"/>
      <c r="BC137" s="439"/>
      <c r="BD137" s="439"/>
      <c r="BE137" s="439"/>
      <c r="BF137" s="439"/>
      <c r="BG137" s="439"/>
      <c r="BH137" s="439"/>
      <c r="BI137" s="439"/>
      <c r="BJ137" s="439"/>
      <c r="BK137" s="439"/>
      <c r="BL137" s="439"/>
      <c r="BM137" s="439"/>
    </row>
    <row r="138" spans="1:65" s="40" customFormat="1" ht="5.25" customHeight="1">
      <c r="A138" s="438"/>
      <c r="B138" s="438"/>
      <c r="C138" s="438"/>
      <c r="D138" s="438"/>
      <c r="E138" s="438"/>
      <c r="F138" s="438"/>
      <c r="G138" s="438"/>
      <c r="H138" s="438"/>
      <c r="I138" s="438"/>
      <c r="J138" s="438"/>
      <c r="K138" s="438"/>
      <c r="L138" s="438"/>
      <c r="M138" s="438"/>
      <c r="N138" s="452"/>
      <c r="O138" s="438"/>
      <c r="P138" s="454"/>
      <c r="Q138" s="457"/>
      <c r="R138" s="45" t="s">
        <v>734</v>
      </c>
      <c r="S138" s="42"/>
      <c r="T138" s="42"/>
      <c r="U138" s="417"/>
      <c r="V138" s="418"/>
      <c r="W138" s="451"/>
      <c r="X138" s="459"/>
      <c r="Y138" s="447"/>
      <c r="Z138" s="445"/>
      <c r="AA138" s="449"/>
      <c r="AB138" s="445"/>
      <c r="AC138" s="420"/>
      <c r="AD138" s="447"/>
      <c r="AE138" s="443"/>
      <c r="AF138" s="445"/>
      <c r="AG138" s="445"/>
      <c r="AH138" s="418"/>
      <c r="AI138" s="415"/>
      <c r="AJ138" s="415"/>
      <c r="AK138" s="44"/>
      <c r="AL138" s="417"/>
      <c r="AM138" s="418"/>
      <c r="AN138" s="451"/>
      <c r="AO138" s="438"/>
      <c r="AP138" s="439"/>
      <c r="AQ138" s="439"/>
      <c r="AR138" s="439"/>
      <c r="AS138" s="439"/>
      <c r="AT138" s="439"/>
      <c r="AU138" s="438"/>
      <c r="AV138" s="439"/>
      <c r="AW138" s="439"/>
      <c r="AX138" s="439"/>
      <c r="AY138" s="439"/>
      <c r="AZ138" s="439"/>
      <c r="BA138" s="439"/>
      <c r="BB138" s="439"/>
      <c r="BC138" s="439"/>
      <c r="BD138" s="439"/>
      <c r="BE138" s="439"/>
      <c r="BF138" s="439"/>
      <c r="BG138" s="439"/>
      <c r="BH138" s="439"/>
      <c r="BI138" s="439"/>
      <c r="BJ138" s="439"/>
      <c r="BK138" s="439"/>
      <c r="BL138" s="439"/>
      <c r="BM138" s="439"/>
    </row>
    <row r="139" spans="1:65" s="40" customFormat="1" ht="5.25" customHeight="1">
      <c r="A139" s="438"/>
      <c r="B139" s="438"/>
      <c r="C139" s="438"/>
      <c r="D139" s="438"/>
      <c r="E139" s="438"/>
      <c r="F139" s="438"/>
      <c r="G139" s="438"/>
      <c r="H139" s="438"/>
      <c r="I139" s="438"/>
      <c r="J139" s="438"/>
      <c r="K139" s="438"/>
      <c r="L139" s="438"/>
      <c r="M139" s="438"/>
      <c r="N139" s="452"/>
      <c r="O139" s="438"/>
      <c r="P139" s="454"/>
      <c r="Q139" s="457"/>
      <c r="R139" s="45" t="s">
        <v>735</v>
      </c>
      <c r="S139" s="42"/>
      <c r="T139" s="42"/>
      <c r="U139" s="417"/>
      <c r="V139" s="418"/>
      <c r="W139" s="451"/>
      <c r="X139" s="459"/>
      <c r="Y139" s="447"/>
      <c r="Z139" s="445"/>
      <c r="AA139" s="449"/>
      <c r="AB139" s="445"/>
      <c r="AC139" s="420"/>
      <c r="AD139" s="447"/>
      <c r="AE139" s="443"/>
      <c r="AF139" s="445"/>
      <c r="AG139" s="445"/>
      <c r="AH139" s="418"/>
      <c r="AI139" s="415"/>
      <c r="AJ139" s="415"/>
      <c r="AK139" s="44"/>
      <c r="AL139" s="417"/>
      <c r="AM139" s="418"/>
      <c r="AN139" s="451"/>
      <c r="AO139" s="438"/>
      <c r="AP139" s="439"/>
      <c r="AQ139" s="439"/>
      <c r="AR139" s="439"/>
      <c r="AS139" s="439"/>
      <c r="AT139" s="439"/>
      <c r="AU139" s="438"/>
      <c r="AV139" s="439"/>
      <c r="AW139" s="439"/>
      <c r="AX139" s="439"/>
      <c r="AY139" s="439"/>
      <c r="AZ139" s="439"/>
      <c r="BA139" s="439"/>
      <c r="BB139" s="439"/>
      <c r="BC139" s="439"/>
      <c r="BD139" s="439"/>
      <c r="BE139" s="439"/>
      <c r="BF139" s="439"/>
      <c r="BG139" s="439"/>
      <c r="BH139" s="439"/>
      <c r="BI139" s="439"/>
      <c r="BJ139" s="439"/>
      <c r="BK139" s="439"/>
      <c r="BL139" s="439"/>
      <c r="BM139" s="439"/>
    </row>
    <row r="140" spans="1:65" s="40" customFormat="1" ht="5.25" customHeight="1">
      <c r="A140" s="438"/>
      <c r="B140" s="438"/>
      <c r="C140" s="438"/>
      <c r="D140" s="438"/>
      <c r="E140" s="438"/>
      <c r="F140" s="438"/>
      <c r="G140" s="438"/>
      <c r="H140" s="438"/>
      <c r="I140" s="438"/>
      <c r="J140" s="438"/>
      <c r="K140" s="438"/>
      <c r="L140" s="438"/>
      <c r="M140" s="438"/>
      <c r="N140" s="452"/>
      <c r="O140" s="438"/>
      <c r="P140" s="454"/>
      <c r="Q140" s="457"/>
      <c r="R140" s="45" t="s">
        <v>736</v>
      </c>
      <c r="S140" s="42"/>
      <c r="T140" s="42"/>
      <c r="U140" s="417"/>
      <c r="V140" s="418"/>
      <c r="W140" s="451"/>
      <c r="X140" s="459"/>
      <c r="Y140" s="447"/>
      <c r="Z140" s="445"/>
      <c r="AA140" s="449"/>
      <c r="AB140" s="445"/>
      <c r="AC140" s="420"/>
      <c r="AD140" s="447"/>
      <c r="AE140" s="443"/>
      <c r="AF140" s="445"/>
      <c r="AG140" s="445"/>
      <c r="AH140" s="418"/>
      <c r="AI140" s="415"/>
      <c r="AJ140" s="415"/>
      <c r="AK140" s="44"/>
      <c r="AL140" s="417"/>
      <c r="AM140" s="418"/>
      <c r="AN140" s="451"/>
      <c r="AO140" s="438"/>
      <c r="AP140" s="439"/>
      <c r="AQ140" s="439"/>
      <c r="AR140" s="439"/>
      <c r="AS140" s="439"/>
      <c r="AT140" s="439"/>
      <c r="AU140" s="438"/>
      <c r="AV140" s="439"/>
      <c r="AW140" s="439"/>
      <c r="AX140" s="439"/>
      <c r="AY140" s="439"/>
      <c r="AZ140" s="439"/>
      <c r="BA140" s="439"/>
      <c r="BB140" s="439"/>
      <c r="BC140" s="439"/>
      <c r="BD140" s="439"/>
      <c r="BE140" s="439"/>
      <c r="BF140" s="439"/>
      <c r="BG140" s="439"/>
      <c r="BH140" s="439"/>
      <c r="BI140" s="439"/>
      <c r="BJ140" s="439"/>
      <c r="BK140" s="439"/>
      <c r="BL140" s="439"/>
      <c r="BM140" s="439"/>
    </row>
    <row r="141" spans="1:65" s="40" customFormat="1" ht="5.25" customHeight="1">
      <c r="A141" s="438"/>
      <c r="B141" s="438"/>
      <c r="C141" s="438"/>
      <c r="D141" s="438"/>
      <c r="E141" s="438"/>
      <c r="F141" s="438"/>
      <c r="G141" s="438"/>
      <c r="H141" s="438"/>
      <c r="I141" s="438"/>
      <c r="J141" s="438"/>
      <c r="K141" s="438"/>
      <c r="L141" s="438"/>
      <c r="M141" s="438"/>
      <c r="N141" s="452"/>
      <c r="O141" s="438"/>
      <c r="P141" s="454"/>
      <c r="Q141" s="457"/>
      <c r="R141" s="45" t="s">
        <v>737</v>
      </c>
      <c r="S141" s="42"/>
      <c r="T141" s="42"/>
      <c r="U141" s="417"/>
      <c r="V141" s="418"/>
      <c r="W141" s="451"/>
      <c r="X141" s="459"/>
      <c r="Y141" s="447"/>
      <c r="Z141" s="445"/>
      <c r="AA141" s="449"/>
      <c r="AB141" s="445"/>
      <c r="AC141" s="420"/>
      <c r="AD141" s="447"/>
      <c r="AE141" s="443"/>
      <c r="AF141" s="445"/>
      <c r="AG141" s="445"/>
      <c r="AH141" s="418"/>
      <c r="AI141" s="415"/>
      <c r="AJ141" s="415"/>
      <c r="AK141" s="44"/>
      <c r="AL141" s="417"/>
      <c r="AM141" s="418"/>
      <c r="AN141" s="451"/>
      <c r="AO141" s="438"/>
      <c r="AP141" s="439"/>
      <c r="AQ141" s="439"/>
      <c r="AR141" s="439"/>
      <c r="AS141" s="439"/>
      <c r="AT141" s="439"/>
      <c r="AU141" s="438"/>
      <c r="AV141" s="439"/>
      <c r="AW141" s="439"/>
      <c r="AX141" s="439"/>
      <c r="AY141" s="439"/>
      <c r="AZ141" s="439"/>
      <c r="BA141" s="439"/>
      <c r="BB141" s="439"/>
      <c r="BC141" s="439"/>
      <c r="BD141" s="439"/>
      <c r="BE141" s="439"/>
      <c r="BF141" s="439"/>
      <c r="BG141" s="439"/>
      <c r="BH141" s="439"/>
      <c r="BI141" s="439"/>
      <c r="BJ141" s="439"/>
      <c r="BK141" s="439"/>
      <c r="BL141" s="439"/>
      <c r="BM141" s="439"/>
    </row>
    <row r="142" spans="1:65" s="40" customFormat="1" ht="5.25" customHeight="1">
      <c r="A142" s="438"/>
      <c r="B142" s="438"/>
      <c r="C142" s="438"/>
      <c r="D142" s="438"/>
      <c r="E142" s="438"/>
      <c r="F142" s="438"/>
      <c r="G142" s="438"/>
      <c r="H142" s="438"/>
      <c r="I142" s="438"/>
      <c r="J142" s="438"/>
      <c r="K142" s="438"/>
      <c r="L142" s="438"/>
      <c r="M142" s="438"/>
      <c r="N142" s="452"/>
      <c r="O142" s="438"/>
      <c r="P142" s="454"/>
      <c r="Q142" s="457"/>
      <c r="R142" s="45" t="s">
        <v>738</v>
      </c>
      <c r="S142" s="42"/>
      <c r="T142" s="42"/>
      <c r="U142" s="417"/>
      <c r="V142" s="418"/>
      <c r="W142" s="451"/>
      <c r="X142" s="459"/>
      <c r="Y142" s="447"/>
      <c r="Z142" s="445"/>
      <c r="AA142" s="449"/>
      <c r="AB142" s="445"/>
      <c r="AC142" s="420"/>
      <c r="AD142" s="447"/>
      <c r="AE142" s="443"/>
      <c r="AF142" s="445"/>
      <c r="AG142" s="445"/>
      <c r="AH142" s="418"/>
      <c r="AI142" s="415"/>
      <c r="AJ142" s="415"/>
      <c r="AK142" s="44"/>
      <c r="AL142" s="417"/>
      <c r="AM142" s="418"/>
      <c r="AN142" s="451"/>
      <c r="AO142" s="438"/>
      <c r="AP142" s="439"/>
      <c r="AQ142" s="439"/>
      <c r="AR142" s="439"/>
      <c r="AS142" s="439"/>
      <c r="AT142" s="439"/>
      <c r="AU142" s="438"/>
      <c r="AV142" s="439"/>
      <c r="AW142" s="439"/>
      <c r="AX142" s="439"/>
      <c r="AY142" s="439"/>
      <c r="AZ142" s="439"/>
      <c r="BA142" s="439"/>
      <c r="BB142" s="439"/>
      <c r="BC142" s="439"/>
      <c r="BD142" s="439"/>
      <c r="BE142" s="439"/>
      <c r="BF142" s="439"/>
      <c r="BG142" s="439"/>
      <c r="BH142" s="439"/>
      <c r="BI142" s="439"/>
      <c r="BJ142" s="439"/>
      <c r="BK142" s="439"/>
      <c r="BL142" s="439"/>
      <c r="BM142" s="439"/>
    </row>
    <row r="143" spans="1:65" s="40" customFormat="1" ht="5.25" customHeight="1">
      <c r="A143" s="438"/>
      <c r="B143" s="438"/>
      <c r="C143" s="438"/>
      <c r="D143" s="438"/>
      <c r="E143" s="438"/>
      <c r="F143" s="438"/>
      <c r="G143" s="438"/>
      <c r="H143" s="438"/>
      <c r="I143" s="438"/>
      <c r="J143" s="438"/>
      <c r="K143" s="438"/>
      <c r="L143" s="438"/>
      <c r="M143" s="438"/>
      <c r="N143" s="452"/>
      <c r="O143" s="438"/>
      <c r="P143" s="454"/>
      <c r="Q143" s="457"/>
      <c r="R143" s="45" t="s">
        <v>739</v>
      </c>
      <c r="S143" s="42"/>
      <c r="T143" s="42"/>
      <c r="U143" s="417"/>
      <c r="V143" s="418"/>
      <c r="W143" s="451"/>
      <c r="X143" s="459"/>
      <c r="Y143" s="447"/>
      <c r="Z143" s="445"/>
      <c r="AA143" s="449"/>
      <c r="AB143" s="445"/>
      <c r="AC143" s="420"/>
      <c r="AD143" s="447"/>
      <c r="AE143" s="443"/>
      <c r="AF143" s="445"/>
      <c r="AG143" s="445"/>
      <c r="AH143" s="418"/>
      <c r="AI143" s="415"/>
      <c r="AJ143" s="415"/>
      <c r="AK143" s="44"/>
      <c r="AL143" s="417"/>
      <c r="AM143" s="418"/>
      <c r="AN143" s="451"/>
      <c r="AO143" s="438"/>
      <c r="AP143" s="439"/>
      <c r="AQ143" s="439"/>
      <c r="AR143" s="439"/>
      <c r="AS143" s="439"/>
      <c r="AT143" s="439"/>
      <c r="AU143" s="438"/>
      <c r="AV143" s="439"/>
      <c r="AW143" s="439"/>
      <c r="AX143" s="439"/>
      <c r="AY143" s="439"/>
      <c r="AZ143" s="439"/>
      <c r="BA143" s="439"/>
      <c r="BB143" s="439"/>
      <c r="BC143" s="439"/>
      <c r="BD143" s="439"/>
      <c r="BE143" s="439"/>
      <c r="BF143" s="439"/>
      <c r="BG143" s="439"/>
      <c r="BH143" s="439"/>
      <c r="BI143" s="439"/>
      <c r="BJ143" s="439"/>
      <c r="BK143" s="439"/>
      <c r="BL143" s="439"/>
      <c r="BM143" s="439"/>
    </row>
    <row r="144" spans="1:65" s="40" customFormat="1" ht="5.25" customHeight="1">
      <c r="A144" s="438"/>
      <c r="B144" s="438"/>
      <c r="C144" s="438"/>
      <c r="D144" s="438"/>
      <c r="E144" s="438"/>
      <c r="F144" s="438"/>
      <c r="G144" s="438"/>
      <c r="H144" s="438"/>
      <c r="I144" s="438"/>
      <c r="J144" s="438"/>
      <c r="K144" s="438"/>
      <c r="L144" s="438"/>
      <c r="M144" s="438"/>
      <c r="N144" s="452"/>
      <c r="O144" s="438"/>
      <c r="P144" s="454"/>
      <c r="Q144" s="457"/>
      <c r="R144" s="45" t="s">
        <v>740</v>
      </c>
      <c r="S144" s="42"/>
      <c r="T144" s="42"/>
      <c r="U144" s="417"/>
      <c r="V144" s="418"/>
      <c r="W144" s="451"/>
      <c r="X144" s="459"/>
      <c r="Y144" s="447"/>
      <c r="Z144" s="445"/>
      <c r="AA144" s="449"/>
      <c r="AB144" s="445"/>
      <c r="AC144" s="420"/>
      <c r="AD144" s="447"/>
      <c r="AE144" s="443"/>
      <c r="AF144" s="445"/>
      <c r="AG144" s="445"/>
      <c r="AH144" s="418"/>
      <c r="AI144" s="415"/>
      <c r="AJ144" s="415"/>
      <c r="AK144" s="44"/>
      <c r="AL144" s="417"/>
      <c r="AM144" s="418"/>
      <c r="AN144" s="451"/>
      <c r="AO144" s="438"/>
      <c r="AP144" s="439"/>
      <c r="AQ144" s="439"/>
      <c r="AR144" s="439"/>
      <c r="AS144" s="439"/>
      <c r="AT144" s="439"/>
      <c r="AU144" s="438"/>
      <c r="AV144" s="439"/>
      <c r="AW144" s="439"/>
      <c r="AX144" s="439"/>
      <c r="AY144" s="439"/>
      <c r="AZ144" s="439"/>
      <c r="BA144" s="439"/>
      <c r="BB144" s="439"/>
      <c r="BC144" s="439"/>
      <c r="BD144" s="439"/>
      <c r="BE144" s="439"/>
      <c r="BF144" s="439"/>
      <c r="BG144" s="439"/>
      <c r="BH144" s="439"/>
      <c r="BI144" s="439"/>
      <c r="BJ144" s="439"/>
      <c r="BK144" s="439"/>
      <c r="BL144" s="439"/>
      <c r="BM144" s="439"/>
    </row>
    <row r="145" spans="1:65" s="40" customFormat="1" ht="5.25" customHeight="1">
      <c r="A145" s="438"/>
      <c r="B145" s="438"/>
      <c r="C145" s="438"/>
      <c r="D145" s="438"/>
      <c r="E145" s="438"/>
      <c r="F145" s="438"/>
      <c r="G145" s="438"/>
      <c r="H145" s="438"/>
      <c r="I145" s="438"/>
      <c r="J145" s="438"/>
      <c r="K145" s="438"/>
      <c r="L145" s="438"/>
      <c r="M145" s="438"/>
      <c r="N145" s="452"/>
      <c r="O145" s="438"/>
      <c r="P145" s="454"/>
      <c r="Q145" s="457"/>
      <c r="R145" s="45" t="s">
        <v>741</v>
      </c>
      <c r="S145" s="42"/>
      <c r="T145" s="42"/>
      <c r="U145" s="417"/>
      <c r="V145" s="418"/>
      <c r="W145" s="451"/>
      <c r="X145" s="459"/>
      <c r="Y145" s="447"/>
      <c r="Z145" s="445"/>
      <c r="AA145" s="449"/>
      <c r="AB145" s="445"/>
      <c r="AC145" s="420"/>
      <c r="AD145" s="447"/>
      <c r="AE145" s="443"/>
      <c r="AF145" s="445"/>
      <c r="AG145" s="445"/>
      <c r="AH145" s="418"/>
      <c r="AI145" s="415"/>
      <c r="AJ145" s="415"/>
      <c r="AK145" s="44"/>
      <c r="AL145" s="417"/>
      <c r="AM145" s="418"/>
      <c r="AN145" s="451"/>
      <c r="AO145" s="438"/>
      <c r="AP145" s="439"/>
      <c r="AQ145" s="439"/>
      <c r="AR145" s="439"/>
      <c r="AS145" s="439"/>
      <c r="AT145" s="439"/>
      <c r="AU145" s="438"/>
      <c r="AV145" s="439"/>
      <c r="AW145" s="439"/>
      <c r="AX145" s="439"/>
      <c r="AY145" s="439"/>
      <c r="AZ145" s="439"/>
      <c r="BA145" s="439"/>
      <c r="BB145" s="439"/>
      <c r="BC145" s="439"/>
      <c r="BD145" s="439"/>
      <c r="BE145" s="439"/>
      <c r="BF145" s="439"/>
      <c r="BG145" s="439"/>
      <c r="BH145" s="439"/>
      <c r="BI145" s="439"/>
      <c r="BJ145" s="439"/>
      <c r="BK145" s="439"/>
      <c r="BL145" s="439"/>
      <c r="BM145" s="439"/>
    </row>
    <row r="146" spans="1:65" s="40" customFormat="1">
      <c r="A146" s="438"/>
      <c r="B146" s="438"/>
      <c r="C146" s="438"/>
      <c r="D146" s="438"/>
      <c r="E146" s="438"/>
      <c r="F146" s="438"/>
      <c r="G146" s="438"/>
      <c r="H146" s="438"/>
      <c r="I146" s="438"/>
      <c r="J146" s="438"/>
      <c r="K146" s="438"/>
      <c r="L146" s="438"/>
      <c r="M146" s="438"/>
      <c r="N146" s="452"/>
      <c r="O146" s="438"/>
      <c r="P146" s="455"/>
      <c r="Q146" s="458"/>
      <c r="R146" s="43" t="s">
        <v>742</v>
      </c>
      <c r="S146" s="42">
        <f>COUNTA(S127:S145)</f>
        <v>0</v>
      </c>
      <c r="T146" s="42">
        <f>COUNTA(T127:T145)</f>
        <v>0</v>
      </c>
      <c r="U146" s="417"/>
      <c r="V146" s="418"/>
      <c r="W146" s="451"/>
      <c r="X146" s="459"/>
      <c r="Y146" s="447"/>
      <c r="Z146" s="445"/>
      <c r="AA146" s="450"/>
      <c r="AB146" s="445"/>
      <c r="AC146" s="421"/>
      <c r="AD146" s="447"/>
      <c r="AE146" s="443"/>
      <c r="AF146" s="445"/>
      <c r="AG146" s="445"/>
      <c r="AH146" s="418"/>
      <c r="AI146" s="416"/>
      <c r="AJ146" s="416"/>
      <c r="AK146" s="41"/>
      <c r="AL146" s="417"/>
      <c r="AM146" s="418"/>
      <c r="AN146" s="451"/>
      <c r="AO146" s="438"/>
      <c r="AP146" s="439"/>
      <c r="AQ146" s="439"/>
      <c r="AR146" s="439"/>
      <c r="AS146" s="439"/>
      <c r="AT146" s="439"/>
      <c r="AU146" s="438"/>
      <c r="AV146" s="439"/>
      <c r="AW146" s="439"/>
      <c r="AX146" s="439"/>
      <c r="AY146" s="439"/>
      <c r="AZ146" s="439"/>
      <c r="BA146" s="439"/>
      <c r="BB146" s="439"/>
      <c r="BC146" s="439"/>
      <c r="BD146" s="439"/>
      <c r="BE146" s="439"/>
      <c r="BF146" s="439"/>
      <c r="BG146" s="439"/>
      <c r="BH146" s="439"/>
      <c r="BI146" s="439"/>
      <c r="BJ146" s="439"/>
      <c r="BK146" s="439"/>
      <c r="BL146" s="439"/>
      <c r="BM146" s="439"/>
    </row>
    <row r="147" spans="1:65" s="40" customFormat="1" ht="5.25" customHeight="1">
      <c r="A147" s="438">
        <v>6</v>
      </c>
      <c r="B147" s="438" t="s">
        <v>600</v>
      </c>
      <c r="C147" s="438" t="s">
        <v>819</v>
      </c>
      <c r="D147" s="438"/>
      <c r="E147" s="438"/>
      <c r="F147" s="438" t="s">
        <v>820</v>
      </c>
      <c r="G147" s="438" t="s">
        <v>701</v>
      </c>
      <c r="H147" s="438"/>
      <c r="I147" s="438"/>
      <c r="J147" s="438"/>
      <c r="K147" s="438"/>
      <c r="L147" s="438"/>
      <c r="M147" s="438"/>
      <c r="N147" s="452"/>
      <c r="O147" s="438"/>
      <c r="P147" s="453"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456">
        <f>IF(P147="Casi seguro",100%,IF(P147="Probable",80%,IF(P147="Posible",60%,IF(P147="Improbable",40%,IF(P147="Rara vez",20%,0)))))</f>
        <v>0</v>
      </c>
      <c r="R147" s="45" t="s">
        <v>707</v>
      </c>
      <c r="S147" s="42"/>
      <c r="T147" s="42"/>
      <c r="U147" s="417" t="str">
        <f>IF(S166&lt;=5,"Moderado",IF(S166&lt;=11,"Mayor","Catastrofico"))</f>
        <v>Moderado</v>
      </c>
      <c r="V147" s="418">
        <f>IF(U147=0,0,IF(U147="Moderado",60%,IF(U147="Mayor",80%,100%)))</f>
        <v>0.6</v>
      </c>
      <c r="W147" s="451" t="e">
        <f>VLOOKUP(P147,[2]Matriz!B23:G28,MATCH(U147,[2]Matriz!B23:G23,0),FALSE)</f>
        <v>#N/A</v>
      </c>
      <c r="X147" s="459" t="s">
        <v>821</v>
      </c>
      <c r="Y147" s="417" t="str">
        <f>IF(Z147="Preventivo","X",IF(Z147="Detectivo","X","X "))</f>
        <v xml:space="preserve">X </v>
      </c>
      <c r="Z147" s="443"/>
      <c r="AA147" s="448" t="str">
        <f>IF(Z147="","",IF(Z147="Preventivo",25%,15%))</f>
        <v/>
      </c>
      <c r="AB147" s="443"/>
      <c r="AC147" s="448">
        <f>IF(AB147="Automatico",25%,15%)</f>
        <v>0.15</v>
      </c>
      <c r="AD147" s="418" t="e">
        <f>AA147+AC147</f>
        <v>#VALUE!</v>
      </c>
      <c r="AE147" s="443"/>
      <c r="AF147" s="443"/>
      <c r="AG147" s="443"/>
      <c r="AH147" s="418" t="e">
        <f>Q147-(Q147*AD147)</f>
        <v>#VALUE!</v>
      </c>
      <c r="AI147" s="414" t="e">
        <f>IF(AJ147=0,"Defina la frecuencia",IF(AJ147=20%,"Rara vez",IF(AJ147=40%,"Improbable",IF(AJ147=60%,"Posible",IF(AJ147=80%,"Probable","Casi seguro")))))</f>
        <v>#VALUE!</v>
      </c>
      <c r="AJ147" s="414" t="e">
        <f>IF(AH154&lt;20%,20%,IF(AH154&lt;40%,40%,IF(AH154&lt;60%,60%,IF(AH154&lt;80%,80%,100%))))</f>
        <v>#VALUE!</v>
      </c>
      <c r="AK147" s="46" t="e">
        <f>VALUE(AJ147)</f>
        <v>#VALUE!</v>
      </c>
      <c r="AL147" s="417" t="str">
        <f>U147</f>
        <v>Moderado</v>
      </c>
      <c r="AM147" s="418">
        <f>V147</f>
        <v>0.6</v>
      </c>
      <c r="AN147" s="451" t="e">
        <f>VLOOKUP(AI147,[2]Matriz!B23:G28,MATCH(AL147,[2]Matriz!B23:G23,0),FALSE)</f>
        <v>#VALUE!</v>
      </c>
      <c r="AO147" s="438"/>
      <c r="AP147" s="438" t="s">
        <v>822</v>
      </c>
      <c r="AQ147" s="438"/>
      <c r="AR147" s="446"/>
      <c r="AS147" s="446"/>
      <c r="AT147" s="438"/>
      <c r="AU147" s="438"/>
      <c r="AV147" s="438"/>
      <c r="AW147" s="438"/>
      <c r="AX147" s="438"/>
      <c r="AY147" s="438"/>
      <c r="AZ147" s="438"/>
      <c r="BA147" s="440"/>
      <c r="BB147" s="438"/>
      <c r="BC147" s="438"/>
      <c r="BD147" s="438"/>
      <c r="BE147" s="438"/>
      <c r="BF147" s="438"/>
      <c r="BG147" s="440"/>
      <c r="BH147" s="438"/>
      <c r="BI147" s="438"/>
      <c r="BJ147" s="438"/>
      <c r="BK147" s="438"/>
      <c r="BL147" s="438"/>
      <c r="BM147" s="440"/>
    </row>
    <row r="148" spans="1:65" s="40" customFormat="1" ht="5.25" customHeight="1">
      <c r="A148" s="438"/>
      <c r="B148" s="438"/>
      <c r="C148" s="438"/>
      <c r="D148" s="438"/>
      <c r="E148" s="438"/>
      <c r="F148" s="438"/>
      <c r="G148" s="438"/>
      <c r="H148" s="438"/>
      <c r="I148" s="438"/>
      <c r="J148" s="438"/>
      <c r="K148" s="438"/>
      <c r="L148" s="438"/>
      <c r="M148" s="438"/>
      <c r="N148" s="452"/>
      <c r="O148" s="438"/>
      <c r="P148" s="454"/>
      <c r="Q148" s="457"/>
      <c r="R148" s="45" t="s">
        <v>719</v>
      </c>
      <c r="S148" s="42"/>
      <c r="T148" s="42"/>
      <c r="U148" s="417"/>
      <c r="V148" s="418"/>
      <c r="W148" s="451"/>
      <c r="X148" s="459"/>
      <c r="Y148" s="417"/>
      <c r="Z148" s="445"/>
      <c r="AA148" s="449"/>
      <c r="AB148" s="445"/>
      <c r="AC148" s="449"/>
      <c r="AD148" s="447"/>
      <c r="AE148" s="445"/>
      <c r="AF148" s="445"/>
      <c r="AG148" s="445"/>
      <c r="AH148" s="418"/>
      <c r="AI148" s="415"/>
      <c r="AJ148" s="415"/>
      <c r="AK148" s="44"/>
      <c r="AL148" s="417"/>
      <c r="AM148" s="418"/>
      <c r="AN148" s="451"/>
      <c r="AO148" s="438"/>
      <c r="AP148" s="438"/>
      <c r="AQ148" s="439"/>
      <c r="AR148" s="439"/>
      <c r="AS148" s="439"/>
      <c r="AT148" s="439"/>
      <c r="AU148" s="438"/>
      <c r="AV148" s="438"/>
      <c r="AW148" s="438"/>
      <c r="AX148" s="438"/>
      <c r="AY148" s="439"/>
      <c r="AZ148" s="439"/>
      <c r="BA148" s="439"/>
      <c r="BB148" s="438"/>
      <c r="BC148" s="438"/>
      <c r="BD148" s="438"/>
      <c r="BE148" s="439"/>
      <c r="BF148" s="439"/>
      <c r="BG148" s="439"/>
      <c r="BH148" s="438"/>
      <c r="BI148" s="438"/>
      <c r="BJ148" s="438"/>
      <c r="BK148" s="439"/>
      <c r="BL148" s="439"/>
      <c r="BM148" s="439"/>
    </row>
    <row r="149" spans="1:65" s="40" customFormat="1" ht="5.25" customHeight="1">
      <c r="A149" s="438"/>
      <c r="B149" s="438"/>
      <c r="C149" s="438"/>
      <c r="D149" s="438"/>
      <c r="E149" s="438"/>
      <c r="F149" s="438"/>
      <c r="G149" s="438"/>
      <c r="H149" s="438"/>
      <c r="I149" s="438"/>
      <c r="J149" s="438"/>
      <c r="K149" s="438"/>
      <c r="L149" s="438"/>
      <c r="M149" s="438"/>
      <c r="N149" s="452"/>
      <c r="O149" s="438"/>
      <c r="P149" s="454"/>
      <c r="Q149" s="457"/>
      <c r="R149" s="45" t="s">
        <v>720</v>
      </c>
      <c r="S149" s="42"/>
      <c r="T149" s="42"/>
      <c r="U149" s="417"/>
      <c r="V149" s="418"/>
      <c r="W149" s="451"/>
      <c r="X149" s="459"/>
      <c r="Y149" s="417"/>
      <c r="Z149" s="445"/>
      <c r="AA149" s="449"/>
      <c r="AB149" s="445"/>
      <c r="AC149" s="449"/>
      <c r="AD149" s="447"/>
      <c r="AE149" s="445"/>
      <c r="AF149" s="445"/>
      <c r="AG149" s="445"/>
      <c r="AH149" s="418"/>
      <c r="AI149" s="415"/>
      <c r="AJ149" s="415"/>
      <c r="AK149" s="44"/>
      <c r="AL149" s="417"/>
      <c r="AM149" s="418"/>
      <c r="AN149" s="451"/>
      <c r="AO149" s="438"/>
      <c r="AP149" s="438"/>
      <c r="AQ149" s="439"/>
      <c r="AR149" s="439"/>
      <c r="AS149" s="439"/>
      <c r="AT149" s="439"/>
      <c r="AU149" s="438"/>
      <c r="AV149" s="438"/>
      <c r="AW149" s="438"/>
      <c r="AX149" s="438"/>
      <c r="AY149" s="439"/>
      <c r="AZ149" s="439"/>
      <c r="BA149" s="439"/>
      <c r="BB149" s="438"/>
      <c r="BC149" s="438"/>
      <c r="BD149" s="438"/>
      <c r="BE149" s="439"/>
      <c r="BF149" s="439"/>
      <c r="BG149" s="439"/>
      <c r="BH149" s="438"/>
      <c r="BI149" s="438"/>
      <c r="BJ149" s="438"/>
      <c r="BK149" s="439"/>
      <c r="BL149" s="439"/>
      <c r="BM149" s="439"/>
    </row>
    <row r="150" spans="1:65" s="40" customFormat="1" ht="5.25" customHeight="1">
      <c r="A150" s="438"/>
      <c r="B150" s="438"/>
      <c r="C150" s="438"/>
      <c r="D150" s="438"/>
      <c r="E150" s="438"/>
      <c r="F150" s="438"/>
      <c r="G150" s="438"/>
      <c r="H150" s="438"/>
      <c r="I150" s="438"/>
      <c r="J150" s="438"/>
      <c r="K150" s="438"/>
      <c r="L150" s="438"/>
      <c r="M150" s="438"/>
      <c r="N150" s="452"/>
      <c r="O150" s="438"/>
      <c r="P150" s="454"/>
      <c r="Q150" s="457"/>
      <c r="R150" s="45" t="s">
        <v>721</v>
      </c>
      <c r="S150" s="42"/>
      <c r="T150" s="42"/>
      <c r="U150" s="417"/>
      <c r="V150" s="418"/>
      <c r="W150" s="451"/>
      <c r="X150" s="459"/>
      <c r="Y150" s="417"/>
      <c r="Z150" s="445"/>
      <c r="AA150" s="449"/>
      <c r="AB150" s="445"/>
      <c r="AC150" s="449"/>
      <c r="AD150" s="447"/>
      <c r="AE150" s="445"/>
      <c r="AF150" s="445"/>
      <c r="AG150" s="445"/>
      <c r="AH150" s="418"/>
      <c r="AI150" s="415"/>
      <c r="AJ150" s="415"/>
      <c r="AK150" s="44"/>
      <c r="AL150" s="417"/>
      <c r="AM150" s="418"/>
      <c r="AN150" s="451"/>
      <c r="AO150" s="438"/>
      <c r="AP150" s="438"/>
      <c r="AQ150" s="439"/>
      <c r="AR150" s="439"/>
      <c r="AS150" s="439"/>
      <c r="AT150" s="439"/>
      <c r="AU150" s="438"/>
      <c r="AV150" s="438"/>
      <c r="AW150" s="438"/>
      <c r="AX150" s="438"/>
      <c r="AY150" s="439"/>
      <c r="AZ150" s="439"/>
      <c r="BA150" s="439"/>
      <c r="BB150" s="438"/>
      <c r="BC150" s="438"/>
      <c r="BD150" s="438"/>
      <c r="BE150" s="439"/>
      <c r="BF150" s="439"/>
      <c r="BG150" s="439"/>
      <c r="BH150" s="438"/>
      <c r="BI150" s="438"/>
      <c r="BJ150" s="438"/>
      <c r="BK150" s="439"/>
      <c r="BL150" s="439"/>
      <c r="BM150" s="439"/>
    </row>
    <row r="151" spans="1:65" s="40" customFormat="1" ht="5.25" customHeight="1">
      <c r="A151" s="438"/>
      <c r="B151" s="438"/>
      <c r="C151" s="438"/>
      <c r="D151" s="438"/>
      <c r="E151" s="438"/>
      <c r="F151" s="438"/>
      <c r="G151" s="438"/>
      <c r="H151" s="438"/>
      <c r="I151" s="438"/>
      <c r="J151" s="438"/>
      <c r="K151" s="438"/>
      <c r="L151" s="438"/>
      <c r="M151" s="438"/>
      <c r="N151" s="452"/>
      <c r="O151" s="438"/>
      <c r="P151" s="454"/>
      <c r="Q151" s="457"/>
      <c r="R151" s="45" t="s">
        <v>722</v>
      </c>
      <c r="S151" s="42"/>
      <c r="T151" s="42"/>
      <c r="U151" s="417"/>
      <c r="V151" s="418"/>
      <c r="W151" s="451"/>
      <c r="X151" s="459"/>
      <c r="Y151" s="417"/>
      <c r="Z151" s="445"/>
      <c r="AA151" s="449"/>
      <c r="AB151" s="445"/>
      <c r="AC151" s="449"/>
      <c r="AD151" s="447"/>
      <c r="AE151" s="445"/>
      <c r="AF151" s="445"/>
      <c r="AG151" s="445"/>
      <c r="AH151" s="418"/>
      <c r="AI151" s="415"/>
      <c r="AJ151" s="415"/>
      <c r="AK151" s="44"/>
      <c r="AL151" s="417"/>
      <c r="AM151" s="418"/>
      <c r="AN151" s="451"/>
      <c r="AO151" s="438"/>
      <c r="AP151" s="438"/>
      <c r="AQ151" s="439"/>
      <c r="AR151" s="439"/>
      <c r="AS151" s="439"/>
      <c r="AT151" s="439"/>
      <c r="AU151" s="438"/>
      <c r="AV151" s="438"/>
      <c r="AW151" s="438"/>
      <c r="AX151" s="438"/>
      <c r="AY151" s="439"/>
      <c r="AZ151" s="439"/>
      <c r="BA151" s="439"/>
      <c r="BB151" s="438"/>
      <c r="BC151" s="438"/>
      <c r="BD151" s="438"/>
      <c r="BE151" s="439"/>
      <c r="BF151" s="439"/>
      <c r="BG151" s="439"/>
      <c r="BH151" s="438"/>
      <c r="BI151" s="438"/>
      <c r="BJ151" s="438"/>
      <c r="BK151" s="439"/>
      <c r="BL151" s="439"/>
      <c r="BM151" s="439"/>
    </row>
    <row r="152" spans="1:65" s="40" customFormat="1" ht="5.25" customHeight="1">
      <c r="A152" s="438"/>
      <c r="B152" s="438"/>
      <c r="C152" s="438"/>
      <c r="D152" s="438"/>
      <c r="E152" s="438"/>
      <c r="F152" s="438"/>
      <c r="G152" s="438"/>
      <c r="H152" s="438"/>
      <c r="I152" s="438"/>
      <c r="J152" s="438"/>
      <c r="K152" s="438"/>
      <c r="L152" s="438"/>
      <c r="M152" s="438"/>
      <c r="N152" s="452"/>
      <c r="O152" s="438"/>
      <c r="P152" s="454"/>
      <c r="Q152" s="457"/>
      <c r="R152" s="45" t="s">
        <v>723</v>
      </c>
      <c r="S152" s="42"/>
      <c r="T152" s="42"/>
      <c r="U152" s="417"/>
      <c r="V152" s="418"/>
      <c r="W152" s="451"/>
      <c r="X152" s="459"/>
      <c r="Y152" s="417"/>
      <c r="Z152" s="445"/>
      <c r="AA152" s="449"/>
      <c r="AB152" s="445"/>
      <c r="AC152" s="449"/>
      <c r="AD152" s="447"/>
      <c r="AE152" s="445"/>
      <c r="AF152" s="445"/>
      <c r="AG152" s="445"/>
      <c r="AH152" s="418"/>
      <c r="AI152" s="415"/>
      <c r="AJ152" s="415"/>
      <c r="AK152" s="44"/>
      <c r="AL152" s="417"/>
      <c r="AM152" s="418"/>
      <c r="AN152" s="451"/>
      <c r="AO152" s="438"/>
      <c r="AP152" s="438"/>
      <c r="AQ152" s="439"/>
      <c r="AR152" s="439"/>
      <c r="AS152" s="439"/>
      <c r="AT152" s="439"/>
      <c r="AU152" s="438"/>
      <c r="AV152" s="438"/>
      <c r="AW152" s="438"/>
      <c r="AX152" s="438"/>
      <c r="AY152" s="439"/>
      <c r="AZ152" s="439"/>
      <c r="BA152" s="439"/>
      <c r="BB152" s="438"/>
      <c r="BC152" s="438"/>
      <c r="BD152" s="438"/>
      <c r="BE152" s="439"/>
      <c r="BF152" s="439"/>
      <c r="BG152" s="439"/>
      <c r="BH152" s="438"/>
      <c r="BI152" s="438"/>
      <c r="BJ152" s="438"/>
      <c r="BK152" s="439"/>
      <c r="BL152" s="439"/>
      <c r="BM152" s="439"/>
    </row>
    <row r="153" spans="1:65" s="40" customFormat="1" ht="5.25" customHeight="1">
      <c r="A153" s="438"/>
      <c r="B153" s="438"/>
      <c r="C153" s="438"/>
      <c r="D153" s="438"/>
      <c r="E153" s="438"/>
      <c r="F153" s="438"/>
      <c r="G153" s="438"/>
      <c r="H153" s="438"/>
      <c r="I153" s="438"/>
      <c r="J153" s="438"/>
      <c r="K153" s="438"/>
      <c r="L153" s="438"/>
      <c r="M153" s="438"/>
      <c r="N153" s="452"/>
      <c r="O153" s="438"/>
      <c r="P153" s="454"/>
      <c r="Q153" s="457"/>
      <c r="R153" s="45" t="s">
        <v>724</v>
      </c>
      <c r="S153" s="42"/>
      <c r="T153" s="42"/>
      <c r="U153" s="417"/>
      <c r="V153" s="418"/>
      <c r="W153" s="451"/>
      <c r="X153" s="459"/>
      <c r="Y153" s="417"/>
      <c r="Z153" s="445"/>
      <c r="AA153" s="450"/>
      <c r="AB153" s="445"/>
      <c r="AC153" s="450"/>
      <c r="AD153" s="447"/>
      <c r="AE153" s="445"/>
      <c r="AF153" s="445"/>
      <c r="AG153" s="445"/>
      <c r="AH153" s="418"/>
      <c r="AI153" s="415"/>
      <c r="AJ153" s="415"/>
      <c r="AK153" s="44"/>
      <c r="AL153" s="417"/>
      <c r="AM153" s="418"/>
      <c r="AN153" s="451"/>
      <c r="AO153" s="438"/>
      <c r="AP153" s="438"/>
      <c r="AQ153" s="439"/>
      <c r="AR153" s="439"/>
      <c r="AS153" s="439"/>
      <c r="AT153" s="439"/>
      <c r="AU153" s="438"/>
      <c r="AV153" s="438"/>
      <c r="AW153" s="438"/>
      <c r="AX153" s="438"/>
      <c r="AY153" s="439"/>
      <c r="AZ153" s="439"/>
      <c r="BA153" s="439"/>
      <c r="BB153" s="438"/>
      <c r="BC153" s="438"/>
      <c r="BD153" s="438"/>
      <c r="BE153" s="439"/>
      <c r="BF153" s="439"/>
      <c r="BG153" s="439"/>
      <c r="BH153" s="438"/>
      <c r="BI153" s="438"/>
      <c r="BJ153" s="438"/>
      <c r="BK153" s="439"/>
      <c r="BL153" s="439"/>
      <c r="BM153" s="439"/>
    </row>
    <row r="154" spans="1:65" s="40" customFormat="1" ht="5.25" customHeight="1">
      <c r="A154" s="438"/>
      <c r="B154" s="438"/>
      <c r="C154" s="438"/>
      <c r="D154" s="438"/>
      <c r="E154" s="438"/>
      <c r="F154" s="438"/>
      <c r="G154" s="438"/>
      <c r="H154" s="438"/>
      <c r="I154" s="438"/>
      <c r="J154" s="438"/>
      <c r="K154" s="438"/>
      <c r="L154" s="438"/>
      <c r="M154" s="438"/>
      <c r="N154" s="452"/>
      <c r="O154" s="438"/>
      <c r="P154" s="454"/>
      <c r="Q154" s="457"/>
      <c r="R154" s="45" t="s">
        <v>725</v>
      </c>
      <c r="S154" s="42"/>
      <c r="T154" s="42"/>
      <c r="U154" s="417"/>
      <c r="V154" s="418"/>
      <c r="W154" s="451"/>
      <c r="X154" s="459"/>
      <c r="Y154" s="417" t="str">
        <f>IF(Z154="Preventivo","X",IF(Z147="Detectivo","X","X "))</f>
        <v xml:space="preserve">X </v>
      </c>
      <c r="Z154" s="443" t="s">
        <v>593</v>
      </c>
      <c r="AA154" s="448">
        <f>IF(Z154="","",IF(Z154="Preventivo",25%,15%))</f>
        <v>0.15</v>
      </c>
      <c r="AB154" s="443" t="s">
        <v>594</v>
      </c>
      <c r="AC154" s="419">
        <f>IF(AB154="Automatico",25%,15%)</f>
        <v>0.15</v>
      </c>
      <c r="AD154" s="418">
        <f>AA154+AC154</f>
        <v>0.3</v>
      </c>
      <c r="AE154" s="443"/>
      <c r="AF154" s="443"/>
      <c r="AG154" s="443"/>
      <c r="AH154" s="418" t="e">
        <f>AH147-(AH147*AD154)</f>
        <v>#VALUE!</v>
      </c>
      <c r="AI154" s="415"/>
      <c r="AJ154" s="415"/>
      <c r="AK154" s="44"/>
      <c r="AL154" s="417"/>
      <c r="AM154" s="418"/>
      <c r="AN154" s="451"/>
      <c r="AO154" s="438"/>
      <c r="AP154" s="438"/>
      <c r="AQ154" s="438"/>
      <c r="AR154" s="446"/>
      <c r="AS154" s="446"/>
      <c r="AT154" s="438"/>
      <c r="AU154" s="438"/>
      <c r="AV154" s="438"/>
      <c r="AW154" s="438"/>
      <c r="AX154" s="438"/>
      <c r="AY154" s="438"/>
      <c r="AZ154" s="438"/>
      <c r="BA154" s="440"/>
      <c r="BB154" s="438"/>
      <c r="BC154" s="438"/>
      <c r="BD154" s="438"/>
      <c r="BE154" s="438"/>
      <c r="BF154" s="438"/>
      <c r="BG154" s="440"/>
      <c r="BH154" s="438"/>
      <c r="BI154" s="438"/>
      <c r="BJ154" s="438"/>
      <c r="BK154" s="438"/>
      <c r="BL154" s="438"/>
      <c r="BM154" s="440"/>
    </row>
    <row r="155" spans="1:65" s="40" customFormat="1" ht="5.25" customHeight="1">
      <c r="A155" s="438"/>
      <c r="B155" s="438"/>
      <c r="C155" s="438"/>
      <c r="D155" s="438"/>
      <c r="E155" s="438"/>
      <c r="F155" s="438"/>
      <c r="G155" s="438"/>
      <c r="H155" s="438"/>
      <c r="I155" s="438"/>
      <c r="J155" s="438"/>
      <c r="K155" s="438"/>
      <c r="L155" s="438"/>
      <c r="M155" s="438"/>
      <c r="N155" s="452"/>
      <c r="O155" s="438"/>
      <c r="P155" s="454"/>
      <c r="Q155" s="457"/>
      <c r="R155" s="45" t="s">
        <v>731</v>
      </c>
      <c r="S155" s="42"/>
      <c r="T155" s="42"/>
      <c r="U155" s="417"/>
      <c r="V155" s="418"/>
      <c r="W155" s="451"/>
      <c r="X155" s="459"/>
      <c r="Y155" s="447"/>
      <c r="Z155" s="445"/>
      <c r="AA155" s="449"/>
      <c r="AB155" s="445"/>
      <c r="AC155" s="420"/>
      <c r="AD155" s="447"/>
      <c r="AE155" s="443"/>
      <c r="AF155" s="445"/>
      <c r="AG155" s="445"/>
      <c r="AH155" s="418"/>
      <c r="AI155" s="415"/>
      <c r="AJ155" s="415"/>
      <c r="AK155" s="44"/>
      <c r="AL155" s="417"/>
      <c r="AM155" s="418"/>
      <c r="AN155" s="451"/>
      <c r="AO155" s="438"/>
      <c r="AP155" s="439"/>
      <c r="AQ155" s="439"/>
      <c r="AR155" s="439"/>
      <c r="AS155" s="439"/>
      <c r="AT155" s="439"/>
      <c r="AU155" s="438"/>
      <c r="AV155" s="439"/>
      <c r="AW155" s="439"/>
      <c r="AX155" s="439"/>
      <c r="AY155" s="439"/>
      <c r="AZ155" s="439"/>
      <c r="BA155" s="439"/>
      <c r="BB155" s="439"/>
      <c r="BC155" s="439"/>
      <c r="BD155" s="439"/>
      <c r="BE155" s="439"/>
      <c r="BF155" s="439"/>
      <c r="BG155" s="439"/>
      <c r="BH155" s="439"/>
      <c r="BI155" s="439"/>
      <c r="BJ155" s="439"/>
      <c r="BK155" s="439"/>
      <c r="BL155" s="439"/>
      <c r="BM155" s="439"/>
    </row>
    <row r="156" spans="1:65" s="40" customFormat="1" ht="5.25" customHeight="1">
      <c r="A156" s="438"/>
      <c r="B156" s="438"/>
      <c r="C156" s="438"/>
      <c r="D156" s="438"/>
      <c r="E156" s="438"/>
      <c r="F156" s="438"/>
      <c r="G156" s="438"/>
      <c r="H156" s="438"/>
      <c r="I156" s="438"/>
      <c r="J156" s="438"/>
      <c r="K156" s="438"/>
      <c r="L156" s="438"/>
      <c r="M156" s="438"/>
      <c r="N156" s="452"/>
      <c r="O156" s="438"/>
      <c r="P156" s="454"/>
      <c r="Q156" s="457"/>
      <c r="R156" s="45" t="s">
        <v>732</v>
      </c>
      <c r="S156" s="42"/>
      <c r="T156" s="42"/>
      <c r="U156" s="417"/>
      <c r="V156" s="418"/>
      <c r="W156" s="451"/>
      <c r="X156" s="459"/>
      <c r="Y156" s="447"/>
      <c r="Z156" s="445"/>
      <c r="AA156" s="449"/>
      <c r="AB156" s="445"/>
      <c r="AC156" s="420"/>
      <c r="AD156" s="447"/>
      <c r="AE156" s="443"/>
      <c r="AF156" s="445"/>
      <c r="AG156" s="445"/>
      <c r="AH156" s="418"/>
      <c r="AI156" s="415"/>
      <c r="AJ156" s="415"/>
      <c r="AK156" s="44"/>
      <c r="AL156" s="417"/>
      <c r="AM156" s="418"/>
      <c r="AN156" s="451"/>
      <c r="AO156" s="438"/>
      <c r="AP156" s="439"/>
      <c r="AQ156" s="439"/>
      <c r="AR156" s="439"/>
      <c r="AS156" s="439"/>
      <c r="AT156" s="439"/>
      <c r="AU156" s="438"/>
      <c r="AV156" s="439"/>
      <c r="AW156" s="439"/>
      <c r="AX156" s="439"/>
      <c r="AY156" s="439"/>
      <c r="AZ156" s="439"/>
      <c r="BA156" s="439"/>
      <c r="BB156" s="439"/>
      <c r="BC156" s="439"/>
      <c r="BD156" s="439"/>
      <c r="BE156" s="439"/>
      <c r="BF156" s="439"/>
      <c r="BG156" s="439"/>
      <c r="BH156" s="439"/>
      <c r="BI156" s="439"/>
      <c r="BJ156" s="439"/>
      <c r="BK156" s="439"/>
      <c r="BL156" s="439"/>
      <c r="BM156" s="439"/>
    </row>
    <row r="157" spans="1:65" s="40" customFormat="1" ht="5.25" customHeight="1">
      <c r="A157" s="438"/>
      <c r="B157" s="438"/>
      <c r="C157" s="438"/>
      <c r="D157" s="438"/>
      <c r="E157" s="438"/>
      <c r="F157" s="438"/>
      <c r="G157" s="438"/>
      <c r="H157" s="438"/>
      <c r="I157" s="438"/>
      <c r="J157" s="438"/>
      <c r="K157" s="438"/>
      <c r="L157" s="438"/>
      <c r="M157" s="438"/>
      <c r="N157" s="452"/>
      <c r="O157" s="438"/>
      <c r="P157" s="454"/>
      <c r="Q157" s="457"/>
      <c r="R157" s="45" t="s">
        <v>733</v>
      </c>
      <c r="S157" s="42"/>
      <c r="T157" s="42"/>
      <c r="U157" s="417"/>
      <c r="V157" s="418"/>
      <c r="W157" s="451"/>
      <c r="X157" s="459"/>
      <c r="Y157" s="447"/>
      <c r="Z157" s="445"/>
      <c r="AA157" s="449"/>
      <c r="AB157" s="445"/>
      <c r="AC157" s="420"/>
      <c r="AD157" s="447"/>
      <c r="AE157" s="443"/>
      <c r="AF157" s="445"/>
      <c r="AG157" s="445"/>
      <c r="AH157" s="418"/>
      <c r="AI157" s="415"/>
      <c r="AJ157" s="415"/>
      <c r="AK157" s="44"/>
      <c r="AL157" s="417"/>
      <c r="AM157" s="418"/>
      <c r="AN157" s="451"/>
      <c r="AO157" s="438"/>
      <c r="AP157" s="439"/>
      <c r="AQ157" s="439"/>
      <c r="AR157" s="439"/>
      <c r="AS157" s="439"/>
      <c r="AT157" s="439"/>
      <c r="AU157" s="438"/>
      <c r="AV157" s="439"/>
      <c r="AW157" s="439"/>
      <c r="AX157" s="439"/>
      <c r="AY157" s="439"/>
      <c r="AZ157" s="439"/>
      <c r="BA157" s="439"/>
      <c r="BB157" s="439"/>
      <c r="BC157" s="439"/>
      <c r="BD157" s="439"/>
      <c r="BE157" s="439"/>
      <c r="BF157" s="439"/>
      <c r="BG157" s="439"/>
      <c r="BH157" s="439"/>
      <c r="BI157" s="439"/>
      <c r="BJ157" s="439"/>
      <c r="BK157" s="439"/>
      <c r="BL157" s="439"/>
      <c r="BM157" s="439"/>
    </row>
    <row r="158" spans="1:65" s="40" customFormat="1" ht="5.25" customHeight="1">
      <c r="A158" s="438"/>
      <c r="B158" s="438"/>
      <c r="C158" s="438"/>
      <c r="D158" s="438"/>
      <c r="E158" s="438"/>
      <c r="F158" s="438"/>
      <c r="G158" s="438"/>
      <c r="H158" s="438"/>
      <c r="I158" s="438"/>
      <c r="J158" s="438"/>
      <c r="K158" s="438"/>
      <c r="L158" s="438"/>
      <c r="M158" s="438"/>
      <c r="N158" s="452"/>
      <c r="O158" s="438"/>
      <c r="P158" s="454"/>
      <c r="Q158" s="457"/>
      <c r="R158" s="45" t="s">
        <v>734</v>
      </c>
      <c r="S158" s="42"/>
      <c r="T158" s="42"/>
      <c r="U158" s="417"/>
      <c r="V158" s="418"/>
      <c r="W158" s="451"/>
      <c r="X158" s="459"/>
      <c r="Y158" s="447"/>
      <c r="Z158" s="445"/>
      <c r="AA158" s="449"/>
      <c r="AB158" s="445"/>
      <c r="AC158" s="420"/>
      <c r="AD158" s="447"/>
      <c r="AE158" s="443"/>
      <c r="AF158" s="445"/>
      <c r="AG158" s="445"/>
      <c r="AH158" s="418"/>
      <c r="AI158" s="415"/>
      <c r="AJ158" s="415"/>
      <c r="AK158" s="44"/>
      <c r="AL158" s="417"/>
      <c r="AM158" s="418"/>
      <c r="AN158" s="451"/>
      <c r="AO158" s="438"/>
      <c r="AP158" s="439"/>
      <c r="AQ158" s="439"/>
      <c r="AR158" s="439"/>
      <c r="AS158" s="439"/>
      <c r="AT158" s="439"/>
      <c r="AU158" s="438"/>
      <c r="AV158" s="439"/>
      <c r="AW158" s="439"/>
      <c r="AX158" s="439"/>
      <c r="AY158" s="439"/>
      <c r="AZ158" s="439"/>
      <c r="BA158" s="439"/>
      <c r="BB158" s="439"/>
      <c r="BC158" s="439"/>
      <c r="BD158" s="439"/>
      <c r="BE158" s="439"/>
      <c r="BF158" s="439"/>
      <c r="BG158" s="439"/>
      <c r="BH158" s="439"/>
      <c r="BI158" s="439"/>
      <c r="BJ158" s="439"/>
      <c r="BK158" s="439"/>
      <c r="BL158" s="439"/>
      <c r="BM158" s="439"/>
    </row>
    <row r="159" spans="1:65" s="40" customFormat="1" ht="5.25" customHeight="1">
      <c r="A159" s="438"/>
      <c r="B159" s="438"/>
      <c r="C159" s="438"/>
      <c r="D159" s="438"/>
      <c r="E159" s="438"/>
      <c r="F159" s="438"/>
      <c r="G159" s="438"/>
      <c r="H159" s="438"/>
      <c r="I159" s="438"/>
      <c r="J159" s="438"/>
      <c r="K159" s="438"/>
      <c r="L159" s="438"/>
      <c r="M159" s="438"/>
      <c r="N159" s="452"/>
      <c r="O159" s="438"/>
      <c r="P159" s="454"/>
      <c r="Q159" s="457"/>
      <c r="R159" s="45" t="s">
        <v>735</v>
      </c>
      <c r="S159" s="42"/>
      <c r="T159" s="42"/>
      <c r="U159" s="417"/>
      <c r="V159" s="418"/>
      <c r="W159" s="451"/>
      <c r="X159" s="459"/>
      <c r="Y159" s="447"/>
      <c r="Z159" s="445"/>
      <c r="AA159" s="449"/>
      <c r="AB159" s="445"/>
      <c r="AC159" s="420"/>
      <c r="AD159" s="447"/>
      <c r="AE159" s="443"/>
      <c r="AF159" s="445"/>
      <c r="AG159" s="445"/>
      <c r="AH159" s="418"/>
      <c r="AI159" s="415"/>
      <c r="AJ159" s="415"/>
      <c r="AK159" s="44"/>
      <c r="AL159" s="417"/>
      <c r="AM159" s="418"/>
      <c r="AN159" s="451"/>
      <c r="AO159" s="438"/>
      <c r="AP159" s="439"/>
      <c r="AQ159" s="439"/>
      <c r="AR159" s="439"/>
      <c r="AS159" s="439"/>
      <c r="AT159" s="439"/>
      <c r="AU159" s="438"/>
      <c r="AV159" s="439"/>
      <c r="AW159" s="439"/>
      <c r="AX159" s="439"/>
      <c r="AY159" s="439"/>
      <c r="AZ159" s="439"/>
      <c r="BA159" s="439"/>
      <c r="BB159" s="439"/>
      <c r="BC159" s="439"/>
      <c r="BD159" s="439"/>
      <c r="BE159" s="439"/>
      <c r="BF159" s="439"/>
      <c r="BG159" s="439"/>
      <c r="BH159" s="439"/>
      <c r="BI159" s="439"/>
      <c r="BJ159" s="439"/>
      <c r="BK159" s="439"/>
      <c r="BL159" s="439"/>
      <c r="BM159" s="439"/>
    </row>
    <row r="160" spans="1:65" s="40" customFormat="1" ht="5.25" customHeight="1">
      <c r="A160" s="438"/>
      <c r="B160" s="438"/>
      <c r="C160" s="438"/>
      <c r="D160" s="438"/>
      <c r="E160" s="438"/>
      <c r="F160" s="438"/>
      <c r="G160" s="438"/>
      <c r="H160" s="438"/>
      <c r="I160" s="438"/>
      <c r="J160" s="438"/>
      <c r="K160" s="438"/>
      <c r="L160" s="438"/>
      <c r="M160" s="438"/>
      <c r="N160" s="452"/>
      <c r="O160" s="438"/>
      <c r="P160" s="454"/>
      <c r="Q160" s="457"/>
      <c r="R160" s="45" t="s">
        <v>736</v>
      </c>
      <c r="S160" s="42"/>
      <c r="T160" s="42"/>
      <c r="U160" s="417"/>
      <c r="V160" s="418"/>
      <c r="W160" s="451"/>
      <c r="X160" s="459"/>
      <c r="Y160" s="447"/>
      <c r="Z160" s="445"/>
      <c r="AA160" s="449"/>
      <c r="AB160" s="445"/>
      <c r="AC160" s="420"/>
      <c r="AD160" s="447"/>
      <c r="AE160" s="443"/>
      <c r="AF160" s="445"/>
      <c r="AG160" s="445"/>
      <c r="AH160" s="418"/>
      <c r="AI160" s="415"/>
      <c r="AJ160" s="415"/>
      <c r="AK160" s="44"/>
      <c r="AL160" s="417"/>
      <c r="AM160" s="418"/>
      <c r="AN160" s="451"/>
      <c r="AO160" s="438"/>
      <c r="AP160" s="439"/>
      <c r="AQ160" s="439"/>
      <c r="AR160" s="439"/>
      <c r="AS160" s="439"/>
      <c r="AT160" s="439"/>
      <c r="AU160" s="438"/>
      <c r="AV160" s="439"/>
      <c r="AW160" s="439"/>
      <c r="AX160" s="439"/>
      <c r="AY160" s="439"/>
      <c r="AZ160" s="439"/>
      <c r="BA160" s="439"/>
      <c r="BB160" s="439"/>
      <c r="BC160" s="439"/>
      <c r="BD160" s="439"/>
      <c r="BE160" s="439"/>
      <c r="BF160" s="439"/>
      <c r="BG160" s="439"/>
      <c r="BH160" s="439"/>
      <c r="BI160" s="439"/>
      <c r="BJ160" s="439"/>
      <c r="BK160" s="439"/>
      <c r="BL160" s="439"/>
      <c r="BM160" s="439"/>
    </row>
    <row r="161" spans="1:65" s="40" customFormat="1" ht="5.25" customHeight="1">
      <c r="A161" s="438"/>
      <c r="B161" s="438"/>
      <c r="C161" s="438"/>
      <c r="D161" s="438"/>
      <c r="E161" s="438"/>
      <c r="F161" s="438"/>
      <c r="G161" s="438"/>
      <c r="H161" s="438"/>
      <c r="I161" s="438"/>
      <c r="J161" s="438"/>
      <c r="K161" s="438"/>
      <c r="L161" s="438"/>
      <c r="M161" s="438"/>
      <c r="N161" s="452"/>
      <c r="O161" s="438"/>
      <c r="P161" s="454"/>
      <c r="Q161" s="457"/>
      <c r="R161" s="45" t="s">
        <v>737</v>
      </c>
      <c r="S161" s="42"/>
      <c r="T161" s="42"/>
      <c r="U161" s="417"/>
      <c r="V161" s="418"/>
      <c r="W161" s="451"/>
      <c r="X161" s="459"/>
      <c r="Y161" s="447"/>
      <c r="Z161" s="445"/>
      <c r="AA161" s="449"/>
      <c r="AB161" s="445"/>
      <c r="AC161" s="420"/>
      <c r="AD161" s="447"/>
      <c r="AE161" s="443"/>
      <c r="AF161" s="445"/>
      <c r="AG161" s="445"/>
      <c r="AH161" s="418"/>
      <c r="AI161" s="415"/>
      <c r="AJ161" s="415"/>
      <c r="AK161" s="44"/>
      <c r="AL161" s="417"/>
      <c r="AM161" s="418"/>
      <c r="AN161" s="451"/>
      <c r="AO161" s="438"/>
      <c r="AP161" s="439"/>
      <c r="AQ161" s="439"/>
      <c r="AR161" s="439"/>
      <c r="AS161" s="439"/>
      <c r="AT161" s="439"/>
      <c r="AU161" s="438"/>
      <c r="AV161" s="439"/>
      <c r="AW161" s="439"/>
      <c r="AX161" s="439"/>
      <c r="AY161" s="439"/>
      <c r="AZ161" s="439"/>
      <c r="BA161" s="439"/>
      <c r="BB161" s="439"/>
      <c r="BC161" s="439"/>
      <c r="BD161" s="439"/>
      <c r="BE161" s="439"/>
      <c r="BF161" s="439"/>
      <c r="BG161" s="439"/>
      <c r="BH161" s="439"/>
      <c r="BI161" s="439"/>
      <c r="BJ161" s="439"/>
      <c r="BK161" s="439"/>
      <c r="BL161" s="439"/>
      <c r="BM161" s="439"/>
    </row>
    <row r="162" spans="1:65" s="40" customFormat="1" ht="5.25" customHeight="1">
      <c r="A162" s="438"/>
      <c r="B162" s="438"/>
      <c r="C162" s="438"/>
      <c r="D162" s="438"/>
      <c r="E162" s="438"/>
      <c r="F162" s="438"/>
      <c r="G162" s="438"/>
      <c r="H162" s="438"/>
      <c r="I162" s="438"/>
      <c r="J162" s="438"/>
      <c r="K162" s="438"/>
      <c r="L162" s="438"/>
      <c r="M162" s="438"/>
      <c r="N162" s="452"/>
      <c r="O162" s="438"/>
      <c r="P162" s="454"/>
      <c r="Q162" s="457"/>
      <c r="R162" s="45" t="s">
        <v>738</v>
      </c>
      <c r="S162" s="42"/>
      <c r="T162" s="42"/>
      <c r="U162" s="417"/>
      <c r="V162" s="418"/>
      <c r="W162" s="451"/>
      <c r="X162" s="459"/>
      <c r="Y162" s="447"/>
      <c r="Z162" s="445"/>
      <c r="AA162" s="449"/>
      <c r="AB162" s="445"/>
      <c r="AC162" s="420"/>
      <c r="AD162" s="447"/>
      <c r="AE162" s="443"/>
      <c r="AF162" s="445"/>
      <c r="AG162" s="445"/>
      <c r="AH162" s="418"/>
      <c r="AI162" s="415"/>
      <c r="AJ162" s="415"/>
      <c r="AK162" s="44"/>
      <c r="AL162" s="417"/>
      <c r="AM162" s="418"/>
      <c r="AN162" s="451"/>
      <c r="AO162" s="438"/>
      <c r="AP162" s="439"/>
      <c r="AQ162" s="439"/>
      <c r="AR162" s="439"/>
      <c r="AS162" s="439"/>
      <c r="AT162" s="439"/>
      <c r="AU162" s="438"/>
      <c r="AV162" s="439"/>
      <c r="AW162" s="439"/>
      <c r="AX162" s="439"/>
      <c r="AY162" s="439"/>
      <c r="AZ162" s="439"/>
      <c r="BA162" s="439"/>
      <c r="BB162" s="439"/>
      <c r="BC162" s="439"/>
      <c r="BD162" s="439"/>
      <c r="BE162" s="439"/>
      <c r="BF162" s="439"/>
      <c r="BG162" s="439"/>
      <c r="BH162" s="439"/>
      <c r="BI162" s="439"/>
      <c r="BJ162" s="439"/>
      <c r="BK162" s="439"/>
      <c r="BL162" s="439"/>
      <c r="BM162" s="439"/>
    </row>
    <row r="163" spans="1:65" s="40" customFormat="1" ht="5.25" customHeight="1">
      <c r="A163" s="438"/>
      <c r="B163" s="438"/>
      <c r="C163" s="438"/>
      <c r="D163" s="438"/>
      <c r="E163" s="438"/>
      <c r="F163" s="438"/>
      <c r="G163" s="438"/>
      <c r="H163" s="438"/>
      <c r="I163" s="438"/>
      <c r="J163" s="438"/>
      <c r="K163" s="438"/>
      <c r="L163" s="438"/>
      <c r="M163" s="438"/>
      <c r="N163" s="452"/>
      <c r="O163" s="438"/>
      <c r="P163" s="454"/>
      <c r="Q163" s="457"/>
      <c r="R163" s="45" t="s">
        <v>739</v>
      </c>
      <c r="S163" s="42"/>
      <c r="T163" s="42"/>
      <c r="U163" s="417"/>
      <c r="V163" s="418"/>
      <c r="W163" s="451"/>
      <c r="X163" s="459"/>
      <c r="Y163" s="447"/>
      <c r="Z163" s="445"/>
      <c r="AA163" s="449"/>
      <c r="AB163" s="445"/>
      <c r="AC163" s="420"/>
      <c r="AD163" s="447"/>
      <c r="AE163" s="443"/>
      <c r="AF163" s="445"/>
      <c r="AG163" s="445"/>
      <c r="AH163" s="418"/>
      <c r="AI163" s="415"/>
      <c r="AJ163" s="415"/>
      <c r="AK163" s="44"/>
      <c r="AL163" s="417"/>
      <c r="AM163" s="418"/>
      <c r="AN163" s="451"/>
      <c r="AO163" s="438"/>
      <c r="AP163" s="439"/>
      <c r="AQ163" s="439"/>
      <c r="AR163" s="439"/>
      <c r="AS163" s="439"/>
      <c r="AT163" s="439"/>
      <c r="AU163" s="438"/>
      <c r="AV163" s="439"/>
      <c r="AW163" s="439"/>
      <c r="AX163" s="439"/>
      <c r="AY163" s="439"/>
      <c r="AZ163" s="439"/>
      <c r="BA163" s="439"/>
      <c r="BB163" s="439"/>
      <c r="BC163" s="439"/>
      <c r="BD163" s="439"/>
      <c r="BE163" s="439"/>
      <c r="BF163" s="439"/>
      <c r="BG163" s="439"/>
      <c r="BH163" s="439"/>
      <c r="BI163" s="439"/>
      <c r="BJ163" s="439"/>
      <c r="BK163" s="439"/>
      <c r="BL163" s="439"/>
      <c r="BM163" s="439"/>
    </row>
    <row r="164" spans="1:65" s="40" customFormat="1" ht="5.25" customHeight="1">
      <c r="A164" s="438"/>
      <c r="B164" s="438"/>
      <c r="C164" s="438"/>
      <c r="D164" s="438"/>
      <c r="E164" s="438"/>
      <c r="F164" s="438"/>
      <c r="G164" s="438"/>
      <c r="H164" s="438"/>
      <c r="I164" s="438"/>
      <c r="J164" s="438"/>
      <c r="K164" s="438"/>
      <c r="L164" s="438"/>
      <c r="M164" s="438"/>
      <c r="N164" s="452"/>
      <c r="O164" s="438"/>
      <c r="P164" s="454"/>
      <c r="Q164" s="457"/>
      <c r="R164" s="45" t="s">
        <v>740</v>
      </c>
      <c r="S164" s="42"/>
      <c r="T164" s="42"/>
      <c r="U164" s="417"/>
      <c r="V164" s="418"/>
      <c r="W164" s="451"/>
      <c r="X164" s="459"/>
      <c r="Y164" s="447"/>
      <c r="Z164" s="445"/>
      <c r="AA164" s="449"/>
      <c r="AB164" s="445"/>
      <c r="AC164" s="420"/>
      <c r="AD164" s="447"/>
      <c r="AE164" s="443"/>
      <c r="AF164" s="445"/>
      <c r="AG164" s="445"/>
      <c r="AH164" s="418"/>
      <c r="AI164" s="415"/>
      <c r="AJ164" s="415"/>
      <c r="AK164" s="44"/>
      <c r="AL164" s="417"/>
      <c r="AM164" s="418"/>
      <c r="AN164" s="451"/>
      <c r="AO164" s="438"/>
      <c r="AP164" s="439"/>
      <c r="AQ164" s="439"/>
      <c r="AR164" s="439"/>
      <c r="AS164" s="439"/>
      <c r="AT164" s="439"/>
      <c r="AU164" s="438"/>
      <c r="AV164" s="439"/>
      <c r="AW164" s="439"/>
      <c r="AX164" s="439"/>
      <c r="AY164" s="439"/>
      <c r="AZ164" s="439"/>
      <c r="BA164" s="439"/>
      <c r="BB164" s="439"/>
      <c r="BC164" s="439"/>
      <c r="BD164" s="439"/>
      <c r="BE164" s="439"/>
      <c r="BF164" s="439"/>
      <c r="BG164" s="439"/>
      <c r="BH164" s="439"/>
      <c r="BI164" s="439"/>
      <c r="BJ164" s="439"/>
      <c r="BK164" s="439"/>
      <c r="BL164" s="439"/>
      <c r="BM164" s="439"/>
    </row>
    <row r="165" spans="1:65" s="40" customFormat="1" ht="5.25" customHeight="1">
      <c r="A165" s="438"/>
      <c r="B165" s="438"/>
      <c r="C165" s="438"/>
      <c r="D165" s="438"/>
      <c r="E165" s="438"/>
      <c r="F165" s="438"/>
      <c r="G165" s="438"/>
      <c r="H165" s="438"/>
      <c r="I165" s="438"/>
      <c r="J165" s="438"/>
      <c r="K165" s="438"/>
      <c r="L165" s="438"/>
      <c r="M165" s="438"/>
      <c r="N165" s="452"/>
      <c r="O165" s="438"/>
      <c r="P165" s="454"/>
      <c r="Q165" s="457"/>
      <c r="R165" s="45" t="s">
        <v>741</v>
      </c>
      <c r="S165" s="42"/>
      <c r="T165" s="42"/>
      <c r="U165" s="417"/>
      <c r="V165" s="418"/>
      <c r="W165" s="451"/>
      <c r="X165" s="459"/>
      <c r="Y165" s="447"/>
      <c r="Z165" s="445"/>
      <c r="AA165" s="449"/>
      <c r="AB165" s="445"/>
      <c r="AC165" s="420"/>
      <c r="AD165" s="447"/>
      <c r="AE165" s="443"/>
      <c r="AF165" s="445"/>
      <c r="AG165" s="445"/>
      <c r="AH165" s="418"/>
      <c r="AI165" s="415"/>
      <c r="AJ165" s="415"/>
      <c r="AK165" s="44"/>
      <c r="AL165" s="417"/>
      <c r="AM165" s="418"/>
      <c r="AN165" s="451"/>
      <c r="AO165" s="438"/>
      <c r="AP165" s="439"/>
      <c r="AQ165" s="439"/>
      <c r="AR165" s="439"/>
      <c r="AS165" s="439"/>
      <c r="AT165" s="439"/>
      <c r="AU165" s="438"/>
      <c r="AV165" s="439"/>
      <c r="AW165" s="439"/>
      <c r="AX165" s="439"/>
      <c r="AY165" s="439"/>
      <c r="AZ165" s="439"/>
      <c r="BA165" s="439"/>
      <c r="BB165" s="439"/>
      <c r="BC165" s="439"/>
      <c r="BD165" s="439"/>
      <c r="BE165" s="439"/>
      <c r="BF165" s="439"/>
      <c r="BG165" s="439"/>
      <c r="BH165" s="439"/>
      <c r="BI165" s="439"/>
      <c r="BJ165" s="439"/>
      <c r="BK165" s="439"/>
      <c r="BL165" s="439"/>
      <c r="BM165" s="439"/>
    </row>
    <row r="166" spans="1:65" s="40" customFormat="1" ht="5.25" customHeight="1">
      <c r="A166" s="438"/>
      <c r="B166" s="438"/>
      <c r="C166" s="438"/>
      <c r="D166" s="438"/>
      <c r="E166" s="438"/>
      <c r="F166" s="438"/>
      <c r="G166" s="438"/>
      <c r="H166" s="438"/>
      <c r="I166" s="438"/>
      <c r="J166" s="438"/>
      <c r="K166" s="438"/>
      <c r="L166" s="438"/>
      <c r="M166" s="438"/>
      <c r="N166" s="452"/>
      <c r="O166" s="438"/>
      <c r="P166" s="455"/>
      <c r="Q166" s="458"/>
      <c r="R166" s="43" t="s">
        <v>742</v>
      </c>
      <c r="S166" s="42">
        <f>COUNTA(S147:S165)</f>
        <v>0</v>
      </c>
      <c r="T166" s="42">
        <f>COUNTA(T147:T165)</f>
        <v>0</v>
      </c>
      <c r="U166" s="417"/>
      <c r="V166" s="418"/>
      <c r="W166" s="451"/>
      <c r="X166" s="459"/>
      <c r="Y166" s="447"/>
      <c r="Z166" s="445"/>
      <c r="AA166" s="450"/>
      <c r="AB166" s="445"/>
      <c r="AC166" s="421"/>
      <c r="AD166" s="447"/>
      <c r="AE166" s="443"/>
      <c r="AF166" s="445"/>
      <c r="AG166" s="445"/>
      <c r="AH166" s="418"/>
      <c r="AI166" s="416"/>
      <c r="AJ166" s="416"/>
      <c r="AK166" s="41"/>
      <c r="AL166" s="417"/>
      <c r="AM166" s="418"/>
      <c r="AN166" s="451"/>
      <c r="AO166" s="438"/>
      <c r="AP166" s="439"/>
      <c r="AQ166" s="439"/>
      <c r="AR166" s="439"/>
      <c r="AS166" s="439"/>
      <c r="AT166" s="439"/>
      <c r="AU166" s="438"/>
      <c r="AV166" s="439"/>
      <c r="AW166" s="439"/>
      <c r="AX166" s="439"/>
      <c r="AY166" s="439"/>
      <c r="AZ166" s="439"/>
      <c r="BA166" s="439"/>
      <c r="BB166" s="439"/>
      <c r="BC166" s="439"/>
      <c r="BD166" s="439"/>
      <c r="BE166" s="439"/>
      <c r="BF166" s="439"/>
      <c r="BG166" s="439"/>
      <c r="BH166" s="439"/>
      <c r="BI166" s="439"/>
      <c r="BJ166" s="439"/>
      <c r="BK166" s="439"/>
      <c r="BL166" s="439"/>
      <c r="BM166" s="439"/>
    </row>
    <row r="167" spans="1:65" s="40" customFormat="1" ht="5.25" customHeight="1">
      <c r="A167" s="438">
        <v>7</v>
      </c>
      <c r="B167" s="438"/>
      <c r="C167" s="438" t="s">
        <v>819</v>
      </c>
      <c r="D167" s="438"/>
      <c r="E167" s="438"/>
      <c r="F167" s="438" t="s">
        <v>823</v>
      </c>
      <c r="G167" s="438"/>
      <c r="H167" s="438"/>
      <c r="I167" s="438"/>
      <c r="J167" s="438"/>
      <c r="K167" s="438"/>
      <c r="L167" s="438"/>
      <c r="M167" s="438"/>
      <c r="N167" s="452"/>
      <c r="O167" s="438"/>
      <c r="P167" s="453"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456">
        <f>IF(P167="Casi seguro",100%,IF(P167="Probable",80%,IF(P167="Posible",60%,IF(P167="Improbable",40%,IF(P167="Rara vez",20%,0)))))</f>
        <v>0</v>
      </c>
      <c r="R167" s="45" t="s">
        <v>707</v>
      </c>
      <c r="S167" s="42"/>
      <c r="T167" s="42"/>
      <c r="U167" s="417" t="str">
        <f>IF(S186&lt;=5,"Moderado",IF(S186&lt;=11,"Mayor","Catastrofico"))</f>
        <v>Moderado</v>
      </c>
      <c r="V167" s="418">
        <f>IF(U167=0,0,IF(U167="Moderado",60%,IF(U167="Mayor",80%,100%)))</f>
        <v>0.6</v>
      </c>
      <c r="W167" s="451" t="e">
        <f>VLOOKUP(P167,[2]Matriz!B43:G48,MATCH(U167,[2]Matriz!B43:G43,0),FALSE)</f>
        <v>#N/A</v>
      </c>
      <c r="X167" s="459"/>
      <c r="Y167" s="417" t="str">
        <f>IF(Z167="Preventivo","X",IF(Z167="Detectivo","X","X "))</f>
        <v xml:space="preserve">X </v>
      </c>
      <c r="Z167" s="443"/>
      <c r="AA167" s="448" t="str">
        <f>IF(Z167="","",IF(Z167="Preventivo",25%,15%))</f>
        <v/>
      </c>
      <c r="AB167" s="443"/>
      <c r="AC167" s="448">
        <f>IF(AB167="Automatico",25%,15%)</f>
        <v>0.15</v>
      </c>
      <c r="AD167" s="418" t="e">
        <f>AA167+AC167</f>
        <v>#VALUE!</v>
      </c>
      <c r="AE167" s="443"/>
      <c r="AF167" s="443"/>
      <c r="AG167" s="443"/>
      <c r="AH167" s="418" t="e">
        <f>Q167-(Q167*AD167)</f>
        <v>#VALUE!</v>
      </c>
      <c r="AI167" s="414" t="e">
        <f>IF(AJ167=0,"Defina la frecuencia",IF(AJ167=20%,"Rara vez",IF(AJ167=40%,"Improbable",IF(AJ167=60%,"Posible",IF(AJ167=80%,"Probable","Casi seguro")))))</f>
        <v>#VALUE!</v>
      </c>
      <c r="AJ167" s="414" t="e">
        <f>IF(AH174&lt;20%,20%,IF(AH174&lt;40%,40%,IF(AH174&lt;60%,60%,IF(AH174&lt;80%,80%,100%))))</f>
        <v>#VALUE!</v>
      </c>
      <c r="AK167" s="46" t="e">
        <f>VALUE(AJ167)</f>
        <v>#VALUE!</v>
      </c>
      <c r="AL167" s="417" t="str">
        <f>U167</f>
        <v>Moderado</v>
      </c>
      <c r="AM167" s="418">
        <f>V167</f>
        <v>0.6</v>
      </c>
      <c r="AN167" s="451" t="e">
        <f>VLOOKUP(AI167,[2]Matriz!B43:G48,MATCH(AL167,[2]Matriz!B43:G43,0),FALSE)</f>
        <v>#VALUE!</v>
      </c>
      <c r="AO167" s="438"/>
      <c r="AP167" s="438" t="s">
        <v>824</v>
      </c>
      <c r="AQ167" s="438"/>
      <c r="AR167" s="446"/>
      <c r="AS167" s="446"/>
      <c r="AT167" s="438"/>
      <c r="AU167" s="438"/>
      <c r="AV167" s="438"/>
      <c r="AW167" s="438"/>
      <c r="AX167" s="438"/>
      <c r="AY167" s="438"/>
      <c r="AZ167" s="438"/>
      <c r="BA167" s="440"/>
      <c r="BB167" s="438"/>
      <c r="BC167" s="438"/>
      <c r="BD167" s="438"/>
      <c r="BE167" s="438"/>
      <c r="BF167" s="438"/>
      <c r="BG167" s="440"/>
      <c r="BH167" s="438"/>
      <c r="BI167" s="438"/>
      <c r="BJ167" s="438"/>
      <c r="BK167" s="438"/>
      <c r="BL167" s="438"/>
      <c r="BM167" s="440"/>
    </row>
    <row r="168" spans="1:65" s="40" customFormat="1" ht="5.25" customHeight="1">
      <c r="A168" s="438"/>
      <c r="B168" s="438"/>
      <c r="C168" s="438"/>
      <c r="D168" s="438"/>
      <c r="E168" s="438"/>
      <c r="F168" s="438"/>
      <c r="G168" s="438"/>
      <c r="H168" s="438"/>
      <c r="I168" s="438"/>
      <c r="J168" s="438"/>
      <c r="K168" s="438"/>
      <c r="L168" s="438"/>
      <c r="M168" s="438"/>
      <c r="N168" s="452"/>
      <c r="O168" s="438"/>
      <c r="P168" s="454"/>
      <c r="Q168" s="457"/>
      <c r="R168" s="45" t="s">
        <v>719</v>
      </c>
      <c r="S168" s="42"/>
      <c r="T168" s="42"/>
      <c r="U168" s="417"/>
      <c r="V168" s="418"/>
      <c r="W168" s="451"/>
      <c r="X168" s="459"/>
      <c r="Y168" s="417"/>
      <c r="Z168" s="445"/>
      <c r="AA168" s="449"/>
      <c r="AB168" s="445"/>
      <c r="AC168" s="449"/>
      <c r="AD168" s="447"/>
      <c r="AE168" s="445"/>
      <c r="AF168" s="445"/>
      <c r="AG168" s="445"/>
      <c r="AH168" s="418"/>
      <c r="AI168" s="415"/>
      <c r="AJ168" s="415"/>
      <c r="AK168" s="44"/>
      <c r="AL168" s="417"/>
      <c r="AM168" s="418"/>
      <c r="AN168" s="451"/>
      <c r="AO168" s="438"/>
      <c r="AP168" s="438"/>
      <c r="AQ168" s="439"/>
      <c r="AR168" s="439"/>
      <c r="AS168" s="439"/>
      <c r="AT168" s="439"/>
      <c r="AU168" s="438"/>
      <c r="AV168" s="438"/>
      <c r="AW168" s="438"/>
      <c r="AX168" s="438"/>
      <c r="AY168" s="439"/>
      <c r="AZ168" s="439"/>
      <c r="BA168" s="439"/>
      <c r="BB168" s="438"/>
      <c r="BC168" s="438"/>
      <c r="BD168" s="438"/>
      <c r="BE168" s="439"/>
      <c r="BF168" s="439"/>
      <c r="BG168" s="439"/>
      <c r="BH168" s="438"/>
      <c r="BI168" s="438"/>
      <c r="BJ168" s="438"/>
      <c r="BK168" s="439"/>
      <c r="BL168" s="439"/>
      <c r="BM168" s="439"/>
    </row>
    <row r="169" spans="1:65" s="40" customFormat="1" ht="5.25" customHeight="1">
      <c r="A169" s="438"/>
      <c r="B169" s="438"/>
      <c r="C169" s="438"/>
      <c r="D169" s="438"/>
      <c r="E169" s="438"/>
      <c r="F169" s="438"/>
      <c r="G169" s="438"/>
      <c r="H169" s="438"/>
      <c r="I169" s="438"/>
      <c r="J169" s="438"/>
      <c r="K169" s="438"/>
      <c r="L169" s="438"/>
      <c r="M169" s="438"/>
      <c r="N169" s="452"/>
      <c r="O169" s="438"/>
      <c r="P169" s="454"/>
      <c r="Q169" s="457"/>
      <c r="R169" s="45" t="s">
        <v>720</v>
      </c>
      <c r="S169" s="42"/>
      <c r="T169" s="42"/>
      <c r="U169" s="417"/>
      <c r="V169" s="418"/>
      <c r="W169" s="451"/>
      <c r="X169" s="459"/>
      <c r="Y169" s="417"/>
      <c r="Z169" s="445"/>
      <c r="AA169" s="449"/>
      <c r="AB169" s="445"/>
      <c r="AC169" s="449"/>
      <c r="AD169" s="447"/>
      <c r="AE169" s="445"/>
      <c r="AF169" s="445"/>
      <c r="AG169" s="445"/>
      <c r="AH169" s="418"/>
      <c r="AI169" s="415"/>
      <c r="AJ169" s="415"/>
      <c r="AK169" s="44"/>
      <c r="AL169" s="417"/>
      <c r="AM169" s="418"/>
      <c r="AN169" s="451"/>
      <c r="AO169" s="438"/>
      <c r="AP169" s="438"/>
      <c r="AQ169" s="439"/>
      <c r="AR169" s="439"/>
      <c r="AS169" s="439"/>
      <c r="AT169" s="439"/>
      <c r="AU169" s="438"/>
      <c r="AV169" s="438"/>
      <c r="AW169" s="438"/>
      <c r="AX169" s="438"/>
      <c r="AY169" s="439"/>
      <c r="AZ169" s="439"/>
      <c r="BA169" s="439"/>
      <c r="BB169" s="438"/>
      <c r="BC169" s="438"/>
      <c r="BD169" s="438"/>
      <c r="BE169" s="439"/>
      <c r="BF169" s="439"/>
      <c r="BG169" s="439"/>
      <c r="BH169" s="438"/>
      <c r="BI169" s="438"/>
      <c r="BJ169" s="438"/>
      <c r="BK169" s="439"/>
      <c r="BL169" s="439"/>
      <c r="BM169" s="439"/>
    </row>
    <row r="170" spans="1:65" s="40" customFormat="1" ht="5.25" customHeight="1">
      <c r="A170" s="438"/>
      <c r="B170" s="438"/>
      <c r="C170" s="438"/>
      <c r="D170" s="438"/>
      <c r="E170" s="438"/>
      <c r="F170" s="438"/>
      <c r="G170" s="438"/>
      <c r="H170" s="438"/>
      <c r="I170" s="438"/>
      <c r="J170" s="438"/>
      <c r="K170" s="438"/>
      <c r="L170" s="438"/>
      <c r="M170" s="438"/>
      <c r="N170" s="452"/>
      <c r="O170" s="438"/>
      <c r="P170" s="454"/>
      <c r="Q170" s="457"/>
      <c r="R170" s="45" t="s">
        <v>721</v>
      </c>
      <c r="S170" s="42"/>
      <c r="T170" s="42"/>
      <c r="U170" s="417"/>
      <c r="V170" s="418"/>
      <c r="W170" s="451"/>
      <c r="X170" s="459"/>
      <c r="Y170" s="417"/>
      <c r="Z170" s="445"/>
      <c r="AA170" s="449"/>
      <c r="AB170" s="445"/>
      <c r="AC170" s="449"/>
      <c r="AD170" s="447"/>
      <c r="AE170" s="445"/>
      <c r="AF170" s="445"/>
      <c r="AG170" s="445"/>
      <c r="AH170" s="418"/>
      <c r="AI170" s="415"/>
      <c r="AJ170" s="415"/>
      <c r="AK170" s="44"/>
      <c r="AL170" s="417"/>
      <c r="AM170" s="418"/>
      <c r="AN170" s="451"/>
      <c r="AO170" s="438"/>
      <c r="AP170" s="438"/>
      <c r="AQ170" s="439"/>
      <c r="AR170" s="439"/>
      <c r="AS170" s="439"/>
      <c r="AT170" s="439"/>
      <c r="AU170" s="438"/>
      <c r="AV170" s="438"/>
      <c r="AW170" s="438"/>
      <c r="AX170" s="438"/>
      <c r="AY170" s="439"/>
      <c r="AZ170" s="439"/>
      <c r="BA170" s="439"/>
      <c r="BB170" s="438"/>
      <c r="BC170" s="438"/>
      <c r="BD170" s="438"/>
      <c r="BE170" s="439"/>
      <c r="BF170" s="439"/>
      <c r="BG170" s="439"/>
      <c r="BH170" s="438"/>
      <c r="BI170" s="438"/>
      <c r="BJ170" s="438"/>
      <c r="BK170" s="439"/>
      <c r="BL170" s="439"/>
      <c r="BM170" s="439"/>
    </row>
    <row r="171" spans="1:65" s="40" customFormat="1" ht="5.25" customHeight="1">
      <c r="A171" s="438"/>
      <c r="B171" s="438"/>
      <c r="C171" s="438"/>
      <c r="D171" s="438"/>
      <c r="E171" s="438"/>
      <c r="F171" s="438"/>
      <c r="G171" s="438"/>
      <c r="H171" s="438"/>
      <c r="I171" s="438"/>
      <c r="J171" s="438"/>
      <c r="K171" s="438"/>
      <c r="L171" s="438"/>
      <c r="M171" s="438"/>
      <c r="N171" s="452"/>
      <c r="O171" s="438"/>
      <c r="P171" s="454"/>
      <c r="Q171" s="457"/>
      <c r="R171" s="45" t="s">
        <v>722</v>
      </c>
      <c r="S171" s="42"/>
      <c r="T171" s="42"/>
      <c r="U171" s="417"/>
      <c r="V171" s="418"/>
      <c r="W171" s="451"/>
      <c r="X171" s="459"/>
      <c r="Y171" s="417"/>
      <c r="Z171" s="445"/>
      <c r="AA171" s="449"/>
      <c r="AB171" s="445"/>
      <c r="AC171" s="449"/>
      <c r="AD171" s="447"/>
      <c r="AE171" s="445"/>
      <c r="AF171" s="445"/>
      <c r="AG171" s="445"/>
      <c r="AH171" s="418"/>
      <c r="AI171" s="415"/>
      <c r="AJ171" s="415"/>
      <c r="AK171" s="44"/>
      <c r="AL171" s="417"/>
      <c r="AM171" s="418"/>
      <c r="AN171" s="451"/>
      <c r="AO171" s="438"/>
      <c r="AP171" s="438"/>
      <c r="AQ171" s="439"/>
      <c r="AR171" s="439"/>
      <c r="AS171" s="439"/>
      <c r="AT171" s="439"/>
      <c r="AU171" s="438"/>
      <c r="AV171" s="438"/>
      <c r="AW171" s="438"/>
      <c r="AX171" s="438"/>
      <c r="AY171" s="439"/>
      <c r="AZ171" s="439"/>
      <c r="BA171" s="439"/>
      <c r="BB171" s="438"/>
      <c r="BC171" s="438"/>
      <c r="BD171" s="438"/>
      <c r="BE171" s="439"/>
      <c r="BF171" s="439"/>
      <c r="BG171" s="439"/>
      <c r="BH171" s="438"/>
      <c r="BI171" s="438"/>
      <c r="BJ171" s="438"/>
      <c r="BK171" s="439"/>
      <c r="BL171" s="439"/>
      <c r="BM171" s="439"/>
    </row>
    <row r="172" spans="1:65" s="40" customFormat="1" ht="5.25" customHeight="1">
      <c r="A172" s="438"/>
      <c r="B172" s="438"/>
      <c r="C172" s="438"/>
      <c r="D172" s="438"/>
      <c r="E172" s="438"/>
      <c r="F172" s="438"/>
      <c r="G172" s="438"/>
      <c r="H172" s="438"/>
      <c r="I172" s="438"/>
      <c r="J172" s="438"/>
      <c r="K172" s="438"/>
      <c r="L172" s="438"/>
      <c r="M172" s="438"/>
      <c r="N172" s="452"/>
      <c r="O172" s="438"/>
      <c r="P172" s="454"/>
      <c r="Q172" s="457"/>
      <c r="R172" s="45" t="s">
        <v>723</v>
      </c>
      <c r="S172" s="42"/>
      <c r="T172" s="42"/>
      <c r="U172" s="417"/>
      <c r="V172" s="418"/>
      <c r="W172" s="451"/>
      <c r="X172" s="459"/>
      <c r="Y172" s="417"/>
      <c r="Z172" s="445"/>
      <c r="AA172" s="449"/>
      <c r="AB172" s="445"/>
      <c r="AC172" s="449"/>
      <c r="AD172" s="447"/>
      <c r="AE172" s="445"/>
      <c r="AF172" s="445"/>
      <c r="AG172" s="445"/>
      <c r="AH172" s="418"/>
      <c r="AI172" s="415"/>
      <c r="AJ172" s="415"/>
      <c r="AK172" s="44"/>
      <c r="AL172" s="417"/>
      <c r="AM172" s="418"/>
      <c r="AN172" s="451"/>
      <c r="AO172" s="438"/>
      <c r="AP172" s="438"/>
      <c r="AQ172" s="439"/>
      <c r="AR172" s="439"/>
      <c r="AS172" s="439"/>
      <c r="AT172" s="439"/>
      <c r="AU172" s="438"/>
      <c r="AV172" s="438"/>
      <c r="AW172" s="438"/>
      <c r="AX172" s="438"/>
      <c r="AY172" s="439"/>
      <c r="AZ172" s="439"/>
      <c r="BA172" s="439"/>
      <c r="BB172" s="438"/>
      <c r="BC172" s="438"/>
      <c r="BD172" s="438"/>
      <c r="BE172" s="439"/>
      <c r="BF172" s="439"/>
      <c r="BG172" s="439"/>
      <c r="BH172" s="438"/>
      <c r="BI172" s="438"/>
      <c r="BJ172" s="438"/>
      <c r="BK172" s="439"/>
      <c r="BL172" s="439"/>
      <c r="BM172" s="439"/>
    </row>
    <row r="173" spans="1:65" s="40" customFormat="1" ht="5.25" customHeight="1">
      <c r="A173" s="438"/>
      <c r="B173" s="438"/>
      <c r="C173" s="438"/>
      <c r="D173" s="438"/>
      <c r="E173" s="438"/>
      <c r="F173" s="438"/>
      <c r="G173" s="438"/>
      <c r="H173" s="438"/>
      <c r="I173" s="438"/>
      <c r="J173" s="438"/>
      <c r="K173" s="438"/>
      <c r="L173" s="438"/>
      <c r="M173" s="438"/>
      <c r="N173" s="452"/>
      <c r="O173" s="438"/>
      <c r="P173" s="454"/>
      <c r="Q173" s="457"/>
      <c r="R173" s="45" t="s">
        <v>724</v>
      </c>
      <c r="S173" s="42"/>
      <c r="T173" s="42"/>
      <c r="U173" s="417"/>
      <c r="V173" s="418"/>
      <c r="W173" s="451"/>
      <c r="X173" s="459"/>
      <c r="Y173" s="417"/>
      <c r="Z173" s="445"/>
      <c r="AA173" s="450"/>
      <c r="AB173" s="445"/>
      <c r="AC173" s="450"/>
      <c r="AD173" s="447"/>
      <c r="AE173" s="445"/>
      <c r="AF173" s="445"/>
      <c r="AG173" s="445"/>
      <c r="AH173" s="418"/>
      <c r="AI173" s="415"/>
      <c r="AJ173" s="415"/>
      <c r="AK173" s="44"/>
      <c r="AL173" s="417"/>
      <c r="AM173" s="418"/>
      <c r="AN173" s="451"/>
      <c r="AO173" s="438"/>
      <c r="AP173" s="438"/>
      <c r="AQ173" s="439"/>
      <c r="AR173" s="439"/>
      <c r="AS173" s="439"/>
      <c r="AT173" s="439"/>
      <c r="AU173" s="438"/>
      <c r="AV173" s="438"/>
      <c r="AW173" s="438"/>
      <c r="AX173" s="438"/>
      <c r="AY173" s="439"/>
      <c r="AZ173" s="439"/>
      <c r="BA173" s="439"/>
      <c r="BB173" s="438"/>
      <c r="BC173" s="438"/>
      <c r="BD173" s="438"/>
      <c r="BE173" s="439"/>
      <c r="BF173" s="439"/>
      <c r="BG173" s="439"/>
      <c r="BH173" s="438"/>
      <c r="BI173" s="438"/>
      <c r="BJ173" s="438"/>
      <c r="BK173" s="439"/>
      <c r="BL173" s="439"/>
      <c r="BM173" s="439"/>
    </row>
    <row r="174" spans="1:65" s="40" customFormat="1" ht="5.25" customHeight="1">
      <c r="A174" s="438"/>
      <c r="B174" s="438"/>
      <c r="C174" s="438"/>
      <c r="D174" s="438"/>
      <c r="E174" s="438"/>
      <c r="F174" s="438"/>
      <c r="G174" s="438"/>
      <c r="H174" s="438"/>
      <c r="I174" s="438"/>
      <c r="J174" s="438"/>
      <c r="K174" s="438"/>
      <c r="L174" s="438"/>
      <c r="M174" s="438"/>
      <c r="N174" s="452"/>
      <c r="O174" s="438"/>
      <c r="P174" s="454"/>
      <c r="Q174" s="457"/>
      <c r="R174" s="45" t="s">
        <v>725</v>
      </c>
      <c r="S174" s="42"/>
      <c r="T174" s="42"/>
      <c r="U174" s="417"/>
      <c r="V174" s="418"/>
      <c r="W174" s="451"/>
      <c r="X174" s="459"/>
      <c r="Y174" s="417" t="str">
        <f>IF(Z174="Preventivo","X",IF(Z167="Detectivo","X","X "))</f>
        <v xml:space="preserve">X </v>
      </c>
      <c r="Z174" s="443"/>
      <c r="AA174" s="448"/>
      <c r="AB174" s="443"/>
      <c r="AC174" s="419">
        <f>IF(AB174="Automatico",25%,15%)</f>
        <v>0.15</v>
      </c>
      <c r="AD174" s="418">
        <f>AA174+AC174</f>
        <v>0.15</v>
      </c>
      <c r="AE174" s="443"/>
      <c r="AF174" s="443"/>
      <c r="AG174" s="443"/>
      <c r="AH174" s="418" t="e">
        <f>AH167-(AH167*AD174)</f>
        <v>#VALUE!</v>
      </c>
      <c r="AI174" s="415"/>
      <c r="AJ174" s="415"/>
      <c r="AK174" s="44"/>
      <c r="AL174" s="417"/>
      <c r="AM174" s="418"/>
      <c r="AN174" s="451"/>
      <c r="AO174" s="438"/>
      <c r="AP174" s="438"/>
      <c r="AQ174" s="438"/>
      <c r="AR174" s="446"/>
      <c r="AS174" s="446"/>
      <c r="AT174" s="438"/>
      <c r="AU174" s="438"/>
      <c r="AV174" s="438"/>
      <c r="AW174" s="438"/>
      <c r="AX174" s="438"/>
      <c r="AY174" s="438"/>
      <c r="AZ174" s="438"/>
      <c r="BA174" s="440"/>
      <c r="BB174" s="438"/>
      <c r="BC174" s="438"/>
      <c r="BD174" s="438"/>
      <c r="BE174" s="438"/>
      <c r="BF174" s="438"/>
      <c r="BG174" s="440"/>
      <c r="BH174" s="438"/>
      <c r="BI174" s="438"/>
      <c r="BJ174" s="438"/>
      <c r="BK174" s="438"/>
      <c r="BL174" s="438"/>
      <c r="BM174" s="440"/>
    </row>
    <row r="175" spans="1:65" s="40" customFormat="1" ht="5.25" customHeight="1">
      <c r="A175" s="438"/>
      <c r="B175" s="438"/>
      <c r="C175" s="438"/>
      <c r="D175" s="438"/>
      <c r="E175" s="438"/>
      <c r="F175" s="438"/>
      <c r="G175" s="438"/>
      <c r="H175" s="438"/>
      <c r="I175" s="438"/>
      <c r="J175" s="438"/>
      <c r="K175" s="438"/>
      <c r="L175" s="438"/>
      <c r="M175" s="438"/>
      <c r="N175" s="452"/>
      <c r="O175" s="438"/>
      <c r="P175" s="454"/>
      <c r="Q175" s="457"/>
      <c r="R175" s="45" t="s">
        <v>731</v>
      </c>
      <c r="S175" s="42"/>
      <c r="T175" s="42"/>
      <c r="U175" s="417"/>
      <c r="V175" s="418"/>
      <c r="W175" s="451"/>
      <c r="X175" s="459"/>
      <c r="Y175" s="447"/>
      <c r="Z175" s="445"/>
      <c r="AA175" s="449"/>
      <c r="AB175" s="445"/>
      <c r="AC175" s="420"/>
      <c r="AD175" s="447"/>
      <c r="AE175" s="443"/>
      <c r="AF175" s="445"/>
      <c r="AG175" s="445"/>
      <c r="AH175" s="418"/>
      <c r="AI175" s="415"/>
      <c r="AJ175" s="415"/>
      <c r="AK175" s="44"/>
      <c r="AL175" s="417"/>
      <c r="AM175" s="418"/>
      <c r="AN175" s="451"/>
      <c r="AO175" s="438"/>
      <c r="AP175" s="439"/>
      <c r="AQ175" s="439"/>
      <c r="AR175" s="439"/>
      <c r="AS175" s="439"/>
      <c r="AT175" s="439"/>
      <c r="AU175" s="438"/>
      <c r="AV175" s="439"/>
      <c r="AW175" s="439"/>
      <c r="AX175" s="439"/>
      <c r="AY175" s="439"/>
      <c r="AZ175" s="439"/>
      <c r="BA175" s="439"/>
      <c r="BB175" s="439"/>
      <c r="BC175" s="439"/>
      <c r="BD175" s="439"/>
      <c r="BE175" s="439"/>
      <c r="BF175" s="439"/>
      <c r="BG175" s="439"/>
      <c r="BH175" s="439"/>
      <c r="BI175" s="439"/>
      <c r="BJ175" s="439"/>
      <c r="BK175" s="439"/>
      <c r="BL175" s="439"/>
      <c r="BM175" s="439"/>
    </row>
    <row r="176" spans="1:65" s="40" customFormat="1" ht="5.25" customHeight="1">
      <c r="A176" s="438"/>
      <c r="B176" s="438"/>
      <c r="C176" s="438"/>
      <c r="D176" s="438"/>
      <c r="E176" s="438"/>
      <c r="F176" s="438"/>
      <c r="G176" s="438"/>
      <c r="H176" s="438"/>
      <c r="I176" s="438"/>
      <c r="J176" s="438"/>
      <c r="K176" s="438"/>
      <c r="L176" s="438"/>
      <c r="M176" s="438"/>
      <c r="N176" s="452"/>
      <c r="O176" s="438"/>
      <c r="P176" s="454"/>
      <c r="Q176" s="457"/>
      <c r="R176" s="45" t="s">
        <v>732</v>
      </c>
      <c r="S176" s="42"/>
      <c r="T176" s="42"/>
      <c r="U176" s="417"/>
      <c r="V176" s="418"/>
      <c r="W176" s="451"/>
      <c r="X176" s="459"/>
      <c r="Y176" s="447"/>
      <c r="Z176" s="445"/>
      <c r="AA176" s="449"/>
      <c r="AB176" s="445"/>
      <c r="AC176" s="420"/>
      <c r="AD176" s="447"/>
      <c r="AE176" s="443"/>
      <c r="AF176" s="445"/>
      <c r="AG176" s="445"/>
      <c r="AH176" s="418"/>
      <c r="AI176" s="415"/>
      <c r="AJ176" s="415"/>
      <c r="AK176" s="44"/>
      <c r="AL176" s="417"/>
      <c r="AM176" s="418"/>
      <c r="AN176" s="451"/>
      <c r="AO176" s="438"/>
      <c r="AP176" s="439"/>
      <c r="AQ176" s="439"/>
      <c r="AR176" s="439"/>
      <c r="AS176" s="439"/>
      <c r="AT176" s="439"/>
      <c r="AU176" s="438"/>
      <c r="AV176" s="439"/>
      <c r="AW176" s="439"/>
      <c r="AX176" s="439"/>
      <c r="AY176" s="439"/>
      <c r="AZ176" s="439"/>
      <c r="BA176" s="439"/>
      <c r="BB176" s="439"/>
      <c r="BC176" s="439"/>
      <c r="BD176" s="439"/>
      <c r="BE176" s="439"/>
      <c r="BF176" s="439"/>
      <c r="BG176" s="439"/>
      <c r="BH176" s="439"/>
      <c r="BI176" s="439"/>
      <c r="BJ176" s="439"/>
      <c r="BK176" s="439"/>
      <c r="BL176" s="439"/>
      <c r="BM176" s="439"/>
    </row>
    <row r="177" spans="1:65" s="40" customFormat="1" ht="5.25" customHeight="1">
      <c r="A177" s="438"/>
      <c r="B177" s="438"/>
      <c r="C177" s="438"/>
      <c r="D177" s="438"/>
      <c r="E177" s="438"/>
      <c r="F177" s="438"/>
      <c r="G177" s="438"/>
      <c r="H177" s="438"/>
      <c r="I177" s="438"/>
      <c r="J177" s="438"/>
      <c r="K177" s="438"/>
      <c r="L177" s="438"/>
      <c r="M177" s="438"/>
      <c r="N177" s="452"/>
      <c r="O177" s="438"/>
      <c r="P177" s="454"/>
      <c r="Q177" s="457"/>
      <c r="R177" s="45" t="s">
        <v>733</v>
      </c>
      <c r="S177" s="42"/>
      <c r="T177" s="42"/>
      <c r="U177" s="417"/>
      <c r="V177" s="418"/>
      <c r="W177" s="451"/>
      <c r="X177" s="459"/>
      <c r="Y177" s="447"/>
      <c r="Z177" s="445"/>
      <c r="AA177" s="449"/>
      <c r="AB177" s="445"/>
      <c r="AC177" s="420"/>
      <c r="AD177" s="447"/>
      <c r="AE177" s="443"/>
      <c r="AF177" s="445"/>
      <c r="AG177" s="445"/>
      <c r="AH177" s="418"/>
      <c r="AI177" s="415"/>
      <c r="AJ177" s="415"/>
      <c r="AK177" s="44"/>
      <c r="AL177" s="417"/>
      <c r="AM177" s="418"/>
      <c r="AN177" s="451"/>
      <c r="AO177" s="438"/>
      <c r="AP177" s="439"/>
      <c r="AQ177" s="439"/>
      <c r="AR177" s="439"/>
      <c r="AS177" s="439"/>
      <c r="AT177" s="439"/>
      <c r="AU177" s="438"/>
      <c r="AV177" s="439"/>
      <c r="AW177" s="439"/>
      <c r="AX177" s="439"/>
      <c r="AY177" s="439"/>
      <c r="AZ177" s="439"/>
      <c r="BA177" s="439"/>
      <c r="BB177" s="439"/>
      <c r="BC177" s="439"/>
      <c r="BD177" s="439"/>
      <c r="BE177" s="439"/>
      <c r="BF177" s="439"/>
      <c r="BG177" s="439"/>
      <c r="BH177" s="439"/>
      <c r="BI177" s="439"/>
      <c r="BJ177" s="439"/>
      <c r="BK177" s="439"/>
      <c r="BL177" s="439"/>
      <c r="BM177" s="439"/>
    </row>
    <row r="178" spans="1:65" s="40" customFormat="1" ht="5.25" customHeight="1">
      <c r="A178" s="438"/>
      <c r="B178" s="438"/>
      <c r="C178" s="438"/>
      <c r="D178" s="438"/>
      <c r="E178" s="438"/>
      <c r="F178" s="438"/>
      <c r="G178" s="438"/>
      <c r="H178" s="438"/>
      <c r="I178" s="438"/>
      <c r="J178" s="438"/>
      <c r="K178" s="438"/>
      <c r="L178" s="438"/>
      <c r="M178" s="438"/>
      <c r="N178" s="452"/>
      <c r="O178" s="438"/>
      <c r="P178" s="454"/>
      <c r="Q178" s="457"/>
      <c r="R178" s="45" t="s">
        <v>734</v>
      </c>
      <c r="S178" s="42"/>
      <c r="T178" s="42"/>
      <c r="U178" s="417"/>
      <c r="V178" s="418"/>
      <c r="W178" s="451"/>
      <c r="X178" s="459"/>
      <c r="Y178" s="447"/>
      <c r="Z178" s="445"/>
      <c r="AA178" s="449"/>
      <c r="AB178" s="445"/>
      <c r="AC178" s="420"/>
      <c r="AD178" s="447"/>
      <c r="AE178" s="443"/>
      <c r="AF178" s="445"/>
      <c r="AG178" s="445"/>
      <c r="AH178" s="418"/>
      <c r="AI178" s="415"/>
      <c r="AJ178" s="415"/>
      <c r="AK178" s="44"/>
      <c r="AL178" s="417"/>
      <c r="AM178" s="418"/>
      <c r="AN178" s="451"/>
      <c r="AO178" s="438"/>
      <c r="AP178" s="439"/>
      <c r="AQ178" s="439"/>
      <c r="AR178" s="439"/>
      <c r="AS178" s="439"/>
      <c r="AT178" s="439"/>
      <c r="AU178" s="438"/>
      <c r="AV178" s="439"/>
      <c r="AW178" s="439"/>
      <c r="AX178" s="439"/>
      <c r="AY178" s="439"/>
      <c r="AZ178" s="439"/>
      <c r="BA178" s="439"/>
      <c r="BB178" s="439"/>
      <c r="BC178" s="439"/>
      <c r="BD178" s="439"/>
      <c r="BE178" s="439"/>
      <c r="BF178" s="439"/>
      <c r="BG178" s="439"/>
      <c r="BH178" s="439"/>
      <c r="BI178" s="439"/>
      <c r="BJ178" s="439"/>
      <c r="BK178" s="439"/>
      <c r="BL178" s="439"/>
      <c r="BM178" s="439"/>
    </row>
    <row r="179" spans="1:65" s="40" customFormat="1" ht="5.25" customHeight="1">
      <c r="A179" s="438"/>
      <c r="B179" s="438"/>
      <c r="C179" s="438"/>
      <c r="D179" s="438"/>
      <c r="E179" s="438"/>
      <c r="F179" s="438"/>
      <c r="G179" s="438"/>
      <c r="H179" s="438"/>
      <c r="I179" s="438"/>
      <c r="J179" s="438"/>
      <c r="K179" s="438"/>
      <c r="L179" s="438"/>
      <c r="M179" s="438"/>
      <c r="N179" s="452"/>
      <c r="O179" s="438"/>
      <c r="P179" s="454"/>
      <c r="Q179" s="457"/>
      <c r="R179" s="45" t="s">
        <v>735</v>
      </c>
      <c r="S179" s="42"/>
      <c r="T179" s="42"/>
      <c r="U179" s="417"/>
      <c r="V179" s="418"/>
      <c r="W179" s="451"/>
      <c r="X179" s="459"/>
      <c r="Y179" s="447"/>
      <c r="Z179" s="445"/>
      <c r="AA179" s="449"/>
      <c r="AB179" s="445"/>
      <c r="AC179" s="420"/>
      <c r="AD179" s="447"/>
      <c r="AE179" s="443"/>
      <c r="AF179" s="445"/>
      <c r="AG179" s="445"/>
      <c r="AH179" s="418"/>
      <c r="AI179" s="415"/>
      <c r="AJ179" s="415"/>
      <c r="AK179" s="44"/>
      <c r="AL179" s="417"/>
      <c r="AM179" s="418"/>
      <c r="AN179" s="451"/>
      <c r="AO179" s="438"/>
      <c r="AP179" s="439"/>
      <c r="AQ179" s="439"/>
      <c r="AR179" s="439"/>
      <c r="AS179" s="439"/>
      <c r="AT179" s="439"/>
      <c r="AU179" s="438"/>
      <c r="AV179" s="439"/>
      <c r="AW179" s="439"/>
      <c r="AX179" s="439"/>
      <c r="AY179" s="439"/>
      <c r="AZ179" s="439"/>
      <c r="BA179" s="439"/>
      <c r="BB179" s="439"/>
      <c r="BC179" s="439"/>
      <c r="BD179" s="439"/>
      <c r="BE179" s="439"/>
      <c r="BF179" s="439"/>
      <c r="BG179" s="439"/>
      <c r="BH179" s="439"/>
      <c r="BI179" s="439"/>
      <c r="BJ179" s="439"/>
      <c r="BK179" s="439"/>
      <c r="BL179" s="439"/>
      <c r="BM179" s="439"/>
    </row>
    <row r="180" spans="1:65" s="40" customFormat="1" ht="5.25" customHeight="1">
      <c r="A180" s="438"/>
      <c r="B180" s="438"/>
      <c r="C180" s="438"/>
      <c r="D180" s="438"/>
      <c r="E180" s="438"/>
      <c r="F180" s="438"/>
      <c r="G180" s="438"/>
      <c r="H180" s="438"/>
      <c r="I180" s="438"/>
      <c r="J180" s="438"/>
      <c r="K180" s="438"/>
      <c r="L180" s="438"/>
      <c r="M180" s="438"/>
      <c r="N180" s="452"/>
      <c r="O180" s="438"/>
      <c r="P180" s="454"/>
      <c r="Q180" s="457"/>
      <c r="R180" s="45" t="s">
        <v>736</v>
      </c>
      <c r="S180" s="42"/>
      <c r="T180" s="42"/>
      <c r="U180" s="417"/>
      <c r="V180" s="418"/>
      <c r="W180" s="451"/>
      <c r="X180" s="459"/>
      <c r="Y180" s="447"/>
      <c r="Z180" s="445"/>
      <c r="AA180" s="449"/>
      <c r="AB180" s="445"/>
      <c r="AC180" s="420"/>
      <c r="AD180" s="447"/>
      <c r="AE180" s="443"/>
      <c r="AF180" s="445"/>
      <c r="AG180" s="445"/>
      <c r="AH180" s="418"/>
      <c r="AI180" s="415"/>
      <c r="AJ180" s="415"/>
      <c r="AK180" s="44"/>
      <c r="AL180" s="417"/>
      <c r="AM180" s="418"/>
      <c r="AN180" s="451"/>
      <c r="AO180" s="438"/>
      <c r="AP180" s="439"/>
      <c r="AQ180" s="439"/>
      <c r="AR180" s="439"/>
      <c r="AS180" s="439"/>
      <c r="AT180" s="439"/>
      <c r="AU180" s="438"/>
      <c r="AV180" s="439"/>
      <c r="AW180" s="439"/>
      <c r="AX180" s="439"/>
      <c r="AY180" s="439"/>
      <c r="AZ180" s="439"/>
      <c r="BA180" s="439"/>
      <c r="BB180" s="439"/>
      <c r="BC180" s="439"/>
      <c r="BD180" s="439"/>
      <c r="BE180" s="439"/>
      <c r="BF180" s="439"/>
      <c r="BG180" s="439"/>
      <c r="BH180" s="439"/>
      <c r="BI180" s="439"/>
      <c r="BJ180" s="439"/>
      <c r="BK180" s="439"/>
      <c r="BL180" s="439"/>
      <c r="BM180" s="439"/>
    </row>
    <row r="181" spans="1:65" s="40" customFormat="1" ht="5.25" customHeight="1">
      <c r="A181" s="438"/>
      <c r="B181" s="438"/>
      <c r="C181" s="438"/>
      <c r="D181" s="438"/>
      <c r="E181" s="438"/>
      <c r="F181" s="438"/>
      <c r="G181" s="438"/>
      <c r="H181" s="438"/>
      <c r="I181" s="438"/>
      <c r="J181" s="438"/>
      <c r="K181" s="438"/>
      <c r="L181" s="438"/>
      <c r="M181" s="438"/>
      <c r="N181" s="452"/>
      <c r="O181" s="438"/>
      <c r="P181" s="454"/>
      <c r="Q181" s="457"/>
      <c r="R181" s="45" t="s">
        <v>737</v>
      </c>
      <c r="S181" s="42"/>
      <c r="T181" s="42"/>
      <c r="U181" s="417"/>
      <c r="V181" s="418"/>
      <c r="W181" s="451"/>
      <c r="X181" s="459"/>
      <c r="Y181" s="447"/>
      <c r="Z181" s="445"/>
      <c r="AA181" s="449"/>
      <c r="AB181" s="445"/>
      <c r="AC181" s="420"/>
      <c r="AD181" s="447"/>
      <c r="AE181" s="443"/>
      <c r="AF181" s="445"/>
      <c r="AG181" s="445"/>
      <c r="AH181" s="418"/>
      <c r="AI181" s="415"/>
      <c r="AJ181" s="415"/>
      <c r="AK181" s="44"/>
      <c r="AL181" s="417"/>
      <c r="AM181" s="418"/>
      <c r="AN181" s="451"/>
      <c r="AO181" s="438"/>
      <c r="AP181" s="439"/>
      <c r="AQ181" s="439"/>
      <c r="AR181" s="439"/>
      <c r="AS181" s="439"/>
      <c r="AT181" s="439"/>
      <c r="AU181" s="438"/>
      <c r="AV181" s="439"/>
      <c r="AW181" s="439"/>
      <c r="AX181" s="439"/>
      <c r="AY181" s="439"/>
      <c r="AZ181" s="439"/>
      <c r="BA181" s="439"/>
      <c r="BB181" s="439"/>
      <c r="BC181" s="439"/>
      <c r="BD181" s="439"/>
      <c r="BE181" s="439"/>
      <c r="BF181" s="439"/>
      <c r="BG181" s="439"/>
      <c r="BH181" s="439"/>
      <c r="BI181" s="439"/>
      <c r="BJ181" s="439"/>
      <c r="BK181" s="439"/>
      <c r="BL181" s="439"/>
      <c r="BM181" s="439"/>
    </row>
    <row r="182" spans="1:65" s="40" customFormat="1" ht="5.25" customHeight="1">
      <c r="A182" s="438"/>
      <c r="B182" s="438"/>
      <c r="C182" s="438"/>
      <c r="D182" s="438"/>
      <c r="E182" s="438"/>
      <c r="F182" s="438"/>
      <c r="G182" s="438"/>
      <c r="H182" s="438"/>
      <c r="I182" s="438"/>
      <c r="J182" s="438"/>
      <c r="K182" s="438"/>
      <c r="L182" s="438"/>
      <c r="M182" s="438"/>
      <c r="N182" s="452"/>
      <c r="O182" s="438"/>
      <c r="P182" s="454"/>
      <c r="Q182" s="457"/>
      <c r="R182" s="45" t="s">
        <v>738</v>
      </c>
      <c r="S182" s="42"/>
      <c r="T182" s="42"/>
      <c r="U182" s="417"/>
      <c r="V182" s="418"/>
      <c r="W182" s="451"/>
      <c r="X182" s="459"/>
      <c r="Y182" s="447"/>
      <c r="Z182" s="445"/>
      <c r="AA182" s="449"/>
      <c r="AB182" s="445"/>
      <c r="AC182" s="420"/>
      <c r="AD182" s="447"/>
      <c r="AE182" s="443"/>
      <c r="AF182" s="445"/>
      <c r="AG182" s="445"/>
      <c r="AH182" s="418"/>
      <c r="AI182" s="415"/>
      <c r="AJ182" s="415"/>
      <c r="AK182" s="44"/>
      <c r="AL182" s="417"/>
      <c r="AM182" s="418"/>
      <c r="AN182" s="451"/>
      <c r="AO182" s="438"/>
      <c r="AP182" s="439"/>
      <c r="AQ182" s="439"/>
      <c r="AR182" s="439"/>
      <c r="AS182" s="439"/>
      <c r="AT182" s="439"/>
      <c r="AU182" s="438"/>
      <c r="AV182" s="439"/>
      <c r="AW182" s="439"/>
      <c r="AX182" s="439"/>
      <c r="AY182" s="439"/>
      <c r="AZ182" s="439"/>
      <c r="BA182" s="439"/>
      <c r="BB182" s="439"/>
      <c r="BC182" s="439"/>
      <c r="BD182" s="439"/>
      <c r="BE182" s="439"/>
      <c r="BF182" s="439"/>
      <c r="BG182" s="439"/>
      <c r="BH182" s="439"/>
      <c r="BI182" s="439"/>
      <c r="BJ182" s="439"/>
      <c r="BK182" s="439"/>
      <c r="BL182" s="439"/>
      <c r="BM182" s="439"/>
    </row>
    <row r="183" spans="1:65" s="40" customFormat="1" ht="5.25" customHeight="1">
      <c r="A183" s="438"/>
      <c r="B183" s="438"/>
      <c r="C183" s="438"/>
      <c r="D183" s="438"/>
      <c r="E183" s="438"/>
      <c r="F183" s="438"/>
      <c r="G183" s="438"/>
      <c r="H183" s="438"/>
      <c r="I183" s="438"/>
      <c r="J183" s="438"/>
      <c r="K183" s="438"/>
      <c r="L183" s="438"/>
      <c r="M183" s="438"/>
      <c r="N183" s="452"/>
      <c r="O183" s="438"/>
      <c r="P183" s="454"/>
      <c r="Q183" s="457"/>
      <c r="R183" s="45" t="s">
        <v>739</v>
      </c>
      <c r="S183" s="42"/>
      <c r="T183" s="42"/>
      <c r="U183" s="417"/>
      <c r="V183" s="418"/>
      <c r="W183" s="451"/>
      <c r="X183" s="459"/>
      <c r="Y183" s="447"/>
      <c r="Z183" s="445"/>
      <c r="AA183" s="449"/>
      <c r="AB183" s="445"/>
      <c r="AC183" s="420"/>
      <c r="AD183" s="447"/>
      <c r="AE183" s="443"/>
      <c r="AF183" s="445"/>
      <c r="AG183" s="445"/>
      <c r="AH183" s="418"/>
      <c r="AI183" s="415"/>
      <c r="AJ183" s="415"/>
      <c r="AK183" s="44"/>
      <c r="AL183" s="417"/>
      <c r="AM183" s="418"/>
      <c r="AN183" s="451"/>
      <c r="AO183" s="438"/>
      <c r="AP183" s="439"/>
      <c r="AQ183" s="439"/>
      <c r="AR183" s="439"/>
      <c r="AS183" s="439"/>
      <c r="AT183" s="439"/>
      <c r="AU183" s="438"/>
      <c r="AV183" s="439"/>
      <c r="AW183" s="439"/>
      <c r="AX183" s="439"/>
      <c r="AY183" s="439"/>
      <c r="AZ183" s="439"/>
      <c r="BA183" s="439"/>
      <c r="BB183" s="439"/>
      <c r="BC183" s="439"/>
      <c r="BD183" s="439"/>
      <c r="BE183" s="439"/>
      <c r="BF183" s="439"/>
      <c r="BG183" s="439"/>
      <c r="BH183" s="439"/>
      <c r="BI183" s="439"/>
      <c r="BJ183" s="439"/>
      <c r="BK183" s="439"/>
      <c r="BL183" s="439"/>
      <c r="BM183" s="439"/>
    </row>
    <row r="184" spans="1:65" s="40" customFormat="1" ht="5.25" customHeight="1">
      <c r="A184" s="438"/>
      <c r="B184" s="438"/>
      <c r="C184" s="438"/>
      <c r="D184" s="438"/>
      <c r="E184" s="438"/>
      <c r="F184" s="438"/>
      <c r="G184" s="438"/>
      <c r="H184" s="438"/>
      <c r="I184" s="438"/>
      <c r="J184" s="438"/>
      <c r="K184" s="438"/>
      <c r="L184" s="438"/>
      <c r="M184" s="438"/>
      <c r="N184" s="452"/>
      <c r="O184" s="438"/>
      <c r="P184" s="454"/>
      <c r="Q184" s="457"/>
      <c r="R184" s="45" t="s">
        <v>740</v>
      </c>
      <c r="S184" s="42"/>
      <c r="T184" s="42"/>
      <c r="U184" s="417"/>
      <c r="V184" s="418"/>
      <c r="W184" s="451"/>
      <c r="X184" s="459"/>
      <c r="Y184" s="447"/>
      <c r="Z184" s="445"/>
      <c r="AA184" s="449"/>
      <c r="AB184" s="445"/>
      <c r="AC184" s="420"/>
      <c r="AD184" s="447"/>
      <c r="AE184" s="443"/>
      <c r="AF184" s="445"/>
      <c r="AG184" s="445"/>
      <c r="AH184" s="418"/>
      <c r="AI184" s="415"/>
      <c r="AJ184" s="415"/>
      <c r="AK184" s="44"/>
      <c r="AL184" s="417"/>
      <c r="AM184" s="418"/>
      <c r="AN184" s="451"/>
      <c r="AO184" s="438"/>
      <c r="AP184" s="439"/>
      <c r="AQ184" s="439"/>
      <c r="AR184" s="439"/>
      <c r="AS184" s="439"/>
      <c r="AT184" s="439"/>
      <c r="AU184" s="438"/>
      <c r="AV184" s="439"/>
      <c r="AW184" s="439"/>
      <c r="AX184" s="439"/>
      <c r="AY184" s="439"/>
      <c r="AZ184" s="439"/>
      <c r="BA184" s="439"/>
      <c r="BB184" s="439"/>
      <c r="BC184" s="439"/>
      <c r="BD184" s="439"/>
      <c r="BE184" s="439"/>
      <c r="BF184" s="439"/>
      <c r="BG184" s="439"/>
      <c r="BH184" s="439"/>
      <c r="BI184" s="439"/>
      <c r="BJ184" s="439"/>
      <c r="BK184" s="439"/>
      <c r="BL184" s="439"/>
      <c r="BM184" s="439"/>
    </row>
    <row r="185" spans="1:65" s="40" customFormat="1" ht="5.25" customHeight="1">
      <c r="A185" s="438"/>
      <c r="B185" s="438"/>
      <c r="C185" s="438"/>
      <c r="D185" s="438"/>
      <c r="E185" s="438"/>
      <c r="F185" s="438"/>
      <c r="G185" s="438"/>
      <c r="H185" s="438"/>
      <c r="I185" s="438"/>
      <c r="J185" s="438"/>
      <c r="K185" s="438"/>
      <c r="L185" s="438"/>
      <c r="M185" s="438"/>
      <c r="N185" s="452"/>
      <c r="O185" s="438"/>
      <c r="P185" s="454"/>
      <c r="Q185" s="457"/>
      <c r="R185" s="45" t="s">
        <v>741</v>
      </c>
      <c r="S185" s="42"/>
      <c r="T185" s="42"/>
      <c r="U185" s="417"/>
      <c r="V185" s="418"/>
      <c r="W185" s="451"/>
      <c r="X185" s="459"/>
      <c r="Y185" s="447"/>
      <c r="Z185" s="445"/>
      <c r="AA185" s="449"/>
      <c r="AB185" s="445"/>
      <c r="AC185" s="420"/>
      <c r="AD185" s="447"/>
      <c r="AE185" s="443"/>
      <c r="AF185" s="445"/>
      <c r="AG185" s="445"/>
      <c r="AH185" s="418"/>
      <c r="AI185" s="415"/>
      <c r="AJ185" s="415"/>
      <c r="AK185" s="44"/>
      <c r="AL185" s="417"/>
      <c r="AM185" s="418"/>
      <c r="AN185" s="451"/>
      <c r="AO185" s="438"/>
      <c r="AP185" s="439"/>
      <c r="AQ185" s="439"/>
      <c r="AR185" s="439"/>
      <c r="AS185" s="439"/>
      <c r="AT185" s="439"/>
      <c r="AU185" s="438"/>
      <c r="AV185" s="439"/>
      <c r="AW185" s="439"/>
      <c r="AX185" s="439"/>
      <c r="AY185" s="439"/>
      <c r="AZ185" s="439"/>
      <c r="BA185" s="439"/>
      <c r="BB185" s="439"/>
      <c r="BC185" s="439"/>
      <c r="BD185" s="439"/>
      <c r="BE185" s="439"/>
      <c r="BF185" s="439"/>
      <c r="BG185" s="439"/>
      <c r="BH185" s="439"/>
      <c r="BI185" s="439"/>
      <c r="BJ185" s="439"/>
      <c r="BK185" s="439"/>
      <c r="BL185" s="439"/>
      <c r="BM185" s="439"/>
    </row>
    <row r="186" spans="1:65" s="40" customFormat="1" ht="5.25" customHeight="1">
      <c r="A186" s="438"/>
      <c r="B186" s="438"/>
      <c r="C186" s="438"/>
      <c r="D186" s="438"/>
      <c r="E186" s="438"/>
      <c r="F186" s="438"/>
      <c r="G186" s="438"/>
      <c r="H186" s="438"/>
      <c r="I186" s="438"/>
      <c r="J186" s="438"/>
      <c r="K186" s="438"/>
      <c r="L186" s="438"/>
      <c r="M186" s="438"/>
      <c r="N186" s="452"/>
      <c r="O186" s="438"/>
      <c r="P186" s="455"/>
      <c r="Q186" s="458"/>
      <c r="R186" s="43" t="s">
        <v>742</v>
      </c>
      <c r="S186" s="42">
        <f>COUNTA(S167:S185)</f>
        <v>0</v>
      </c>
      <c r="T186" s="42">
        <f>COUNTA(T167:T185)</f>
        <v>0</v>
      </c>
      <c r="U186" s="417"/>
      <c r="V186" s="418"/>
      <c r="W186" s="451"/>
      <c r="X186" s="459"/>
      <c r="Y186" s="447"/>
      <c r="Z186" s="445"/>
      <c r="AA186" s="450"/>
      <c r="AB186" s="445"/>
      <c r="AC186" s="421"/>
      <c r="AD186" s="447"/>
      <c r="AE186" s="443"/>
      <c r="AF186" s="445"/>
      <c r="AG186" s="445"/>
      <c r="AH186" s="418"/>
      <c r="AI186" s="416"/>
      <c r="AJ186" s="416"/>
      <c r="AK186" s="41"/>
      <c r="AL186" s="417"/>
      <c r="AM186" s="418"/>
      <c r="AN186" s="451"/>
      <c r="AO186" s="438"/>
      <c r="AP186" s="439"/>
      <c r="AQ186" s="439"/>
      <c r="AR186" s="439"/>
      <c r="AS186" s="439"/>
      <c r="AT186" s="439"/>
      <c r="AU186" s="438"/>
      <c r="AV186" s="439"/>
      <c r="AW186" s="439"/>
      <c r="AX186" s="439"/>
      <c r="AY186" s="439"/>
      <c r="AZ186" s="439"/>
      <c r="BA186" s="439"/>
      <c r="BB186" s="439"/>
      <c r="BC186" s="439"/>
      <c r="BD186" s="439"/>
      <c r="BE186" s="439"/>
      <c r="BF186" s="439"/>
      <c r="BG186" s="439"/>
      <c r="BH186" s="439"/>
      <c r="BI186" s="439"/>
      <c r="BJ186" s="439"/>
      <c r="BK186" s="439"/>
      <c r="BL186" s="439"/>
      <c r="BM186" s="439"/>
    </row>
    <row r="187" spans="1:65" s="40" customFormat="1" ht="5.25" customHeight="1">
      <c r="A187" s="438">
        <v>8</v>
      </c>
      <c r="B187" s="438"/>
      <c r="C187" s="438" t="s">
        <v>825</v>
      </c>
      <c r="D187" s="438"/>
      <c r="E187" s="438"/>
      <c r="F187" s="438" t="s">
        <v>826</v>
      </c>
      <c r="G187" s="438"/>
      <c r="H187" s="438"/>
      <c r="I187" s="438"/>
      <c r="J187" s="438"/>
      <c r="K187" s="438"/>
      <c r="L187" s="438"/>
      <c r="M187" s="438"/>
      <c r="N187" s="452"/>
      <c r="O187" s="438"/>
      <c r="P187" s="453"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456">
        <f>IF(P187="Casi seguro",100%,IF(P187="Probable",80%,IF(P187="Posible",60%,IF(P187="Improbable",40%,IF(P187="Rara vez",20%,0)))))</f>
        <v>0</v>
      </c>
      <c r="R187" s="45" t="s">
        <v>707</v>
      </c>
      <c r="S187" s="42"/>
      <c r="T187" s="42"/>
      <c r="U187" s="417" t="str">
        <f>IF(S206&lt;=5,"Moderado",IF(S206&lt;=11,"Mayor","Catastrofico"))</f>
        <v>Moderado</v>
      </c>
      <c r="V187" s="418">
        <f>IF(U187=0,0,IF(U187="Moderado",60%,IF(U187="Mayor",80%,100%)))</f>
        <v>0.6</v>
      </c>
      <c r="W187" s="451" t="e">
        <f>VLOOKUP(P187,[2]Matriz!B63:G68,MATCH(U187,[2]Matriz!B63:G63,0),FALSE)</f>
        <v>#N/A</v>
      </c>
      <c r="X187" s="459"/>
      <c r="Y187" s="417" t="str">
        <f>IF(Z187="Preventivo","X",IF(Z187="Detectivo","X","X "))</f>
        <v xml:space="preserve">X </v>
      </c>
      <c r="Z187" s="443"/>
      <c r="AA187" s="448" t="str">
        <f>IF(Z187="","",IF(Z187="Preventivo",25%,15%))</f>
        <v/>
      </c>
      <c r="AB187" s="443"/>
      <c r="AC187" s="448">
        <f>IF(AB187="Automatico",25%,15%)</f>
        <v>0.15</v>
      </c>
      <c r="AD187" s="418" t="e">
        <f>AA187+AC187</f>
        <v>#VALUE!</v>
      </c>
      <c r="AE187" s="443"/>
      <c r="AF187" s="443"/>
      <c r="AG187" s="443"/>
      <c r="AH187" s="418" t="e">
        <f>Q187-(Q187*AD187)</f>
        <v>#VALUE!</v>
      </c>
      <c r="AI187" s="414" t="e">
        <f>IF(AJ187=0,"Defina la frecuencia",IF(AJ187=20%,"Rara vez",IF(AJ187=40%,"Improbable",IF(AJ187=60%,"Posible",IF(AJ187=80%,"Probable","Casi seguro")))))</f>
        <v>#VALUE!</v>
      </c>
      <c r="AJ187" s="414" t="e">
        <f>IF(AH194&lt;20%,20%,IF(AH194&lt;40%,40%,IF(AH194&lt;60%,60%,IF(AH194&lt;80%,80%,100%))))</f>
        <v>#VALUE!</v>
      </c>
      <c r="AK187" s="46" t="e">
        <f>VALUE(AJ187)</f>
        <v>#VALUE!</v>
      </c>
      <c r="AL187" s="417" t="str">
        <f>U187</f>
        <v>Moderado</v>
      </c>
      <c r="AM187" s="418">
        <f>V187</f>
        <v>0.6</v>
      </c>
      <c r="AN187" s="451" t="e">
        <f>VLOOKUP(AI187,[2]Matriz!B63:G68,MATCH(AL187,[2]Matriz!B63:G63,0),FALSE)</f>
        <v>#VALUE!</v>
      </c>
      <c r="AO187" s="438"/>
      <c r="AP187" s="438" t="s">
        <v>824</v>
      </c>
      <c r="AQ187" s="438"/>
      <c r="AR187" s="446"/>
      <c r="AS187" s="446"/>
      <c r="AT187" s="438"/>
      <c r="AU187" s="438"/>
      <c r="AV187" s="438"/>
      <c r="AW187" s="438"/>
      <c r="AX187" s="438"/>
      <c r="AY187" s="438"/>
      <c r="AZ187" s="438"/>
      <c r="BA187" s="440"/>
      <c r="BB187" s="438"/>
      <c r="BC187" s="438"/>
      <c r="BD187" s="438"/>
      <c r="BE187" s="438"/>
      <c r="BF187" s="438"/>
      <c r="BG187" s="440"/>
      <c r="BH187" s="438"/>
      <c r="BI187" s="438"/>
      <c r="BJ187" s="438"/>
      <c r="BK187" s="438"/>
      <c r="BL187" s="438"/>
      <c r="BM187" s="440"/>
    </row>
    <row r="188" spans="1:65" s="40" customFormat="1" ht="5.25" customHeight="1">
      <c r="A188" s="438"/>
      <c r="B188" s="438"/>
      <c r="C188" s="438"/>
      <c r="D188" s="438"/>
      <c r="E188" s="438"/>
      <c r="F188" s="438"/>
      <c r="G188" s="438"/>
      <c r="H188" s="438"/>
      <c r="I188" s="438"/>
      <c r="J188" s="438"/>
      <c r="K188" s="438"/>
      <c r="L188" s="438"/>
      <c r="M188" s="438"/>
      <c r="N188" s="452"/>
      <c r="O188" s="438"/>
      <c r="P188" s="454"/>
      <c r="Q188" s="457"/>
      <c r="R188" s="45" t="s">
        <v>719</v>
      </c>
      <c r="S188" s="42"/>
      <c r="T188" s="42"/>
      <c r="U188" s="417"/>
      <c r="V188" s="418"/>
      <c r="W188" s="451"/>
      <c r="X188" s="459"/>
      <c r="Y188" s="417"/>
      <c r="Z188" s="445"/>
      <c r="AA188" s="449"/>
      <c r="AB188" s="445"/>
      <c r="AC188" s="449"/>
      <c r="AD188" s="447"/>
      <c r="AE188" s="445"/>
      <c r="AF188" s="445"/>
      <c r="AG188" s="445"/>
      <c r="AH188" s="418"/>
      <c r="AI188" s="415"/>
      <c r="AJ188" s="415"/>
      <c r="AK188" s="44"/>
      <c r="AL188" s="417"/>
      <c r="AM188" s="418"/>
      <c r="AN188" s="451"/>
      <c r="AO188" s="438"/>
      <c r="AP188" s="438"/>
      <c r="AQ188" s="439"/>
      <c r="AR188" s="439"/>
      <c r="AS188" s="439"/>
      <c r="AT188" s="439"/>
      <c r="AU188" s="438"/>
      <c r="AV188" s="438"/>
      <c r="AW188" s="438"/>
      <c r="AX188" s="438"/>
      <c r="AY188" s="439"/>
      <c r="AZ188" s="439"/>
      <c r="BA188" s="439"/>
      <c r="BB188" s="438"/>
      <c r="BC188" s="438"/>
      <c r="BD188" s="438"/>
      <c r="BE188" s="439"/>
      <c r="BF188" s="439"/>
      <c r="BG188" s="439"/>
      <c r="BH188" s="438"/>
      <c r="BI188" s="438"/>
      <c r="BJ188" s="438"/>
      <c r="BK188" s="439"/>
      <c r="BL188" s="439"/>
      <c r="BM188" s="439"/>
    </row>
    <row r="189" spans="1:65" s="40" customFormat="1" ht="5.25" customHeight="1">
      <c r="A189" s="438"/>
      <c r="B189" s="438"/>
      <c r="C189" s="438"/>
      <c r="D189" s="438"/>
      <c r="E189" s="438"/>
      <c r="F189" s="438"/>
      <c r="G189" s="438"/>
      <c r="H189" s="438"/>
      <c r="I189" s="438"/>
      <c r="J189" s="438"/>
      <c r="K189" s="438"/>
      <c r="L189" s="438"/>
      <c r="M189" s="438"/>
      <c r="N189" s="452"/>
      <c r="O189" s="438"/>
      <c r="P189" s="454"/>
      <c r="Q189" s="457"/>
      <c r="R189" s="45" t="s">
        <v>720</v>
      </c>
      <c r="S189" s="42"/>
      <c r="T189" s="42"/>
      <c r="U189" s="417"/>
      <c r="V189" s="418"/>
      <c r="W189" s="451"/>
      <c r="X189" s="459"/>
      <c r="Y189" s="417"/>
      <c r="Z189" s="445"/>
      <c r="AA189" s="449"/>
      <c r="AB189" s="445"/>
      <c r="AC189" s="449"/>
      <c r="AD189" s="447"/>
      <c r="AE189" s="445"/>
      <c r="AF189" s="445"/>
      <c r="AG189" s="445"/>
      <c r="AH189" s="418"/>
      <c r="AI189" s="415"/>
      <c r="AJ189" s="415"/>
      <c r="AK189" s="44"/>
      <c r="AL189" s="417"/>
      <c r="AM189" s="418"/>
      <c r="AN189" s="451"/>
      <c r="AO189" s="438"/>
      <c r="AP189" s="438"/>
      <c r="AQ189" s="439"/>
      <c r="AR189" s="439"/>
      <c r="AS189" s="439"/>
      <c r="AT189" s="439"/>
      <c r="AU189" s="438"/>
      <c r="AV189" s="438"/>
      <c r="AW189" s="438"/>
      <c r="AX189" s="438"/>
      <c r="AY189" s="439"/>
      <c r="AZ189" s="439"/>
      <c r="BA189" s="439"/>
      <c r="BB189" s="438"/>
      <c r="BC189" s="438"/>
      <c r="BD189" s="438"/>
      <c r="BE189" s="439"/>
      <c r="BF189" s="439"/>
      <c r="BG189" s="439"/>
      <c r="BH189" s="438"/>
      <c r="BI189" s="438"/>
      <c r="BJ189" s="438"/>
      <c r="BK189" s="439"/>
      <c r="BL189" s="439"/>
      <c r="BM189" s="439"/>
    </row>
    <row r="190" spans="1:65" s="40" customFormat="1" ht="5.25" customHeight="1">
      <c r="A190" s="438"/>
      <c r="B190" s="438"/>
      <c r="C190" s="438"/>
      <c r="D190" s="438"/>
      <c r="E190" s="438"/>
      <c r="F190" s="438"/>
      <c r="G190" s="438"/>
      <c r="H190" s="438"/>
      <c r="I190" s="438"/>
      <c r="J190" s="438"/>
      <c r="K190" s="438"/>
      <c r="L190" s="438"/>
      <c r="M190" s="438"/>
      <c r="N190" s="452"/>
      <c r="O190" s="438"/>
      <c r="P190" s="454"/>
      <c r="Q190" s="457"/>
      <c r="R190" s="45" t="s">
        <v>721</v>
      </c>
      <c r="S190" s="42"/>
      <c r="T190" s="42"/>
      <c r="U190" s="417"/>
      <c r="V190" s="418"/>
      <c r="W190" s="451"/>
      <c r="X190" s="459"/>
      <c r="Y190" s="417"/>
      <c r="Z190" s="445"/>
      <c r="AA190" s="449"/>
      <c r="AB190" s="445"/>
      <c r="AC190" s="449"/>
      <c r="AD190" s="447"/>
      <c r="AE190" s="445"/>
      <c r="AF190" s="445"/>
      <c r="AG190" s="445"/>
      <c r="AH190" s="418"/>
      <c r="AI190" s="415"/>
      <c r="AJ190" s="415"/>
      <c r="AK190" s="44"/>
      <c r="AL190" s="417"/>
      <c r="AM190" s="418"/>
      <c r="AN190" s="451"/>
      <c r="AO190" s="438"/>
      <c r="AP190" s="438"/>
      <c r="AQ190" s="439"/>
      <c r="AR190" s="439"/>
      <c r="AS190" s="439"/>
      <c r="AT190" s="439"/>
      <c r="AU190" s="438"/>
      <c r="AV190" s="438"/>
      <c r="AW190" s="438"/>
      <c r="AX190" s="438"/>
      <c r="AY190" s="439"/>
      <c r="AZ190" s="439"/>
      <c r="BA190" s="439"/>
      <c r="BB190" s="438"/>
      <c r="BC190" s="438"/>
      <c r="BD190" s="438"/>
      <c r="BE190" s="439"/>
      <c r="BF190" s="439"/>
      <c r="BG190" s="439"/>
      <c r="BH190" s="438"/>
      <c r="BI190" s="438"/>
      <c r="BJ190" s="438"/>
      <c r="BK190" s="439"/>
      <c r="BL190" s="439"/>
      <c r="BM190" s="439"/>
    </row>
    <row r="191" spans="1:65" s="40" customFormat="1" ht="5.25" customHeight="1">
      <c r="A191" s="438"/>
      <c r="B191" s="438"/>
      <c r="C191" s="438"/>
      <c r="D191" s="438"/>
      <c r="E191" s="438"/>
      <c r="F191" s="438"/>
      <c r="G191" s="438"/>
      <c r="H191" s="438"/>
      <c r="I191" s="438"/>
      <c r="J191" s="438"/>
      <c r="K191" s="438"/>
      <c r="L191" s="438"/>
      <c r="M191" s="438"/>
      <c r="N191" s="452"/>
      <c r="O191" s="438"/>
      <c r="P191" s="454"/>
      <c r="Q191" s="457"/>
      <c r="R191" s="45" t="s">
        <v>722</v>
      </c>
      <c r="S191" s="42"/>
      <c r="T191" s="42"/>
      <c r="U191" s="417"/>
      <c r="V191" s="418"/>
      <c r="W191" s="451"/>
      <c r="X191" s="459"/>
      <c r="Y191" s="417"/>
      <c r="Z191" s="445"/>
      <c r="AA191" s="449"/>
      <c r="AB191" s="445"/>
      <c r="AC191" s="449"/>
      <c r="AD191" s="447"/>
      <c r="AE191" s="445"/>
      <c r="AF191" s="445"/>
      <c r="AG191" s="445"/>
      <c r="AH191" s="418"/>
      <c r="AI191" s="415"/>
      <c r="AJ191" s="415"/>
      <c r="AK191" s="44"/>
      <c r="AL191" s="417"/>
      <c r="AM191" s="418"/>
      <c r="AN191" s="451"/>
      <c r="AO191" s="438"/>
      <c r="AP191" s="438"/>
      <c r="AQ191" s="439"/>
      <c r="AR191" s="439"/>
      <c r="AS191" s="439"/>
      <c r="AT191" s="439"/>
      <c r="AU191" s="438"/>
      <c r="AV191" s="438"/>
      <c r="AW191" s="438"/>
      <c r="AX191" s="438"/>
      <c r="AY191" s="439"/>
      <c r="AZ191" s="439"/>
      <c r="BA191" s="439"/>
      <c r="BB191" s="438"/>
      <c r="BC191" s="438"/>
      <c r="BD191" s="438"/>
      <c r="BE191" s="439"/>
      <c r="BF191" s="439"/>
      <c r="BG191" s="439"/>
      <c r="BH191" s="438"/>
      <c r="BI191" s="438"/>
      <c r="BJ191" s="438"/>
      <c r="BK191" s="439"/>
      <c r="BL191" s="439"/>
      <c r="BM191" s="439"/>
    </row>
    <row r="192" spans="1:65" s="40" customFormat="1" ht="5.25" customHeight="1">
      <c r="A192" s="438"/>
      <c r="B192" s="438"/>
      <c r="C192" s="438"/>
      <c r="D192" s="438"/>
      <c r="E192" s="438"/>
      <c r="F192" s="438"/>
      <c r="G192" s="438"/>
      <c r="H192" s="438"/>
      <c r="I192" s="438"/>
      <c r="J192" s="438"/>
      <c r="K192" s="438"/>
      <c r="L192" s="438"/>
      <c r="M192" s="438"/>
      <c r="N192" s="452"/>
      <c r="O192" s="438"/>
      <c r="P192" s="454"/>
      <c r="Q192" s="457"/>
      <c r="R192" s="45" t="s">
        <v>723</v>
      </c>
      <c r="S192" s="42"/>
      <c r="T192" s="42"/>
      <c r="U192" s="417"/>
      <c r="V192" s="418"/>
      <c r="W192" s="451"/>
      <c r="X192" s="459"/>
      <c r="Y192" s="417"/>
      <c r="Z192" s="445"/>
      <c r="AA192" s="449"/>
      <c r="AB192" s="445"/>
      <c r="AC192" s="449"/>
      <c r="AD192" s="447"/>
      <c r="AE192" s="445"/>
      <c r="AF192" s="445"/>
      <c r="AG192" s="445"/>
      <c r="AH192" s="418"/>
      <c r="AI192" s="415"/>
      <c r="AJ192" s="415"/>
      <c r="AK192" s="44"/>
      <c r="AL192" s="417"/>
      <c r="AM192" s="418"/>
      <c r="AN192" s="451"/>
      <c r="AO192" s="438"/>
      <c r="AP192" s="438"/>
      <c r="AQ192" s="439"/>
      <c r="AR192" s="439"/>
      <c r="AS192" s="439"/>
      <c r="AT192" s="439"/>
      <c r="AU192" s="438"/>
      <c r="AV192" s="438"/>
      <c r="AW192" s="438"/>
      <c r="AX192" s="438"/>
      <c r="AY192" s="439"/>
      <c r="AZ192" s="439"/>
      <c r="BA192" s="439"/>
      <c r="BB192" s="438"/>
      <c r="BC192" s="438"/>
      <c r="BD192" s="438"/>
      <c r="BE192" s="439"/>
      <c r="BF192" s="439"/>
      <c r="BG192" s="439"/>
      <c r="BH192" s="438"/>
      <c r="BI192" s="438"/>
      <c r="BJ192" s="438"/>
      <c r="BK192" s="439"/>
      <c r="BL192" s="439"/>
      <c r="BM192" s="439"/>
    </row>
    <row r="193" spans="1:65" s="40" customFormat="1" ht="5.25" customHeight="1">
      <c r="A193" s="438"/>
      <c r="B193" s="438"/>
      <c r="C193" s="438"/>
      <c r="D193" s="438"/>
      <c r="E193" s="438"/>
      <c r="F193" s="438"/>
      <c r="G193" s="438"/>
      <c r="H193" s="438"/>
      <c r="I193" s="438"/>
      <c r="J193" s="438"/>
      <c r="K193" s="438"/>
      <c r="L193" s="438"/>
      <c r="M193" s="438"/>
      <c r="N193" s="452"/>
      <c r="O193" s="438"/>
      <c r="P193" s="454"/>
      <c r="Q193" s="457"/>
      <c r="R193" s="45" t="s">
        <v>724</v>
      </c>
      <c r="S193" s="42"/>
      <c r="T193" s="42"/>
      <c r="U193" s="417"/>
      <c r="V193" s="418"/>
      <c r="W193" s="451"/>
      <c r="X193" s="459"/>
      <c r="Y193" s="417"/>
      <c r="Z193" s="445"/>
      <c r="AA193" s="450"/>
      <c r="AB193" s="445"/>
      <c r="AC193" s="450"/>
      <c r="AD193" s="447"/>
      <c r="AE193" s="445"/>
      <c r="AF193" s="445"/>
      <c r="AG193" s="445"/>
      <c r="AH193" s="418"/>
      <c r="AI193" s="415"/>
      <c r="AJ193" s="415"/>
      <c r="AK193" s="44"/>
      <c r="AL193" s="417"/>
      <c r="AM193" s="418"/>
      <c r="AN193" s="451"/>
      <c r="AO193" s="438"/>
      <c r="AP193" s="438"/>
      <c r="AQ193" s="439"/>
      <c r="AR193" s="439"/>
      <c r="AS193" s="439"/>
      <c r="AT193" s="439"/>
      <c r="AU193" s="438"/>
      <c r="AV193" s="438"/>
      <c r="AW193" s="438"/>
      <c r="AX193" s="438"/>
      <c r="AY193" s="439"/>
      <c r="AZ193" s="439"/>
      <c r="BA193" s="439"/>
      <c r="BB193" s="438"/>
      <c r="BC193" s="438"/>
      <c r="BD193" s="438"/>
      <c r="BE193" s="439"/>
      <c r="BF193" s="439"/>
      <c r="BG193" s="439"/>
      <c r="BH193" s="438"/>
      <c r="BI193" s="438"/>
      <c r="BJ193" s="438"/>
      <c r="BK193" s="439"/>
      <c r="BL193" s="439"/>
      <c r="BM193" s="439"/>
    </row>
    <row r="194" spans="1:65" s="40" customFormat="1" ht="5.25" customHeight="1">
      <c r="A194" s="438"/>
      <c r="B194" s="438"/>
      <c r="C194" s="438"/>
      <c r="D194" s="438"/>
      <c r="E194" s="438"/>
      <c r="F194" s="438"/>
      <c r="G194" s="438"/>
      <c r="H194" s="438"/>
      <c r="I194" s="438"/>
      <c r="J194" s="438"/>
      <c r="K194" s="438"/>
      <c r="L194" s="438"/>
      <c r="M194" s="438"/>
      <c r="N194" s="452"/>
      <c r="O194" s="438"/>
      <c r="P194" s="454"/>
      <c r="Q194" s="457"/>
      <c r="R194" s="45" t="s">
        <v>725</v>
      </c>
      <c r="S194" s="42"/>
      <c r="T194" s="42"/>
      <c r="U194" s="417"/>
      <c r="V194" s="418"/>
      <c r="W194" s="451"/>
      <c r="X194" s="459"/>
      <c r="Y194" s="417" t="str">
        <f>IF(Z194="Preventivo","X",IF(Z187="Detectivo","X","X "))</f>
        <v xml:space="preserve">X </v>
      </c>
      <c r="Z194" s="443"/>
      <c r="AA194" s="448"/>
      <c r="AB194" s="443"/>
      <c r="AC194" s="419">
        <f>IF(AB194="Automatico",25%,15%)</f>
        <v>0.15</v>
      </c>
      <c r="AD194" s="418">
        <f>AA194+AC194</f>
        <v>0.15</v>
      </c>
      <c r="AE194" s="443"/>
      <c r="AF194" s="443"/>
      <c r="AG194" s="443"/>
      <c r="AH194" s="418" t="e">
        <f>AH187-(AH187*AD194)</f>
        <v>#VALUE!</v>
      </c>
      <c r="AI194" s="415"/>
      <c r="AJ194" s="415"/>
      <c r="AK194" s="44"/>
      <c r="AL194" s="417"/>
      <c r="AM194" s="418"/>
      <c r="AN194" s="451"/>
      <c r="AO194" s="438"/>
      <c r="AP194" s="438"/>
      <c r="AQ194" s="438"/>
      <c r="AR194" s="446"/>
      <c r="AS194" s="446"/>
      <c r="AT194" s="438"/>
      <c r="AU194" s="438"/>
      <c r="AV194" s="438"/>
      <c r="AW194" s="438"/>
      <c r="AX194" s="438"/>
      <c r="AY194" s="438"/>
      <c r="AZ194" s="438"/>
      <c r="BA194" s="440"/>
      <c r="BB194" s="438"/>
      <c r="BC194" s="438"/>
      <c r="BD194" s="438"/>
      <c r="BE194" s="438"/>
      <c r="BF194" s="438"/>
      <c r="BG194" s="440"/>
      <c r="BH194" s="438"/>
      <c r="BI194" s="438"/>
      <c r="BJ194" s="438"/>
      <c r="BK194" s="438"/>
      <c r="BL194" s="438"/>
      <c r="BM194" s="440"/>
    </row>
    <row r="195" spans="1:65" s="40" customFormat="1" ht="5.25" customHeight="1">
      <c r="A195" s="438"/>
      <c r="B195" s="438"/>
      <c r="C195" s="438"/>
      <c r="D195" s="438"/>
      <c r="E195" s="438"/>
      <c r="F195" s="438"/>
      <c r="G195" s="438"/>
      <c r="H195" s="438"/>
      <c r="I195" s="438"/>
      <c r="J195" s="438"/>
      <c r="K195" s="438"/>
      <c r="L195" s="438"/>
      <c r="M195" s="438"/>
      <c r="N195" s="452"/>
      <c r="O195" s="438"/>
      <c r="P195" s="454"/>
      <c r="Q195" s="457"/>
      <c r="R195" s="45" t="s">
        <v>731</v>
      </c>
      <c r="S195" s="42"/>
      <c r="T195" s="42"/>
      <c r="U195" s="417"/>
      <c r="V195" s="418"/>
      <c r="W195" s="451"/>
      <c r="X195" s="459"/>
      <c r="Y195" s="447"/>
      <c r="Z195" s="445"/>
      <c r="AA195" s="449"/>
      <c r="AB195" s="445"/>
      <c r="AC195" s="420"/>
      <c r="AD195" s="447"/>
      <c r="AE195" s="443"/>
      <c r="AF195" s="445"/>
      <c r="AG195" s="445"/>
      <c r="AH195" s="418"/>
      <c r="AI195" s="415"/>
      <c r="AJ195" s="415"/>
      <c r="AK195" s="44"/>
      <c r="AL195" s="417"/>
      <c r="AM195" s="418"/>
      <c r="AN195" s="451"/>
      <c r="AO195" s="438"/>
      <c r="AP195" s="439"/>
      <c r="AQ195" s="439"/>
      <c r="AR195" s="439"/>
      <c r="AS195" s="439"/>
      <c r="AT195" s="439"/>
      <c r="AU195" s="438"/>
      <c r="AV195" s="439"/>
      <c r="AW195" s="439"/>
      <c r="AX195" s="439"/>
      <c r="AY195" s="439"/>
      <c r="AZ195" s="439"/>
      <c r="BA195" s="439"/>
      <c r="BB195" s="439"/>
      <c r="BC195" s="439"/>
      <c r="BD195" s="439"/>
      <c r="BE195" s="439"/>
      <c r="BF195" s="439"/>
      <c r="BG195" s="439"/>
      <c r="BH195" s="439"/>
      <c r="BI195" s="439"/>
      <c r="BJ195" s="439"/>
      <c r="BK195" s="439"/>
      <c r="BL195" s="439"/>
      <c r="BM195" s="439"/>
    </row>
    <row r="196" spans="1:65" s="40" customFormat="1" ht="5.25" customHeight="1">
      <c r="A196" s="438"/>
      <c r="B196" s="438"/>
      <c r="C196" s="438"/>
      <c r="D196" s="438"/>
      <c r="E196" s="438"/>
      <c r="F196" s="438"/>
      <c r="G196" s="438"/>
      <c r="H196" s="438"/>
      <c r="I196" s="438"/>
      <c r="J196" s="438"/>
      <c r="K196" s="438"/>
      <c r="L196" s="438"/>
      <c r="M196" s="438"/>
      <c r="N196" s="452"/>
      <c r="O196" s="438"/>
      <c r="P196" s="454"/>
      <c r="Q196" s="457"/>
      <c r="R196" s="45" t="s">
        <v>732</v>
      </c>
      <c r="S196" s="42"/>
      <c r="T196" s="42"/>
      <c r="U196" s="417"/>
      <c r="V196" s="418"/>
      <c r="W196" s="451"/>
      <c r="X196" s="459"/>
      <c r="Y196" s="447"/>
      <c r="Z196" s="445"/>
      <c r="AA196" s="449"/>
      <c r="AB196" s="445"/>
      <c r="AC196" s="420"/>
      <c r="AD196" s="447"/>
      <c r="AE196" s="443"/>
      <c r="AF196" s="445"/>
      <c r="AG196" s="445"/>
      <c r="AH196" s="418"/>
      <c r="AI196" s="415"/>
      <c r="AJ196" s="415"/>
      <c r="AK196" s="44"/>
      <c r="AL196" s="417"/>
      <c r="AM196" s="418"/>
      <c r="AN196" s="451"/>
      <c r="AO196" s="438"/>
      <c r="AP196" s="439"/>
      <c r="AQ196" s="439"/>
      <c r="AR196" s="439"/>
      <c r="AS196" s="439"/>
      <c r="AT196" s="439"/>
      <c r="AU196" s="438"/>
      <c r="AV196" s="439"/>
      <c r="AW196" s="439"/>
      <c r="AX196" s="439"/>
      <c r="AY196" s="439"/>
      <c r="AZ196" s="439"/>
      <c r="BA196" s="439"/>
      <c r="BB196" s="439"/>
      <c r="BC196" s="439"/>
      <c r="BD196" s="439"/>
      <c r="BE196" s="439"/>
      <c r="BF196" s="439"/>
      <c r="BG196" s="439"/>
      <c r="BH196" s="439"/>
      <c r="BI196" s="439"/>
      <c r="BJ196" s="439"/>
      <c r="BK196" s="439"/>
      <c r="BL196" s="439"/>
      <c r="BM196" s="439"/>
    </row>
    <row r="197" spans="1:65" s="40" customFormat="1" ht="5.25" customHeight="1">
      <c r="A197" s="438"/>
      <c r="B197" s="438"/>
      <c r="C197" s="438"/>
      <c r="D197" s="438"/>
      <c r="E197" s="438"/>
      <c r="F197" s="438"/>
      <c r="G197" s="438"/>
      <c r="H197" s="438"/>
      <c r="I197" s="438"/>
      <c r="J197" s="438"/>
      <c r="K197" s="438"/>
      <c r="L197" s="438"/>
      <c r="M197" s="438"/>
      <c r="N197" s="452"/>
      <c r="O197" s="438"/>
      <c r="P197" s="454"/>
      <c r="Q197" s="457"/>
      <c r="R197" s="45" t="s">
        <v>733</v>
      </c>
      <c r="S197" s="42"/>
      <c r="T197" s="42"/>
      <c r="U197" s="417"/>
      <c r="V197" s="418"/>
      <c r="W197" s="451"/>
      <c r="X197" s="459"/>
      <c r="Y197" s="447"/>
      <c r="Z197" s="445"/>
      <c r="AA197" s="449"/>
      <c r="AB197" s="445"/>
      <c r="AC197" s="420"/>
      <c r="AD197" s="447"/>
      <c r="AE197" s="443"/>
      <c r="AF197" s="445"/>
      <c r="AG197" s="445"/>
      <c r="AH197" s="418"/>
      <c r="AI197" s="415"/>
      <c r="AJ197" s="415"/>
      <c r="AK197" s="44"/>
      <c r="AL197" s="417"/>
      <c r="AM197" s="418"/>
      <c r="AN197" s="451"/>
      <c r="AO197" s="438"/>
      <c r="AP197" s="439"/>
      <c r="AQ197" s="439"/>
      <c r="AR197" s="439"/>
      <c r="AS197" s="439"/>
      <c r="AT197" s="439"/>
      <c r="AU197" s="438"/>
      <c r="AV197" s="439"/>
      <c r="AW197" s="439"/>
      <c r="AX197" s="439"/>
      <c r="AY197" s="439"/>
      <c r="AZ197" s="439"/>
      <c r="BA197" s="439"/>
      <c r="BB197" s="439"/>
      <c r="BC197" s="439"/>
      <c r="BD197" s="439"/>
      <c r="BE197" s="439"/>
      <c r="BF197" s="439"/>
      <c r="BG197" s="439"/>
      <c r="BH197" s="439"/>
      <c r="BI197" s="439"/>
      <c r="BJ197" s="439"/>
      <c r="BK197" s="439"/>
      <c r="BL197" s="439"/>
      <c r="BM197" s="439"/>
    </row>
    <row r="198" spans="1:65" s="40" customFormat="1" ht="5.25" customHeight="1">
      <c r="A198" s="438"/>
      <c r="B198" s="438"/>
      <c r="C198" s="438"/>
      <c r="D198" s="438"/>
      <c r="E198" s="438"/>
      <c r="F198" s="438"/>
      <c r="G198" s="438"/>
      <c r="H198" s="438"/>
      <c r="I198" s="438"/>
      <c r="J198" s="438"/>
      <c r="K198" s="438"/>
      <c r="L198" s="438"/>
      <c r="M198" s="438"/>
      <c r="N198" s="452"/>
      <c r="O198" s="438"/>
      <c r="P198" s="454"/>
      <c r="Q198" s="457"/>
      <c r="R198" s="45" t="s">
        <v>734</v>
      </c>
      <c r="S198" s="42"/>
      <c r="T198" s="42"/>
      <c r="U198" s="417"/>
      <c r="V198" s="418"/>
      <c r="W198" s="451"/>
      <c r="X198" s="459"/>
      <c r="Y198" s="447"/>
      <c r="Z198" s="445"/>
      <c r="AA198" s="449"/>
      <c r="AB198" s="445"/>
      <c r="AC198" s="420"/>
      <c r="AD198" s="447"/>
      <c r="AE198" s="443"/>
      <c r="AF198" s="445"/>
      <c r="AG198" s="445"/>
      <c r="AH198" s="418"/>
      <c r="AI198" s="415"/>
      <c r="AJ198" s="415"/>
      <c r="AK198" s="44"/>
      <c r="AL198" s="417"/>
      <c r="AM198" s="418"/>
      <c r="AN198" s="451"/>
      <c r="AO198" s="438"/>
      <c r="AP198" s="439"/>
      <c r="AQ198" s="439"/>
      <c r="AR198" s="439"/>
      <c r="AS198" s="439"/>
      <c r="AT198" s="439"/>
      <c r="AU198" s="438"/>
      <c r="AV198" s="439"/>
      <c r="AW198" s="439"/>
      <c r="AX198" s="439"/>
      <c r="AY198" s="439"/>
      <c r="AZ198" s="439"/>
      <c r="BA198" s="439"/>
      <c r="BB198" s="439"/>
      <c r="BC198" s="439"/>
      <c r="BD198" s="439"/>
      <c r="BE198" s="439"/>
      <c r="BF198" s="439"/>
      <c r="BG198" s="439"/>
      <c r="BH198" s="439"/>
      <c r="BI198" s="439"/>
      <c r="BJ198" s="439"/>
      <c r="BK198" s="439"/>
      <c r="BL198" s="439"/>
      <c r="BM198" s="439"/>
    </row>
    <row r="199" spans="1:65" s="40" customFormat="1" ht="5.25" customHeight="1">
      <c r="A199" s="438"/>
      <c r="B199" s="438"/>
      <c r="C199" s="438"/>
      <c r="D199" s="438"/>
      <c r="E199" s="438"/>
      <c r="F199" s="438"/>
      <c r="G199" s="438"/>
      <c r="H199" s="438"/>
      <c r="I199" s="438"/>
      <c r="J199" s="438"/>
      <c r="K199" s="438"/>
      <c r="L199" s="438"/>
      <c r="M199" s="438"/>
      <c r="N199" s="452"/>
      <c r="O199" s="438"/>
      <c r="P199" s="454"/>
      <c r="Q199" s="457"/>
      <c r="R199" s="45" t="s">
        <v>735</v>
      </c>
      <c r="S199" s="42"/>
      <c r="T199" s="42"/>
      <c r="U199" s="417"/>
      <c r="V199" s="418"/>
      <c r="W199" s="451"/>
      <c r="X199" s="459"/>
      <c r="Y199" s="447"/>
      <c r="Z199" s="445"/>
      <c r="AA199" s="449"/>
      <c r="AB199" s="445"/>
      <c r="AC199" s="420"/>
      <c r="AD199" s="447"/>
      <c r="AE199" s="443"/>
      <c r="AF199" s="445"/>
      <c r="AG199" s="445"/>
      <c r="AH199" s="418"/>
      <c r="AI199" s="415"/>
      <c r="AJ199" s="415"/>
      <c r="AK199" s="44"/>
      <c r="AL199" s="417"/>
      <c r="AM199" s="418"/>
      <c r="AN199" s="451"/>
      <c r="AO199" s="438"/>
      <c r="AP199" s="439"/>
      <c r="AQ199" s="439"/>
      <c r="AR199" s="439"/>
      <c r="AS199" s="439"/>
      <c r="AT199" s="439"/>
      <c r="AU199" s="438"/>
      <c r="AV199" s="439"/>
      <c r="AW199" s="439"/>
      <c r="AX199" s="439"/>
      <c r="AY199" s="439"/>
      <c r="AZ199" s="439"/>
      <c r="BA199" s="439"/>
      <c r="BB199" s="439"/>
      <c r="BC199" s="439"/>
      <c r="BD199" s="439"/>
      <c r="BE199" s="439"/>
      <c r="BF199" s="439"/>
      <c r="BG199" s="439"/>
      <c r="BH199" s="439"/>
      <c r="BI199" s="439"/>
      <c r="BJ199" s="439"/>
      <c r="BK199" s="439"/>
      <c r="BL199" s="439"/>
      <c r="BM199" s="439"/>
    </row>
    <row r="200" spans="1:65" s="40" customFormat="1" ht="5.25" customHeight="1">
      <c r="A200" s="438"/>
      <c r="B200" s="438"/>
      <c r="C200" s="438"/>
      <c r="D200" s="438"/>
      <c r="E200" s="438"/>
      <c r="F200" s="438"/>
      <c r="G200" s="438"/>
      <c r="H200" s="438"/>
      <c r="I200" s="438"/>
      <c r="J200" s="438"/>
      <c r="K200" s="438"/>
      <c r="L200" s="438"/>
      <c r="M200" s="438"/>
      <c r="N200" s="452"/>
      <c r="O200" s="438"/>
      <c r="P200" s="454"/>
      <c r="Q200" s="457"/>
      <c r="R200" s="45" t="s">
        <v>736</v>
      </c>
      <c r="S200" s="42"/>
      <c r="T200" s="42"/>
      <c r="U200" s="417"/>
      <c r="V200" s="418"/>
      <c r="W200" s="451"/>
      <c r="X200" s="459"/>
      <c r="Y200" s="447"/>
      <c r="Z200" s="445"/>
      <c r="AA200" s="449"/>
      <c r="AB200" s="445"/>
      <c r="AC200" s="420"/>
      <c r="AD200" s="447"/>
      <c r="AE200" s="443"/>
      <c r="AF200" s="445"/>
      <c r="AG200" s="445"/>
      <c r="AH200" s="418"/>
      <c r="AI200" s="415"/>
      <c r="AJ200" s="415"/>
      <c r="AK200" s="44"/>
      <c r="AL200" s="417"/>
      <c r="AM200" s="418"/>
      <c r="AN200" s="451"/>
      <c r="AO200" s="438"/>
      <c r="AP200" s="439"/>
      <c r="AQ200" s="439"/>
      <c r="AR200" s="439"/>
      <c r="AS200" s="439"/>
      <c r="AT200" s="439"/>
      <c r="AU200" s="438"/>
      <c r="AV200" s="439"/>
      <c r="AW200" s="439"/>
      <c r="AX200" s="439"/>
      <c r="AY200" s="439"/>
      <c r="AZ200" s="439"/>
      <c r="BA200" s="439"/>
      <c r="BB200" s="439"/>
      <c r="BC200" s="439"/>
      <c r="BD200" s="439"/>
      <c r="BE200" s="439"/>
      <c r="BF200" s="439"/>
      <c r="BG200" s="439"/>
      <c r="BH200" s="439"/>
      <c r="BI200" s="439"/>
      <c r="BJ200" s="439"/>
      <c r="BK200" s="439"/>
      <c r="BL200" s="439"/>
      <c r="BM200" s="439"/>
    </row>
    <row r="201" spans="1:65" s="40" customFormat="1" ht="5.25" customHeight="1">
      <c r="A201" s="438"/>
      <c r="B201" s="438"/>
      <c r="C201" s="438"/>
      <c r="D201" s="438"/>
      <c r="E201" s="438"/>
      <c r="F201" s="438"/>
      <c r="G201" s="438"/>
      <c r="H201" s="438"/>
      <c r="I201" s="438"/>
      <c r="J201" s="438"/>
      <c r="K201" s="438"/>
      <c r="L201" s="438"/>
      <c r="M201" s="438"/>
      <c r="N201" s="452"/>
      <c r="O201" s="438"/>
      <c r="P201" s="454"/>
      <c r="Q201" s="457"/>
      <c r="R201" s="45" t="s">
        <v>737</v>
      </c>
      <c r="S201" s="42"/>
      <c r="T201" s="42"/>
      <c r="U201" s="417"/>
      <c r="V201" s="418"/>
      <c r="W201" s="451"/>
      <c r="X201" s="459"/>
      <c r="Y201" s="447"/>
      <c r="Z201" s="445"/>
      <c r="AA201" s="449"/>
      <c r="AB201" s="445"/>
      <c r="AC201" s="420"/>
      <c r="AD201" s="447"/>
      <c r="AE201" s="443"/>
      <c r="AF201" s="445"/>
      <c r="AG201" s="445"/>
      <c r="AH201" s="418"/>
      <c r="AI201" s="415"/>
      <c r="AJ201" s="415"/>
      <c r="AK201" s="44"/>
      <c r="AL201" s="417"/>
      <c r="AM201" s="418"/>
      <c r="AN201" s="451"/>
      <c r="AO201" s="438"/>
      <c r="AP201" s="439"/>
      <c r="AQ201" s="439"/>
      <c r="AR201" s="439"/>
      <c r="AS201" s="439"/>
      <c r="AT201" s="439"/>
      <c r="AU201" s="438"/>
      <c r="AV201" s="439"/>
      <c r="AW201" s="439"/>
      <c r="AX201" s="439"/>
      <c r="AY201" s="439"/>
      <c r="AZ201" s="439"/>
      <c r="BA201" s="439"/>
      <c r="BB201" s="439"/>
      <c r="BC201" s="439"/>
      <c r="BD201" s="439"/>
      <c r="BE201" s="439"/>
      <c r="BF201" s="439"/>
      <c r="BG201" s="439"/>
      <c r="BH201" s="439"/>
      <c r="BI201" s="439"/>
      <c r="BJ201" s="439"/>
      <c r="BK201" s="439"/>
      <c r="BL201" s="439"/>
      <c r="BM201" s="439"/>
    </row>
    <row r="202" spans="1:65" s="40" customFormat="1" ht="5.25" customHeight="1">
      <c r="A202" s="438"/>
      <c r="B202" s="438"/>
      <c r="C202" s="438"/>
      <c r="D202" s="438"/>
      <c r="E202" s="438"/>
      <c r="F202" s="438"/>
      <c r="G202" s="438"/>
      <c r="H202" s="438"/>
      <c r="I202" s="438"/>
      <c r="J202" s="438"/>
      <c r="K202" s="438"/>
      <c r="L202" s="438"/>
      <c r="M202" s="438"/>
      <c r="N202" s="452"/>
      <c r="O202" s="438"/>
      <c r="P202" s="454"/>
      <c r="Q202" s="457"/>
      <c r="R202" s="45" t="s">
        <v>738</v>
      </c>
      <c r="S202" s="42"/>
      <c r="T202" s="42"/>
      <c r="U202" s="417"/>
      <c r="V202" s="418"/>
      <c r="W202" s="451"/>
      <c r="X202" s="459"/>
      <c r="Y202" s="447"/>
      <c r="Z202" s="445"/>
      <c r="AA202" s="449"/>
      <c r="AB202" s="445"/>
      <c r="AC202" s="420"/>
      <c r="AD202" s="447"/>
      <c r="AE202" s="443"/>
      <c r="AF202" s="445"/>
      <c r="AG202" s="445"/>
      <c r="AH202" s="418"/>
      <c r="AI202" s="415"/>
      <c r="AJ202" s="415"/>
      <c r="AK202" s="44"/>
      <c r="AL202" s="417"/>
      <c r="AM202" s="418"/>
      <c r="AN202" s="451"/>
      <c r="AO202" s="438"/>
      <c r="AP202" s="439"/>
      <c r="AQ202" s="439"/>
      <c r="AR202" s="439"/>
      <c r="AS202" s="439"/>
      <c r="AT202" s="439"/>
      <c r="AU202" s="438"/>
      <c r="AV202" s="439"/>
      <c r="AW202" s="439"/>
      <c r="AX202" s="439"/>
      <c r="AY202" s="439"/>
      <c r="AZ202" s="439"/>
      <c r="BA202" s="439"/>
      <c r="BB202" s="439"/>
      <c r="BC202" s="439"/>
      <c r="BD202" s="439"/>
      <c r="BE202" s="439"/>
      <c r="BF202" s="439"/>
      <c r="BG202" s="439"/>
      <c r="BH202" s="439"/>
      <c r="BI202" s="439"/>
      <c r="BJ202" s="439"/>
      <c r="BK202" s="439"/>
      <c r="BL202" s="439"/>
      <c r="BM202" s="439"/>
    </row>
    <row r="203" spans="1:65" s="40" customFormat="1" ht="5.25" customHeight="1">
      <c r="A203" s="438"/>
      <c r="B203" s="438"/>
      <c r="C203" s="438"/>
      <c r="D203" s="438"/>
      <c r="E203" s="438"/>
      <c r="F203" s="438"/>
      <c r="G203" s="438"/>
      <c r="H203" s="438"/>
      <c r="I203" s="438"/>
      <c r="J203" s="438"/>
      <c r="K203" s="438"/>
      <c r="L203" s="438"/>
      <c r="M203" s="438"/>
      <c r="N203" s="452"/>
      <c r="O203" s="438"/>
      <c r="P203" s="454"/>
      <c r="Q203" s="457"/>
      <c r="R203" s="45" t="s">
        <v>739</v>
      </c>
      <c r="S203" s="42"/>
      <c r="T203" s="42"/>
      <c r="U203" s="417"/>
      <c r="V203" s="418"/>
      <c r="W203" s="451"/>
      <c r="X203" s="459"/>
      <c r="Y203" s="447"/>
      <c r="Z203" s="445"/>
      <c r="AA203" s="449"/>
      <c r="AB203" s="445"/>
      <c r="AC203" s="420"/>
      <c r="AD203" s="447"/>
      <c r="AE203" s="443"/>
      <c r="AF203" s="445"/>
      <c r="AG203" s="445"/>
      <c r="AH203" s="418"/>
      <c r="AI203" s="415"/>
      <c r="AJ203" s="415"/>
      <c r="AK203" s="44"/>
      <c r="AL203" s="417"/>
      <c r="AM203" s="418"/>
      <c r="AN203" s="451"/>
      <c r="AO203" s="438"/>
      <c r="AP203" s="439"/>
      <c r="AQ203" s="439"/>
      <c r="AR203" s="439"/>
      <c r="AS203" s="439"/>
      <c r="AT203" s="439"/>
      <c r="AU203" s="438"/>
      <c r="AV203" s="439"/>
      <c r="AW203" s="439"/>
      <c r="AX203" s="439"/>
      <c r="AY203" s="439"/>
      <c r="AZ203" s="439"/>
      <c r="BA203" s="439"/>
      <c r="BB203" s="439"/>
      <c r="BC203" s="439"/>
      <c r="BD203" s="439"/>
      <c r="BE203" s="439"/>
      <c r="BF203" s="439"/>
      <c r="BG203" s="439"/>
      <c r="BH203" s="439"/>
      <c r="BI203" s="439"/>
      <c r="BJ203" s="439"/>
      <c r="BK203" s="439"/>
      <c r="BL203" s="439"/>
      <c r="BM203" s="439"/>
    </row>
    <row r="204" spans="1:65" s="40" customFormat="1" ht="5.25" customHeight="1">
      <c r="A204" s="438"/>
      <c r="B204" s="438"/>
      <c r="C204" s="438"/>
      <c r="D204" s="438"/>
      <c r="E204" s="438"/>
      <c r="F204" s="438"/>
      <c r="G204" s="438"/>
      <c r="H204" s="438"/>
      <c r="I204" s="438"/>
      <c r="J204" s="438"/>
      <c r="K204" s="438"/>
      <c r="L204" s="438"/>
      <c r="M204" s="438"/>
      <c r="N204" s="452"/>
      <c r="O204" s="438"/>
      <c r="P204" s="454"/>
      <c r="Q204" s="457"/>
      <c r="R204" s="45" t="s">
        <v>740</v>
      </c>
      <c r="S204" s="42"/>
      <c r="T204" s="42"/>
      <c r="U204" s="417"/>
      <c r="V204" s="418"/>
      <c r="W204" s="451"/>
      <c r="X204" s="459"/>
      <c r="Y204" s="447"/>
      <c r="Z204" s="445"/>
      <c r="AA204" s="449"/>
      <c r="AB204" s="445"/>
      <c r="AC204" s="420"/>
      <c r="AD204" s="447"/>
      <c r="AE204" s="443"/>
      <c r="AF204" s="445"/>
      <c r="AG204" s="445"/>
      <c r="AH204" s="418"/>
      <c r="AI204" s="415"/>
      <c r="AJ204" s="415"/>
      <c r="AK204" s="44"/>
      <c r="AL204" s="417"/>
      <c r="AM204" s="418"/>
      <c r="AN204" s="451"/>
      <c r="AO204" s="438"/>
      <c r="AP204" s="439"/>
      <c r="AQ204" s="439"/>
      <c r="AR204" s="439"/>
      <c r="AS204" s="439"/>
      <c r="AT204" s="439"/>
      <c r="AU204" s="438"/>
      <c r="AV204" s="439"/>
      <c r="AW204" s="439"/>
      <c r="AX204" s="439"/>
      <c r="AY204" s="439"/>
      <c r="AZ204" s="439"/>
      <c r="BA204" s="439"/>
      <c r="BB204" s="439"/>
      <c r="BC204" s="439"/>
      <c r="BD204" s="439"/>
      <c r="BE204" s="439"/>
      <c r="BF204" s="439"/>
      <c r="BG204" s="439"/>
      <c r="BH204" s="439"/>
      <c r="BI204" s="439"/>
      <c r="BJ204" s="439"/>
      <c r="BK204" s="439"/>
      <c r="BL204" s="439"/>
      <c r="BM204" s="439"/>
    </row>
    <row r="205" spans="1:65" s="40" customFormat="1" ht="5.25" customHeight="1">
      <c r="A205" s="438"/>
      <c r="B205" s="438"/>
      <c r="C205" s="438"/>
      <c r="D205" s="438"/>
      <c r="E205" s="438"/>
      <c r="F205" s="438"/>
      <c r="G205" s="438"/>
      <c r="H205" s="438"/>
      <c r="I205" s="438"/>
      <c r="J205" s="438"/>
      <c r="K205" s="438"/>
      <c r="L205" s="438"/>
      <c r="M205" s="438"/>
      <c r="N205" s="452"/>
      <c r="O205" s="438"/>
      <c r="P205" s="454"/>
      <c r="Q205" s="457"/>
      <c r="R205" s="45" t="s">
        <v>741</v>
      </c>
      <c r="S205" s="42"/>
      <c r="T205" s="42"/>
      <c r="U205" s="417"/>
      <c r="V205" s="418"/>
      <c r="W205" s="451"/>
      <c r="X205" s="459"/>
      <c r="Y205" s="447"/>
      <c r="Z205" s="445"/>
      <c r="AA205" s="449"/>
      <c r="AB205" s="445"/>
      <c r="AC205" s="420"/>
      <c r="AD205" s="447"/>
      <c r="AE205" s="443"/>
      <c r="AF205" s="445"/>
      <c r="AG205" s="445"/>
      <c r="AH205" s="418"/>
      <c r="AI205" s="415"/>
      <c r="AJ205" s="415"/>
      <c r="AK205" s="44"/>
      <c r="AL205" s="417"/>
      <c r="AM205" s="418"/>
      <c r="AN205" s="451"/>
      <c r="AO205" s="438"/>
      <c r="AP205" s="439"/>
      <c r="AQ205" s="439"/>
      <c r="AR205" s="439"/>
      <c r="AS205" s="439"/>
      <c r="AT205" s="439"/>
      <c r="AU205" s="438"/>
      <c r="AV205" s="439"/>
      <c r="AW205" s="439"/>
      <c r="AX205" s="439"/>
      <c r="AY205" s="439"/>
      <c r="AZ205" s="439"/>
      <c r="BA205" s="439"/>
      <c r="BB205" s="439"/>
      <c r="BC205" s="439"/>
      <c r="BD205" s="439"/>
      <c r="BE205" s="439"/>
      <c r="BF205" s="439"/>
      <c r="BG205" s="439"/>
      <c r="BH205" s="439"/>
      <c r="BI205" s="439"/>
      <c r="BJ205" s="439"/>
      <c r="BK205" s="439"/>
      <c r="BL205" s="439"/>
      <c r="BM205" s="439"/>
    </row>
    <row r="206" spans="1:65" s="40" customFormat="1" ht="5.25" customHeight="1">
      <c r="A206" s="438"/>
      <c r="B206" s="438"/>
      <c r="C206" s="438"/>
      <c r="D206" s="438"/>
      <c r="E206" s="438"/>
      <c r="F206" s="438"/>
      <c r="G206" s="438"/>
      <c r="H206" s="438"/>
      <c r="I206" s="438"/>
      <c r="J206" s="438"/>
      <c r="K206" s="438"/>
      <c r="L206" s="438"/>
      <c r="M206" s="438"/>
      <c r="N206" s="452"/>
      <c r="O206" s="438"/>
      <c r="P206" s="455"/>
      <c r="Q206" s="458"/>
      <c r="R206" s="43" t="s">
        <v>742</v>
      </c>
      <c r="S206" s="42">
        <f>COUNTA(S187:S205)</f>
        <v>0</v>
      </c>
      <c r="T206" s="42">
        <f>COUNTA(T187:T205)</f>
        <v>0</v>
      </c>
      <c r="U206" s="417"/>
      <c r="V206" s="418"/>
      <c r="W206" s="451"/>
      <c r="X206" s="459"/>
      <c r="Y206" s="447"/>
      <c r="Z206" s="445"/>
      <c r="AA206" s="450"/>
      <c r="AB206" s="445"/>
      <c r="AC206" s="421"/>
      <c r="AD206" s="447"/>
      <c r="AE206" s="443"/>
      <c r="AF206" s="445"/>
      <c r="AG206" s="445"/>
      <c r="AH206" s="418"/>
      <c r="AI206" s="416"/>
      <c r="AJ206" s="416"/>
      <c r="AK206" s="41"/>
      <c r="AL206" s="417"/>
      <c r="AM206" s="418"/>
      <c r="AN206" s="451"/>
      <c r="AO206" s="438"/>
      <c r="AP206" s="439"/>
      <c r="AQ206" s="439"/>
      <c r="AR206" s="439"/>
      <c r="AS206" s="439"/>
      <c r="AT206" s="439"/>
      <c r="AU206" s="438"/>
      <c r="AV206" s="439"/>
      <c r="AW206" s="439"/>
      <c r="AX206" s="439"/>
      <c r="AY206" s="439"/>
      <c r="AZ206" s="439"/>
      <c r="BA206" s="439"/>
      <c r="BB206" s="439"/>
      <c r="BC206" s="439"/>
      <c r="BD206" s="439"/>
      <c r="BE206" s="439"/>
      <c r="BF206" s="439"/>
      <c r="BG206" s="439"/>
      <c r="BH206" s="439"/>
      <c r="BI206" s="439"/>
      <c r="BJ206" s="439"/>
      <c r="BK206" s="439"/>
      <c r="BL206" s="439"/>
      <c r="BM206" s="439"/>
    </row>
    <row r="207" spans="1:65" s="40" customFormat="1" ht="5.25" customHeight="1">
      <c r="A207" s="438">
        <v>9</v>
      </c>
      <c r="B207" s="438" t="s">
        <v>600</v>
      </c>
      <c r="C207" s="438" t="s">
        <v>827</v>
      </c>
      <c r="D207" s="438"/>
      <c r="E207" s="438" t="s">
        <v>828</v>
      </c>
      <c r="F207" s="438" t="s">
        <v>829</v>
      </c>
      <c r="G207" s="438"/>
      <c r="H207" s="438"/>
      <c r="I207" s="438"/>
      <c r="J207" s="438"/>
      <c r="K207" s="438"/>
      <c r="L207" s="438"/>
      <c r="M207" s="438"/>
      <c r="N207" s="452" t="s">
        <v>705</v>
      </c>
      <c r="O207" s="438"/>
      <c r="P207" s="453"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456">
        <f>IF(P207="Casi seguro",100%,IF(P207="Probable",80%,IF(P207="Posible",60%,IF(P207="Improbable",40%,IF(P207="Rara vez",20%,0)))))</f>
        <v>0</v>
      </c>
      <c r="R207" s="45" t="s">
        <v>707</v>
      </c>
      <c r="S207" s="42"/>
      <c r="T207" s="42"/>
      <c r="U207" s="417" t="str">
        <f>IF(S226&lt;=5,"Moderado",IF(S226&lt;=11,"Mayor","Catastrofico"))</f>
        <v>Moderado</v>
      </c>
      <c r="V207" s="418">
        <f>IF(U207=0,0,IF(U207="Moderado",60%,IF(U207="Mayor",80%,100%)))</f>
        <v>0.6</v>
      </c>
      <c r="W207" s="451" t="e">
        <f>VLOOKUP(P207,[3]Matriz!B83:G88,MATCH(U207,[3]Matriz!B83:G83,0),FALSE)</f>
        <v>#N/A</v>
      </c>
      <c r="X207" s="459" t="s">
        <v>830</v>
      </c>
      <c r="Y207" s="417" t="str">
        <f>IF(Z207="Preventivo","X",IF(Z207="Detectivo","X","X "))</f>
        <v xml:space="preserve">X </v>
      </c>
      <c r="Z207" s="443"/>
      <c r="AA207" s="448" t="str">
        <f>IF(Z207="","",IF(Z207="Preventivo",25%,15%))</f>
        <v/>
      </c>
      <c r="AB207" s="443"/>
      <c r="AC207" s="448">
        <f>IF(AB207="Automatico",25%,15%)</f>
        <v>0.15</v>
      </c>
      <c r="AD207" s="418" t="e">
        <f>AA207+AC207</f>
        <v>#VALUE!</v>
      </c>
      <c r="AE207" s="443"/>
      <c r="AF207" s="443"/>
      <c r="AG207" s="443"/>
      <c r="AH207" s="418" t="e">
        <f>Q207-(Q207*AD207)</f>
        <v>#VALUE!</v>
      </c>
      <c r="AI207" s="414" t="e">
        <f>IF(AJ207=0,"Defina la frecuencia",IF(AJ207=20%,"Rara vez",IF(AJ207=40%,"Improbable",IF(AJ207=60%,"Posible",IF(AJ207=80%,"Probable","Casi seguro")))))</f>
        <v>#VALUE!</v>
      </c>
      <c r="AJ207" s="414" t="e">
        <f>IF(AH214&lt;20%,20%,IF(AH214&lt;40%,40%,IF(AH214&lt;60%,60%,IF(AH214&lt;80%,80%,100%))))</f>
        <v>#VALUE!</v>
      </c>
      <c r="AK207" s="46" t="e">
        <f>VALUE(AJ207)</f>
        <v>#VALUE!</v>
      </c>
      <c r="AL207" s="417" t="str">
        <f>U207</f>
        <v>Moderado</v>
      </c>
      <c r="AM207" s="418">
        <f>V207</f>
        <v>0.6</v>
      </c>
      <c r="AN207" s="451" t="e">
        <f>VLOOKUP(AI207,[3]Matriz!B83:G88,MATCH(AL207,[3]Matriz!B83:G83,0),FALSE)</f>
        <v>#VALUE!</v>
      </c>
      <c r="AO207" s="442"/>
      <c r="AP207" s="438" t="s">
        <v>831</v>
      </c>
      <c r="AQ207" s="438" t="s">
        <v>832</v>
      </c>
      <c r="AR207" s="446">
        <v>44197</v>
      </c>
      <c r="AS207" s="446" t="s">
        <v>833</v>
      </c>
      <c r="AT207" s="438"/>
      <c r="AU207" s="438"/>
      <c r="AV207" s="438"/>
      <c r="AW207" s="438"/>
      <c r="AX207" s="438"/>
      <c r="AY207" s="438"/>
      <c r="AZ207" s="438"/>
      <c r="BA207" s="440"/>
      <c r="BB207" s="438"/>
      <c r="BC207" s="438"/>
      <c r="BD207" s="438"/>
      <c r="BE207" s="438"/>
      <c r="BF207" s="438"/>
      <c r="BG207" s="440"/>
      <c r="BH207" s="438"/>
      <c r="BI207" s="438"/>
      <c r="BJ207" s="438"/>
      <c r="BK207" s="438"/>
      <c r="BL207" s="438"/>
      <c r="BM207" s="440"/>
    </row>
    <row r="208" spans="1:65" s="40" customFormat="1" ht="5.25" customHeight="1">
      <c r="A208" s="438"/>
      <c r="B208" s="438"/>
      <c r="C208" s="438"/>
      <c r="D208" s="438"/>
      <c r="E208" s="438"/>
      <c r="F208" s="438"/>
      <c r="G208" s="438"/>
      <c r="H208" s="438"/>
      <c r="I208" s="438"/>
      <c r="J208" s="438"/>
      <c r="K208" s="438"/>
      <c r="L208" s="438"/>
      <c r="M208" s="438"/>
      <c r="N208" s="452"/>
      <c r="O208" s="438"/>
      <c r="P208" s="454"/>
      <c r="Q208" s="457"/>
      <c r="R208" s="45" t="s">
        <v>719</v>
      </c>
      <c r="S208" s="42"/>
      <c r="T208" s="42"/>
      <c r="U208" s="417"/>
      <c r="V208" s="418"/>
      <c r="W208" s="451"/>
      <c r="X208" s="459"/>
      <c r="Y208" s="417"/>
      <c r="Z208" s="445"/>
      <c r="AA208" s="449"/>
      <c r="AB208" s="445"/>
      <c r="AC208" s="449"/>
      <c r="AD208" s="447"/>
      <c r="AE208" s="445"/>
      <c r="AF208" s="445"/>
      <c r="AG208" s="445"/>
      <c r="AH208" s="418"/>
      <c r="AI208" s="415"/>
      <c r="AJ208" s="415"/>
      <c r="AK208" s="44"/>
      <c r="AL208" s="417"/>
      <c r="AM208" s="418"/>
      <c r="AN208" s="451"/>
      <c r="AO208" s="442"/>
      <c r="AP208" s="438"/>
      <c r="AQ208" s="439"/>
      <c r="AR208" s="439"/>
      <c r="AS208" s="439"/>
      <c r="AT208" s="439"/>
      <c r="AU208" s="438"/>
      <c r="AV208" s="438"/>
      <c r="AW208" s="438"/>
      <c r="AX208" s="438"/>
      <c r="AY208" s="439"/>
      <c r="AZ208" s="439"/>
      <c r="BA208" s="439"/>
      <c r="BB208" s="438"/>
      <c r="BC208" s="438"/>
      <c r="BD208" s="438"/>
      <c r="BE208" s="439"/>
      <c r="BF208" s="439"/>
      <c r="BG208" s="439"/>
      <c r="BH208" s="438"/>
      <c r="BI208" s="438"/>
      <c r="BJ208" s="438"/>
      <c r="BK208" s="439"/>
      <c r="BL208" s="439"/>
      <c r="BM208" s="439"/>
    </row>
    <row r="209" spans="1:65" s="40" customFormat="1" ht="5.25" customHeight="1">
      <c r="A209" s="438"/>
      <c r="B209" s="438"/>
      <c r="C209" s="438"/>
      <c r="D209" s="438"/>
      <c r="E209" s="438"/>
      <c r="F209" s="438"/>
      <c r="G209" s="438"/>
      <c r="H209" s="438"/>
      <c r="I209" s="438"/>
      <c r="J209" s="438"/>
      <c r="K209" s="438"/>
      <c r="L209" s="438"/>
      <c r="M209" s="438"/>
      <c r="N209" s="452"/>
      <c r="O209" s="438"/>
      <c r="P209" s="454"/>
      <c r="Q209" s="457"/>
      <c r="R209" s="45" t="s">
        <v>720</v>
      </c>
      <c r="S209" s="42"/>
      <c r="T209" s="42"/>
      <c r="U209" s="417"/>
      <c r="V209" s="418"/>
      <c r="W209" s="451"/>
      <c r="X209" s="459"/>
      <c r="Y209" s="417"/>
      <c r="Z209" s="445"/>
      <c r="AA209" s="449"/>
      <c r="AB209" s="445"/>
      <c r="AC209" s="449"/>
      <c r="AD209" s="447"/>
      <c r="AE209" s="445"/>
      <c r="AF209" s="445"/>
      <c r="AG209" s="445"/>
      <c r="AH209" s="418"/>
      <c r="AI209" s="415"/>
      <c r="AJ209" s="415"/>
      <c r="AK209" s="44"/>
      <c r="AL209" s="417"/>
      <c r="AM209" s="418"/>
      <c r="AN209" s="451"/>
      <c r="AO209" s="442"/>
      <c r="AP209" s="438"/>
      <c r="AQ209" s="439"/>
      <c r="AR209" s="439"/>
      <c r="AS209" s="439"/>
      <c r="AT209" s="439"/>
      <c r="AU209" s="438"/>
      <c r="AV209" s="438"/>
      <c r="AW209" s="438"/>
      <c r="AX209" s="438"/>
      <c r="AY209" s="439"/>
      <c r="AZ209" s="439"/>
      <c r="BA209" s="439"/>
      <c r="BB209" s="438"/>
      <c r="BC209" s="438"/>
      <c r="BD209" s="438"/>
      <c r="BE209" s="439"/>
      <c r="BF209" s="439"/>
      <c r="BG209" s="439"/>
      <c r="BH209" s="438"/>
      <c r="BI209" s="438"/>
      <c r="BJ209" s="438"/>
      <c r="BK209" s="439"/>
      <c r="BL209" s="439"/>
      <c r="BM209" s="439"/>
    </row>
    <row r="210" spans="1:65" s="40" customFormat="1" ht="5.25" customHeight="1">
      <c r="A210" s="438"/>
      <c r="B210" s="438"/>
      <c r="C210" s="438"/>
      <c r="D210" s="438"/>
      <c r="E210" s="438"/>
      <c r="F210" s="438"/>
      <c r="G210" s="438"/>
      <c r="H210" s="438"/>
      <c r="I210" s="438"/>
      <c r="J210" s="438"/>
      <c r="K210" s="438"/>
      <c r="L210" s="438"/>
      <c r="M210" s="438"/>
      <c r="N210" s="452"/>
      <c r="O210" s="438"/>
      <c r="P210" s="454"/>
      <c r="Q210" s="457"/>
      <c r="R210" s="45" t="s">
        <v>721</v>
      </c>
      <c r="S210" s="42"/>
      <c r="T210" s="42"/>
      <c r="U210" s="417"/>
      <c r="V210" s="418"/>
      <c r="W210" s="451"/>
      <c r="X210" s="459"/>
      <c r="Y210" s="417"/>
      <c r="Z210" s="445"/>
      <c r="AA210" s="449"/>
      <c r="AB210" s="445"/>
      <c r="AC210" s="449"/>
      <c r="AD210" s="447"/>
      <c r="AE210" s="445"/>
      <c r="AF210" s="445"/>
      <c r="AG210" s="445"/>
      <c r="AH210" s="418"/>
      <c r="AI210" s="415"/>
      <c r="AJ210" s="415"/>
      <c r="AK210" s="44"/>
      <c r="AL210" s="417"/>
      <c r="AM210" s="418"/>
      <c r="AN210" s="451"/>
      <c r="AO210" s="442"/>
      <c r="AP210" s="438"/>
      <c r="AQ210" s="439"/>
      <c r="AR210" s="439"/>
      <c r="AS210" s="439"/>
      <c r="AT210" s="439"/>
      <c r="AU210" s="438"/>
      <c r="AV210" s="438"/>
      <c r="AW210" s="438"/>
      <c r="AX210" s="438"/>
      <c r="AY210" s="439"/>
      <c r="AZ210" s="439"/>
      <c r="BA210" s="439"/>
      <c r="BB210" s="438"/>
      <c r="BC210" s="438"/>
      <c r="BD210" s="438"/>
      <c r="BE210" s="439"/>
      <c r="BF210" s="439"/>
      <c r="BG210" s="439"/>
      <c r="BH210" s="438"/>
      <c r="BI210" s="438"/>
      <c r="BJ210" s="438"/>
      <c r="BK210" s="439"/>
      <c r="BL210" s="439"/>
      <c r="BM210" s="439"/>
    </row>
    <row r="211" spans="1:65" s="40" customFormat="1" ht="5.25" customHeight="1">
      <c r="A211" s="438"/>
      <c r="B211" s="438"/>
      <c r="C211" s="438"/>
      <c r="D211" s="438"/>
      <c r="E211" s="438"/>
      <c r="F211" s="438"/>
      <c r="G211" s="438"/>
      <c r="H211" s="438"/>
      <c r="I211" s="438"/>
      <c r="J211" s="438"/>
      <c r="K211" s="438"/>
      <c r="L211" s="438"/>
      <c r="M211" s="438"/>
      <c r="N211" s="452"/>
      <c r="O211" s="438"/>
      <c r="P211" s="454"/>
      <c r="Q211" s="457"/>
      <c r="R211" s="45" t="s">
        <v>722</v>
      </c>
      <c r="S211" s="42"/>
      <c r="T211" s="42"/>
      <c r="U211" s="417"/>
      <c r="V211" s="418"/>
      <c r="W211" s="451"/>
      <c r="X211" s="459"/>
      <c r="Y211" s="417"/>
      <c r="Z211" s="445"/>
      <c r="AA211" s="449"/>
      <c r="AB211" s="445"/>
      <c r="AC211" s="449"/>
      <c r="AD211" s="447"/>
      <c r="AE211" s="445"/>
      <c r="AF211" s="445"/>
      <c r="AG211" s="445"/>
      <c r="AH211" s="418"/>
      <c r="AI211" s="415"/>
      <c r="AJ211" s="415"/>
      <c r="AK211" s="44"/>
      <c r="AL211" s="417"/>
      <c r="AM211" s="418"/>
      <c r="AN211" s="451"/>
      <c r="AO211" s="442"/>
      <c r="AP211" s="438"/>
      <c r="AQ211" s="439"/>
      <c r="AR211" s="439"/>
      <c r="AS211" s="439"/>
      <c r="AT211" s="439"/>
      <c r="AU211" s="438"/>
      <c r="AV211" s="438"/>
      <c r="AW211" s="438"/>
      <c r="AX211" s="438"/>
      <c r="AY211" s="439"/>
      <c r="AZ211" s="439"/>
      <c r="BA211" s="439"/>
      <c r="BB211" s="438"/>
      <c r="BC211" s="438"/>
      <c r="BD211" s="438"/>
      <c r="BE211" s="439"/>
      <c r="BF211" s="439"/>
      <c r="BG211" s="439"/>
      <c r="BH211" s="438"/>
      <c r="BI211" s="438"/>
      <c r="BJ211" s="438"/>
      <c r="BK211" s="439"/>
      <c r="BL211" s="439"/>
      <c r="BM211" s="439"/>
    </row>
    <row r="212" spans="1:65" s="40" customFormat="1" ht="5.25" customHeight="1">
      <c r="A212" s="438"/>
      <c r="B212" s="438"/>
      <c r="C212" s="438"/>
      <c r="D212" s="438"/>
      <c r="E212" s="438"/>
      <c r="F212" s="438"/>
      <c r="G212" s="438"/>
      <c r="H212" s="438"/>
      <c r="I212" s="438"/>
      <c r="J212" s="438"/>
      <c r="K212" s="438"/>
      <c r="L212" s="438"/>
      <c r="M212" s="438"/>
      <c r="N212" s="452"/>
      <c r="O212" s="438"/>
      <c r="P212" s="454"/>
      <c r="Q212" s="457"/>
      <c r="R212" s="45" t="s">
        <v>723</v>
      </c>
      <c r="S212" s="42"/>
      <c r="T212" s="42"/>
      <c r="U212" s="417"/>
      <c r="V212" s="418"/>
      <c r="W212" s="451"/>
      <c r="X212" s="459"/>
      <c r="Y212" s="417"/>
      <c r="Z212" s="445"/>
      <c r="AA212" s="449"/>
      <c r="AB212" s="445"/>
      <c r="AC212" s="449"/>
      <c r="AD212" s="447"/>
      <c r="AE212" s="445"/>
      <c r="AF212" s="445"/>
      <c r="AG212" s="445"/>
      <c r="AH212" s="418"/>
      <c r="AI212" s="415"/>
      <c r="AJ212" s="415"/>
      <c r="AK212" s="44"/>
      <c r="AL212" s="417"/>
      <c r="AM212" s="418"/>
      <c r="AN212" s="451"/>
      <c r="AO212" s="442"/>
      <c r="AP212" s="438"/>
      <c r="AQ212" s="439"/>
      <c r="AR212" s="439"/>
      <c r="AS212" s="439"/>
      <c r="AT212" s="439"/>
      <c r="AU212" s="438"/>
      <c r="AV212" s="438"/>
      <c r="AW212" s="438"/>
      <c r="AX212" s="438"/>
      <c r="AY212" s="439"/>
      <c r="AZ212" s="439"/>
      <c r="BA212" s="439"/>
      <c r="BB212" s="438"/>
      <c r="BC212" s="438"/>
      <c r="BD212" s="438"/>
      <c r="BE212" s="439"/>
      <c r="BF212" s="439"/>
      <c r="BG212" s="439"/>
      <c r="BH212" s="438"/>
      <c r="BI212" s="438"/>
      <c r="BJ212" s="438"/>
      <c r="BK212" s="439"/>
      <c r="BL212" s="439"/>
      <c r="BM212" s="439"/>
    </row>
    <row r="213" spans="1:65" s="40" customFormat="1" ht="5.25" customHeight="1">
      <c r="A213" s="438"/>
      <c r="B213" s="438"/>
      <c r="C213" s="438"/>
      <c r="D213" s="438"/>
      <c r="E213" s="438"/>
      <c r="F213" s="438"/>
      <c r="G213" s="438"/>
      <c r="H213" s="438"/>
      <c r="I213" s="438"/>
      <c r="J213" s="438"/>
      <c r="K213" s="438"/>
      <c r="L213" s="438"/>
      <c r="M213" s="438"/>
      <c r="N213" s="452"/>
      <c r="O213" s="438"/>
      <c r="P213" s="454"/>
      <c r="Q213" s="457"/>
      <c r="R213" s="45" t="s">
        <v>724</v>
      </c>
      <c r="S213" s="42"/>
      <c r="T213" s="42"/>
      <c r="U213" s="417"/>
      <c r="V213" s="418"/>
      <c r="W213" s="451"/>
      <c r="X213" s="459"/>
      <c r="Y213" s="417"/>
      <c r="Z213" s="445"/>
      <c r="AA213" s="450"/>
      <c r="AB213" s="445"/>
      <c r="AC213" s="450"/>
      <c r="AD213" s="447"/>
      <c r="AE213" s="445"/>
      <c r="AF213" s="445"/>
      <c r="AG213" s="445"/>
      <c r="AH213" s="418"/>
      <c r="AI213" s="415"/>
      <c r="AJ213" s="415"/>
      <c r="AK213" s="44"/>
      <c r="AL213" s="417"/>
      <c r="AM213" s="418"/>
      <c r="AN213" s="451"/>
      <c r="AO213" s="442"/>
      <c r="AP213" s="438"/>
      <c r="AQ213" s="439"/>
      <c r="AR213" s="439"/>
      <c r="AS213" s="439"/>
      <c r="AT213" s="439"/>
      <c r="AU213" s="438"/>
      <c r="AV213" s="438"/>
      <c r="AW213" s="438"/>
      <c r="AX213" s="438"/>
      <c r="AY213" s="439"/>
      <c r="AZ213" s="439"/>
      <c r="BA213" s="439"/>
      <c r="BB213" s="438"/>
      <c r="BC213" s="438"/>
      <c r="BD213" s="438"/>
      <c r="BE213" s="439"/>
      <c r="BF213" s="439"/>
      <c r="BG213" s="439"/>
      <c r="BH213" s="438"/>
      <c r="BI213" s="438"/>
      <c r="BJ213" s="438"/>
      <c r="BK213" s="439"/>
      <c r="BL213" s="439"/>
      <c r="BM213" s="439"/>
    </row>
    <row r="214" spans="1:65" s="40" customFormat="1" ht="5.25" customHeight="1">
      <c r="A214" s="438"/>
      <c r="B214" s="438"/>
      <c r="C214" s="438"/>
      <c r="D214" s="438"/>
      <c r="E214" s="438"/>
      <c r="F214" s="438"/>
      <c r="G214" s="438"/>
      <c r="H214" s="438"/>
      <c r="I214" s="438"/>
      <c r="J214" s="438"/>
      <c r="K214" s="438"/>
      <c r="L214" s="438"/>
      <c r="M214" s="438"/>
      <c r="N214" s="452"/>
      <c r="O214" s="438"/>
      <c r="P214" s="454"/>
      <c r="Q214" s="457"/>
      <c r="R214" s="45" t="s">
        <v>725</v>
      </c>
      <c r="S214" s="42"/>
      <c r="T214" s="42"/>
      <c r="U214" s="417"/>
      <c r="V214" s="418"/>
      <c r="W214" s="451"/>
      <c r="X214" s="459"/>
      <c r="Y214" s="417" t="str">
        <f>IF(Z214="Preventivo","X",IF(Z207="Detectivo","X","X "))</f>
        <v xml:space="preserve">X </v>
      </c>
      <c r="Z214" s="443" t="s">
        <v>593</v>
      </c>
      <c r="AA214" s="448">
        <f>IF(Z214="","",IF(Z214="Preventivo",25%,15%))</f>
        <v>0.15</v>
      </c>
      <c r="AB214" s="443" t="s">
        <v>594</v>
      </c>
      <c r="AC214" s="419">
        <f>IF(AB214="Automatico",25%,15%)</f>
        <v>0.15</v>
      </c>
      <c r="AD214" s="418">
        <f>AA214+AC214</f>
        <v>0.3</v>
      </c>
      <c r="AE214" s="443"/>
      <c r="AF214" s="443"/>
      <c r="AG214" s="443"/>
      <c r="AH214" s="418" t="e">
        <f>AH207-(AH207*AD214)</f>
        <v>#VALUE!</v>
      </c>
      <c r="AI214" s="415"/>
      <c r="AJ214" s="415"/>
      <c r="AK214" s="44"/>
      <c r="AL214" s="417"/>
      <c r="AM214" s="418"/>
      <c r="AN214" s="451"/>
      <c r="AO214" s="442"/>
      <c r="AP214" s="438"/>
      <c r="AQ214" s="438"/>
      <c r="AR214" s="446"/>
      <c r="AS214" s="446"/>
      <c r="AT214" s="438"/>
      <c r="AU214" s="438"/>
      <c r="AV214" s="438"/>
      <c r="AW214" s="438"/>
      <c r="AX214" s="438"/>
      <c r="AY214" s="438"/>
      <c r="AZ214" s="438"/>
      <c r="BA214" s="440"/>
      <c r="BB214" s="438"/>
      <c r="BC214" s="438"/>
      <c r="BD214" s="438"/>
      <c r="BE214" s="438"/>
      <c r="BF214" s="438"/>
      <c r="BG214" s="440"/>
      <c r="BH214" s="438"/>
      <c r="BI214" s="438"/>
      <c r="BJ214" s="438"/>
      <c r="BK214" s="438"/>
      <c r="BL214" s="438"/>
      <c r="BM214" s="440"/>
    </row>
    <row r="215" spans="1:65" s="40" customFormat="1" ht="5.25" customHeight="1">
      <c r="A215" s="438"/>
      <c r="B215" s="438"/>
      <c r="C215" s="438"/>
      <c r="D215" s="438"/>
      <c r="E215" s="438"/>
      <c r="F215" s="438"/>
      <c r="G215" s="438"/>
      <c r="H215" s="438"/>
      <c r="I215" s="438"/>
      <c r="J215" s="438"/>
      <c r="K215" s="438"/>
      <c r="L215" s="438"/>
      <c r="M215" s="438"/>
      <c r="N215" s="452"/>
      <c r="O215" s="438"/>
      <c r="P215" s="454"/>
      <c r="Q215" s="457"/>
      <c r="R215" s="45" t="s">
        <v>731</v>
      </c>
      <c r="S215" s="42"/>
      <c r="T215" s="42"/>
      <c r="U215" s="417"/>
      <c r="V215" s="418"/>
      <c r="W215" s="451"/>
      <c r="X215" s="459"/>
      <c r="Y215" s="447"/>
      <c r="Z215" s="445"/>
      <c r="AA215" s="449"/>
      <c r="AB215" s="445"/>
      <c r="AC215" s="420"/>
      <c r="AD215" s="447"/>
      <c r="AE215" s="443"/>
      <c r="AF215" s="445"/>
      <c r="AG215" s="445"/>
      <c r="AH215" s="418"/>
      <c r="AI215" s="415"/>
      <c r="AJ215" s="415"/>
      <c r="AK215" s="44"/>
      <c r="AL215" s="417"/>
      <c r="AM215" s="418"/>
      <c r="AN215" s="451"/>
      <c r="AO215" s="442"/>
      <c r="AP215" s="439"/>
      <c r="AQ215" s="439"/>
      <c r="AR215" s="439"/>
      <c r="AS215" s="439"/>
      <c r="AT215" s="439"/>
      <c r="AU215" s="438"/>
      <c r="AV215" s="439"/>
      <c r="AW215" s="439"/>
      <c r="AX215" s="439"/>
      <c r="AY215" s="439"/>
      <c r="AZ215" s="439"/>
      <c r="BA215" s="439"/>
      <c r="BB215" s="439"/>
      <c r="BC215" s="439"/>
      <c r="BD215" s="439"/>
      <c r="BE215" s="439"/>
      <c r="BF215" s="439"/>
      <c r="BG215" s="439"/>
      <c r="BH215" s="439"/>
      <c r="BI215" s="439"/>
      <c r="BJ215" s="439"/>
      <c r="BK215" s="439"/>
      <c r="BL215" s="439"/>
      <c r="BM215" s="439"/>
    </row>
    <row r="216" spans="1:65" s="40" customFormat="1" ht="5.25" customHeight="1">
      <c r="A216" s="438"/>
      <c r="B216" s="438"/>
      <c r="C216" s="438"/>
      <c r="D216" s="438"/>
      <c r="E216" s="438"/>
      <c r="F216" s="438"/>
      <c r="G216" s="438"/>
      <c r="H216" s="438"/>
      <c r="I216" s="438"/>
      <c r="J216" s="438"/>
      <c r="K216" s="438"/>
      <c r="L216" s="438"/>
      <c r="M216" s="438"/>
      <c r="N216" s="452"/>
      <c r="O216" s="438"/>
      <c r="P216" s="454"/>
      <c r="Q216" s="457"/>
      <c r="R216" s="45" t="s">
        <v>732</v>
      </c>
      <c r="S216" s="42"/>
      <c r="T216" s="42"/>
      <c r="U216" s="417"/>
      <c r="V216" s="418"/>
      <c r="W216" s="451"/>
      <c r="X216" s="459"/>
      <c r="Y216" s="447"/>
      <c r="Z216" s="445"/>
      <c r="AA216" s="449"/>
      <c r="AB216" s="445"/>
      <c r="AC216" s="420"/>
      <c r="AD216" s="447"/>
      <c r="AE216" s="443"/>
      <c r="AF216" s="445"/>
      <c r="AG216" s="445"/>
      <c r="AH216" s="418"/>
      <c r="AI216" s="415"/>
      <c r="AJ216" s="415"/>
      <c r="AK216" s="44"/>
      <c r="AL216" s="417"/>
      <c r="AM216" s="418"/>
      <c r="AN216" s="451"/>
      <c r="AO216" s="442"/>
      <c r="AP216" s="439"/>
      <c r="AQ216" s="439"/>
      <c r="AR216" s="439"/>
      <c r="AS216" s="439"/>
      <c r="AT216" s="439"/>
      <c r="AU216" s="438"/>
      <c r="AV216" s="439"/>
      <c r="AW216" s="439"/>
      <c r="AX216" s="439"/>
      <c r="AY216" s="439"/>
      <c r="AZ216" s="439"/>
      <c r="BA216" s="439"/>
      <c r="BB216" s="439"/>
      <c r="BC216" s="439"/>
      <c r="BD216" s="439"/>
      <c r="BE216" s="439"/>
      <c r="BF216" s="439"/>
      <c r="BG216" s="439"/>
      <c r="BH216" s="439"/>
      <c r="BI216" s="439"/>
      <c r="BJ216" s="439"/>
      <c r="BK216" s="439"/>
      <c r="BL216" s="439"/>
      <c r="BM216" s="439"/>
    </row>
    <row r="217" spans="1:65" s="40" customFormat="1" ht="5.25" customHeight="1">
      <c r="A217" s="438"/>
      <c r="B217" s="438"/>
      <c r="C217" s="438"/>
      <c r="D217" s="438"/>
      <c r="E217" s="438"/>
      <c r="F217" s="438"/>
      <c r="G217" s="438"/>
      <c r="H217" s="438"/>
      <c r="I217" s="438"/>
      <c r="J217" s="438"/>
      <c r="K217" s="438"/>
      <c r="L217" s="438"/>
      <c r="M217" s="438"/>
      <c r="N217" s="452"/>
      <c r="O217" s="438"/>
      <c r="P217" s="454"/>
      <c r="Q217" s="457"/>
      <c r="R217" s="45" t="s">
        <v>733</v>
      </c>
      <c r="S217" s="42"/>
      <c r="T217" s="42"/>
      <c r="U217" s="417"/>
      <c r="V217" s="418"/>
      <c r="W217" s="451"/>
      <c r="X217" s="459"/>
      <c r="Y217" s="447"/>
      <c r="Z217" s="445"/>
      <c r="AA217" s="449"/>
      <c r="AB217" s="445"/>
      <c r="AC217" s="420"/>
      <c r="AD217" s="447"/>
      <c r="AE217" s="443"/>
      <c r="AF217" s="445"/>
      <c r="AG217" s="445"/>
      <c r="AH217" s="418"/>
      <c r="AI217" s="415"/>
      <c r="AJ217" s="415"/>
      <c r="AK217" s="44"/>
      <c r="AL217" s="417"/>
      <c r="AM217" s="418"/>
      <c r="AN217" s="451"/>
      <c r="AO217" s="442"/>
      <c r="AP217" s="439"/>
      <c r="AQ217" s="439"/>
      <c r="AR217" s="439"/>
      <c r="AS217" s="439"/>
      <c r="AT217" s="439"/>
      <c r="AU217" s="438"/>
      <c r="AV217" s="439"/>
      <c r="AW217" s="439"/>
      <c r="AX217" s="439"/>
      <c r="AY217" s="439"/>
      <c r="AZ217" s="439"/>
      <c r="BA217" s="439"/>
      <c r="BB217" s="439"/>
      <c r="BC217" s="439"/>
      <c r="BD217" s="439"/>
      <c r="BE217" s="439"/>
      <c r="BF217" s="439"/>
      <c r="BG217" s="439"/>
      <c r="BH217" s="439"/>
      <c r="BI217" s="439"/>
      <c r="BJ217" s="439"/>
      <c r="BK217" s="439"/>
      <c r="BL217" s="439"/>
      <c r="BM217" s="439"/>
    </row>
    <row r="218" spans="1:65" s="40" customFormat="1" ht="5.25" customHeight="1">
      <c r="A218" s="438"/>
      <c r="B218" s="438"/>
      <c r="C218" s="438"/>
      <c r="D218" s="438"/>
      <c r="E218" s="438"/>
      <c r="F218" s="438"/>
      <c r="G218" s="438"/>
      <c r="H218" s="438"/>
      <c r="I218" s="438"/>
      <c r="J218" s="438"/>
      <c r="K218" s="438"/>
      <c r="L218" s="438"/>
      <c r="M218" s="438"/>
      <c r="N218" s="452"/>
      <c r="O218" s="438"/>
      <c r="P218" s="454"/>
      <c r="Q218" s="457"/>
      <c r="R218" s="45" t="s">
        <v>734</v>
      </c>
      <c r="S218" s="42"/>
      <c r="T218" s="42"/>
      <c r="U218" s="417"/>
      <c r="V218" s="418"/>
      <c r="W218" s="451"/>
      <c r="X218" s="459"/>
      <c r="Y218" s="447"/>
      <c r="Z218" s="445"/>
      <c r="AA218" s="449"/>
      <c r="AB218" s="445"/>
      <c r="AC218" s="420"/>
      <c r="AD218" s="447"/>
      <c r="AE218" s="443"/>
      <c r="AF218" s="445"/>
      <c r="AG218" s="445"/>
      <c r="AH218" s="418"/>
      <c r="AI218" s="415"/>
      <c r="AJ218" s="415"/>
      <c r="AK218" s="44"/>
      <c r="AL218" s="417"/>
      <c r="AM218" s="418"/>
      <c r="AN218" s="451"/>
      <c r="AO218" s="442"/>
      <c r="AP218" s="439"/>
      <c r="AQ218" s="439"/>
      <c r="AR218" s="439"/>
      <c r="AS218" s="439"/>
      <c r="AT218" s="439"/>
      <c r="AU218" s="438"/>
      <c r="AV218" s="439"/>
      <c r="AW218" s="439"/>
      <c r="AX218" s="439"/>
      <c r="AY218" s="439"/>
      <c r="AZ218" s="439"/>
      <c r="BA218" s="439"/>
      <c r="BB218" s="439"/>
      <c r="BC218" s="439"/>
      <c r="BD218" s="439"/>
      <c r="BE218" s="439"/>
      <c r="BF218" s="439"/>
      <c r="BG218" s="439"/>
      <c r="BH218" s="439"/>
      <c r="BI218" s="439"/>
      <c r="BJ218" s="439"/>
      <c r="BK218" s="439"/>
      <c r="BL218" s="439"/>
      <c r="BM218" s="439"/>
    </row>
    <row r="219" spans="1:65" s="40" customFormat="1" ht="5.25" customHeight="1">
      <c r="A219" s="438"/>
      <c r="B219" s="438"/>
      <c r="C219" s="438"/>
      <c r="D219" s="438"/>
      <c r="E219" s="438"/>
      <c r="F219" s="438"/>
      <c r="G219" s="438"/>
      <c r="H219" s="438"/>
      <c r="I219" s="438"/>
      <c r="J219" s="438"/>
      <c r="K219" s="438"/>
      <c r="L219" s="438"/>
      <c r="M219" s="438"/>
      <c r="N219" s="452"/>
      <c r="O219" s="438"/>
      <c r="P219" s="454"/>
      <c r="Q219" s="457"/>
      <c r="R219" s="45" t="s">
        <v>735</v>
      </c>
      <c r="S219" s="42"/>
      <c r="T219" s="42"/>
      <c r="U219" s="417"/>
      <c r="V219" s="418"/>
      <c r="W219" s="451"/>
      <c r="X219" s="459"/>
      <c r="Y219" s="447"/>
      <c r="Z219" s="445"/>
      <c r="AA219" s="449"/>
      <c r="AB219" s="445"/>
      <c r="AC219" s="420"/>
      <c r="AD219" s="447"/>
      <c r="AE219" s="443"/>
      <c r="AF219" s="445"/>
      <c r="AG219" s="445"/>
      <c r="AH219" s="418"/>
      <c r="AI219" s="415"/>
      <c r="AJ219" s="415"/>
      <c r="AK219" s="44"/>
      <c r="AL219" s="417"/>
      <c r="AM219" s="418"/>
      <c r="AN219" s="451"/>
      <c r="AO219" s="442"/>
      <c r="AP219" s="439"/>
      <c r="AQ219" s="439"/>
      <c r="AR219" s="439"/>
      <c r="AS219" s="439"/>
      <c r="AT219" s="439"/>
      <c r="AU219" s="438"/>
      <c r="AV219" s="439"/>
      <c r="AW219" s="439"/>
      <c r="AX219" s="439"/>
      <c r="AY219" s="439"/>
      <c r="AZ219" s="439"/>
      <c r="BA219" s="439"/>
      <c r="BB219" s="439"/>
      <c r="BC219" s="439"/>
      <c r="BD219" s="439"/>
      <c r="BE219" s="439"/>
      <c r="BF219" s="439"/>
      <c r="BG219" s="439"/>
      <c r="BH219" s="439"/>
      <c r="BI219" s="439"/>
      <c r="BJ219" s="439"/>
      <c r="BK219" s="439"/>
      <c r="BL219" s="439"/>
      <c r="BM219" s="439"/>
    </row>
    <row r="220" spans="1:65" s="40" customFormat="1" ht="5.25" customHeight="1">
      <c r="A220" s="438"/>
      <c r="B220" s="438"/>
      <c r="C220" s="438"/>
      <c r="D220" s="438"/>
      <c r="E220" s="438"/>
      <c r="F220" s="438"/>
      <c r="G220" s="438"/>
      <c r="H220" s="438"/>
      <c r="I220" s="438"/>
      <c r="J220" s="438"/>
      <c r="K220" s="438"/>
      <c r="L220" s="438"/>
      <c r="M220" s="438"/>
      <c r="N220" s="452"/>
      <c r="O220" s="438"/>
      <c r="P220" s="454"/>
      <c r="Q220" s="457"/>
      <c r="R220" s="45" t="s">
        <v>736</v>
      </c>
      <c r="S220" s="42"/>
      <c r="T220" s="42"/>
      <c r="U220" s="417"/>
      <c r="V220" s="418"/>
      <c r="W220" s="451"/>
      <c r="X220" s="459"/>
      <c r="Y220" s="447"/>
      <c r="Z220" s="445"/>
      <c r="AA220" s="449"/>
      <c r="AB220" s="445"/>
      <c r="AC220" s="420"/>
      <c r="AD220" s="447"/>
      <c r="AE220" s="443"/>
      <c r="AF220" s="445"/>
      <c r="AG220" s="445"/>
      <c r="AH220" s="418"/>
      <c r="AI220" s="415"/>
      <c r="AJ220" s="415"/>
      <c r="AK220" s="44"/>
      <c r="AL220" s="417"/>
      <c r="AM220" s="418"/>
      <c r="AN220" s="451"/>
      <c r="AO220" s="442"/>
      <c r="AP220" s="439"/>
      <c r="AQ220" s="439"/>
      <c r="AR220" s="439"/>
      <c r="AS220" s="439"/>
      <c r="AT220" s="439"/>
      <c r="AU220" s="438"/>
      <c r="AV220" s="439"/>
      <c r="AW220" s="439"/>
      <c r="AX220" s="439"/>
      <c r="AY220" s="439"/>
      <c r="AZ220" s="439"/>
      <c r="BA220" s="439"/>
      <c r="BB220" s="439"/>
      <c r="BC220" s="439"/>
      <c r="BD220" s="439"/>
      <c r="BE220" s="439"/>
      <c r="BF220" s="439"/>
      <c r="BG220" s="439"/>
      <c r="BH220" s="439"/>
      <c r="BI220" s="439"/>
      <c r="BJ220" s="439"/>
      <c r="BK220" s="439"/>
      <c r="BL220" s="439"/>
      <c r="BM220" s="439"/>
    </row>
    <row r="221" spans="1:65" s="40" customFormat="1" ht="5.25" customHeight="1">
      <c r="A221" s="438"/>
      <c r="B221" s="438"/>
      <c r="C221" s="438"/>
      <c r="D221" s="438"/>
      <c r="E221" s="438"/>
      <c r="F221" s="438"/>
      <c r="G221" s="438"/>
      <c r="H221" s="438"/>
      <c r="I221" s="438"/>
      <c r="J221" s="438"/>
      <c r="K221" s="438"/>
      <c r="L221" s="438"/>
      <c r="M221" s="438"/>
      <c r="N221" s="452"/>
      <c r="O221" s="438"/>
      <c r="P221" s="454"/>
      <c r="Q221" s="457"/>
      <c r="R221" s="45" t="s">
        <v>737</v>
      </c>
      <c r="S221" s="42"/>
      <c r="T221" s="42"/>
      <c r="U221" s="417"/>
      <c r="V221" s="418"/>
      <c r="W221" s="451"/>
      <c r="X221" s="459"/>
      <c r="Y221" s="447"/>
      <c r="Z221" s="445"/>
      <c r="AA221" s="449"/>
      <c r="AB221" s="445"/>
      <c r="AC221" s="420"/>
      <c r="AD221" s="447"/>
      <c r="AE221" s="443"/>
      <c r="AF221" s="445"/>
      <c r="AG221" s="445"/>
      <c r="AH221" s="418"/>
      <c r="AI221" s="415"/>
      <c r="AJ221" s="415"/>
      <c r="AK221" s="44"/>
      <c r="AL221" s="417"/>
      <c r="AM221" s="418"/>
      <c r="AN221" s="451"/>
      <c r="AO221" s="442"/>
      <c r="AP221" s="439"/>
      <c r="AQ221" s="439"/>
      <c r="AR221" s="439"/>
      <c r="AS221" s="439"/>
      <c r="AT221" s="439"/>
      <c r="AU221" s="438"/>
      <c r="AV221" s="439"/>
      <c r="AW221" s="439"/>
      <c r="AX221" s="439"/>
      <c r="AY221" s="439"/>
      <c r="AZ221" s="439"/>
      <c r="BA221" s="439"/>
      <c r="BB221" s="439"/>
      <c r="BC221" s="439"/>
      <c r="BD221" s="439"/>
      <c r="BE221" s="439"/>
      <c r="BF221" s="439"/>
      <c r="BG221" s="439"/>
      <c r="BH221" s="439"/>
      <c r="BI221" s="439"/>
      <c r="BJ221" s="439"/>
      <c r="BK221" s="439"/>
      <c r="BL221" s="439"/>
      <c r="BM221" s="439"/>
    </row>
    <row r="222" spans="1:65" s="40" customFormat="1" ht="5.25" customHeight="1">
      <c r="A222" s="438"/>
      <c r="B222" s="438"/>
      <c r="C222" s="438"/>
      <c r="D222" s="438"/>
      <c r="E222" s="438"/>
      <c r="F222" s="438"/>
      <c r="G222" s="438"/>
      <c r="H222" s="438"/>
      <c r="I222" s="438"/>
      <c r="J222" s="438"/>
      <c r="K222" s="438"/>
      <c r="L222" s="438"/>
      <c r="M222" s="438"/>
      <c r="N222" s="452"/>
      <c r="O222" s="438"/>
      <c r="P222" s="454"/>
      <c r="Q222" s="457"/>
      <c r="R222" s="45" t="s">
        <v>738</v>
      </c>
      <c r="S222" s="42"/>
      <c r="T222" s="42"/>
      <c r="U222" s="417"/>
      <c r="V222" s="418"/>
      <c r="W222" s="451"/>
      <c r="X222" s="459"/>
      <c r="Y222" s="447"/>
      <c r="Z222" s="445"/>
      <c r="AA222" s="449"/>
      <c r="AB222" s="445"/>
      <c r="AC222" s="420"/>
      <c r="AD222" s="447"/>
      <c r="AE222" s="443"/>
      <c r="AF222" s="445"/>
      <c r="AG222" s="445"/>
      <c r="AH222" s="418"/>
      <c r="AI222" s="415"/>
      <c r="AJ222" s="415"/>
      <c r="AK222" s="44"/>
      <c r="AL222" s="417"/>
      <c r="AM222" s="418"/>
      <c r="AN222" s="451"/>
      <c r="AO222" s="442"/>
      <c r="AP222" s="439"/>
      <c r="AQ222" s="439"/>
      <c r="AR222" s="439"/>
      <c r="AS222" s="439"/>
      <c r="AT222" s="439"/>
      <c r="AU222" s="438"/>
      <c r="AV222" s="439"/>
      <c r="AW222" s="439"/>
      <c r="AX222" s="439"/>
      <c r="AY222" s="439"/>
      <c r="AZ222" s="439"/>
      <c r="BA222" s="439"/>
      <c r="BB222" s="439"/>
      <c r="BC222" s="439"/>
      <c r="BD222" s="439"/>
      <c r="BE222" s="439"/>
      <c r="BF222" s="439"/>
      <c r="BG222" s="439"/>
      <c r="BH222" s="439"/>
      <c r="BI222" s="439"/>
      <c r="BJ222" s="439"/>
      <c r="BK222" s="439"/>
      <c r="BL222" s="439"/>
      <c r="BM222" s="439"/>
    </row>
    <row r="223" spans="1:65" s="40" customFormat="1" ht="5.25" customHeight="1">
      <c r="A223" s="438"/>
      <c r="B223" s="438"/>
      <c r="C223" s="438"/>
      <c r="D223" s="438"/>
      <c r="E223" s="438"/>
      <c r="F223" s="438"/>
      <c r="G223" s="438"/>
      <c r="H223" s="438"/>
      <c r="I223" s="438"/>
      <c r="J223" s="438"/>
      <c r="K223" s="438"/>
      <c r="L223" s="438"/>
      <c r="M223" s="438"/>
      <c r="N223" s="452"/>
      <c r="O223" s="438"/>
      <c r="P223" s="454"/>
      <c r="Q223" s="457"/>
      <c r="R223" s="45" t="s">
        <v>739</v>
      </c>
      <c r="S223" s="42"/>
      <c r="T223" s="42"/>
      <c r="U223" s="417"/>
      <c r="V223" s="418"/>
      <c r="W223" s="451"/>
      <c r="X223" s="459"/>
      <c r="Y223" s="447"/>
      <c r="Z223" s="445"/>
      <c r="AA223" s="449"/>
      <c r="AB223" s="445"/>
      <c r="AC223" s="420"/>
      <c r="AD223" s="447"/>
      <c r="AE223" s="443"/>
      <c r="AF223" s="445"/>
      <c r="AG223" s="445"/>
      <c r="AH223" s="418"/>
      <c r="AI223" s="415"/>
      <c r="AJ223" s="415"/>
      <c r="AK223" s="44"/>
      <c r="AL223" s="417"/>
      <c r="AM223" s="418"/>
      <c r="AN223" s="451"/>
      <c r="AO223" s="442"/>
      <c r="AP223" s="439"/>
      <c r="AQ223" s="439"/>
      <c r="AR223" s="439"/>
      <c r="AS223" s="439"/>
      <c r="AT223" s="439"/>
      <c r="AU223" s="438"/>
      <c r="AV223" s="439"/>
      <c r="AW223" s="439"/>
      <c r="AX223" s="439"/>
      <c r="AY223" s="439"/>
      <c r="AZ223" s="439"/>
      <c r="BA223" s="439"/>
      <c r="BB223" s="439"/>
      <c r="BC223" s="439"/>
      <c r="BD223" s="439"/>
      <c r="BE223" s="439"/>
      <c r="BF223" s="439"/>
      <c r="BG223" s="439"/>
      <c r="BH223" s="439"/>
      <c r="BI223" s="439"/>
      <c r="BJ223" s="439"/>
      <c r="BK223" s="439"/>
      <c r="BL223" s="439"/>
      <c r="BM223" s="439"/>
    </row>
    <row r="224" spans="1:65" s="40" customFormat="1" ht="5.25" customHeight="1">
      <c r="A224" s="438"/>
      <c r="B224" s="438"/>
      <c r="C224" s="438"/>
      <c r="D224" s="438"/>
      <c r="E224" s="438"/>
      <c r="F224" s="438"/>
      <c r="G224" s="438"/>
      <c r="H224" s="438"/>
      <c r="I224" s="438"/>
      <c r="J224" s="438"/>
      <c r="K224" s="438"/>
      <c r="L224" s="438"/>
      <c r="M224" s="438"/>
      <c r="N224" s="452"/>
      <c r="O224" s="438"/>
      <c r="P224" s="454"/>
      <c r="Q224" s="457"/>
      <c r="R224" s="45" t="s">
        <v>740</v>
      </c>
      <c r="S224" s="42"/>
      <c r="T224" s="42"/>
      <c r="U224" s="417"/>
      <c r="V224" s="418"/>
      <c r="W224" s="451"/>
      <c r="X224" s="459"/>
      <c r="Y224" s="447"/>
      <c r="Z224" s="445"/>
      <c r="AA224" s="449"/>
      <c r="AB224" s="445"/>
      <c r="AC224" s="420"/>
      <c r="AD224" s="447"/>
      <c r="AE224" s="443"/>
      <c r="AF224" s="445"/>
      <c r="AG224" s="445"/>
      <c r="AH224" s="418"/>
      <c r="AI224" s="415"/>
      <c r="AJ224" s="415"/>
      <c r="AK224" s="44"/>
      <c r="AL224" s="417"/>
      <c r="AM224" s="418"/>
      <c r="AN224" s="451"/>
      <c r="AO224" s="442"/>
      <c r="AP224" s="439"/>
      <c r="AQ224" s="439"/>
      <c r="AR224" s="439"/>
      <c r="AS224" s="439"/>
      <c r="AT224" s="439"/>
      <c r="AU224" s="438"/>
      <c r="AV224" s="439"/>
      <c r="AW224" s="439"/>
      <c r="AX224" s="439"/>
      <c r="AY224" s="439"/>
      <c r="AZ224" s="439"/>
      <c r="BA224" s="439"/>
      <c r="BB224" s="439"/>
      <c r="BC224" s="439"/>
      <c r="BD224" s="439"/>
      <c r="BE224" s="439"/>
      <c r="BF224" s="439"/>
      <c r="BG224" s="439"/>
      <c r="BH224" s="439"/>
      <c r="BI224" s="439"/>
      <c r="BJ224" s="439"/>
      <c r="BK224" s="439"/>
      <c r="BL224" s="439"/>
      <c r="BM224" s="439"/>
    </row>
    <row r="225" spans="1:65" s="40" customFormat="1" ht="5.25" customHeight="1">
      <c r="A225" s="438"/>
      <c r="B225" s="438"/>
      <c r="C225" s="438"/>
      <c r="D225" s="438"/>
      <c r="E225" s="438"/>
      <c r="F225" s="438"/>
      <c r="G225" s="438"/>
      <c r="H225" s="438"/>
      <c r="I225" s="438"/>
      <c r="J225" s="438"/>
      <c r="K225" s="438"/>
      <c r="L225" s="438"/>
      <c r="M225" s="438"/>
      <c r="N225" s="452"/>
      <c r="O225" s="438"/>
      <c r="P225" s="454"/>
      <c r="Q225" s="457"/>
      <c r="R225" s="45" t="s">
        <v>741</v>
      </c>
      <c r="S225" s="42"/>
      <c r="T225" s="42"/>
      <c r="U225" s="417"/>
      <c r="V225" s="418"/>
      <c r="W225" s="451"/>
      <c r="X225" s="459"/>
      <c r="Y225" s="447"/>
      <c r="Z225" s="445"/>
      <c r="AA225" s="449"/>
      <c r="AB225" s="445"/>
      <c r="AC225" s="420"/>
      <c r="AD225" s="447"/>
      <c r="AE225" s="443"/>
      <c r="AF225" s="445"/>
      <c r="AG225" s="445"/>
      <c r="AH225" s="418"/>
      <c r="AI225" s="415"/>
      <c r="AJ225" s="415"/>
      <c r="AK225" s="44"/>
      <c r="AL225" s="417"/>
      <c r="AM225" s="418"/>
      <c r="AN225" s="451"/>
      <c r="AO225" s="442"/>
      <c r="AP225" s="439"/>
      <c r="AQ225" s="439"/>
      <c r="AR225" s="439"/>
      <c r="AS225" s="439"/>
      <c r="AT225" s="439"/>
      <c r="AU225" s="438"/>
      <c r="AV225" s="439"/>
      <c r="AW225" s="439"/>
      <c r="AX225" s="439"/>
      <c r="AY225" s="439"/>
      <c r="AZ225" s="439"/>
      <c r="BA225" s="439"/>
      <c r="BB225" s="439"/>
      <c r="BC225" s="439"/>
      <c r="BD225" s="439"/>
      <c r="BE225" s="439"/>
      <c r="BF225" s="439"/>
      <c r="BG225" s="439"/>
      <c r="BH225" s="439"/>
      <c r="BI225" s="439"/>
      <c r="BJ225" s="439"/>
      <c r="BK225" s="439"/>
      <c r="BL225" s="439"/>
      <c r="BM225" s="439"/>
    </row>
    <row r="226" spans="1:65" s="40" customFormat="1" ht="5.25" customHeight="1">
      <c r="A226" s="438"/>
      <c r="B226" s="438"/>
      <c r="C226" s="438"/>
      <c r="D226" s="438"/>
      <c r="E226" s="438"/>
      <c r="F226" s="438"/>
      <c r="G226" s="438"/>
      <c r="H226" s="438"/>
      <c r="I226" s="438"/>
      <c r="J226" s="438"/>
      <c r="K226" s="438"/>
      <c r="L226" s="438"/>
      <c r="M226" s="438"/>
      <c r="N226" s="452"/>
      <c r="O226" s="438"/>
      <c r="P226" s="455"/>
      <c r="Q226" s="458"/>
      <c r="R226" s="43" t="s">
        <v>742</v>
      </c>
      <c r="S226" s="42">
        <f>COUNTA(S207:S225)</f>
        <v>0</v>
      </c>
      <c r="T226" s="42">
        <f>COUNTA(T207:T225)</f>
        <v>0</v>
      </c>
      <c r="U226" s="417"/>
      <c r="V226" s="418"/>
      <c r="W226" s="451"/>
      <c r="X226" s="459"/>
      <c r="Y226" s="447"/>
      <c r="Z226" s="445"/>
      <c r="AA226" s="450"/>
      <c r="AB226" s="445"/>
      <c r="AC226" s="421"/>
      <c r="AD226" s="447"/>
      <c r="AE226" s="443"/>
      <c r="AF226" s="445"/>
      <c r="AG226" s="445"/>
      <c r="AH226" s="418"/>
      <c r="AI226" s="416"/>
      <c r="AJ226" s="416"/>
      <c r="AK226" s="41"/>
      <c r="AL226" s="417"/>
      <c r="AM226" s="418"/>
      <c r="AN226" s="451"/>
      <c r="AO226" s="442"/>
      <c r="AP226" s="439"/>
      <c r="AQ226" s="439"/>
      <c r="AR226" s="439"/>
      <c r="AS226" s="439"/>
      <c r="AT226" s="439"/>
      <c r="AU226" s="438"/>
      <c r="AV226" s="439"/>
      <c r="AW226" s="439"/>
      <c r="AX226" s="439"/>
      <c r="AY226" s="439"/>
      <c r="AZ226" s="439"/>
      <c r="BA226" s="439"/>
      <c r="BB226" s="439"/>
      <c r="BC226" s="439"/>
      <c r="BD226" s="439"/>
      <c r="BE226" s="439"/>
      <c r="BF226" s="439"/>
      <c r="BG226" s="439"/>
      <c r="BH226" s="439"/>
      <c r="BI226" s="439"/>
      <c r="BJ226" s="439"/>
      <c r="BK226" s="439"/>
      <c r="BL226" s="439"/>
      <c r="BM226" s="439"/>
    </row>
    <row r="227" spans="1:65" s="40" customFormat="1" ht="5.25" customHeight="1">
      <c r="A227" s="438">
        <v>10</v>
      </c>
      <c r="B227" s="438"/>
      <c r="C227" s="438" t="s">
        <v>827</v>
      </c>
      <c r="D227" s="438"/>
      <c r="E227" s="438" t="s">
        <v>828</v>
      </c>
      <c r="F227" s="438" t="s">
        <v>834</v>
      </c>
      <c r="G227" s="438"/>
      <c r="H227" s="438"/>
      <c r="I227" s="438"/>
      <c r="J227" s="438"/>
      <c r="K227" s="438"/>
      <c r="L227" s="438"/>
      <c r="M227" s="438"/>
      <c r="N227" s="452" t="s">
        <v>705</v>
      </c>
      <c r="O227" s="438"/>
      <c r="P227" s="453"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456">
        <f>IF(P227="Casi seguro",100%,IF(P227="Probable",80%,IF(P227="Posible",60%,IF(P227="Improbable",40%,IF(P227="Rara vez",20%,0)))))</f>
        <v>0</v>
      </c>
      <c r="R227" s="45" t="s">
        <v>707</v>
      </c>
      <c r="S227" s="42"/>
      <c r="T227" s="42"/>
      <c r="U227" s="417" t="str">
        <f>IF(S246&lt;=5,"Moderado",IF(S246&lt;=11,"Mayor","Catastrofico"))</f>
        <v>Moderado</v>
      </c>
      <c r="V227" s="418">
        <f>IF(U227=0,0,IF(U227="Moderado",60%,IF(U227="Mayor",80%,100%)))</f>
        <v>0.6</v>
      </c>
      <c r="W227" s="451" t="e">
        <f>VLOOKUP(P227,[3]Matriz!B103:G108,MATCH(U227,[3]Matriz!B103:G103,0),FALSE)</f>
        <v>#N/A</v>
      </c>
      <c r="X227" s="459" t="s">
        <v>835</v>
      </c>
      <c r="Y227" s="417" t="str">
        <f>IF(Z227="Preventivo","X",IF(Z227="Detectivo","X","X "))</f>
        <v xml:space="preserve">X </v>
      </c>
      <c r="Z227" s="443"/>
      <c r="AA227" s="448" t="str">
        <f>IF(Z227="","",IF(Z227="Preventivo",25%,15%))</f>
        <v/>
      </c>
      <c r="AB227" s="443"/>
      <c r="AC227" s="448">
        <f>IF(AB227="Automatico",25%,15%)</f>
        <v>0.15</v>
      </c>
      <c r="AD227" s="418" t="e">
        <f>AA227+AC227</f>
        <v>#VALUE!</v>
      </c>
      <c r="AE227" s="443"/>
      <c r="AF227" s="443"/>
      <c r="AG227" s="443"/>
      <c r="AH227" s="418" t="e">
        <f>Q227-(Q227*AD227)</f>
        <v>#VALUE!</v>
      </c>
      <c r="AI227" s="414" t="e">
        <f>IF(AJ227=0,"Defina la frecuencia",IF(AJ227=20%,"Rara vez",IF(AJ227=40%,"Improbable",IF(AJ227=60%,"Posible",IF(AJ227=80%,"Probable","Casi seguro")))))</f>
        <v>#VALUE!</v>
      </c>
      <c r="AJ227" s="414" t="e">
        <f>IF(AH234&lt;20%,20%,IF(AH234&lt;40%,40%,IF(AH234&lt;60%,60%,IF(AH234&lt;80%,80%,100%))))</f>
        <v>#VALUE!</v>
      </c>
      <c r="AK227" s="46" t="e">
        <f>VALUE(AJ227)</f>
        <v>#VALUE!</v>
      </c>
      <c r="AL227" s="417" t="str">
        <f>U227</f>
        <v>Moderado</v>
      </c>
      <c r="AM227" s="418">
        <f>V227</f>
        <v>0.6</v>
      </c>
      <c r="AN227" s="451" t="e">
        <f>VLOOKUP(AI227,[3]Matriz!B103:G108,MATCH(AL227,[3]Matriz!B103:G103,0),FALSE)</f>
        <v>#VALUE!</v>
      </c>
      <c r="AO227" s="442"/>
      <c r="AP227" s="438" t="s">
        <v>836</v>
      </c>
      <c r="AQ227" s="438" t="s">
        <v>832</v>
      </c>
      <c r="AR227" s="446">
        <v>44197</v>
      </c>
      <c r="AS227" s="446" t="s">
        <v>712</v>
      </c>
      <c r="AT227" s="438"/>
      <c r="AU227" s="438"/>
      <c r="AV227" s="438"/>
      <c r="AW227" s="438"/>
      <c r="AX227" s="438"/>
      <c r="AY227" s="438"/>
      <c r="AZ227" s="438"/>
      <c r="BA227" s="440"/>
      <c r="BB227" s="438"/>
      <c r="BC227" s="438"/>
      <c r="BD227" s="438"/>
      <c r="BE227" s="438"/>
      <c r="BF227" s="438"/>
      <c r="BG227" s="440"/>
      <c r="BH227" s="438"/>
      <c r="BI227" s="438"/>
      <c r="BJ227" s="438"/>
      <c r="BK227" s="438"/>
      <c r="BL227" s="438"/>
      <c r="BM227" s="440"/>
    </row>
    <row r="228" spans="1:65" s="40" customFormat="1" ht="5.25" customHeight="1">
      <c r="A228" s="438"/>
      <c r="B228" s="438"/>
      <c r="C228" s="438"/>
      <c r="D228" s="438"/>
      <c r="E228" s="438"/>
      <c r="F228" s="438"/>
      <c r="G228" s="438"/>
      <c r="H228" s="438"/>
      <c r="I228" s="438"/>
      <c r="J228" s="438"/>
      <c r="K228" s="438"/>
      <c r="L228" s="438"/>
      <c r="M228" s="438"/>
      <c r="N228" s="452"/>
      <c r="O228" s="438"/>
      <c r="P228" s="454"/>
      <c r="Q228" s="457"/>
      <c r="R228" s="45" t="s">
        <v>719</v>
      </c>
      <c r="S228" s="42"/>
      <c r="T228" s="42"/>
      <c r="U228" s="417"/>
      <c r="V228" s="418"/>
      <c r="W228" s="451"/>
      <c r="X228" s="459"/>
      <c r="Y228" s="417"/>
      <c r="Z228" s="445"/>
      <c r="AA228" s="449"/>
      <c r="AB228" s="445"/>
      <c r="AC228" s="449"/>
      <c r="AD228" s="447"/>
      <c r="AE228" s="445"/>
      <c r="AF228" s="445"/>
      <c r="AG228" s="445"/>
      <c r="AH228" s="418"/>
      <c r="AI228" s="415"/>
      <c r="AJ228" s="415"/>
      <c r="AK228" s="44"/>
      <c r="AL228" s="417"/>
      <c r="AM228" s="418"/>
      <c r="AN228" s="451"/>
      <c r="AO228" s="442"/>
      <c r="AP228" s="438"/>
      <c r="AQ228" s="439"/>
      <c r="AR228" s="439"/>
      <c r="AS228" s="439"/>
      <c r="AT228" s="439"/>
      <c r="AU228" s="438"/>
      <c r="AV228" s="438"/>
      <c r="AW228" s="438"/>
      <c r="AX228" s="438"/>
      <c r="AY228" s="439"/>
      <c r="AZ228" s="439"/>
      <c r="BA228" s="439"/>
      <c r="BB228" s="438"/>
      <c r="BC228" s="438"/>
      <c r="BD228" s="438"/>
      <c r="BE228" s="439"/>
      <c r="BF228" s="439"/>
      <c r="BG228" s="439"/>
      <c r="BH228" s="438"/>
      <c r="BI228" s="438"/>
      <c r="BJ228" s="438"/>
      <c r="BK228" s="439"/>
      <c r="BL228" s="439"/>
      <c r="BM228" s="439"/>
    </row>
    <row r="229" spans="1:65" s="40" customFormat="1" ht="5.25" customHeight="1">
      <c r="A229" s="438"/>
      <c r="B229" s="438"/>
      <c r="C229" s="438"/>
      <c r="D229" s="438"/>
      <c r="E229" s="438"/>
      <c r="F229" s="438"/>
      <c r="G229" s="438"/>
      <c r="H229" s="438"/>
      <c r="I229" s="438"/>
      <c r="J229" s="438"/>
      <c r="K229" s="438"/>
      <c r="L229" s="438"/>
      <c r="M229" s="438"/>
      <c r="N229" s="452"/>
      <c r="O229" s="438"/>
      <c r="P229" s="454"/>
      <c r="Q229" s="457"/>
      <c r="R229" s="45" t="s">
        <v>720</v>
      </c>
      <c r="S229" s="42"/>
      <c r="T229" s="42"/>
      <c r="U229" s="417"/>
      <c r="V229" s="418"/>
      <c r="W229" s="451"/>
      <c r="X229" s="459"/>
      <c r="Y229" s="417"/>
      <c r="Z229" s="445"/>
      <c r="AA229" s="449"/>
      <c r="AB229" s="445"/>
      <c r="AC229" s="449"/>
      <c r="AD229" s="447"/>
      <c r="AE229" s="445"/>
      <c r="AF229" s="445"/>
      <c r="AG229" s="445"/>
      <c r="AH229" s="418"/>
      <c r="AI229" s="415"/>
      <c r="AJ229" s="415"/>
      <c r="AK229" s="44"/>
      <c r="AL229" s="417"/>
      <c r="AM229" s="418"/>
      <c r="AN229" s="451"/>
      <c r="AO229" s="442"/>
      <c r="AP229" s="438"/>
      <c r="AQ229" s="439"/>
      <c r="AR229" s="439"/>
      <c r="AS229" s="439"/>
      <c r="AT229" s="439"/>
      <c r="AU229" s="438"/>
      <c r="AV229" s="438"/>
      <c r="AW229" s="438"/>
      <c r="AX229" s="438"/>
      <c r="AY229" s="439"/>
      <c r="AZ229" s="439"/>
      <c r="BA229" s="439"/>
      <c r="BB229" s="438"/>
      <c r="BC229" s="438"/>
      <c r="BD229" s="438"/>
      <c r="BE229" s="439"/>
      <c r="BF229" s="439"/>
      <c r="BG229" s="439"/>
      <c r="BH229" s="438"/>
      <c r="BI229" s="438"/>
      <c r="BJ229" s="438"/>
      <c r="BK229" s="439"/>
      <c r="BL229" s="439"/>
      <c r="BM229" s="439"/>
    </row>
    <row r="230" spans="1:65" s="40" customFormat="1" ht="5.25" customHeight="1">
      <c r="A230" s="438"/>
      <c r="B230" s="438"/>
      <c r="C230" s="438"/>
      <c r="D230" s="438"/>
      <c r="E230" s="438"/>
      <c r="F230" s="438"/>
      <c r="G230" s="438"/>
      <c r="H230" s="438"/>
      <c r="I230" s="438"/>
      <c r="J230" s="438"/>
      <c r="K230" s="438"/>
      <c r="L230" s="438"/>
      <c r="M230" s="438"/>
      <c r="N230" s="452"/>
      <c r="O230" s="438"/>
      <c r="P230" s="454"/>
      <c r="Q230" s="457"/>
      <c r="R230" s="45" t="s">
        <v>721</v>
      </c>
      <c r="S230" s="42"/>
      <c r="T230" s="42"/>
      <c r="U230" s="417"/>
      <c r="V230" s="418"/>
      <c r="W230" s="451"/>
      <c r="X230" s="459"/>
      <c r="Y230" s="417"/>
      <c r="Z230" s="445"/>
      <c r="AA230" s="449"/>
      <c r="AB230" s="445"/>
      <c r="AC230" s="449"/>
      <c r="AD230" s="447"/>
      <c r="AE230" s="445"/>
      <c r="AF230" s="445"/>
      <c r="AG230" s="445"/>
      <c r="AH230" s="418"/>
      <c r="AI230" s="415"/>
      <c r="AJ230" s="415"/>
      <c r="AK230" s="44"/>
      <c r="AL230" s="417"/>
      <c r="AM230" s="418"/>
      <c r="AN230" s="451"/>
      <c r="AO230" s="442"/>
      <c r="AP230" s="438"/>
      <c r="AQ230" s="439"/>
      <c r="AR230" s="439"/>
      <c r="AS230" s="439"/>
      <c r="AT230" s="439"/>
      <c r="AU230" s="438"/>
      <c r="AV230" s="438"/>
      <c r="AW230" s="438"/>
      <c r="AX230" s="438"/>
      <c r="AY230" s="439"/>
      <c r="AZ230" s="439"/>
      <c r="BA230" s="439"/>
      <c r="BB230" s="438"/>
      <c r="BC230" s="438"/>
      <c r="BD230" s="438"/>
      <c r="BE230" s="439"/>
      <c r="BF230" s="439"/>
      <c r="BG230" s="439"/>
      <c r="BH230" s="438"/>
      <c r="BI230" s="438"/>
      <c r="BJ230" s="438"/>
      <c r="BK230" s="439"/>
      <c r="BL230" s="439"/>
      <c r="BM230" s="439"/>
    </row>
    <row r="231" spans="1:65" s="40" customFormat="1" ht="5.25" customHeight="1">
      <c r="A231" s="438"/>
      <c r="B231" s="438"/>
      <c r="C231" s="438"/>
      <c r="D231" s="438"/>
      <c r="E231" s="438"/>
      <c r="F231" s="438"/>
      <c r="G231" s="438"/>
      <c r="H231" s="438"/>
      <c r="I231" s="438"/>
      <c r="J231" s="438"/>
      <c r="K231" s="438"/>
      <c r="L231" s="438"/>
      <c r="M231" s="438"/>
      <c r="N231" s="452"/>
      <c r="O231" s="438"/>
      <c r="P231" s="454"/>
      <c r="Q231" s="457"/>
      <c r="R231" s="45" t="s">
        <v>722</v>
      </c>
      <c r="S231" s="42"/>
      <c r="T231" s="42"/>
      <c r="U231" s="417"/>
      <c r="V231" s="418"/>
      <c r="W231" s="451"/>
      <c r="X231" s="459"/>
      <c r="Y231" s="417"/>
      <c r="Z231" s="445"/>
      <c r="AA231" s="449"/>
      <c r="AB231" s="445"/>
      <c r="AC231" s="449"/>
      <c r="AD231" s="447"/>
      <c r="AE231" s="445"/>
      <c r="AF231" s="445"/>
      <c r="AG231" s="445"/>
      <c r="AH231" s="418"/>
      <c r="AI231" s="415"/>
      <c r="AJ231" s="415"/>
      <c r="AK231" s="44"/>
      <c r="AL231" s="417"/>
      <c r="AM231" s="418"/>
      <c r="AN231" s="451"/>
      <c r="AO231" s="442"/>
      <c r="AP231" s="438"/>
      <c r="AQ231" s="439"/>
      <c r="AR231" s="439"/>
      <c r="AS231" s="439"/>
      <c r="AT231" s="439"/>
      <c r="AU231" s="438"/>
      <c r="AV231" s="438"/>
      <c r="AW231" s="438"/>
      <c r="AX231" s="438"/>
      <c r="AY231" s="439"/>
      <c r="AZ231" s="439"/>
      <c r="BA231" s="439"/>
      <c r="BB231" s="438"/>
      <c r="BC231" s="438"/>
      <c r="BD231" s="438"/>
      <c r="BE231" s="439"/>
      <c r="BF231" s="439"/>
      <c r="BG231" s="439"/>
      <c r="BH231" s="438"/>
      <c r="BI231" s="438"/>
      <c r="BJ231" s="438"/>
      <c r="BK231" s="439"/>
      <c r="BL231" s="439"/>
      <c r="BM231" s="439"/>
    </row>
    <row r="232" spans="1:65" s="40" customFormat="1" ht="5.25" customHeight="1">
      <c r="A232" s="438"/>
      <c r="B232" s="438"/>
      <c r="C232" s="438"/>
      <c r="D232" s="438"/>
      <c r="E232" s="438"/>
      <c r="F232" s="438"/>
      <c r="G232" s="438"/>
      <c r="H232" s="438"/>
      <c r="I232" s="438"/>
      <c r="J232" s="438"/>
      <c r="K232" s="438"/>
      <c r="L232" s="438"/>
      <c r="M232" s="438"/>
      <c r="N232" s="452"/>
      <c r="O232" s="438"/>
      <c r="P232" s="454"/>
      <c r="Q232" s="457"/>
      <c r="R232" s="45" t="s">
        <v>723</v>
      </c>
      <c r="S232" s="42"/>
      <c r="T232" s="42"/>
      <c r="U232" s="417"/>
      <c r="V232" s="418"/>
      <c r="W232" s="451"/>
      <c r="X232" s="459"/>
      <c r="Y232" s="417"/>
      <c r="Z232" s="445"/>
      <c r="AA232" s="449"/>
      <c r="AB232" s="445"/>
      <c r="AC232" s="449"/>
      <c r="AD232" s="447"/>
      <c r="AE232" s="445"/>
      <c r="AF232" s="445"/>
      <c r="AG232" s="445"/>
      <c r="AH232" s="418"/>
      <c r="AI232" s="415"/>
      <c r="AJ232" s="415"/>
      <c r="AK232" s="44"/>
      <c r="AL232" s="417"/>
      <c r="AM232" s="418"/>
      <c r="AN232" s="451"/>
      <c r="AO232" s="442"/>
      <c r="AP232" s="438"/>
      <c r="AQ232" s="439"/>
      <c r="AR232" s="439"/>
      <c r="AS232" s="439"/>
      <c r="AT232" s="439"/>
      <c r="AU232" s="438"/>
      <c r="AV232" s="438"/>
      <c r="AW232" s="438"/>
      <c r="AX232" s="438"/>
      <c r="AY232" s="439"/>
      <c r="AZ232" s="439"/>
      <c r="BA232" s="439"/>
      <c r="BB232" s="438"/>
      <c r="BC232" s="438"/>
      <c r="BD232" s="438"/>
      <c r="BE232" s="439"/>
      <c r="BF232" s="439"/>
      <c r="BG232" s="439"/>
      <c r="BH232" s="438"/>
      <c r="BI232" s="438"/>
      <c r="BJ232" s="438"/>
      <c r="BK232" s="439"/>
      <c r="BL232" s="439"/>
      <c r="BM232" s="439"/>
    </row>
    <row r="233" spans="1:65" s="40" customFormat="1" ht="5.25" customHeight="1">
      <c r="A233" s="438"/>
      <c r="B233" s="438"/>
      <c r="C233" s="438"/>
      <c r="D233" s="438"/>
      <c r="E233" s="438"/>
      <c r="F233" s="438"/>
      <c r="G233" s="438"/>
      <c r="H233" s="438"/>
      <c r="I233" s="438"/>
      <c r="J233" s="438"/>
      <c r="K233" s="438"/>
      <c r="L233" s="438"/>
      <c r="M233" s="438"/>
      <c r="N233" s="452"/>
      <c r="O233" s="438"/>
      <c r="P233" s="454"/>
      <c r="Q233" s="457"/>
      <c r="R233" s="45" t="s">
        <v>724</v>
      </c>
      <c r="S233" s="42"/>
      <c r="T233" s="42"/>
      <c r="U233" s="417"/>
      <c r="V233" s="418"/>
      <c r="W233" s="451"/>
      <c r="X233" s="459"/>
      <c r="Y233" s="417"/>
      <c r="Z233" s="445"/>
      <c r="AA233" s="450"/>
      <c r="AB233" s="445"/>
      <c r="AC233" s="450"/>
      <c r="AD233" s="447"/>
      <c r="AE233" s="445"/>
      <c r="AF233" s="445"/>
      <c r="AG233" s="445"/>
      <c r="AH233" s="418"/>
      <c r="AI233" s="415"/>
      <c r="AJ233" s="415"/>
      <c r="AK233" s="44"/>
      <c r="AL233" s="417"/>
      <c r="AM233" s="418"/>
      <c r="AN233" s="451"/>
      <c r="AO233" s="442"/>
      <c r="AP233" s="438"/>
      <c r="AQ233" s="439"/>
      <c r="AR233" s="439"/>
      <c r="AS233" s="439"/>
      <c r="AT233" s="439"/>
      <c r="AU233" s="438"/>
      <c r="AV233" s="438"/>
      <c r="AW233" s="438"/>
      <c r="AX233" s="438"/>
      <c r="AY233" s="439"/>
      <c r="AZ233" s="439"/>
      <c r="BA233" s="439"/>
      <c r="BB233" s="438"/>
      <c r="BC233" s="438"/>
      <c r="BD233" s="438"/>
      <c r="BE233" s="439"/>
      <c r="BF233" s="439"/>
      <c r="BG233" s="439"/>
      <c r="BH233" s="438"/>
      <c r="BI233" s="438"/>
      <c r="BJ233" s="438"/>
      <c r="BK233" s="439"/>
      <c r="BL233" s="439"/>
      <c r="BM233" s="439"/>
    </row>
    <row r="234" spans="1:65" s="40" customFormat="1" ht="5.25" customHeight="1">
      <c r="A234" s="438"/>
      <c r="B234" s="438"/>
      <c r="C234" s="438"/>
      <c r="D234" s="438"/>
      <c r="E234" s="438"/>
      <c r="F234" s="438"/>
      <c r="G234" s="438"/>
      <c r="H234" s="438"/>
      <c r="I234" s="438"/>
      <c r="J234" s="438"/>
      <c r="K234" s="438"/>
      <c r="L234" s="438"/>
      <c r="M234" s="438"/>
      <c r="N234" s="452"/>
      <c r="O234" s="438"/>
      <c r="P234" s="454"/>
      <c r="Q234" s="457"/>
      <c r="R234" s="45" t="s">
        <v>725</v>
      </c>
      <c r="S234" s="42"/>
      <c r="T234" s="42"/>
      <c r="U234" s="417"/>
      <c r="V234" s="418"/>
      <c r="W234" s="451"/>
      <c r="X234" s="459"/>
      <c r="Y234" s="417" t="str">
        <f>IF(Z234="Preventivo","X",IF(Z227="Detectivo","X","X "))</f>
        <v xml:space="preserve">X </v>
      </c>
      <c r="Z234" s="443" t="s">
        <v>593</v>
      </c>
      <c r="AA234" s="448">
        <f>IF(Z234="","",IF(Z234="Preventivo",25%,15%))</f>
        <v>0.15</v>
      </c>
      <c r="AB234" s="443" t="s">
        <v>594</v>
      </c>
      <c r="AC234" s="419">
        <f>IF(AB234="Automatico",25%,15%)</f>
        <v>0.15</v>
      </c>
      <c r="AD234" s="418">
        <f>AA234+AC234</f>
        <v>0.3</v>
      </c>
      <c r="AE234" s="443"/>
      <c r="AF234" s="443"/>
      <c r="AG234" s="443"/>
      <c r="AH234" s="418" t="e">
        <f>AH227-(AH227*AD234)</f>
        <v>#VALUE!</v>
      </c>
      <c r="AI234" s="415"/>
      <c r="AJ234" s="415"/>
      <c r="AK234" s="44"/>
      <c r="AL234" s="417"/>
      <c r="AM234" s="418"/>
      <c r="AN234" s="451"/>
      <c r="AO234" s="442"/>
      <c r="AP234" s="438"/>
      <c r="AQ234" s="438"/>
      <c r="AR234" s="446"/>
      <c r="AS234" s="446"/>
      <c r="AT234" s="438"/>
      <c r="AU234" s="438"/>
      <c r="AV234" s="438"/>
      <c r="AW234" s="438"/>
      <c r="AX234" s="438"/>
      <c r="AY234" s="438"/>
      <c r="AZ234" s="438"/>
      <c r="BA234" s="440"/>
      <c r="BB234" s="438"/>
      <c r="BC234" s="438"/>
      <c r="BD234" s="438"/>
      <c r="BE234" s="438"/>
      <c r="BF234" s="438"/>
      <c r="BG234" s="440"/>
      <c r="BH234" s="438"/>
      <c r="BI234" s="438"/>
      <c r="BJ234" s="438"/>
      <c r="BK234" s="438"/>
      <c r="BL234" s="438"/>
      <c r="BM234" s="440"/>
    </row>
    <row r="235" spans="1:65" s="40" customFormat="1" ht="5.25" customHeight="1">
      <c r="A235" s="438"/>
      <c r="B235" s="438"/>
      <c r="C235" s="438"/>
      <c r="D235" s="438"/>
      <c r="E235" s="438"/>
      <c r="F235" s="438"/>
      <c r="G235" s="438"/>
      <c r="H235" s="438"/>
      <c r="I235" s="438"/>
      <c r="J235" s="438"/>
      <c r="K235" s="438"/>
      <c r="L235" s="438"/>
      <c r="M235" s="438"/>
      <c r="N235" s="452"/>
      <c r="O235" s="438"/>
      <c r="P235" s="454"/>
      <c r="Q235" s="457"/>
      <c r="R235" s="45" t="s">
        <v>731</v>
      </c>
      <c r="S235" s="42"/>
      <c r="T235" s="42"/>
      <c r="U235" s="417"/>
      <c r="V235" s="418"/>
      <c r="W235" s="451"/>
      <c r="X235" s="459"/>
      <c r="Y235" s="447"/>
      <c r="Z235" s="445"/>
      <c r="AA235" s="449"/>
      <c r="AB235" s="445"/>
      <c r="AC235" s="420"/>
      <c r="AD235" s="447"/>
      <c r="AE235" s="443"/>
      <c r="AF235" s="445"/>
      <c r="AG235" s="445"/>
      <c r="AH235" s="418"/>
      <c r="AI235" s="415"/>
      <c r="AJ235" s="415"/>
      <c r="AK235" s="44"/>
      <c r="AL235" s="417"/>
      <c r="AM235" s="418"/>
      <c r="AN235" s="451"/>
      <c r="AO235" s="442"/>
      <c r="AP235" s="439"/>
      <c r="AQ235" s="439"/>
      <c r="AR235" s="439"/>
      <c r="AS235" s="439"/>
      <c r="AT235" s="439"/>
      <c r="AU235" s="438"/>
      <c r="AV235" s="439"/>
      <c r="AW235" s="439"/>
      <c r="AX235" s="439"/>
      <c r="AY235" s="439"/>
      <c r="AZ235" s="439"/>
      <c r="BA235" s="439"/>
      <c r="BB235" s="439"/>
      <c r="BC235" s="439"/>
      <c r="BD235" s="439"/>
      <c r="BE235" s="439"/>
      <c r="BF235" s="439"/>
      <c r="BG235" s="439"/>
      <c r="BH235" s="439"/>
      <c r="BI235" s="439"/>
      <c r="BJ235" s="439"/>
      <c r="BK235" s="439"/>
      <c r="BL235" s="439"/>
      <c r="BM235" s="439"/>
    </row>
    <row r="236" spans="1:65" s="40" customFormat="1" ht="5.25" customHeight="1">
      <c r="A236" s="438"/>
      <c r="B236" s="438"/>
      <c r="C236" s="438"/>
      <c r="D236" s="438"/>
      <c r="E236" s="438"/>
      <c r="F236" s="438"/>
      <c r="G236" s="438"/>
      <c r="H236" s="438"/>
      <c r="I236" s="438"/>
      <c r="J236" s="438"/>
      <c r="K236" s="438"/>
      <c r="L236" s="438"/>
      <c r="M236" s="438"/>
      <c r="N236" s="452"/>
      <c r="O236" s="438"/>
      <c r="P236" s="454"/>
      <c r="Q236" s="457"/>
      <c r="R236" s="45" t="s">
        <v>732</v>
      </c>
      <c r="S236" s="42"/>
      <c r="T236" s="42"/>
      <c r="U236" s="417"/>
      <c r="V236" s="418"/>
      <c r="W236" s="451"/>
      <c r="X236" s="459"/>
      <c r="Y236" s="447"/>
      <c r="Z236" s="445"/>
      <c r="AA236" s="449"/>
      <c r="AB236" s="445"/>
      <c r="AC236" s="420"/>
      <c r="AD236" s="447"/>
      <c r="AE236" s="443"/>
      <c r="AF236" s="445"/>
      <c r="AG236" s="445"/>
      <c r="AH236" s="418"/>
      <c r="AI236" s="415"/>
      <c r="AJ236" s="415"/>
      <c r="AK236" s="44"/>
      <c r="AL236" s="417"/>
      <c r="AM236" s="418"/>
      <c r="AN236" s="451"/>
      <c r="AO236" s="442"/>
      <c r="AP236" s="439"/>
      <c r="AQ236" s="439"/>
      <c r="AR236" s="439"/>
      <c r="AS236" s="439"/>
      <c r="AT236" s="439"/>
      <c r="AU236" s="438"/>
      <c r="AV236" s="439"/>
      <c r="AW236" s="439"/>
      <c r="AX236" s="439"/>
      <c r="AY236" s="439"/>
      <c r="AZ236" s="439"/>
      <c r="BA236" s="439"/>
      <c r="BB236" s="439"/>
      <c r="BC236" s="439"/>
      <c r="BD236" s="439"/>
      <c r="BE236" s="439"/>
      <c r="BF236" s="439"/>
      <c r="BG236" s="439"/>
      <c r="BH236" s="439"/>
      <c r="BI236" s="439"/>
      <c r="BJ236" s="439"/>
      <c r="BK236" s="439"/>
      <c r="BL236" s="439"/>
      <c r="BM236" s="439"/>
    </row>
    <row r="237" spans="1:65" s="40" customFormat="1" ht="5.25" customHeight="1">
      <c r="A237" s="438"/>
      <c r="B237" s="438"/>
      <c r="C237" s="438"/>
      <c r="D237" s="438"/>
      <c r="E237" s="438"/>
      <c r="F237" s="438"/>
      <c r="G237" s="438"/>
      <c r="H237" s="438"/>
      <c r="I237" s="438"/>
      <c r="J237" s="438"/>
      <c r="K237" s="438"/>
      <c r="L237" s="438"/>
      <c r="M237" s="438"/>
      <c r="N237" s="452"/>
      <c r="O237" s="438"/>
      <c r="P237" s="454"/>
      <c r="Q237" s="457"/>
      <c r="R237" s="45" t="s">
        <v>733</v>
      </c>
      <c r="S237" s="42"/>
      <c r="T237" s="42"/>
      <c r="U237" s="417"/>
      <c r="V237" s="418"/>
      <c r="W237" s="451"/>
      <c r="X237" s="459"/>
      <c r="Y237" s="447"/>
      <c r="Z237" s="445"/>
      <c r="AA237" s="449"/>
      <c r="AB237" s="445"/>
      <c r="AC237" s="420"/>
      <c r="AD237" s="447"/>
      <c r="AE237" s="443"/>
      <c r="AF237" s="445"/>
      <c r="AG237" s="445"/>
      <c r="AH237" s="418"/>
      <c r="AI237" s="415"/>
      <c r="AJ237" s="415"/>
      <c r="AK237" s="44"/>
      <c r="AL237" s="417"/>
      <c r="AM237" s="418"/>
      <c r="AN237" s="451"/>
      <c r="AO237" s="442"/>
      <c r="AP237" s="439"/>
      <c r="AQ237" s="439"/>
      <c r="AR237" s="439"/>
      <c r="AS237" s="439"/>
      <c r="AT237" s="439"/>
      <c r="AU237" s="438"/>
      <c r="AV237" s="439"/>
      <c r="AW237" s="439"/>
      <c r="AX237" s="439"/>
      <c r="AY237" s="439"/>
      <c r="AZ237" s="439"/>
      <c r="BA237" s="439"/>
      <c r="BB237" s="439"/>
      <c r="BC237" s="439"/>
      <c r="BD237" s="439"/>
      <c r="BE237" s="439"/>
      <c r="BF237" s="439"/>
      <c r="BG237" s="439"/>
      <c r="BH237" s="439"/>
      <c r="BI237" s="439"/>
      <c r="BJ237" s="439"/>
      <c r="BK237" s="439"/>
      <c r="BL237" s="439"/>
      <c r="BM237" s="439"/>
    </row>
    <row r="238" spans="1:65" s="40" customFormat="1" ht="5.25" customHeight="1">
      <c r="A238" s="438"/>
      <c r="B238" s="438"/>
      <c r="C238" s="438"/>
      <c r="D238" s="438"/>
      <c r="E238" s="438"/>
      <c r="F238" s="438"/>
      <c r="G238" s="438"/>
      <c r="H238" s="438"/>
      <c r="I238" s="438"/>
      <c r="J238" s="438"/>
      <c r="K238" s="438"/>
      <c r="L238" s="438"/>
      <c r="M238" s="438"/>
      <c r="N238" s="452"/>
      <c r="O238" s="438"/>
      <c r="P238" s="454"/>
      <c r="Q238" s="457"/>
      <c r="R238" s="45" t="s">
        <v>734</v>
      </c>
      <c r="S238" s="42"/>
      <c r="T238" s="42"/>
      <c r="U238" s="417"/>
      <c r="V238" s="418"/>
      <c r="W238" s="451"/>
      <c r="X238" s="459"/>
      <c r="Y238" s="447"/>
      <c r="Z238" s="445"/>
      <c r="AA238" s="449"/>
      <c r="AB238" s="445"/>
      <c r="AC238" s="420"/>
      <c r="AD238" s="447"/>
      <c r="AE238" s="443"/>
      <c r="AF238" s="445"/>
      <c r="AG238" s="445"/>
      <c r="AH238" s="418"/>
      <c r="AI238" s="415"/>
      <c r="AJ238" s="415"/>
      <c r="AK238" s="44"/>
      <c r="AL238" s="417"/>
      <c r="AM238" s="418"/>
      <c r="AN238" s="451"/>
      <c r="AO238" s="442"/>
      <c r="AP238" s="439"/>
      <c r="AQ238" s="439"/>
      <c r="AR238" s="439"/>
      <c r="AS238" s="439"/>
      <c r="AT238" s="439"/>
      <c r="AU238" s="438"/>
      <c r="AV238" s="439"/>
      <c r="AW238" s="439"/>
      <c r="AX238" s="439"/>
      <c r="AY238" s="439"/>
      <c r="AZ238" s="439"/>
      <c r="BA238" s="439"/>
      <c r="BB238" s="439"/>
      <c r="BC238" s="439"/>
      <c r="BD238" s="439"/>
      <c r="BE238" s="439"/>
      <c r="BF238" s="439"/>
      <c r="BG238" s="439"/>
      <c r="BH238" s="439"/>
      <c r="BI238" s="439"/>
      <c r="BJ238" s="439"/>
      <c r="BK238" s="439"/>
      <c r="BL238" s="439"/>
      <c r="BM238" s="439"/>
    </row>
    <row r="239" spans="1:65" s="40" customFormat="1" ht="5.25" customHeight="1">
      <c r="A239" s="438"/>
      <c r="B239" s="438"/>
      <c r="C239" s="438"/>
      <c r="D239" s="438"/>
      <c r="E239" s="438"/>
      <c r="F239" s="438"/>
      <c r="G239" s="438"/>
      <c r="H239" s="438"/>
      <c r="I239" s="438"/>
      <c r="J239" s="438"/>
      <c r="K239" s="438"/>
      <c r="L239" s="438"/>
      <c r="M239" s="438"/>
      <c r="N239" s="452"/>
      <c r="O239" s="438"/>
      <c r="P239" s="454"/>
      <c r="Q239" s="457"/>
      <c r="R239" s="45" t="s">
        <v>735</v>
      </c>
      <c r="S239" s="42"/>
      <c r="T239" s="42"/>
      <c r="U239" s="417"/>
      <c r="V239" s="418"/>
      <c r="W239" s="451"/>
      <c r="X239" s="459"/>
      <c r="Y239" s="447"/>
      <c r="Z239" s="445"/>
      <c r="AA239" s="449"/>
      <c r="AB239" s="445"/>
      <c r="AC239" s="420"/>
      <c r="AD239" s="447"/>
      <c r="AE239" s="443"/>
      <c r="AF239" s="445"/>
      <c r="AG239" s="445"/>
      <c r="AH239" s="418"/>
      <c r="AI239" s="415"/>
      <c r="AJ239" s="415"/>
      <c r="AK239" s="44"/>
      <c r="AL239" s="417"/>
      <c r="AM239" s="418"/>
      <c r="AN239" s="451"/>
      <c r="AO239" s="442"/>
      <c r="AP239" s="439"/>
      <c r="AQ239" s="439"/>
      <c r="AR239" s="439"/>
      <c r="AS239" s="439"/>
      <c r="AT239" s="439"/>
      <c r="AU239" s="438"/>
      <c r="AV239" s="439"/>
      <c r="AW239" s="439"/>
      <c r="AX239" s="439"/>
      <c r="AY239" s="439"/>
      <c r="AZ239" s="439"/>
      <c r="BA239" s="439"/>
      <c r="BB239" s="439"/>
      <c r="BC239" s="439"/>
      <c r="BD239" s="439"/>
      <c r="BE239" s="439"/>
      <c r="BF239" s="439"/>
      <c r="BG239" s="439"/>
      <c r="BH239" s="439"/>
      <c r="BI239" s="439"/>
      <c r="BJ239" s="439"/>
      <c r="BK239" s="439"/>
      <c r="BL239" s="439"/>
      <c r="BM239" s="439"/>
    </row>
    <row r="240" spans="1:65" s="40" customFormat="1" ht="5.25" customHeight="1">
      <c r="A240" s="438"/>
      <c r="B240" s="438"/>
      <c r="C240" s="438"/>
      <c r="D240" s="438"/>
      <c r="E240" s="438"/>
      <c r="F240" s="438"/>
      <c r="G240" s="438"/>
      <c r="H240" s="438"/>
      <c r="I240" s="438"/>
      <c r="J240" s="438"/>
      <c r="K240" s="438"/>
      <c r="L240" s="438"/>
      <c r="M240" s="438"/>
      <c r="N240" s="452"/>
      <c r="O240" s="438"/>
      <c r="P240" s="454"/>
      <c r="Q240" s="457"/>
      <c r="R240" s="45" t="s">
        <v>736</v>
      </c>
      <c r="S240" s="42"/>
      <c r="T240" s="42"/>
      <c r="U240" s="417"/>
      <c r="V240" s="418"/>
      <c r="W240" s="451"/>
      <c r="X240" s="459"/>
      <c r="Y240" s="447"/>
      <c r="Z240" s="445"/>
      <c r="AA240" s="449"/>
      <c r="AB240" s="445"/>
      <c r="AC240" s="420"/>
      <c r="AD240" s="447"/>
      <c r="AE240" s="443"/>
      <c r="AF240" s="445"/>
      <c r="AG240" s="445"/>
      <c r="AH240" s="418"/>
      <c r="AI240" s="415"/>
      <c r="AJ240" s="415"/>
      <c r="AK240" s="44"/>
      <c r="AL240" s="417"/>
      <c r="AM240" s="418"/>
      <c r="AN240" s="451"/>
      <c r="AO240" s="442"/>
      <c r="AP240" s="439"/>
      <c r="AQ240" s="439"/>
      <c r="AR240" s="439"/>
      <c r="AS240" s="439"/>
      <c r="AT240" s="439"/>
      <c r="AU240" s="438"/>
      <c r="AV240" s="439"/>
      <c r="AW240" s="439"/>
      <c r="AX240" s="439"/>
      <c r="AY240" s="439"/>
      <c r="AZ240" s="439"/>
      <c r="BA240" s="439"/>
      <c r="BB240" s="439"/>
      <c r="BC240" s="439"/>
      <c r="BD240" s="439"/>
      <c r="BE240" s="439"/>
      <c r="BF240" s="439"/>
      <c r="BG240" s="439"/>
      <c r="BH240" s="439"/>
      <c r="BI240" s="439"/>
      <c r="BJ240" s="439"/>
      <c r="BK240" s="439"/>
      <c r="BL240" s="439"/>
      <c r="BM240" s="439"/>
    </row>
    <row r="241" spans="1:65" s="40" customFormat="1" ht="5.25" customHeight="1">
      <c r="A241" s="438"/>
      <c r="B241" s="438"/>
      <c r="C241" s="438"/>
      <c r="D241" s="438"/>
      <c r="E241" s="438"/>
      <c r="F241" s="438"/>
      <c r="G241" s="438"/>
      <c r="H241" s="438"/>
      <c r="I241" s="438"/>
      <c r="J241" s="438"/>
      <c r="K241" s="438"/>
      <c r="L241" s="438"/>
      <c r="M241" s="438"/>
      <c r="N241" s="452"/>
      <c r="O241" s="438"/>
      <c r="P241" s="454"/>
      <c r="Q241" s="457"/>
      <c r="R241" s="45" t="s">
        <v>737</v>
      </c>
      <c r="S241" s="42"/>
      <c r="T241" s="42"/>
      <c r="U241" s="417"/>
      <c r="V241" s="418"/>
      <c r="W241" s="451"/>
      <c r="X241" s="459"/>
      <c r="Y241" s="447"/>
      <c r="Z241" s="445"/>
      <c r="AA241" s="449"/>
      <c r="AB241" s="445"/>
      <c r="AC241" s="420"/>
      <c r="AD241" s="447"/>
      <c r="AE241" s="443"/>
      <c r="AF241" s="445"/>
      <c r="AG241" s="445"/>
      <c r="AH241" s="418"/>
      <c r="AI241" s="415"/>
      <c r="AJ241" s="415"/>
      <c r="AK241" s="44"/>
      <c r="AL241" s="417"/>
      <c r="AM241" s="418"/>
      <c r="AN241" s="451"/>
      <c r="AO241" s="442"/>
      <c r="AP241" s="439"/>
      <c r="AQ241" s="439"/>
      <c r="AR241" s="439"/>
      <c r="AS241" s="439"/>
      <c r="AT241" s="439"/>
      <c r="AU241" s="438"/>
      <c r="AV241" s="439"/>
      <c r="AW241" s="439"/>
      <c r="AX241" s="439"/>
      <c r="AY241" s="439"/>
      <c r="AZ241" s="439"/>
      <c r="BA241" s="439"/>
      <c r="BB241" s="439"/>
      <c r="BC241" s="439"/>
      <c r="BD241" s="439"/>
      <c r="BE241" s="439"/>
      <c r="BF241" s="439"/>
      <c r="BG241" s="439"/>
      <c r="BH241" s="439"/>
      <c r="BI241" s="439"/>
      <c r="BJ241" s="439"/>
      <c r="BK241" s="439"/>
      <c r="BL241" s="439"/>
      <c r="BM241" s="439"/>
    </row>
    <row r="242" spans="1:65" s="40" customFormat="1" ht="5.25" customHeight="1">
      <c r="A242" s="438"/>
      <c r="B242" s="438"/>
      <c r="C242" s="438"/>
      <c r="D242" s="438"/>
      <c r="E242" s="438"/>
      <c r="F242" s="438"/>
      <c r="G242" s="438"/>
      <c r="H242" s="438"/>
      <c r="I242" s="438"/>
      <c r="J242" s="438"/>
      <c r="K242" s="438"/>
      <c r="L242" s="438"/>
      <c r="M242" s="438"/>
      <c r="N242" s="452"/>
      <c r="O242" s="438"/>
      <c r="P242" s="454"/>
      <c r="Q242" s="457"/>
      <c r="R242" s="45" t="s">
        <v>738</v>
      </c>
      <c r="S242" s="42"/>
      <c r="T242" s="42"/>
      <c r="U242" s="417"/>
      <c r="V242" s="418"/>
      <c r="W242" s="451"/>
      <c r="X242" s="459"/>
      <c r="Y242" s="447"/>
      <c r="Z242" s="445"/>
      <c r="AA242" s="449"/>
      <c r="AB242" s="445"/>
      <c r="AC242" s="420"/>
      <c r="AD242" s="447"/>
      <c r="AE242" s="443"/>
      <c r="AF242" s="445"/>
      <c r="AG242" s="445"/>
      <c r="AH242" s="418"/>
      <c r="AI242" s="415"/>
      <c r="AJ242" s="415"/>
      <c r="AK242" s="44"/>
      <c r="AL242" s="417"/>
      <c r="AM242" s="418"/>
      <c r="AN242" s="451"/>
      <c r="AO242" s="442"/>
      <c r="AP242" s="439"/>
      <c r="AQ242" s="439"/>
      <c r="AR242" s="439"/>
      <c r="AS242" s="439"/>
      <c r="AT242" s="439"/>
      <c r="AU242" s="438"/>
      <c r="AV242" s="439"/>
      <c r="AW242" s="439"/>
      <c r="AX242" s="439"/>
      <c r="AY242" s="439"/>
      <c r="AZ242" s="439"/>
      <c r="BA242" s="439"/>
      <c r="BB242" s="439"/>
      <c r="BC242" s="439"/>
      <c r="BD242" s="439"/>
      <c r="BE242" s="439"/>
      <c r="BF242" s="439"/>
      <c r="BG242" s="439"/>
      <c r="BH242" s="439"/>
      <c r="BI242" s="439"/>
      <c r="BJ242" s="439"/>
      <c r="BK242" s="439"/>
      <c r="BL242" s="439"/>
      <c r="BM242" s="439"/>
    </row>
    <row r="243" spans="1:65" s="40" customFormat="1" ht="5.25" customHeight="1">
      <c r="A243" s="438"/>
      <c r="B243" s="438"/>
      <c r="C243" s="438"/>
      <c r="D243" s="438"/>
      <c r="E243" s="438"/>
      <c r="F243" s="438"/>
      <c r="G243" s="438"/>
      <c r="H243" s="438"/>
      <c r="I243" s="438"/>
      <c r="J243" s="438"/>
      <c r="K243" s="438"/>
      <c r="L243" s="438"/>
      <c r="M243" s="438"/>
      <c r="N243" s="452"/>
      <c r="O243" s="438"/>
      <c r="P243" s="454"/>
      <c r="Q243" s="457"/>
      <c r="R243" s="45" t="s">
        <v>739</v>
      </c>
      <c r="S243" s="42"/>
      <c r="T243" s="42"/>
      <c r="U243" s="417"/>
      <c r="V243" s="418"/>
      <c r="W243" s="451"/>
      <c r="X243" s="459"/>
      <c r="Y243" s="447"/>
      <c r="Z243" s="445"/>
      <c r="AA243" s="449"/>
      <c r="AB243" s="445"/>
      <c r="AC243" s="420"/>
      <c r="AD243" s="447"/>
      <c r="AE243" s="443"/>
      <c r="AF243" s="445"/>
      <c r="AG243" s="445"/>
      <c r="AH243" s="418"/>
      <c r="AI243" s="415"/>
      <c r="AJ243" s="415"/>
      <c r="AK243" s="44"/>
      <c r="AL243" s="417"/>
      <c r="AM243" s="418"/>
      <c r="AN243" s="451"/>
      <c r="AO243" s="442"/>
      <c r="AP243" s="439"/>
      <c r="AQ243" s="439"/>
      <c r="AR243" s="439"/>
      <c r="AS243" s="439"/>
      <c r="AT243" s="439"/>
      <c r="AU243" s="438"/>
      <c r="AV243" s="439"/>
      <c r="AW243" s="439"/>
      <c r="AX243" s="439"/>
      <c r="AY243" s="439"/>
      <c r="AZ243" s="439"/>
      <c r="BA243" s="439"/>
      <c r="BB243" s="439"/>
      <c r="BC243" s="439"/>
      <c r="BD243" s="439"/>
      <c r="BE243" s="439"/>
      <c r="BF243" s="439"/>
      <c r="BG243" s="439"/>
      <c r="BH243" s="439"/>
      <c r="BI243" s="439"/>
      <c r="BJ243" s="439"/>
      <c r="BK243" s="439"/>
      <c r="BL243" s="439"/>
      <c r="BM243" s="439"/>
    </row>
    <row r="244" spans="1:65" s="40" customFormat="1" ht="5.25" customHeight="1">
      <c r="A244" s="438"/>
      <c r="B244" s="438"/>
      <c r="C244" s="438"/>
      <c r="D244" s="438"/>
      <c r="E244" s="438"/>
      <c r="F244" s="438"/>
      <c r="G244" s="438"/>
      <c r="H244" s="438"/>
      <c r="I244" s="438"/>
      <c r="J244" s="438"/>
      <c r="K244" s="438"/>
      <c r="L244" s="438"/>
      <c r="M244" s="438"/>
      <c r="N244" s="452"/>
      <c r="O244" s="438"/>
      <c r="P244" s="454"/>
      <c r="Q244" s="457"/>
      <c r="R244" s="45" t="s">
        <v>740</v>
      </c>
      <c r="S244" s="42"/>
      <c r="T244" s="42"/>
      <c r="U244" s="417"/>
      <c r="V244" s="418"/>
      <c r="W244" s="451"/>
      <c r="X244" s="459"/>
      <c r="Y244" s="447"/>
      <c r="Z244" s="445"/>
      <c r="AA244" s="449"/>
      <c r="AB244" s="445"/>
      <c r="AC244" s="420"/>
      <c r="AD244" s="447"/>
      <c r="AE244" s="443"/>
      <c r="AF244" s="445"/>
      <c r="AG244" s="445"/>
      <c r="AH244" s="418"/>
      <c r="AI244" s="415"/>
      <c r="AJ244" s="415"/>
      <c r="AK244" s="44"/>
      <c r="AL244" s="417"/>
      <c r="AM244" s="418"/>
      <c r="AN244" s="451"/>
      <c r="AO244" s="442"/>
      <c r="AP244" s="439"/>
      <c r="AQ244" s="439"/>
      <c r="AR244" s="439"/>
      <c r="AS244" s="439"/>
      <c r="AT244" s="439"/>
      <c r="AU244" s="438"/>
      <c r="AV244" s="439"/>
      <c r="AW244" s="439"/>
      <c r="AX244" s="439"/>
      <c r="AY244" s="439"/>
      <c r="AZ244" s="439"/>
      <c r="BA244" s="439"/>
      <c r="BB244" s="439"/>
      <c r="BC244" s="439"/>
      <c r="BD244" s="439"/>
      <c r="BE244" s="439"/>
      <c r="BF244" s="439"/>
      <c r="BG244" s="439"/>
      <c r="BH244" s="439"/>
      <c r="BI244" s="439"/>
      <c r="BJ244" s="439"/>
      <c r="BK244" s="439"/>
      <c r="BL244" s="439"/>
      <c r="BM244" s="439"/>
    </row>
    <row r="245" spans="1:65" s="40" customFormat="1" ht="5.25" customHeight="1">
      <c r="A245" s="438"/>
      <c r="B245" s="438"/>
      <c r="C245" s="438"/>
      <c r="D245" s="438"/>
      <c r="E245" s="438"/>
      <c r="F245" s="438"/>
      <c r="G245" s="438"/>
      <c r="H245" s="438"/>
      <c r="I245" s="438"/>
      <c r="J245" s="438"/>
      <c r="K245" s="438"/>
      <c r="L245" s="438"/>
      <c r="M245" s="438"/>
      <c r="N245" s="452"/>
      <c r="O245" s="438"/>
      <c r="P245" s="454"/>
      <c r="Q245" s="457"/>
      <c r="R245" s="45" t="s">
        <v>741</v>
      </c>
      <c r="S245" s="42"/>
      <c r="T245" s="42"/>
      <c r="U245" s="417"/>
      <c r="V245" s="418"/>
      <c r="W245" s="451"/>
      <c r="X245" s="459"/>
      <c r="Y245" s="447"/>
      <c r="Z245" s="445"/>
      <c r="AA245" s="449"/>
      <c r="AB245" s="445"/>
      <c r="AC245" s="420"/>
      <c r="AD245" s="447"/>
      <c r="AE245" s="443"/>
      <c r="AF245" s="445"/>
      <c r="AG245" s="445"/>
      <c r="AH245" s="418"/>
      <c r="AI245" s="415"/>
      <c r="AJ245" s="415"/>
      <c r="AK245" s="44"/>
      <c r="AL245" s="417"/>
      <c r="AM245" s="418"/>
      <c r="AN245" s="451"/>
      <c r="AO245" s="442"/>
      <c r="AP245" s="439"/>
      <c r="AQ245" s="439"/>
      <c r="AR245" s="439"/>
      <c r="AS245" s="439"/>
      <c r="AT245" s="439"/>
      <c r="AU245" s="438"/>
      <c r="AV245" s="439"/>
      <c r="AW245" s="439"/>
      <c r="AX245" s="439"/>
      <c r="AY245" s="439"/>
      <c r="AZ245" s="439"/>
      <c r="BA245" s="439"/>
      <c r="BB245" s="439"/>
      <c r="BC245" s="439"/>
      <c r="BD245" s="439"/>
      <c r="BE245" s="439"/>
      <c r="BF245" s="439"/>
      <c r="BG245" s="439"/>
      <c r="BH245" s="439"/>
      <c r="BI245" s="439"/>
      <c r="BJ245" s="439"/>
      <c r="BK245" s="439"/>
      <c r="BL245" s="439"/>
      <c r="BM245" s="439"/>
    </row>
    <row r="246" spans="1:65" s="40" customFormat="1" ht="5.25" customHeight="1">
      <c r="A246" s="438"/>
      <c r="B246" s="438"/>
      <c r="C246" s="438"/>
      <c r="D246" s="438"/>
      <c r="E246" s="438"/>
      <c r="F246" s="438"/>
      <c r="G246" s="438"/>
      <c r="H246" s="438"/>
      <c r="I246" s="438"/>
      <c r="J246" s="438"/>
      <c r="K246" s="438"/>
      <c r="L246" s="438"/>
      <c r="M246" s="438"/>
      <c r="N246" s="452"/>
      <c r="O246" s="438"/>
      <c r="P246" s="455"/>
      <c r="Q246" s="458"/>
      <c r="R246" s="43" t="s">
        <v>742</v>
      </c>
      <c r="S246" s="42">
        <f>COUNTA(S227:S245)</f>
        <v>0</v>
      </c>
      <c r="T246" s="42">
        <f>COUNTA(T227:T245)</f>
        <v>0</v>
      </c>
      <c r="U246" s="417"/>
      <c r="V246" s="418"/>
      <c r="W246" s="451"/>
      <c r="X246" s="459"/>
      <c r="Y246" s="447"/>
      <c r="Z246" s="445"/>
      <c r="AA246" s="450"/>
      <c r="AB246" s="445"/>
      <c r="AC246" s="421"/>
      <c r="AD246" s="447"/>
      <c r="AE246" s="443"/>
      <c r="AF246" s="445"/>
      <c r="AG246" s="445"/>
      <c r="AH246" s="418"/>
      <c r="AI246" s="416"/>
      <c r="AJ246" s="416"/>
      <c r="AK246" s="41"/>
      <c r="AL246" s="417"/>
      <c r="AM246" s="418"/>
      <c r="AN246" s="451"/>
      <c r="AO246" s="442"/>
      <c r="AP246" s="439"/>
      <c r="AQ246" s="439"/>
      <c r="AR246" s="439"/>
      <c r="AS246" s="439"/>
      <c r="AT246" s="439"/>
      <c r="AU246" s="438"/>
      <c r="AV246" s="439"/>
      <c r="AW246" s="439"/>
      <c r="AX246" s="439"/>
      <c r="AY246" s="439"/>
      <c r="AZ246" s="439"/>
      <c r="BA246" s="439"/>
      <c r="BB246" s="439"/>
      <c r="BC246" s="439"/>
      <c r="BD246" s="439"/>
      <c r="BE246" s="439"/>
      <c r="BF246" s="439"/>
      <c r="BG246" s="439"/>
      <c r="BH246" s="439"/>
      <c r="BI246" s="439"/>
      <c r="BJ246" s="439"/>
      <c r="BK246" s="439"/>
      <c r="BL246" s="439"/>
      <c r="BM246" s="439"/>
    </row>
    <row r="247" spans="1:65" s="40" customFormat="1" ht="5.25" customHeight="1">
      <c r="A247" s="438">
        <v>11</v>
      </c>
      <c r="B247" s="438" t="s">
        <v>600</v>
      </c>
      <c r="C247" s="438" t="s">
        <v>827</v>
      </c>
      <c r="D247" s="438"/>
      <c r="E247" s="438" t="s">
        <v>828</v>
      </c>
      <c r="F247" s="438" t="s">
        <v>837</v>
      </c>
      <c r="G247" s="438"/>
      <c r="H247" s="438"/>
      <c r="I247" s="438"/>
      <c r="J247" s="438"/>
      <c r="K247" s="438"/>
      <c r="L247" s="438"/>
      <c r="M247" s="438"/>
      <c r="N247" s="452" t="s">
        <v>705</v>
      </c>
      <c r="O247" s="438"/>
      <c r="P247" s="453"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456">
        <f>IF(P247="Casi seguro",100%,IF(P247="Probable",80%,IF(P247="Posible",60%,IF(P247="Improbable",40%,IF(P247="Rara vez",20%,0)))))</f>
        <v>0</v>
      </c>
      <c r="R247" s="45" t="s">
        <v>707</v>
      </c>
      <c r="S247" s="42"/>
      <c r="T247" s="42"/>
      <c r="U247" s="417" t="str">
        <f>IF(S266&lt;=5,"Moderado",IF(S266&lt;=11,"Mayor","Catastrofico"))</f>
        <v>Moderado</v>
      </c>
      <c r="V247" s="418">
        <f>IF(U247=0,0,IF(U247="Moderado",60%,IF(U247="Mayor",80%,100%)))</f>
        <v>0.6</v>
      </c>
      <c r="W247" s="451" t="e">
        <f>VLOOKUP(P247,[3]Matriz!B123:G128,MATCH(U247,[3]Matriz!B123:G123,0),FALSE)</f>
        <v>#N/A</v>
      </c>
      <c r="X247" s="459" t="s">
        <v>838</v>
      </c>
      <c r="Y247" s="417" t="str">
        <f>IF(Z247="Preventivo","X",IF(Z247="Detectivo","X","X "))</f>
        <v xml:space="preserve">X </v>
      </c>
      <c r="Z247" s="443"/>
      <c r="AA247" s="448" t="str">
        <f>IF(Z247="","",IF(Z247="Preventivo",25%,15%))</f>
        <v/>
      </c>
      <c r="AB247" s="443"/>
      <c r="AC247" s="448">
        <f>IF(AB247="Automatico",25%,15%)</f>
        <v>0.15</v>
      </c>
      <c r="AD247" s="418" t="e">
        <f>AA247+AC247</f>
        <v>#VALUE!</v>
      </c>
      <c r="AE247" s="443"/>
      <c r="AF247" s="443"/>
      <c r="AG247" s="443"/>
      <c r="AH247" s="418" t="e">
        <f>Q247-(Q247*AD247)</f>
        <v>#VALUE!</v>
      </c>
      <c r="AI247" s="414" t="e">
        <f>IF(AJ247=0,"Defina la frecuencia",IF(AJ247=20%,"Rara vez",IF(AJ247=40%,"Improbable",IF(AJ247=60%,"Posible",IF(AJ247=80%,"Probable","Casi seguro")))))</f>
        <v>#VALUE!</v>
      </c>
      <c r="AJ247" s="414" t="e">
        <f>IF(AH254&lt;20%,20%,IF(AH254&lt;40%,40%,IF(AH254&lt;60%,60%,IF(AH254&lt;80%,80%,100%))))</f>
        <v>#VALUE!</v>
      </c>
      <c r="AK247" s="46" t="e">
        <f>VALUE(AJ247)</f>
        <v>#VALUE!</v>
      </c>
      <c r="AL247" s="417" t="str">
        <f>U247</f>
        <v>Moderado</v>
      </c>
      <c r="AM247" s="418">
        <f>V247</f>
        <v>0.6</v>
      </c>
      <c r="AN247" s="451" t="e">
        <f>VLOOKUP(AI247,[3]Matriz!B123:G128,MATCH(AL247,[3]Matriz!B123:G123,0),FALSE)</f>
        <v>#VALUE!</v>
      </c>
      <c r="AO247" s="442"/>
      <c r="AP247" s="438" t="s">
        <v>839</v>
      </c>
      <c r="AQ247" s="438" t="s">
        <v>832</v>
      </c>
      <c r="AR247" s="446">
        <v>44197</v>
      </c>
      <c r="AS247" s="446" t="s">
        <v>833</v>
      </c>
      <c r="AT247" s="438"/>
      <c r="AU247" s="438"/>
      <c r="AV247" s="438"/>
      <c r="AW247" s="438"/>
      <c r="AX247" s="438"/>
      <c r="AY247" s="438"/>
      <c r="AZ247" s="438"/>
      <c r="BA247" s="440"/>
      <c r="BB247" s="438"/>
      <c r="BC247" s="438"/>
      <c r="BD247" s="438"/>
      <c r="BE247" s="438"/>
      <c r="BF247" s="438"/>
      <c r="BG247" s="440"/>
      <c r="BH247" s="438"/>
      <c r="BI247" s="438"/>
      <c r="BJ247" s="438"/>
      <c r="BK247" s="438"/>
      <c r="BL247" s="438"/>
      <c r="BM247" s="440"/>
    </row>
    <row r="248" spans="1:65" s="40" customFormat="1" ht="5.25" customHeight="1">
      <c r="A248" s="438"/>
      <c r="B248" s="438"/>
      <c r="C248" s="438"/>
      <c r="D248" s="438"/>
      <c r="E248" s="438"/>
      <c r="F248" s="438"/>
      <c r="G248" s="438"/>
      <c r="H248" s="438"/>
      <c r="I248" s="438"/>
      <c r="J248" s="438"/>
      <c r="K248" s="438"/>
      <c r="L248" s="438"/>
      <c r="M248" s="438"/>
      <c r="N248" s="452"/>
      <c r="O248" s="438"/>
      <c r="P248" s="454"/>
      <c r="Q248" s="457"/>
      <c r="R248" s="45" t="s">
        <v>719</v>
      </c>
      <c r="S248" s="42"/>
      <c r="T248" s="42"/>
      <c r="U248" s="417"/>
      <c r="V248" s="418"/>
      <c r="W248" s="451"/>
      <c r="X248" s="459"/>
      <c r="Y248" s="417"/>
      <c r="Z248" s="445"/>
      <c r="AA248" s="449"/>
      <c r="AB248" s="445"/>
      <c r="AC248" s="449"/>
      <c r="AD248" s="447"/>
      <c r="AE248" s="445"/>
      <c r="AF248" s="445"/>
      <c r="AG248" s="445"/>
      <c r="AH248" s="418"/>
      <c r="AI248" s="415"/>
      <c r="AJ248" s="415"/>
      <c r="AK248" s="44"/>
      <c r="AL248" s="417"/>
      <c r="AM248" s="418"/>
      <c r="AN248" s="451"/>
      <c r="AO248" s="442"/>
      <c r="AP248" s="438"/>
      <c r="AQ248" s="439"/>
      <c r="AR248" s="439"/>
      <c r="AS248" s="439"/>
      <c r="AT248" s="439"/>
      <c r="AU248" s="438"/>
      <c r="AV248" s="438"/>
      <c r="AW248" s="438"/>
      <c r="AX248" s="438"/>
      <c r="AY248" s="439"/>
      <c r="AZ248" s="439"/>
      <c r="BA248" s="439"/>
      <c r="BB248" s="438"/>
      <c r="BC248" s="438"/>
      <c r="BD248" s="438"/>
      <c r="BE248" s="439"/>
      <c r="BF248" s="439"/>
      <c r="BG248" s="439"/>
      <c r="BH248" s="438"/>
      <c r="BI248" s="438"/>
      <c r="BJ248" s="438"/>
      <c r="BK248" s="439"/>
      <c r="BL248" s="439"/>
      <c r="BM248" s="439"/>
    </row>
    <row r="249" spans="1:65" s="40" customFormat="1" ht="5.25" customHeight="1">
      <c r="A249" s="438"/>
      <c r="B249" s="438"/>
      <c r="C249" s="438"/>
      <c r="D249" s="438"/>
      <c r="E249" s="438"/>
      <c r="F249" s="438"/>
      <c r="G249" s="438"/>
      <c r="H249" s="438"/>
      <c r="I249" s="438"/>
      <c r="J249" s="438"/>
      <c r="K249" s="438"/>
      <c r="L249" s="438"/>
      <c r="M249" s="438"/>
      <c r="N249" s="452"/>
      <c r="O249" s="438"/>
      <c r="P249" s="454"/>
      <c r="Q249" s="457"/>
      <c r="R249" s="45" t="s">
        <v>720</v>
      </c>
      <c r="S249" s="42"/>
      <c r="T249" s="42"/>
      <c r="U249" s="417"/>
      <c r="V249" s="418"/>
      <c r="W249" s="451"/>
      <c r="X249" s="459"/>
      <c r="Y249" s="417"/>
      <c r="Z249" s="445"/>
      <c r="AA249" s="449"/>
      <c r="AB249" s="445"/>
      <c r="AC249" s="449"/>
      <c r="AD249" s="447"/>
      <c r="AE249" s="445"/>
      <c r="AF249" s="445"/>
      <c r="AG249" s="445"/>
      <c r="AH249" s="418"/>
      <c r="AI249" s="415"/>
      <c r="AJ249" s="415"/>
      <c r="AK249" s="44"/>
      <c r="AL249" s="417"/>
      <c r="AM249" s="418"/>
      <c r="AN249" s="451"/>
      <c r="AO249" s="442"/>
      <c r="AP249" s="438"/>
      <c r="AQ249" s="439"/>
      <c r="AR249" s="439"/>
      <c r="AS249" s="439"/>
      <c r="AT249" s="439"/>
      <c r="AU249" s="438"/>
      <c r="AV249" s="438"/>
      <c r="AW249" s="438"/>
      <c r="AX249" s="438"/>
      <c r="AY249" s="439"/>
      <c r="AZ249" s="439"/>
      <c r="BA249" s="439"/>
      <c r="BB249" s="438"/>
      <c r="BC249" s="438"/>
      <c r="BD249" s="438"/>
      <c r="BE249" s="439"/>
      <c r="BF249" s="439"/>
      <c r="BG249" s="439"/>
      <c r="BH249" s="438"/>
      <c r="BI249" s="438"/>
      <c r="BJ249" s="438"/>
      <c r="BK249" s="439"/>
      <c r="BL249" s="439"/>
      <c r="BM249" s="439"/>
    </row>
    <row r="250" spans="1:65" s="40" customFormat="1" ht="5.25" customHeight="1">
      <c r="A250" s="438"/>
      <c r="B250" s="438"/>
      <c r="C250" s="438"/>
      <c r="D250" s="438"/>
      <c r="E250" s="438"/>
      <c r="F250" s="438"/>
      <c r="G250" s="438"/>
      <c r="H250" s="438"/>
      <c r="I250" s="438"/>
      <c r="J250" s="438"/>
      <c r="K250" s="438"/>
      <c r="L250" s="438"/>
      <c r="M250" s="438"/>
      <c r="N250" s="452"/>
      <c r="O250" s="438"/>
      <c r="P250" s="454"/>
      <c r="Q250" s="457"/>
      <c r="R250" s="45" t="s">
        <v>721</v>
      </c>
      <c r="S250" s="42"/>
      <c r="T250" s="42"/>
      <c r="U250" s="417"/>
      <c r="V250" s="418"/>
      <c r="W250" s="451"/>
      <c r="X250" s="459"/>
      <c r="Y250" s="417"/>
      <c r="Z250" s="445"/>
      <c r="AA250" s="449"/>
      <c r="AB250" s="445"/>
      <c r="AC250" s="449"/>
      <c r="AD250" s="447"/>
      <c r="AE250" s="445"/>
      <c r="AF250" s="445"/>
      <c r="AG250" s="445"/>
      <c r="AH250" s="418"/>
      <c r="AI250" s="415"/>
      <c r="AJ250" s="415"/>
      <c r="AK250" s="44"/>
      <c r="AL250" s="417"/>
      <c r="AM250" s="418"/>
      <c r="AN250" s="451"/>
      <c r="AO250" s="442"/>
      <c r="AP250" s="438"/>
      <c r="AQ250" s="439"/>
      <c r="AR250" s="439"/>
      <c r="AS250" s="439"/>
      <c r="AT250" s="439"/>
      <c r="AU250" s="438"/>
      <c r="AV250" s="438"/>
      <c r="AW250" s="438"/>
      <c r="AX250" s="438"/>
      <c r="AY250" s="439"/>
      <c r="AZ250" s="439"/>
      <c r="BA250" s="439"/>
      <c r="BB250" s="438"/>
      <c r="BC250" s="438"/>
      <c r="BD250" s="438"/>
      <c r="BE250" s="439"/>
      <c r="BF250" s="439"/>
      <c r="BG250" s="439"/>
      <c r="BH250" s="438"/>
      <c r="BI250" s="438"/>
      <c r="BJ250" s="438"/>
      <c r="BK250" s="439"/>
      <c r="BL250" s="439"/>
      <c r="BM250" s="439"/>
    </row>
    <row r="251" spans="1:65" s="40" customFormat="1" ht="5.25" customHeight="1">
      <c r="A251" s="438"/>
      <c r="B251" s="438"/>
      <c r="C251" s="438"/>
      <c r="D251" s="438"/>
      <c r="E251" s="438"/>
      <c r="F251" s="438"/>
      <c r="G251" s="438"/>
      <c r="H251" s="438"/>
      <c r="I251" s="438"/>
      <c r="J251" s="438"/>
      <c r="K251" s="438"/>
      <c r="L251" s="438"/>
      <c r="M251" s="438"/>
      <c r="N251" s="452"/>
      <c r="O251" s="438"/>
      <c r="P251" s="454"/>
      <c r="Q251" s="457"/>
      <c r="R251" s="45" t="s">
        <v>722</v>
      </c>
      <c r="S251" s="42"/>
      <c r="T251" s="42"/>
      <c r="U251" s="417"/>
      <c r="V251" s="418"/>
      <c r="W251" s="451"/>
      <c r="X251" s="459"/>
      <c r="Y251" s="417"/>
      <c r="Z251" s="445"/>
      <c r="AA251" s="449"/>
      <c r="AB251" s="445"/>
      <c r="AC251" s="449"/>
      <c r="AD251" s="447"/>
      <c r="AE251" s="445"/>
      <c r="AF251" s="445"/>
      <c r="AG251" s="445"/>
      <c r="AH251" s="418"/>
      <c r="AI251" s="415"/>
      <c r="AJ251" s="415"/>
      <c r="AK251" s="44"/>
      <c r="AL251" s="417"/>
      <c r="AM251" s="418"/>
      <c r="AN251" s="451"/>
      <c r="AO251" s="442"/>
      <c r="AP251" s="438"/>
      <c r="AQ251" s="439"/>
      <c r="AR251" s="439"/>
      <c r="AS251" s="439"/>
      <c r="AT251" s="439"/>
      <c r="AU251" s="438"/>
      <c r="AV251" s="438"/>
      <c r="AW251" s="438"/>
      <c r="AX251" s="438"/>
      <c r="AY251" s="439"/>
      <c r="AZ251" s="439"/>
      <c r="BA251" s="439"/>
      <c r="BB251" s="438"/>
      <c r="BC251" s="438"/>
      <c r="BD251" s="438"/>
      <c r="BE251" s="439"/>
      <c r="BF251" s="439"/>
      <c r="BG251" s="439"/>
      <c r="BH251" s="438"/>
      <c r="BI251" s="438"/>
      <c r="BJ251" s="438"/>
      <c r="BK251" s="439"/>
      <c r="BL251" s="439"/>
      <c r="BM251" s="439"/>
    </row>
    <row r="252" spans="1:65" s="40" customFormat="1" ht="5.25" customHeight="1">
      <c r="A252" s="438"/>
      <c r="B252" s="438"/>
      <c r="C252" s="438"/>
      <c r="D252" s="438"/>
      <c r="E252" s="438"/>
      <c r="F252" s="438"/>
      <c r="G252" s="438"/>
      <c r="H252" s="438"/>
      <c r="I252" s="438"/>
      <c r="J252" s="438"/>
      <c r="K252" s="438"/>
      <c r="L252" s="438"/>
      <c r="M252" s="438"/>
      <c r="N252" s="452"/>
      <c r="O252" s="438"/>
      <c r="P252" s="454"/>
      <c r="Q252" s="457"/>
      <c r="R252" s="45" t="s">
        <v>723</v>
      </c>
      <c r="S252" s="42"/>
      <c r="T252" s="42"/>
      <c r="U252" s="417"/>
      <c r="V252" s="418"/>
      <c r="W252" s="451"/>
      <c r="X252" s="459"/>
      <c r="Y252" s="417"/>
      <c r="Z252" s="445"/>
      <c r="AA252" s="449"/>
      <c r="AB252" s="445"/>
      <c r="AC252" s="449"/>
      <c r="AD252" s="447"/>
      <c r="AE252" s="445"/>
      <c r="AF252" s="445"/>
      <c r="AG252" s="445"/>
      <c r="AH252" s="418"/>
      <c r="AI252" s="415"/>
      <c r="AJ252" s="415"/>
      <c r="AK252" s="44"/>
      <c r="AL252" s="417"/>
      <c r="AM252" s="418"/>
      <c r="AN252" s="451"/>
      <c r="AO252" s="442"/>
      <c r="AP252" s="438"/>
      <c r="AQ252" s="439"/>
      <c r="AR252" s="439"/>
      <c r="AS252" s="439"/>
      <c r="AT252" s="439"/>
      <c r="AU252" s="438"/>
      <c r="AV252" s="438"/>
      <c r="AW252" s="438"/>
      <c r="AX252" s="438"/>
      <c r="AY252" s="439"/>
      <c r="AZ252" s="439"/>
      <c r="BA252" s="439"/>
      <c r="BB252" s="438"/>
      <c r="BC252" s="438"/>
      <c r="BD252" s="438"/>
      <c r="BE252" s="439"/>
      <c r="BF252" s="439"/>
      <c r="BG252" s="439"/>
      <c r="BH252" s="438"/>
      <c r="BI252" s="438"/>
      <c r="BJ252" s="438"/>
      <c r="BK252" s="439"/>
      <c r="BL252" s="439"/>
      <c r="BM252" s="439"/>
    </row>
    <row r="253" spans="1:65" s="40" customFormat="1" ht="5.25" customHeight="1">
      <c r="A253" s="438"/>
      <c r="B253" s="438"/>
      <c r="C253" s="438"/>
      <c r="D253" s="438"/>
      <c r="E253" s="438"/>
      <c r="F253" s="438"/>
      <c r="G253" s="438"/>
      <c r="H253" s="438"/>
      <c r="I253" s="438"/>
      <c r="J253" s="438"/>
      <c r="K253" s="438"/>
      <c r="L253" s="438"/>
      <c r="M253" s="438"/>
      <c r="N253" s="452"/>
      <c r="O253" s="438"/>
      <c r="P253" s="454"/>
      <c r="Q253" s="457"/>
      <c r="R253" s="45" t="s">
        <v>724</v>
      </c>
      <c r="S253" s="42"/>
      <c r="T253" s="42"/>
      <c r="U253" s="417"/>
      <c r="V253" s="418"/>
      <c r="W253" s="451"/>
      <c r="X253" s="459"/>
      <c r="Y253" s="417"/>
      <c r="Z253" s="445"/>
      <c r="AA253" s="450"/>
      <c r="AB253" s="445"/>
      <c r="AC253" s="450"/>
      <c r="AD253" s="447"/>
      <c r="AE253" s="445"/>
      <c r="AF253" s="445"/>
      <c r="AG253" s="445"/>
      <c r="AH253" s="418"/>
      <c r="AI253" s="415"/>
      <c r="AJ253" s="415"/>
      <c r="AK253" s="44"/>
      <c r="AL253" s="417"/>
      <c r="AM253" s="418"/>
      <c r="AN253" s="451"/>
      <c r="AO253" s="442"/>
      <c r="AP253" s="438"/>
      <c r="AQ253" s="439"/>
      <c r="AR253" s="439"/>
      <c r="AS253" s="439"/>
      <c r="AT253" s="439"/>
      <c r="AU253" s="438"/>
      <c r="AV253" s="438"/>
      <c r="AW253" s="438"/>
      <c r="AX253" s="438"/>
      <c r="AY253" s="439"/>
      <c r="AZ253" s="439"/>
      <c r="BA253" s="439"/>
      <c r="BB253" s="438"/>
      <c r="BC253" s="438"/>
      <c r="BD253" s="438"/>
      <c r="BE253" s="439"/>
      <c r="BF253" s="439"/>
      <c r="BG253" s="439"/>
      <c r="BH253" s="438"/>
      <c r="BI253" s="438"/>
      <c r="BJ253" s="438"/>
      <c r="BK253" s="439"/>
      <c r="BL253" s="439"/>
      <c r="BM253" s="439"/>
    </row>
    <row r="254" spans="1:65" s="40" customFormat="1" ht="5.25" customHeight="1">
      <c r="A254" s="438"/>
      <c r="B254" s="438"/>
      <c r="C254" s="438"/>
      <c r="D254" s="438"/>
      <c r="E254" s="438"/>
      <c r="F254" s="438"/>
      <c r="G254" s="438"/>
      <c r="H254" s="438"/>
      <c r="I254" s="438"/>
      <c r="J254" s="438"/>
      <c r="K254" s="438"/>
      <c r="L254" s="438"/>
      <c r="M254" s="438"/>
      <c r="N254" s="452"/>
      <c r="O254" s="438"/>
      <c r="P254" s="454"/>
      <c r="Q254" s="457"/>
      <c r="R254" s="45" t="s">
        <v>725</v>
      </c>
      <c r="S254" s="42"/>
      <c r="T254" s="42"/>
      <c r="U254" s="417"/>
      <c r="V254" s="418"/>
      <c r="W254" s="451"/>
      <c r="X254" s="459"/>
      <c r="Y254" s="417" t="str">
        <f>IF(Z254="Preventivo","X",IF(Z247="Detectivo","X","X "))</f>
        <v xml:space="preserve">X </v>
      </c>
      <c r="Z254" s="443" t="s">
        <v>593</v>
      </c>
      <c r="AA254" s="448">
        <f>IF(Z254="","",IF(Z254="Preventivo",25%,15%))</f>
        <v>0.15</v>
      </c>
      <c r="AB254" s="443" t="s">
        <v>594</v>
      </c>
      <c r="AC254" s="419">
        <f>IF(AB254="Automatico",25%,15%)</f>
        <v>0.15</v>
      </c>
      <c r="AD254" s="418">
        <f>AA254+AC254</f>
        <v>0.3</v>
      </c>
      <c r="AE254" s="443"/>
      <c r="AF254" s="443"/>
      <c r="AG254" s="443"/>
      <c r="AH254" s="418" t="e">
        <f>AH247-(AH247*AD254)</f>
        <v>#VALUE!</v>
      </c>
      <c r="AI254" s="415"/>
      <c r="AJ254" s="415"/>
      <c r="AK254" s="44"/>
      <c r="AL254" s="417"/>
      <c r="AM254" s="418"/>
      <c r="AN254" s="451"/>
      <c r="AO254" s="442"/>
      <c r="AP254" s="438"/>
      <c r="AQ254" s="438"/>
      <c r="AR254" s="446"/>
      <c r="AS254" s="446"/>
      <c r="AT254" s="438"/>
      <c r="AU254" s="438"/>
      <c r="AV254" s="438"/>
      <c r="AW254" s="438"/>
      <c r="AX254" s="438"/>
      <c r="AY254" s="438"/>
      <c r="AZ254" s="438"/>
      <c r="BA254" s="440"/>
      <c r="BB254" s="438"/>
      <c r="BC254" s="438"/>
      <c r="BD254" s="438"/>
      <c r="BE254" s="438"/>
      <c r="BF254" s="438"/>
      <c r="BG254" s="440"/>
      <c r="BH254" s="438"/>
      <c r="BI254" s="438"/>
      <c r="BJ254" s="438"/>
      <c r="BK254" s="438"/>
      <c r="BL254" s="438"/>
      <c r="BM254" s="440"/>
    </row>
    <row r="255" spans="1:65" s="40" customFormat="1" ht="5.25" customHeight="1">
      <c r="A255" s="438"/>
      <c r="B255" s="438"/>
      <c r="C255" s="438"/>
      <c r="D255" s="438"/>
      <c r="E255" s="438"/>
      <c r="F255" s="438"/>
      <c r="G255" s="438"/>
      <c r="H255" s="438"/>
      <c r="I255" s="438"/>
      <c r="J255" s="438"/>
      <c r="K255" s="438"/>
      <c r="L255" s="438"/>
      <c r="M255" s="438"/>
      <c r="N255" s="452"/>
      <c r="O255" s="438"/>
      <c r="P255" s="454"/>
      <c r="Q255" s="457"/>
      <c r="R255" s="45" t="s">
        <v>731</v>
      </c>
      <c r="S255" s="42"/>
      <c r="T255" s="42"/>
      <c r="U255" s="417"/>
      <c r="V255" s="418"/>
      <c r="W255" s="451"/>
      <c r="X255" s="459"/>
      <c r="Y255" s="447"/>
      <c r="Z255" s="445"/>
      <c r="AA255" s="449"/>
      <c r="AB255" s="445"/>
      <c r="AC255" s="420"/>
      <c r="AD255" s="447"/>
      <c r="AE255" s="443"/>
      <c r="AF255" s="445"/>
      <c r="AG255" s="445"/>
      <c r="AH255" s="418"/>
      <c r="AI255" s="415"/>
      <c r="AJ255" s="415"/>
      <c r="AK255" s="44"/>
      <c r="AL255" s="417"/>
      <c r="AM255" s="418"/>
      <c r="AN255" s="451"/>
      <c r="AO255" s="442"/>
      <c r="AP255" s="439"/>
      <c r="AQ255" s="439"/>
      <c r="AR255" s="439"/>
      <c r="AS255" s="439"/>
      <c r="AT255" s="439"/>
      <c r="AU255" s="438"/>
      <c r="AV255" s="439"/>
      <c r="AW255" s="439"/>
      <c r="AX255" s="439"/>
      <c r="AY255" s="439"/>
      <c r="AZ255" s="439"/>
      <c r="BA255" s="439"/>
      <c r="BB255" s="439"/>
      <c r="BC255" s="439"/>
      <c r="BD255" s="439"/>
      <c r="BE255" s="439"/>
      <c r="BF255" s="439"/>
      <c r="BG255" s="439"/>
      <c r="BH255" s="439"/>
      <c r="BI255" s="439"/>
      <c r="BJ255" s="439"/>
      <c r="BK255" s="439"/>
      <c r="BL255" s="439"/>
      <c r="BM255" s="439"/>
    </row>
    <row r="256" spans="1:65" s="40" customFormat="1" ht="5.25" customHeight="1">
      <c r="A256" s="438"/>
      <c r="B256" s="438"/>
      <c r="C256" s="438"/>
      <c r="D256" s="438"/>
      <c r="E256" s="438"/>
      <c r="F256" s="438"/>
      <c r="G256" s="438"/>
      <c r="H256" s="438"/>
      <c r="I256" s="438"/>
      <c r="J256" s="438"/>
      <c r="K256" s="438"/>
      <c r="L256" s="438"/>
      <c r="M256" s="438"/>
      <c r="N256" s="452"/>
      <c r="O256" s="438"/>
      <c r="P256" s="454"/>
      <c r="Q256" s="457"/>
      <c r="R256" s="45" t="s">
        <v>732</v>
      </c>
      <c r="S256" s="42"/>
      <c r="T256" s="42"/>
      <c r="U256" s="417"/>
      <c r="V256" s="418"/>
      <c r="W256" s="451"/>
      <c r="X256" s="459"/>
      <c r="Y256" s="447"/>
      <c r="Z256" s="445"/>
      <c r="AA256" s="449"/>
      <c r="AB256" s="445"/>
      <c r="AC256" s="420"/>
      <c r="AD256" s="447"/>
      <c r="AE256" s="443"/>
      <c r="AF256" s="445"/>
      <c r="AG256" s="445"/>
      <c r="AH256" s="418"/>
      <c r="AI256" s="415"/>
      <c r="AJ256" s="415"/>
      <c r="AK256" s="44"/>
      <c r="AL256" s="417"/>
      <c r="AM256" s="418"/>
      <c r="AN256" s="451"/>
      <c r="AO256" s="442"/>
      <c r="AP256" s="439"/>
      <c r="AQ256" s="439"/>
      <c r="AR256" s="439"/>
      <c r="AS256" s="439"/>
      <c r="AT256" s="439"/>
      <c r="AU256" s="438"/>
      <c r="AV256" s="439"/>
      <c r="AW256" s="439"/>
      <c r="AX256" s="439"/>
      <c r="AY256" s="439"/>
      <c r="AZ256" s="439"/>
      <c r="BA256" s="439"/>
      <c r="BB256" s="439"/>
      <c r="BC256" s="439"/>
      <c r="BD256" s="439"/>
      <c r="BE256" s="439"/>
      <c r="BF256" s="439"/>
      <c r="BG256" s="439"/>
      <c r="BH256" s="439"/>
      <c r="BI256" s="439"/>
      <c r="BJ256" s="439"/>
      <c r="BK256" s="439"/>
      <c r="BL256" s="439"/>
      <c r="BM256" s="439"/>
    </row>
    <row r="257" spans="1:65" s="40" customFormat="1" ht="5.25" customHeight="1">
      <c r="A257" s="438"/>
      <c r="B257" s="438"/>
      <c r="C257" s="438"/>
      <c r="D257" s="438"/>
      <c r="E257" s="438"/>
      <c r="F257" s="438"/>
      <c r="G257" s="438"/>
      <c r="H257" s="438"/>
      <c r="I257" s="438"/>
      <c r="J257" s="438"/>
      <c r="K257" s="438"/>
      <c r="L257" s="438"/>
      <c r="M257" s="438"/>
      <c r="N257" s="452"/>
      <c r="O257" s="438"/>
      <c r="P257" s="454"/>
      <c r="Q257" s="457"/>
      <c r="R257" s="45" t="s">
        <v>733</v>
      </c>
      <c r="S257" s="42"/>
      <c r="T257" s="42"/>
      <c r="U257" s="417"/>
      <c r="V257" s="418"/>
      <c r="W257" s="451"/>
      <c r="X257" s="459"/>
      <c r="Y257" s="447"/>
      <c r="Z257" s="445"/>
      <c r="AA257" s="449"/>
      <c r="AB257" s="445"/>
      <c r="AC257" s="420"/>
      <c r="AD257" s="447"/>
      <c r="AE257" s="443"/>
      <c r="AF257" s="445"/>
      <c r="AG257" s="445"/>
      <c r="AH257" s="418"/>
      <c r="AI257" s="415"/>
      <c r="AJ257" s="415"/>
      <c r="AK257" s="44"/>
      <c r="AL257" s="417"/>
      <c r="AM257" s="418"/>
      <c r="AN257" s="451"/>
      <c r="AO257" s="442"/>
      <c r="AP257" s="439"/>
      <c r="AQ257" s="439"/>
      <c r="AR257" s="439"/>
      <c r="AS257" s="439"/>
      <c r="AT257" s="439"/>
      <c r="AU257" s="438"/>
      <c r="AV257" s="439"/>
      <c r="AW257" s="439"/>
      <c r="AX257" s="439"/>
      <c r="AY257" s="439"/>
      <c r="AZ257" s="439"/>
      <c r="BA257" s="439"/>
      <c r="BB257" s="439"/>
      <c r="BC257" s="439"/>
      <c r="BD257" s="439"/>
      <c r="BE257" s="439"/>
      <c r="BF257" s="439"/>
      <c r="BG257" s="439"/>
      <c r="BH257" s="439"/>
      <c r="BI257" s="439"/>
      <c r="BJ257" s="439"/>
      <c r="BK257" s="439"/>
      <c r="BL257" s="439"/>
      <c r="BM257" s="439"/>
    </row>
    <row r="258" spans="1:65" s="40" customFormat="1" ht="5.25" customHeight="1">
      <c r="A258" s="438"/>
      <c r="B258" s="438"/>
      <c r="C258" s="438"/>
      <c r="D258" s="438"/>
      <c r="E258" s="438"/>
      <c r="F258" s="438"/>
      <c r="G258" s="438"/>
      <c r="H258" s="438"/>
      <c r="I258" s="438"/>
      <c r="J258" s="438"/>
      <c r="K258" s="438"/>
      <c r="L258" s="438"/>
      <c r="M258" s="438"/>
      <c r="N258" s="452"/>
      <c r="O258" s="438"/>
      <c r="P258" s="454"/>
      <c r="Q258" s="457"/>
      <c r="R258" s="45" t="s">
        <v>734</v>
      </c>
      <c r="S258" s="42"/>
      <c r="T258" s="42"/>
      <c r="U258" s="417"/>
      <c r="V258" s="418"/>
      <c r="W258" s="451"/>
      <c r="X258" s="459"/>
      <c r="Y258" s="447"/>
      <c r="Z258" s="445"/>
      <c r="AA258" s="449"/>
      <c r="AB258" s="445"/>
      <c r="AC258" s="420"/>
      <c r="AD258" s="447"/>
      <c r="AE258" s="443"/>
      <c r="AF258" s="445"/>
      <c r="AG258" s="445"/>
      <c r="AH258" s="418"/>
      <c r="AI258" s="415"/>
      <c r="AJ258" s="415"/>
      <c r="AK258" s="44"/>
      <c r="AL258" s="417"/>
      <c r="AM258" s="418"/>
      <c r="AN258" s="451"/>
      <c r="AO258" s="442"/>
      <c r="AP258" s="439"/>
      <c r="AQ258" s="439"/>
      <c r="AR258" s="439"/>
      <c r="AS258" s="439"/>
      <c r="AT258" s="439"/>
      <c r="AU258" s="438"/>
      <c r="AV258" s="439"/>
      <c r="AW258" s="439"/>
      <c r="AX258" s="439"/>
      <c r="AY258" s="439"/>
      <c r="AZ258" s="439"/>
      <c r="BA258" s="439"/>
      <c r="BB258" s="439"/>
      <c r="BC258" s="439"/>
      <c r="BD258" s="439"/>
      <c r="BE258" s="439"/>
      <c r="BF258" s="439"/>
      <c r="BG258" s="439"/>
      <c r="BH258" s="439"/>
      <c r="BI258" s="439"/>
      <c r="BJ258" s="439"/>
      <c r="BK258" s="439"/>
      <c r="BL258" s="439"/>
      <c r="BM258" s="439"/>
    </row>
    <row r="259" spans="1:65" s="40" customFormat="1" ht="5.25" customHeight="1">
      <c r="A259" s="438"/>
      <c r="B259" s="438"/>
      <c r="C259" s="438"/>
      <c r="D259" s="438"/>
      <c r="E259" s="438"/>
      <c r="F259" s="438"/>
      <c r="G259" s="438"/>
      <c r="H259" s="438"/>
      <c r="I259" s="438"/>
      <c r="J259" s="438"/>
      <c r="K259" s="438"/>
      <c r="L259" s="438"/>
      <c r="M259" s="438"/>
      <c r="N259" s="452"/>
      <c r="O259" s="438"/>
      <c r="P259" s="454"/>
      <c r="Q259" s="457"/>
      <c r="R259" s="45" t="s">
        <v>735</v>
      </c>
      <c r="S259" s="42"/>
      <c r="T259" s="42"/>
      <c r="U259" s="417"/>
      <c r="V259" s="418"/>
      <c r="W259" s="451"/>
      <c r="X259" s="459"/>
      <c r="Y259" s="447"/>
      <c r="Z259" s="445"/>
      <c r="AA259" s="449"/>
      <c r="AB259" s="445"/>
      <c r="AC259" s="420"/>
      <c r="AD259" s="447"/>
      <c r="AE259" s="443"/>
      <c r="AF259" s="445"/>
      <c r="AG259" s="445"/>
      <c r="AH259" s="418"/>
      <c r="AI259" s="415"/>
      <c r="AJ259" s="415"/>
      <c r="AK259" s="44"/>
      <c r="AL259" s="417"/>
      <c r="AM259" s="418"/>
      <c r="AN259" s="451"/>
      <c r="AO259" s="442"/>
      <c r="AP259" s="439"/>
      <c r="AQ259" s="439"/>
      <c r="AR259" s="439"/>
      <c r="AS259" s="439"/>
      <c r="AT259" s="439"/>
      <c r="AU259" s="438"/>
      <c r="AV259" s="439"/>
      <c r="AW259" s="439"/>
      <c r="AX259" s="439"/>
      <c r="AY259" s="439"/>
      <c r="AZ259" s="439"/>
      <c r="BA259" s="439"/>
      <c r="BB259" s="439"/>
      <c r="BC259" s="439"/>
      <c r="BD259" s="439"/>
      <c r="BE259" s="439"/>
      <c r="BF259" s="439"/>
      <c r="BG259" s="439"/>
      <c r="BH259" s="439"/>
      <c r="BI259" s="439"/>
      <c r="BJ259" s="439"/>
      <c r="BK259" s="439"/>
      <c r="BL259" s="439"/>
      <c r="BM259" s="439"/>
    </row>
    <row r="260" spans="1:65" s="40" customFormat="1" ht="5.25" customHeight="1">
      <c r="A260" s="438"/>
      <c r="B260" s="438"/>
      <c r="C260" s="438"/>
      <c r="D260" s="438"/>
      <c r="E260" s="438"/>
      <c r="F260" s="438"/>
      <c r="G260" s="438"/>
      <c r="H260" s="438"/>
      <c r="I260" s="438"/>
      <c r="J260" s="438"/>
      <c r="K260" s="438"/>
      <c r="L260" s="438"/>
      <c r="M260" s="438"/>
      <c r="N260" s="452"/>
      <c r="O260" s="438"/>
      <c r="P260" s="454"/>
      <c r="Q260" s="457"/>
      <c r="R260" s="45" t="s">
        <v>736</v>
      </c>
      <c r="S260" s="42"/>
      <c r="T260" s="42"/>
      <c r="U260" s="417"/>
      <c r="V260" s="418"/>
      <c r="W260" s="451"/>
      <c r="X260" s="459"/>
      <c r="Y260" s="447"/>
      <c r="Z260" s="445"/>
      <c r="AA260" s="449"/>
      <c r="AB260" s="445"/>
      <c r="AC260" s="420"/>
      <c r="AD260" s="447"/>
      <c r="AE260" s="443"/>
      <c r="AF260" s="445"/>
      <c r="AG260" s="445"/>
      <c r="AH260" s="418"/>
      <c r="AI260" s="415"/>
      <c r="AJ260" s="415"/>
      <c r="AK260" s="44"/>
      <c r="AL260" s="417"/>
      <c r="AM260" s="418"/>
      <c r="AN260" s="451"/>
      <c r="AO260" s="442"/>
      <c r="AP260" s="439"/>
      <c r="AQ260" s="439"/>
      <c r="AR260" s="439"/>
      <c r="AS260" s="439"/>
      <c r="AT260" s="439"/>
      <c r="AU260" s="438"/>
      <c r="AV260" s="439"/>
      <c r="AW260" s="439"/>
      <c r="AX260" s="439"/>
      <c r="AY260" s="439"/>
      <c r="AZ260" s="439"/>
      <c r="BA260" s="439"/>
      <c r="BB260" s="439"/>
      <c r="BC260" s="439"/>
      <c r="BD260" s="439"/>
      <c r="BE260" s="439"/>
      <c r="BF260" s="439"/>
      <c r="BG260" s="439"/>
      <c r="BH260" s="439"/>
      <c r="BI260" s="439"/>
      <c r="BJ260" s="439"/>
      <c r="BK260" s="439"/>
      <c r="BL260" s="439"/>
      <c r="BM260" s="439"/>
    </row>
    <row r="261" spans="1:65" s="40" customFormat="1" ht="5.25" customHeight="1">
      <c r="A261" s="438"/>
      <c r="B261" s="438"/>
      <c r="C261" s="438"/>
      <c r="D261" s="438"/>
      <c r="E261" s="438"/>
      <c r="F261" s="438"/>
      <c r="G261" s="438"/>
      <c r="H261" s="438"/>
      <c r="I261" s="438"/>
      <c r="J261" s="438"/>
      <c r="K261" s="438"/>
      <c r="L261" s="438"/>
      <c r="M261" s="438"/>
      <c r="N261" s="452"/>
      <c r="O261" s="438"/>
      <c r="P261" s="454"/>
      <c r="Q261" s="457"/>
      <c r="R261" s="45" t="s">
        <v>737</v>
      </c>
      <c r="S261" s="42"/>
      <c r="T261" s="42"/>
      <c r="U261" s="417"/>
      <c r="V261" s="418"/>
      <c r="W261" s="451"/>
      <c r="X261" s="459"/>
      <c r="Y261" s="447"/>
      <c r="Z261" s="445"/>
      <c r="AA261" s="449"/>
      <c r="AB261" s="445"/>
      <c r="AC261" s="420"/>
      <c r="AD261" s="447"/>
      <c r="AE261" s="443"/>
      <c r="AF261" s="445"/>
      <c r="AG261" s="445"/>
      <c r="AH261" s="418"/>
      <c r="AI261" s="415"/>
      <c r="AJ261" s="415"/>
      <c r="AK261" s="44"/>
      <c r="AL261" s="417"/>
      <c r="AM261" s="418"/>
      <c r="AN261" s="451"/>
      <c r="AO261" s="442"/>
      <c r="AP261" s="439"/>
      <c r="AQ261" s="439"/>
      <c r="AR261" s="439"/>
      <c r="AS261" s="439"/>
      <c r="AT261" s="439"/>
      <c r="AU261" s="438"/>
      <c r="AV261" s="439"/>
      <c r="AW261" s="439"/>
      <c r="AX261" s="439"/>
      <c r="AY261" s="439"/>
      <c r="AZ261" s="439"/>
      <c r="BA261" s="439"/>
      <c r="BB261" s="439"/>
      <c r="BC261" s="439"/>
      <c r="BD261" s="439"/>
      <c r="BE261" s="439"/>
      <c r="BF261" s="439"/>
      <c r="BG261" s="439"/>
      <c r="BH261" s="439"/>
      <c r="BI261" s="439"/>
      <c r="BJ261" s="439"/>
      <c r="BK261" s="439"/>
      <c r="BL261" s="439"/>
      <c r="BM261" s="439"/>
    </row>
    <row r="262" spans="1:65" s="40" customFormat="1" ht="5.25" customHeight="1">
      <c r="A262" s="438"/>
      <c r="B262" s="438"/>
      <c r="C262" s="438"/>
      <c r="D262" s="438"/>
      <c r="E262" s="438"/>
      <c r="F262" s="438"/>
      <c r="G262" s="438"/>
      <c r="H262" s="438"/>
      <c r="I262" s="438"/>
      <c r="J262" s="438"/>
      <c r="K262" s="438"/>
      <c r="L262" s="438"/>
      <c r="M262" s="438"/>
      <c r="N262" s="452"/>
      <c r="O262" s="438"/>
      <c r="P262" s="454"/>
      <c r="Q262" s="457"/>
      <c r="R262" s="45" t="s">
        <v>738</v>
      </c>
      <c r="S262" s="42"/>
      <c r="T262" s="42"/>
      <c r="U262" s="417"/>
      <c r="V262" s="418"/>
      <c r="W262" s="451"/>
      <c r="X262" s="459"/>
      <c r="Y262" s="447"/>
      <c r="Z262" s="445"/>
      <c r="AA262" s="449"/>
      <c r="AB262" s="445"/>
      <c r="AC262" s="420"/>
      <c r="AD262" s="447"/>
      <c r="AE262" s="443"/>
      <c r="AF262" s="445"/>
      <c r="AG262" s="445"/>
      <c r="AH262" s="418"/>
      <c r="AI262" s="415"/>
      <c r="AJ262" s="415"/>
      <c r="AK262" s="44"/>
      <c r="AL262" s="417"/>
      <c r="AM262" s="418"/>
      <c r="AN262" s="451"/>
      <c r="AO262" s="442"/>
      <c r="AP262" s="439"/>
      <c r="AQ262" s="439"/>
      <c r="AR262" s="439"/>
      <c r="AS262" s="439"/>
      <c r="AT262" s="439"/>
      <c r="AU262" s="438"/>
      <c r="AV262" s="439"/>
      <c r="AW262" s="439"/>
      <c r="AX262" s="439"/>
      <c r="AY262" s="439"/>
      <c r="AZ262" s="439"/>
      <c r="BA262" s="439"/>
      <c r="BB262" s="439"/>
      <c r="BC262" s="439"/>
      <c r="BD262" s="439"/>
      <c r="BE262" s="439"/>
      <c r="BF262" s="439"/>
      <c r="BG262" s="439"/>
      <c r="BH262" s="439"/>
      <c r="BI262" s="439"/>
      <c r="BJ262" s="439"/>
      <c r="BK262" s="439"/>
      <c r="BL262" s="439"/>
      <c r="BM262" s="439"/>
    </row>
    <row r="263" spans="1:65" s="40" customFormat="1" ht="5.25" customHeight="1">
      <c r="A263" s="438"/>
      <c r="B263" s="438"/>
      <c r="C263" s="438"/>
      <c r="D263" s="438"/>
      <c r="E263" s="438"/>
      <c r="F263" s="438"/>
      <c r="G263" s="438"/>
      <c r="H263" s="438"/>
      <c r="I263" s="438"/>
      <c r="J263" s="438"/>
      <c r="K263" s="438"/>
      <c r="L263" s="438"/>
      <c r="M263" s="438"/>
      <c r="N263" s="452"/>
      <c r="O263" s="438"/>
      <c r="P263" s="454"/>
      <c r="Q263" s="457"/>
      <c r="R263" s="45" t="s">
        <v>739</v>
      </c>
      <c r="S263" s="42"/>
      <c r="T263" s="42"/>
      <c r="U263" s="417"/>
      <c r="V263" s="418"/>
      <c r="W263" s="451"/>
      <c r="X263" s="459"/>
      <c r="Y263" s="447"/>
      <c r="Z263" s="445"/>
      <c r="AA263" s="449"/>
      <c r="AB263" s="445"/>
      <c r="AC263" s="420"/>
      <c r="AD263" s="447"/>
      <c r="AE263" s="443"/>
      <c r="AF263" s="445"/>
      <c r="AG263" s="445"/>
      <c r="AH263" s="418"/>
      <c r="AI263" s="415"/>
      <c r="AJ263" s="415"/>
      <c r="AK263" s="44"/>
      <c r="AL263" s="417"/>
      <c r="AM263" s="418"/>
      <c r="AN263" s="451"/>
      <c r="AO263" s="442"/>
      <c r="AP263" s="439"/>
      <c r="AQ263" s="439"/>
      <c r="AR263" s="439"/>
      <c r="AS263" s="439"/>
      <c r="AT263" s="439"/>
      <c r="AU263" s="438"/>
      <c r="AV263" s="439"/>
      <c r="AW263" s="439"/>
      <c r="AX263" s="439"/>
      <c r="AY263" s="439"/>
      <c r="AZ263" s="439"/>
      <c r="BA263" s="439"/>
      <c r="BB263" s="439"/>
      <c r="BC263" s="439"/>
      <c r="BD263" s="439"/>
      <c r="BE263" s="439"/>
      <c r="BF263" s="439"/>
      <c r="BG263" s="439"/>
      <c r="BH263" s="439"/>
      <c r="BI263" s="439"/>
      <c r="BJ263" s="439"/>
      <c r="BK263" s="439"/>
      <c r="BL263" s="439"/>
      <c r="BM263" s="439"/>
    </row>
    <row r="264" spans="1:65" s="40" customFormat="1" ht="5.25" customHeight="1">
      <c r="A264" s="438"/>
      <c r="B264" s="438"/>
      <c r="C264" s="438"/>
      <c r="D264" s="438"/>
      <c r="E264" s="438"/>
      <c r="F264" s="438"/>
      <c r="G264" s="438"/>
      <c r="H264" s="438"/>
      <c r="I264" s="438"/>
      <c r="J264" s="438"/>
      <c r="K264" s="438"/>
      <c r="L264" s="438"/>
      <c r="M264" s="438"/>
      <c r="N264" s="452"/>
      <c r="O264" s="438"/>
      <c r="P264" s="454"/>
      <c r="Q264" s="457"/>
      <c r="R264" s="45" t="s">
        <v>740</v>
      </c>
      <c r="S264" s="42"/>
      <c r="T264" s="42"/>
      <c r="U264" s="417"/>
      <c r="V264" s="418"/>
      <c r="W264" s="451"/>
      <c r="X264" s="459"/>
      <c r="Y264" s="447"/>
      <c r="Z264" s="445"/>
      <c r="AA264" s="449"/>
      <c r="AB264" s="445"/>
      <c r="AC264" s="420"/>
      <c r="AD264" s="447"/>
      <c r="AE264" s="443"/>
      <c r="AF264" s="445"/>
      <c r="AG264" s="445"/>
      <c r="AH264" s="418"/>
      <c r="AI264" s="415"/>
      <c r="AJ264" s="415"/>
      <c r="AK264" s="44"/>
      <c r="AL264" s="417"/>
      <c r="AM264" s="418"/>
      <c r="AN264" s="451"/>
      <c r="AO264" s="442"/>
      <c r="AP264" s="439"/>
      <c r="AQ264" s="439"/>
      <c r="AR264" s="439"/>
      <c r="AS264" s="439"/>
      <c r="AT264" s="439"/>
      <c r="AU264" s="438"/>
      <c r="AV264" s="439"/>
      <c r="AW264" s="439"/>
      <c r="AX264" s="439"/>
      <c r="AY264" s="439"/>
      <c r="AZ264" s="439"/>
      <c r="BA264" s="439"/>
      <c r="BB264" s="439"/>
      <c r="BC264" s="439"/>
      <c r="BD264" s="439"/>
      <c r="BE264" s="439"/>
      <c r="BF264" s="439"/>
      <c r="BG264" s="439"/>
      <c r="BH264" s="439"/>
      <c r="BI264" s="439"/>
      <c r="BJ264" s="439"/>
      <c r="BK264" s="439"/>
      <c r="BL264" s="439"/>
      <c r="BM264" s="439"/>
    </row>
    <row r="265" spans="1:65" s="40" customFormat="1" ht="5.25" customHeight="1">
      <c r="A265" s="438"/>
      <c r="B265" s="438"/>
      <c r="C265" s="438"/>
      <c r="D265" s="438"/>
      <c r="E265" s="438"/>
      <c r="F265" s="438"/>
      <c r="G265" s="438"/>
      <c r="H265" s="438"/>
      <c r="I265" s="438"/>
      <c r="J265" s="438"/>
      <c r="K265" s="438"/>
      <c r="L265" s="438"/>
      <c r="M265" s="438"/>
      <c r="N265" s="452"/>
      <c r="O265" s="438"/>
      <c r="P265" s="454"/>
      <c r="Q265" s="457"/>
      <c r="R265" s="45" t="s">
        <v>741</v>
      </c>
      <c r="S265" s="42"/>
      <c r="T265" s="42"/>
      <c r="U265" s="417"/>
      <c r="V265" s="418"/>
      <c r="W265" s="451"/>
      <c r="X265" s="459"/>
      <c r="Y265" s="447"/>
      <c r="Z265" s="445"/>
      <c r="AA265" s="449"/>
      <c r="AB265" s="445"/>
      <c r="AC265" s="420"/>
      <c r="AD265" s="447"/>
      <c r="AE265" s="443"/>
      <c r="AF265" s="445"/>
      <c r="AG265" s="445"/>
      <c r="AH265" s="418"/>
      <c r="AI265" s="415"/>
      <c r="AJ265" s="415"/>
      <c r="AK265" s="44"/>
      <c r="AL265" s="417"/>
      <c r="AM265" s="418"/>
      <c r="AN265" s="451"/>
      <c r="AO265" s="442"/>
      <c r="AP265" s="439"/>
      <c r="AQ265" s="439"/>
      <c r="AR265" s="439"/>
      <c r="AS265" s="439"/>
      <c r="AT265" s="439"/>
      <c r="AU265" s="438"/>
      <c r="AV265" s="439"/>
      <c r="AW265" s="439"/>
      <c r="AX265" s="439"/>
      <c r="AY265" s="439"/>
      <c r="AZ265" s="439"/>
      <c r="BA265" s="439"/>
      <c r="BB265" s="439"/>
      <c r="BC265" s="439"/>
      <c r="BD265" s="439"/>
      <c r="BE265" s="439"/>
      <c r="BF265" s="439"/>
      <c r="BG265" s="439"/>
      <c r="BH265" s="439"/>
      <c r="BI265" s="439"/>
      <c r="BJ265" s="439"/>
      <c r="BK265" s="439"/>
      <c r="BL265" s="439"/>
      <c r="BM265" s="439"/>
    </row>
    <row r="266" spans="1:65" s="40" customFormat="1" ht="5.25" customHeight="1">
      <c r="A266" s="438"/>
      <c r="B266" s="438"/>
      <c r="C266" s="438"/>
      <c r="D266" s="438"/>
      <c r="E266" s="438"/>
      <c r="F266" s="438"/>
      <c r="G266" s="438"/>
      <c r="H266" s="438"/>
      <c r="I266" s="438"/>
      <c r="J266" s="438"/>
      <c r="K266" s="438"/>
      <c r="L266" s="438"/>
      <c r="M266" s="438"/>
      <c r="N266" s="452"/>
      <c r="O266" s="438"/>
      <c r="P266" s="455"/>
      <c r="Q266" s="458"/>
      <c r="R266" s="43" t="s">
        <v>742</v>
      </c>
      <c r="S266" s="42">
        <f>COUNTA(S247:S265)</f>
        <v>0</v>
      </c>
      <c r="T266" s="42">
        <f>COUNTA(T247:T265)</f>
        <v>0</v>
      </c>
      <c r="U266" s="417"/>
      <c r="V266" s="418"/>
      <c r="W266" s="451"/>
      <c r="X266" s="459"/>
      <c r="Y266" s="447"/>
      <c r="Z266" s="445"/>
      <c r="AA266" s="450"/>
      <c r="AB266" s="445"/>
      <c r="AC266" s="421"/>
      <c r="AD266" s="447"/>
      <c r="AE266" s="443"/>
      <c r="AF266" s="445"/>
      <c r="AG266" s="445"/>
      <c r="AH266" s="418"/>
      <c r="AI266" s="416"/>
      <c r="AJ266" s="416"/>
      <c r="AK266" s="41"/>
      <c r="AL266" s="417"/>
      <c r="AM266" s="418"/>
      <c r="AN266" s="451"/>
      <c r="AO266" s="442"/>
      <c r="AP266" s="439"/>
      <c r="AQ266" s="439"/>
      <c r="AR266" s="439"/>
      <c r="AS266" s="439"/>
      <c r="AT266" s="439"/>
      <c r="AU266" s="438"/>
      <c r="AV266" s="439"/>
      <c r="AW266" s="439"/>
      <c r="AX266" s="439"/>
      <c r="AY266" s="439"/>
      <c r="AZ266" s="439"/>
      <c r="BA266" s="439"/>
      <c r="BB266" s="439"/>
      <c r="BC266" s="439"/>
      <c r="BD266" s="439"/>
      <c r="BE266" s="439"/>
      <c r="BF266" s="439"/>
      <c r="BG266" s="439"/>
      <c r="BH266" s="439"/>
      <c r="BI266" s="439"/>
      <c r="BJ266" s="439"/>
      <c r="BK266" s="439"/>
      <c r="BL266" s="439"/>
      <c r="BM266" s="439"/>
    </row>
    <row r="267" spans="1:65" s="47" customFormat="1" ht="5.25" customHeight="1">
      <c r="A267" s="438">
        <v>12</v>
      </c>
      <c r="B267" s="438" t="s">
        <v>600</v>
      </c>
      <c r="C267" s="438" t="s">
        <v>840</v>
      </c>
      <c r="D267" s="438"/>
      <c r="E267" s="438"/>
      <c r="F267" s="438" t="s">
        <v>841</v>
      </c>
      <c r="G267" s="438"/>
      <c r="H267" s="438"/>
      <c r="I267" s="438"/>
      <c r="J267" s="438"/>
      <c r="K267" s="438"/>
      <c r="L267" s="438"/>
      <c r="M267" s="438"/>
      <c r="N267" s="438"/>
      <c r="O267" s="438"/>
      <c r="P267" s="453"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456">
        <f>IF(P267="Casi seguro",100%,IF(P267="Probable",80%,IF(P267="Posible",60%,IF(P267="Improbable",40%,IF(P267="Rara vez",20%,0)))))</f>
        <v>0</v>
      </c>
      <c r="R267" s="50" t="s">
        <v>707</v>
      </c>
      <c r="S267" s="48"/>
      <c r="T267" s="48"/>
      <c r="U267" s="417" t="str">
        <f>IF(S286&lt;=5,"Moderado",IF(S286&lt;=11,"Mayor","Catastrofico"))</f>
        <v>Moderado</v>
      </c>
      <c r="V267" s="418">
        <f>IF(U267=0,0,IF(U267="Moderado",60%,IF(U267="Mayor",80%,100%)))</f>
        <v>0.6</v>
      </c>
      <c r="W267" s="417" t="e">
        <f>VLOOKUP(P267,#REF!,MATCH(U267,#REF!,0),FALSE)</f>
        <v>#REF!</v>
      </c>
      <c r="X267" s="442"/>
      <c r="Y267" s="417" t="str">
        <f>IF(Z267="Preventivo","X",IF(Z267="Detectivo","X","X "))</f>
        <v xml:space="preserve">X </v>
      </c>
      <c r="Z267" s="443"/>
      <c r="AA267" s="448" t="str">
        <f>IF(Z267="","",IF(Z267="Preventivo",25%,15%))</f>
        <v/>
      </c>
      <c r="AB267" s="443"/>
      <c r="AC267" s="448">
        <f>IF(AB267="Automatico",25%,15%)</f>
        <v>0.15</v>
      </c>
      <c r="AD267" s="418" t="e">
        <f>AA267+AC267</f>
        <v>#VALUE!</v>
      </c>
      <c r="AE267" s="443"/>
      <c r="AF267" s="443"/>
      <c r="AG267" s="443"/>
      <c r="AH267" s="418" t="e">
        <f>Q267-(Q267*AD267)</f>
        <v>#VALUE!</v>
      </c>
      <c r="AI267" s="414" t="e">
        <f>IF(AJ267=0,"Defina la frecuencia",IF(AJ267=20%,"Rara vez",IF(AJ267=40%,"Improbable",IF(AJ267=60%,"Posible",IF(AJ267=80%,"Probable","Casi seguro")))))</f>
        <v>#VALUE!</v>
      </c>
      <c r="AJ267" s="414" t="e">
        <f>IF(AH274&lt;20%,20%,IF(AH274&lt;40%,40%,IF(AH274&lt;60%,60%,IF(AH274&lt;80%,80%,100%))))</f>
        <v>#VALUE!</v>
      </c>
      <c r="AK267" s="46" t="e">
        <f>VALUE(AJ267)</f>
        <v>#VALUE!</v>
      </c>
      <c r="AL267" s="417" t="str">
        <f>U267</f>
        <v>Moderado</v>
      </c>
      <c r="AM267" s="418">
        <f>V267</f>
        <v>0.6</v>
      </c>
      <c r="AN267" s="417" t="e">
        <f>VLOOKUP(AI267,#REF!,MATCH(AL267,#REF!,0),FALSE)</f>
        <v>#VALUE!</v>
      </c>
      <c r="AO267" s="442"/>
      <c r="AP267" s="438"/>
      <c r="AQ267" s="438"/>
      <c r="AR267" s="446"/>
      <c r="AS267" s="446"/>
      <c r="AT267" s="438"/>
      <c r="AU267" s="438"/>
      <c r="AV267" s="438"/>
      <c r="AW267" s="438"/>
      <c r="AX267" s="438"/>
      <c r="AY267" s="438"/>
      <c r="AZ267" s="438"/>
      <c r="BA267" s="440"/>
      <c r="BB267" s="438"/>
      <c r="BC267" s="438"/>
      <c r="BD267" s="438"/>
      <c r="BE267" s="438"/>
      <c r="BF267" s="438"/>
      <c r="BG267" s="440"/>
      <c r="BH267" s="438"/>
      <c r="BI267" s="438"/>
      <c r="BJ267" s="438"/>
      <c r="BK267" s="438"/>
      <c r="BL267" s="438"/>
      <c r="BM267" s="440"/>
    </row>
    <row r="268" spans="1:65" s="47" customFormat="1" ht="5.25" customHeight="1">
      <c r="A268" s="438"/>
      <c r="B268" s="438"/>
      <c r="C268" s="438"/>
      <c r="D268" s="438"/>
      <c r="E268" s="438"/>
      <c r="F268" s="438"/>
      <c r="G268" s="438"/>
      <c r="H268" s="438"/>
      <c r="I268" s="438"/>
      <c r="J268" s="438"/>
      <c r="K268" s="438"/>
      <c r="L268" s="438"/>
      <c r="M268" s="438"/>
      <c r="N268" s="438"/>
      <c r="O268" s="438"/>
      <c r="P268" s="454"/>
      <c r="Q268" s="457"/>
      <c r="R268" s="50" t="s">
        <v>719</v>
      </c>
      <c r="S268" s="48"/>
      <c r="T268" s="48"/>
      <c r="U268" s="417"/>
      <c r="V268" s="418"/>
      <c r="W268" s="417"/>
      <c r="X268" s="442"/>
      <c r="Y268" s="417"/>
      <c r="Z268" s="444"/>
      <c r="AA268" s="449"/>
      <c r="AB268" s="444"/>
      <c r="AC268" s="449"/>
      <c r="AD268" s="470"/>
      <c r="AE268" s="444"/>
      <c r="AF268" s="444"/>
      <c r="AG268" s="444"/>
      <c r="AH268" s="418"/>
      <c r="AI268" s="415"/>
      <c r="AJ268" s="415"/>
      <c r="AK268" s="44"/>
      <c r="AL268" s="417"/>
      <c r="AM268" s="418"/>
      <c r="AN268" s="417"/>
      <c r="AO268" s="442"/>
      <c r="AP268" s="438"/>
      <c r="AQ268" s="460"/>
      <c r="AR268" s="460"/>
      <c r="AS268" s="460"/>
      <c r="AT268" s="460"/>
      <c r="AU268" s="438"/>
      <c r="AV268" s="438"/>
      <c r="AW268" s="438"/>
      <c r="AX268" s="438"/>
      <c r="AY268" s="460"/>
      <c r="AZ268" s="460"/>
      <c r="BA268" s="460"/>
      <c r="BB268" s="438"/>
      <c r="BC268" s="438"/>
      <c r="BD268" s="438"/>
      <c r="BE268" s="460"/>
      <c r="BF268" s="460"/>
      <c r="BG268" s="460"/>
      <c r="BH268" s="438"/>
      <c r="BI268" s="438"/>
      <c r="BJ268" s="438"/>
      <c r="BK268" s="460"/>
      <c r="BL268" s="460"/>
      <c r="BM268" s="460"/>
    </row>
    <row r="269" spans="1:65" s="47" customFormat="1" ht="5.25" customHeight="1">
      <c r="A269" s="438"/>
      <c r="B269" s="438"/>
      <c r="C269" s="438"/>
      <c r="D269" s="438"/>
      <c r="E269" s="438"/>
      <c r="F269" s="438"/>
      <c r="G269" s="438"/>
      <c r="H269" s="438"/>
      <c r="I269" s="438"/>
      <c r="J269" s="438"/>
      <c r="K269" s="438"/>
      <c r="L269" s="438"/>
      <c r="M269" s="438"/>
      <c r="N269" s="438"/>
      <c r="O269" s="438"/>
      <c r="P269" s="454"/>
      <c r="Q269" s="457"/>
      <c r="R269" s="50" t="s">
        <v>720</v>
      </c>
      <c r="S269" s="48"/>
      <c r="T269" s="48"/>
      <c r="U269" s="417"/>
      <c r="V269" s="418"/>
      <c r="W269" s="417"/>
      <c r="X269" s="442"/>
      <c r="Y269" s="417"/>
      <c r="Z269" s="444"/>
      <c r="AA269" s="449"/>
      <c r="AB269" s="444"/>
      <c r="AC269" s="449"/>
      <c r="AD269" s="470"/>
      <c r="AE269" s="444"/>
      <c r="AF269" s="444"/>
      <c r="AG269" s="444"/>
      <c r="AH269" s="418"/>
      <c r="AI269" s="415"/>
      <c r="AJ269" s="415"/>
      <c r="AK269" s="44"/>
      <c r="AL269" s="417"/>
      <c r="AM269" s="418"/>
      <c r="AN269" s="417"/>
      <c r="AO269" s="442"/>
      <c r="AP269" s="438"/>
      <c r="AQ269" s="460"/>
      <c r="AR269" s="460"/>
      <c r="AS269" s="460"/>
      <c r="AT269" s="460"/>
      <c r="AU269" s="438"/>
      <c r="AV269" s="438"/>
      <c r="AW269" s="438"/>
      <c r="AX269" s="438"/>
      <c r="AY269" s="460"/>
      <c r="AZ269" s="460"/>
      <c r="BA269" s="460"/>
      <c r="BB269" s="438"/>
      <c r="BC269" s="438"/>
      <c r="BD269" s="438"/>
      <c r="BE269" s="460"/>
      <c r="BF269" s="460"/>
      <c r="BG269" s="460"/>
      <c r="BH269" s="438"/>
      <c r="BI269" s="438"/>
      <c r="BJ269" s="438"/>
      <c r="BK269" s="460"/>
      <c r="BL269" s="460"/>
      <c r="BM269" s="460"/>
    </row>
    <row r="270" spans="1:65" s="47" customFormat="1" ht="5.25" customHeight="1">
      <c r="A270" s="438"/>
      <c r="B270" s="438"/>
      <c r="C270" s="438"/>
      <c r="D270" s="438"/>
      <c r="E270" s="438"/>
      <c r="F270" s="438"/>
      <c r="G270" s="438"/>
      <c r="H270" s="438"/>
      <c r="I270" s="438"/>
      <c r="J270" s="438"/>
      <c r="K270" s="438"/>
      <c r="L270" s="438"/>
      <c r="M270" s="438"/>
      <c r="N270" s="438"/>
      <c r="O270" s="438"/>
      <c r="P270" s="454"/>
      <c r="Q270" s="457"/>
      <c r="R270" s="50" t="s">
        <v>721</v>
      </c>
      <c r="S270" s="48"/>
      <c r="T270" s="48"/>
      <c r="U270" s="417"/>
      <c r="V270" s="418"/>
      <c r="W270" s="417"/>
      <c r="X270" s="442"/>
      <c r="Y270" s="417"/>
      <c r="Z270" s="444"/>
      <c r="AA270" s="449"/>
      <c r="AB270" s="444"/>
      <c r="AC270" s="449"/>
      <c r="AD270" s="470"/>
      <c r="AE270" s="444"/>
      <c r="AF270" s="444"/>
      <c r="AG270" s="444"/>
      <c r="AH270" s="418"/>
      <c r="AI270" s="415"/>
      <c r="AJ270" s="415"/>
      <c r="AK270" s="44"/>
      <c r="AL270" s="417"/>
      <c r="AM270" s="418"/>
      <c r="AN270" s="417"/>
      <c r="AO270" s="442"/>
      <c r="AP270" s="438"/>
      <c r="AQ270" s="460"/>
      <c r="AR270" s="460"/>
      <c r="AS270" s="460"/>
      <c r="AT270" s="460"/>
      <c r="AU270" s="438"/>
      <c r="AV270" s="438"/>
      <c r="AW270" s="438"/>
      <c r="AX270" s="438"/>
      <c r="AY270" s="460"/>
      <c r="AZ270" s="460"/>
      <c r="BA270" s="460"/>
      <c r="BB270" s="438"/>
      <c r="BC270" s="438"/>
      <c r="BD270" s="438"/>
      <c r="BE270" s="460"/>
      <c r="BF270" s="460"/>
      <c r="BG270" s="460"/>
      <c r="BH270" s="438"/>
      <c r="BI270" s="438"/>
      <c r="BJ270" s="438"/>
      <c r="BK270" s="460"/>
      <c r="BL270" s="460"/>
      <c r="BM270" s="460"/>
    </row>
    <row r="271" spans="1:65" s="47" customFormat="1" ht="5.25" customHeight="1">
      <c r="A271" s="438"/>
      <c r="B271" s="438"/>
      <c r="C271" s="438"/>
      <c r="D271" s="438"/>
      <c r="E271" s="438"/>
      <c r="F271" s="438"/>
      <c r="G271" s="438"/>
      <c r="H271" s="438"/>
      <c r="I271" s="438"/>
      <c r="J271" s="438"/>
      <c r="K271" s="438"/>
      <c r="L271" s="438"/>
      <c r="M271" s="438"/>
      <c r="N271" s="438"/>
      <c r="O271" s="438"/>
      <c r="P271" s="454"/>
      <c r="Q271" s="457"/>
      <c r="R271" s="50" t="s">
        <v>722</v>
      </c>
      <c r="S271" s="48"/>
      <c r="T271" s="48"/>
      <c r="U271" s="417"/>
      <c r="V271" s="418"/>
      <c r="W271" s="417"/>
      <c r="X271" s="442"/>
      <c r="Y271" s="417"/>
      <c r="Z271" s="444"/>
      <c r="AA271" s="449"/>
      <c r="AB271" s="444"/>
      <c r="AC271" s="449"/>
      <c r="AD271" s="470"/>
      <c r="AE271" s="444"/>
      <c r="AF271" s="444"/>
      <c r="AG271" s="444"/>
      <c r="AH271" s="418"/>
      <c r="AI271" s="415"/>
      <c r="AJ271" s="415"/>
      <c r="AK271" s="44"/>
      <c r="AL271" s="417"/>
      <c r="AM271" s="418"/>
      <c r="AN271" s="417"/>
      <c r="AO271" s="442"/>
      <c r="AP271" s="438"/>
      <c r="AQ271" s="460"/>
      <c r="AR271" s="460"/>
      <c r="AS271" s="460"/>
      <c r="AT271" s="460"/>
      <c r="AU271" s="438"/>
      <c r="AV271" s="438"/>
      <c r="AW271" s="438"/>
      <c r="AX271" s="438"/>
      <c r="AY271" s="460"/>
      <c r="AZ271" s="460"/>
      <c r="BA271" s="460"/>
      <c r="BB271" s="438"/>
      <c r="BC271" s="438"/>
      <c r="BD271" s="438"/>
      <c r="BE271" s="460"/>
      <c r="BF271" s="460"/>
      <c r="BG271" s="460"/>
      <c r="BH271" s="438"/>
      <c r="BI271" s="438"/>
      <c r="BJ271" s="438"/>
      <c r="BK271" s="460"/>
      <c r="BL271" s="460"/>
      <c r="BM271" s="460"/>
    </row>
    <row r="272" spans="1:65" s="47" customFormat="1" ht="5.25" customHeight="1">
      <c r="A272" s="438"/>
      <c r="B272" s="438"/>
      <c r="C272" s="438"/>
      <c r="D272" s="438"/>
      <c r="E272" s="438"/>
      <c r="F272" s="438"/>
      <c r="G272" s="438"/>
      <c r="H272" s="438"/>
      <c r="I272" s="438"/>
      <c r="J272" s="438"/>
      <c r="K272" s="438"/>
      <c r="L272" s="438"/>
      <c r="M272" s="438"/>
      <c r="N272" s="438"/>
      <c r="O272" s="438"/>
      <c r="P272" s="454"/>
      <c r="Q272" s="457"/>
      <c r="R272" s="50" t="s">
        <v>723</v>
      </c>
      <c r="S272" s="48"/>
      <c r="T272" s="48"/>
      <c r="U272" s="417"/>
      <c r="V272" s="418"/>
      <c r="W272" s="417"/>
      <c r="X272" s="442"/>
      <c r="Y272" s="417"/>
      <c r="Z272" s="444"/>
      <c r="AA272" s="449"/>
      <c r="AB272" s="444"/>
      <c r="AC272" s="449"/>
      <c r="AD272" s="470"/>
      <c r="AE272" s="444"/>
      <c r="AF272" s="444"/>
      <c r="AG272" s="444"/>
      <c r="AH272" s="418"/>
      <c r="AI272" s="415"/>
      <c r="AJ272" s="415"/>
      <c r="AK272" s="44"/>
      <c r="AL272" s="417"/>
      <c r="AM272" s="418"/>
      <c r="AN272" s="417"/>
      <c r="AO272" s="442"/>
      <c r="AP272" s="438"/>
      <c r="AQ272" s="460"/>
      <c r="AR272" s="460"/>
      <c r="AS272" s="460"/>
      <c r="AT272" s="460"/>
      <c r="AU272" s="438"/>
      <c r="AV272" s="438"/>
      <c r="AW272" s="438"/>
      <c r="AX272" s="438"/>
      <c r="AY272" s="460"/>
      <c r="AZ272" s="460"/>
      <c r="BA272" s="460"/>
      <c r="BB272" s="438"/>
      <c r="BC272" s="438"/>
      <c r="BD272" s="438"/>
      <c r="BE272" s="460"/>
      <c r="BF272" s="460"/>
      <c r="BG272" s="460"/>
      <c r="BH272" s="438"/>
      <c r="BI272" s="438"/>
      <c r="BJ272" s="438"/>
      <c r="BK272" s="460"/>
      <c r="BL272" s="460"/>
      <c r="BM272" s="460"/>
    </row>
    <row r="273" spans="1:65" s="47" customFormat="1" ht="5.25" customHeight="1">
      <c r="A273" s="438"/>
      <c r="B273" s="438"/>
      <c r="C273" s="438"/>
      <c r="D273" s="438"/>
      <c r="E273" s="438"/>
      <c r="F273" s="438"/>
      <c r="G273" s="438"/>
      <c r="H273" s="438"/>
      <c r="I273" s="438"/>
      <c r="J273" s="438"/>
      <c r="K273" s="438"/>
      <c r="L273" s="438"/>
      <c r="M273" s="438"/>
      <c r="N273" s="438"/>
      <c r="O273" s="438"/>
      <c r="P273" s="454"/>
      <c r="Q273" s="457"/>
      <c r="R273" s="50" t="s">
        <v>724</v>
      </c>
      <c r="S273" s="48"/>
      <c r="T273" s="48"/>
      <c r="U273" s="417"/>
      <c r="V273" s="418"/>
      <c r="W273" s="417"/>
      <c r="X273" s="442"/>
      <c r="Y273" s="417"/>
      <c r="Z273" s="444"/>
      <c r="AA273" s="450"/>
      <c r="AB273" s="444"/>
      <c r="AC273" s="450"/>
      <c r="AD273" s="470"/>
      <c r="AE273" s="444"/>
      <c r="AF273" s="444"/>
      <c r="AG273" s="444"/>
      <c r="AH273" s="418"/>
      <c r="AI273" s="415"/>
      <c r="AJ273" s="415"/>
      <c r="AK273" s="44"/>
      <c r="AL273" s="417"/>
      <c r="AM273" s="418"/>
      <c r="AN273" s="417"/>
      <c r="AO273" s="442"/>
      <c r="AP273" s="438"/>
      <c r="AQ273" s="460"/>
      <c r="AR273" s="460"/>
      <c r="AS273" s="460"/>
      <c r="AT273" s="460"/>
      <c r="AU273" s="438"/>
      <c r="AV273" s="438"/>
      <c r="AW273" s="438"/>
      <c r="AX273" s="438"/>
      <c r="AY273" s="460"/>
      <c r="AZ273" s="460"/>
      <c r="BA273" s="460"/>
      <c r="BB273" s="438"/>
      <c r="BC273" s="438"/>
      <c r="BD273" s="438"/>
      <c r="BE273" s="460"/>
      <c r="BF273" s="460"/>
      <c r="BG273" s="460"/>
      <c r="BH273" s="438"/>
      <c r="BI273" s="438"/>
      <c r="BJ273" s="438"/>
      <c r="BK273" s="460"/>
      <c r="BL273" s="460"/>
      <c r="BM273" s="460"/>
    </row>
    <row r="274" spans="1:65" s="47" customFormat="1" ht="5.25" customHeight="1">
      <c r="A274" s="438"/>
      <c r="B274" s="438"/>
      <c r="C274" s="438"/>
      <c r="D274" s="438"/>
      <c r="E274" s="438"/>
      <c r="F274" s="438"/>
      <c r="G274" s="438"/>
      <c r="H274" s="438"/>
      <c r="I274" s="438"/>
      <c r="J274" s="438"/>
      <c r="K274" s="438"/>
      <c r="L274" s="438"/>
      <c r="M274" s="438"/>
      <c r="N274" s="438"/>
      <c r="O274" s="438"/>
      <c r="P274" s="454"/>
      <c r="Q274" s="457"/>
      <c r="R274" s="50" t="s">
        <v>725</v>
      </c>
      <c r="S274" s="48"/>
      <c r="T274" s="48"/>
      <c r="U274" s="417"/>
      <c r="V274" s="418"/>
      <c r="W274" s="417"/>
      <c r="X274" s="442"/>
      <c r="Y274" s="417" t="str">
        <f>IF(Z274="Preventivo","X",IF(Z267="Detectivo","X","X "))</f>
        <v xml:space="preserve">X </v>
      </c>
      <c r="Z274" s="443" t="s">
        <v>593</v>
      </c>
      <c r="AA274" s="448">
        <f>IF(Z274="","",IF(Z274="Preventivo",25%,15%))</f>
        <v>0.15</v>
      </c>
      <c r="AB274" s="443" t="s">
        <v>594</v>
      </c>
      <c r="AC274" s="419">
        <f>IF(AB274="Automatico",25%,15%)</f>
        <v>0.15</v>
      </c>
      <c r="AD274" s="418">
        <f>AA274+AC274</f>
        <v>0.3</v>
      </c>
      <c r="AE274" s="443"/>
      <c r="AF274" s="443"/>
      <c r="AG274" s="443"/>
      <c r="AH274" s="418" t="e">
        <f>AH267-(AH267*AD274)</f>
        <v>#VALUE!</v>
      </c>
      <c r="AI274" s="415"/>
      <c r="AJ274" s="415"/>
      <c r="AK274" s="44"/>
      <c r="AL274" s="417"/>
      <c r="AM274" s="418"/>
      <c r="AN274" s="417"/>
      <c r="AO274" s="442"/>
      <c r="AP274" s="438"/>
      <c r="AQ274" s="438"/>
      <c r="AR274" s="446"/>
      <c r="AS274" s="446"/>
      <c r="AT274" s="438"/>
      <c r="AU274" s="438"/>
      <c r="AV274" s="438"/>
      <c r="AW274" s="438"/>
      <c r="AX274" s="438"/>
      <c r="AY274" s="438"/>
      <c r="AZ274" s="438"/>
      <c r="BA274" s="440"/>
      <c r="BB274" s="438"/>
      <c r="BC274" s="438"/>
      <c r="BD274" s="438"/>
      <c r="BE274" s="438"/>
      <c r="BF274" s="438"/>
      <c r="BG274" s="440"/>
      <c r="BH274" s="438"/>
      <c r="BI274" s="438"/>
      <c r="BJ274" s="438"/>
      <c r="BK274" s="438"/>
      <c r="BL274" s="438"/>
      <c r="BM274" s="440"/>
    </row>
    <row r="275" spans="1:65" s="47" customFormat="1" ht="5.25" customHeight="1">
      <c r="A275" s="438"/>
      <c r="B275" s="438"/>
      <c r="C275" s="438"/>
      <c r="D275" s="438"/>
      <c r="E275" s="438"/>
      <c r="F275" s="438"/>
      <c r="G275" s="438"/>
      <c r="H275" s="438"/>
      <c r="I275" s="438"/>
      <c r="J275" s="438"/>
      <c r="K275" s="438"/>
      <c r="L275" s="438"/>
      <c r="M275" s="438"/>
      <c r="N275" s="438"/>
      <c r="O275" s="438"/>
      <c r="P275" s="454"/>
      <c r="Q275" s="457"/>
      <c r="R275" s="50" t="s">
        <v>731</v>
      </c>
      <c r="S275" s="48"/>
      <c r="T275" s="48"/>
      <c r="U275" s="417"/>
      <c r="V275" s="418"/>
      <c r="W275" s="417"/>
      <c r="X275" s="442"/>
      <c r="Y275" s="470"/>
      <c r="Z275" s="444"/>
      <c r="AA275" s="449"/>
      <c r="AB275" s="444"/>
      <c r="AC275" s="420"/>
      <c r="AD275" s="470"/>
      <c r="AE275" s="443"/>
      <c r="AF275" s="444"/>
      <c r="AG275" s="444"/>
      <c r="AH275" s="418"/>
      <c r="AI275" s="415"/>
      <c r="AJ275" s="415"/>
      <c r="AK275" s="44"/>
      <c r="AL275" s="417"/>
      <c r="AM275" s="418"/>
      <c r="AN275" s="417"/>
      <c r="AO275" s="442"/>
      <c r="AP275" s="460"/>
      <c r="AQ275" s="460"/>
      <c r="AR275" s="460"/>
      <c r="AS275" s="460"/>
      <c r="AT275" s="460"/>
      <c r="AU275" s="438"/>
      <c r="AV275" s="460"/>
      <c r="AW275" s="460"/>
      <c r="AX275" s="460"/>
      <c r="AY275" s="460"/>
      <c r="AZ275" s="460"/>
      <c r="BA275" s="460"/>
      <c r="BB275" s="460"/>
      <c r="BC275" s="460"/>
      <c r="BD275" s="460"/>
      <c r="BE275" s="460"/>
      <c r="BF275" s="460"/>
      <c r="BG275" s="460"/>
      <c r="BH275" s="460"/>
      <c r="BI275" s="460"/>
      <c r="BJ275" s="460"/>
      <c r="BK275" s="460"/>
      <c r="BL275" s="460"/>
      <c r="BM275" s="460"/>
    </row>
    <row r="276" spans="1:65" s="47" customFormat="1" ht="5.25" customHeight="1">
      <c r="A276" s="438"/>
      <c r="B276" s="438"/>
      <c r="C276" s="438"/>
      <c r="D276" s="438"/>
      <c r="E276" s="438"/>
      <c r="F276" s="438"/>
      <c r="G276" s="438"/>
      <c r="H276" s="438"/>
      <c r="I276" s="438"/>
      <c r="J276" s="438"/>
      <c r="K276" s="438"/>
      <c r="L276" s="438"/>
      <c r="M276" s="438"/>
      <c r="N276" s="438"/>
      <c r="O276" s="438"/>
      <c r="P276" s="454"/>
      <c r="Q276" s="457"/>
      <c r="R276" s="50" t="s">
        <v>732</v>
      </c>
      <c r="S276" s="48"/>
      <c r="T276" s="48"/>
      <c r="U276" s="417"/>
      <c r="V276" s="418"/>
      <c r="W276" s="417"/>
      <c r="X276" s="442"/>
      <c r="Y276" s="470"/>
      <c r="Z276" s="444"/>
      <c r="AA276" s="449"/>
      <c r="AB276" s="444"/>
      <c r="AC276" s="420"/>
      <c r="AD276" s="470"/>
      <c r="AE276" s="443"/>
      <c r="AF276" s="444"/>
      <c r="AG276" s="444"/>
      <c r="AH276" s="418"/>
      <c r="AI276" s="415"/>
      <c r="AJ276" s="415"/>
      <c r="AK276" s="44"/>
      <c r="AL276" s="417"/>
      <c r="AM276" s="418"/>
      <c r="AN276" s="417"/>
      <c r="AO276" s="442"/>
      <c r="AP276" s="460"/>
      <c r="AQ276" s="460"/>
      <c r="AR276" s="460"/>
      <c r="AS276" s="460"/>
      <c r="AT276" s="460"/>
      <c r="AU276" s="438"/>
      <c r="AV276" s="460"/>
      <c r="AW276" s="460"/>
      <c r="AX276" s="460"/>
      <c r="AY276" s="460"/>
      <c r="AZ276" s="460"/>
      <c r="BA276" s="460"/>
      <c r="BB276" s="460"/>
      <c r="BC276" s="460"/>
      <c r="BD276" s="460"/>
      <c r="BE276" s="460"/>
      <c r="BF276" s="460"/>
      <c r="BG276" s="460"/>
      <c r="BH276" s="460"/>
      <c r="BI276" s="460"/>
      <c r="BJ276" s="460"/>
      <c r="BK276" s="460"/>
      <c r="BL276" s="460"/>
      <c r="BM276" s="460"/>
    </row>
    <row r="277" spans="1:65" s="47" customFormat="1" ht="5.25" customHeight="1">
      <c r="A277" s="438"/>
      <c r="B277" s="438"/>
      <c r="C277" s="438"/>
      <c r="D277" s="438"/>
      <c r="E277" s="438"/>
      <c r="F277" s="438"/>
      <c r="G277" s="438"/>
      <c r="H277" s="438"/>
      <c r="I277" s="438"/>
      <c r="J277" s="438"/>
      <c r="K277" s="438"/>
      <c r="L277" s="438"/>
      <c r="M277" s="438"/>
      <c r="N277" s="438"/>
      <c r="O277" s="438"/>
      <c r="P277" s="454"/>
      <c r="Q277" s="457"/>
      <c r="R277" s="50" t="s">
        <v>733</v>
      </c>
      <c r="S277" s="48"/>
      <c r="T277" s="48"/>
      <c r="U277" s="417"/>
      <c r="V277" s="418"/>
      <c r="W277" s="417"/>
      <c r="X277" s="442"/>
      <c r="Y277" s="470"/>
      <c r="Z277" s="444"/>
      <c r="AA277" s="449"/>
      <c r="AB277" s="444"/>
      <c r="AC277" s="420"/>
      <c r="AD277" s="470"/>
      <c r="AE277" s="443"/>
      <c r="AF277" s="444"/>
      <c r="AG277" s="444"/>
      <c r="AH277" s="418"/>
      <c r="AI277" s="415"/>
      <c r="AJ277" s="415"/>
      <c r="AK277" s="44"/>
      <c r="AL277" s="417"/>
      <c r="AM277" s="418"/>
      <c r="AN277" s="417"/>
      <c r="AO277" s="442"/>
      <c r="AP277" s="460"/>
      <c r="AQ277" s="460"/>
      <c r="AR277" s="460"/>
      <c r="AS277" s="460"/>
      <c r="AT277" s="460"/>
      <c r="AU277" s="438"/>
      <c r="AV277" s="460"/>
      <c r="AW277" s="460"/>
      <c r="AX277" s="460"/>
      <c r="AY277" s="460"/>
      <c r="AZ277" s="460"/>
      <c r="BA277" s="460"/>
      <c r="BB277" s="460"/>
      <c r="BC277" s="460"/>
      <c r="BD277" s="460"/>
      <c r="BE277" s="460"/>
      <c r="BF277" s="460"/>
      <c r="BG277" s="460"/>
      <c r="BH277" s="460"/>
      <c r="BI277" s="460"/>
      <c r="BJ277" s="460"/>
      <c r="BK277" s="460"/>
      <c r="BL277" s="460"/>
      <c r="BM277" s="460"/>
    </row>
    <row r="278" spans="1:65" s="47" customFormat="1" ht="5.25" customHeight="1">
      <c r="A278" s="438"/>
      <c r="B278" s="438"/>
      <c r="C278" s="438"/>
      <c r="D278" s="438"/>
      <c r="E278" s="438"/>
      <c r="F278" s="438"/>
      <c r="G278" s="438"/>
      <c r="H278" s="438"/>
      <c r="I278" s="438"/>
      <c r="J278" s="438"/>
      <c r="K278" s="438"/>
      <c r="L278" s="438"/>
      <c r="M278" s="438"/>
      <c r="N278" s="438"/>
      <c r="O278" s="438"/>
      <c r="P278" s="454"/>
      <c r="Q278" s="457"/>
      <c r="R278" s="50" t="s">
        <v>734</v>
      </c>
      <c r="S278" s="48"/>
      <c r="T278" s="48"/>
      <c r="U278" s="417"/>
      <c r="V278" s="418"/>
      <c r="W278" s="417"/>
      <c r="X278" s="442"/>
      <c r="Y278" s="470"/>
      <c r="Z278" s="444"/>
      <c r="AA278" s="449"/>
      <c r="AB278" s="444"/>
      <c r="AC278" s="420"/>
      <c r="AD278" s="470"/>
      <c r="AE278" s="443"/>
      <c r="AF278" s="444"/>
      <c r="AG278" s="444"/>
      <c r="AH278" s="418"/>
      <c r="AI278" s="415"/>
      <c r="AJ278" s="415"/>
      <c r="AK278" s="44"/>
      <c r="AL278" s="417"/>
      <c r="AM278" s="418"/>
      <c r="AN278" s="417"/>
      <c r="AO278" s="442"/>
      <c r="AP278" s="460"/>
      <c r="AQ278" s="460"/>
      <c r="AR278" s="460"/>
      <c r="AS278" s="460"/>
      <c r="AT278" s="460"/>
      <c r="AU278" s="438"/>
      <c r="AV278" s="460"/>
      <c r="AW278" s="460"/>
      <c r="AX278" s="460"/>
      <c r="AY278" s="460"/>
      <c r="AZ278" s="460"/>
      <c r="BA278" s="460"/>
      <c r="BB278" s="460"/>
      <c r="BC278" s="460"/>
      <c r="BD278" s="460"/>
      <c r="BE278" s="460"/>
      <c r="BF278" s="460"/>
      <c r="BG278" s="460"/>
      <c r="BH278" s="460"/>
      <c r="BI278" s="460"/>
      <c r="BJ278" s="460"/>
      <c r="BK278" s="460"/>
      <c r="BL278" s="460"/>
      <c r="BM278" s="460"/>
    </row>
    <row r="279" spans="1:65" s="47" customFormat="1" ht="5.25" customHeight="1">
      <c r="A279" s="438"/>
      <c r="B279" s="438"/>
      <c r="C279" s="438"/>
      <c r="D279" s="438"/>
      <c r="E279" s="438"/>
      <c r="F279" s="438"/>
      <c r="G279" s="438"/>
      <c r="H279" s="438"/>
      <c r="I279" s="438"/>
      <c r="J279" s="438"/>
      <c r="K279" s="438"/>
      <c r="L279" s="438"/>
      <c r="M279" s="438"/>
      <c r="N279" s="438"/>
      <c r="O279" s="438"/>
      <c r="P279" s="454"/>
      <c r="Q279" s="457"/>
      <c r="R279" s="50" t="s">
        <v>735</v>
      </c>
      <c r="S279" s="48"/>
      <c r="T279" s="48"/>
      <c r="U279" s="417"/>
      <c r="V279" s="418"/>
      <c r="W279" s="417"/>
      <c r="X279" s="442"/>
      <c r="Y279" s="470"/>
      <c r="Z279" s="444"/>
      <c r="AA279" s="449"/>
      <c r="AB279" s="444"/>
      <c r="AC279" s="420"/>
      <c r="AD279" s="470"/>
      <c r="AE279" s="443"/>
      <c r="AF279" s="444"/>
      <c r="AG279" s="444"/>
      <c r="AH279" s="418"/>
      <c r="AI279" s="415"/>
      <c r="AJ279" s="415"/>
      <c r="AK279" s="44"/>
      <c r="AL279" s="417"/>
      <c r="AM279" s="418"/>
      <c r="AN279" s="417"/>
      <c r="AO279" s="442"/>
      <c r="AP279" s="460"/>
      <c r="AQ279" s="460"/>
      <c r="AR279" s="460"/>
      <c r="AS279" s="460"/>
      <c r="AT279" s="460"/>
      <c r="AU279" s="438"/>
      <c r="AV279" s="460"/>
      <c r="AW279" s="460"/>
      <c r="AX279" s="460"/>
      <c r="AY279" s="460"/>
      <c r="AZ279" s="460"/>
      <c r="BA279" s="460"/>
      <c r="BB279" s="460"/>
      <c r="BC279" s="460"/>
      <c r="BD279" s="460"/>
      <c r="BE279" s="460"/>
      <c r="BF279" s="460"/>
      <c r="BG279" s="460"/>
      <c r="BH279" s="460"/>
      <c r="BI279" s="460"/>
      <c r="BJ279" s="460"/>
      <c r="BK279" s="460"/>
      <c r="BL279" s="460"/>
      <c r="BM279" s="460"/>
    </row>
    <row r="280" spans="1:65" s="47" customFormat="1" ht="5.25" customHeight="1">
      <c r="A280" s="438"/>
      <c r="B280" s="438"/>
      <c r="C280" s="438"/>
      <c r="D280" s="438"/>
      <c r="E280" s="438"/>
      <c r="F280" s="438"/>
      <c r="G280" s="438"/>
      <c r="H280" s="438"/>
      <c r="I280" s="438"/>
      <c r="J280" s="438"/>
      <c r="K280" s="438"/>
      <c r="L280" s="438"/>
      <c r="M280" s="438"/>
      <c r="N280" s="438"/>
      <c r="O280" s="438"/>
      <c r="P280" s="454"/>
      <c r="Q280" s="457"/>
      <c r="R280" s="50" t="s">
        <v>736</v>
      </c>
      <c r="S280" s="48"/>
      <c r="T280" s="48"/>
      <c r="U280" s="417"/>
      <c r="V280" s="418"/>
      <c r="W280" s="417"/>
      <c r="X280" s="442"/>
      <c r="Y280" s="470"/>
      <c r="Z280" s="444"/>
      <c r="AA280" s="449"/>
      <c r="AB280" s="444"/>
      <c r="AC280" s="420"/>
      <c r="AD280" s="470"/>
      <c r="AE280" s="443"/>
      <c r="AF280" s="444"/>
      <c r="AG280" s="444"/>
      <c r="AH280" s="418"/>
      <c r="AI280" s="415"/>
      <c r="AJ280" s="415"/>
      <c r="AK280" s="44"/>
      <c r="AL280" s="417"/>
      <c r="AM280" s="418"/>
      <c r="AN280" s="417"/>
      <c r="AO280" s="442"/>
      <c r="AP280" s="460"/>
      <c r="AQ280" s="460"/>
      <c r="AR280" s="460"/>
      <c r="AS280" s="460"/>
      <c r="AT280" s="460"/>
      <c r="AU280" s="438"/>
      <c r="AV280" s="460"/>
      <c r="AW280" s="460"/>
      <c r="AX280" s="460"/>
      <c r="AY280" s="460"/>
      <c r="AZ280" s="460"/>
      <c r="BA280" s="460"/>
      <c r="BB280" s="460"/>
      <c r="BC280" s="460"/>
      <c r="BD280" s="460"/>
      <c r="BE280" s="460"/>
      <c r="BF280" s="460"/>
      <c r="BG280" s="460"/>
      <c r="BH280" s="460"/>
      <c r="BI280" s="460"/>
      <c r="BJ280" s="460"/>
      <c r="BK280" s="460"/>
      <c r="BL280" s="460"/>
      <c r="BM280" s="460"/>
    </row>
    <row r="281" spans="1:65" s="47" customFormat="1" ht="5.25" customHeight="1">
      <c r="A281" s="438"/>
      <c r="B281" s="438"/>
      <c r="C281" s="438"/>
      <c r="D281" s="438"/>
      <c r="E281" s="438"/>
      <c r="F281" s="438"/>
      <c r="G281" s="438"/>
      <c r="H281" s="438"/>
      <c r="I281" s="438"/>
      <c r="J281" s="438"/>
      <c r="K281" s="438"/>
      <c r="L281" s="438"/>
      <c r="M281" s="438"/>
      <c r="N281" s="438"/>
      <c r="O281" s="438"/>
      <c r="P281" s="454"/>
      <c r="Q281" s="457"/>
      <c r="R281" s="50" t="s">
        <v>737</v>
      </c>
      <c r="S281" s="48"/>
      <c r="T281" s="48"/>
      <c r="U281" s="417"/>
      <c r="V281" s="418"/>
      <c r="W281" s="417"/>
      <c r="X281" s="442"/>
      <c r="Y281" s="470"/>
      <c r="Z281" s="444"/>
      <c r="AA281" s="449"/>
      <c r="AB281" s="444"/>
      <c r="AC281" s="420"/>
      <c r="AD281" s="470"/>
      <c r="AE281" s="443"/>
      <c r="AF281" s="444"/>
      <c r="AG281" s="444"/>
      <c r="AH281" s="418"/>
      <c r="AI281" s="415"/>
      <c r="AJ281" s="415"/>
      <c r="AK281" s="44"/>
      <c r="AL281" s="417"/>
      <c r="AM281" s="418"/>
      <c r="AN281" s="417"/>
      <c r="AO281" s="442"/>
      <c r="AP281" s="460"/>
      <c r="AQ281" s="460"/>
      <c r="AR281" s="460"/>
      <c r="AS281" s="460"/>
      <c r="AT281" s="460"/>
      <c r="AU281" s="438"/>
      <c r="AV281" s="460"/>
      <c r="AW281" s="460"/>
      <c r="AX281" s="460"/>
      <c r="AY281" s="460"/>
      <c r="AZ281" s="460"/>
      <c r="BA281" s="460"/>
      <c r="BB281" s="460"/>
      <c r="BC281" s="460"/>
      <c r="BD281" s="460"/>
      <c r="BE281" s="460"/>
      <c r="BF281" s="460"/>
      <c r="BG281" s="460"/>
      <c r="BH281" s="460"/>
      <c r="BI281" s="460"/>
      <c r="BJ281" s="460"/>
      <c r="BK281" s="460"/>
      <c r="BL281" s="460"/>
      <c r="BM281" s="460"/>
    </row>
    <row r="282" spans="1:65" s="47" customFormat="1" ht="5.25" customHeight="1">
      <c r="A282" s="438"/>
      <c r="B282" s="438"/>
      <c r="C282" s="438"/>
      <c r="D282" s="438"/>
      <c r="E282" s="438"/>
      <c r="F282" s="438"/>
      <c r="G282" s="438"/>
      <c r="H282" s="438"/>
      <c r="I282" s="438"/>
      <c r="J282" s="438"/>
      <c r="K282" s="438"/>
      <c r="L282" s="438"/>
      <c r="M282" s="438"/>
      <c r="N282" s="438"/>
      <c r="O282" s="438"/>
      <c r="P282" s="454"/>
      <c r="Q282" s="457"/>
      <c r="R282" s="50" t="s">
        <v>738</v>
      </c>
      <c r="S282" s="48"/>
      <c r="T282" s="48"/>
      <c r="U282" s="417"/>
      <c r="V282" s="418"/>
      <c r="W282" s="417"/>
      <c r="X282" s="442"/>
      <c r="Y282" s="470"/>
      <c r="Z282" s="444"/>
      <c r="AA282" s="449"/>
      <c r="AB282" s="444"/>
      <c r="AC282" s="420"/>
      <c r="AD282" s="470"/>
      <c r="AE282" s="443"/>
      <c r="AF282" s="444"/>
      <c r="AG282" s="444"/>
      <c r="AH282" s="418"/>
      <c r="AI282" s="415"/>
      <c r="AJ282" s="415"/>
      <c r="AK282" s="44"/>
      <c r="AL282" s="417"/>
      <c r="AM282" s="418"/>
      <c r="AN282" s="417"/>
      <c r="AO282" s="442"/>
      <c r="AP282" s="460"/>
      <c r="AQ282" s="460"/>
      <c r="AR282" s="460"/>
      <c r="AS282" s="460"/>
      <c r="AT282" s="460"/>
      <c r="AU282" s="438"/>
      <c r="AV282" s="460"/>
      <c r="AW282" s="460"/>
      <c r="AX282" s="460"/>
      <c r="AY282" s="460"/>
      <c r="AZ282" s="460"/>
      <c r="BA282" s="460"/>
      <c r="BB282" s="460"/>
      <c r="BC282" s="460"/>
      <c r="BD282" s="460"/>
      <c r="BE282" s="460"/>
      <c r="BF282" s="460"/>
      <c r="BG282" s="460"/>
      <c r="BH282" s="460"/>
      <c r="BI282" s="460"/>
      <c r="BJ282" s="460"/>
      <c r="BK282" s="460"/>
      <c r="BL282" s="460"/>
      <c r="BM282" s="460"/>
    </row>
    <row r="283" spans="1:65" s="47" customFormat="1" ht="5.25" customHeight="1">
      <c r="A283" s="438"/>
      <c r="B283" s="438"/>
      <c r="C283" s="438"/>
      <c r="D283" s="438"/>
      <c r="E283" s="438"/>
      <c r="F283" s="438"/>
      <c r="G283" s="438"/>
      <c r="H283" s="438"/>
      <c r="I283" s="438"/>
      <c r="J283" s="438"/>
      <c r="K283" s="438"/>
      <c r="L283" s="438"/>
      <c r="M283" s="438"/>
      <c r="N283" s="438"/>
      <c r="O283" s="438"/>
      <c r="P283" s="454"/>
      <c r="Q283" s="457"/>
      <c r="R283" s="50" t="s">
        <v>739</v>
      </c>
      <c r="S283" s="48"/>
      <c r="T283" s="48"/>
      <c r="U283" s="417"/>
      <c r="V283" s="418"/>
      <c r="W283" s="417"/>
      <c r="X283" s="442"/>
      <c r="Y283" s="470"/>
      <c r="Z283" s="444"/>
      <c r="AA283" s="449"/>
      <c r="AB283" s="444"/>
      <c r="AC283" s="420"/>
      <c r="AD283" s="470"/>
      <c r="AE283" s="443"/>
      <c r="AF283" s="444"/>
      <c r="AG283" s="444"/>
      <c r="AH283" s="418"/>
      <c r="AI283" s="415"/>
      <c r="AJ283" s="415"/>
      <c r="AK283" s="44"/>
      <c r="AL283" s="417"/>
      <c r="AM283" s="418"/>
      <c r="AN283" s="417"/>
      <c r="AO283" s="442"/>
      <c r="AP283" s="460"/>
      <c r="AQ283" s="460"/>
      <c r="AR283" s="460"/>
      <c r="AS283" s="460"/>
      <c r="AT283" s="460"/>
      <c r="AU283" s="438"/>
      <c r="AV283" s="460"/>
      <c r="AW283" s="460"/>
      <c r="AX283" s="460"/>
      <c r="AY283" s="460"/>
      <c r="AZ283" s="460"/>
      <c r="BA283" s="460"/>
      <c r="BB283" s="460"/>
      <c r="BC283" s="460"/>
      <c r="BD283" s="460"/>
      <c r="BE283" s="460"/>
      <c r="BF283" s="460"/>
      <c r="BG283" s="460"/>
      <c r="BH283" s="460"/>
      <c r="BI283" s="460"/>
      <c r="BJ283" s="460"/>
      <c r="BK283" s="460"/>
      <c r="BL283" s="460"/>
      <c r="BM283" s="460"/>
    </row>
    <row r="284" spans="1:65" s="47" customFormat="1" ht="5.25" customHeight="1">
      <c r="A284" s="438"/>
      <c r="B284" s="438"/>
      <c r="C284" s="438"/>
      <c r="D284" s="438"/>
      <c r="E284" s="438"/>
      <c r="F284" s="438"/>
      <c r="G284" s="438"/>
      <c r="H284" s="438"/>
      <c r="I284" s="438"/>
      <c r="J284" s="438"/>
      <c r="K284" s="438"/>
      <c r="L284" s="438"/>
      <c r="M284" s="438"/>
      <c r="N284" s="438"/>
      <c r="O284" s="438"/>
      <c r="P284" s="454"/>
      <c r="Q284" s="457"/>
      <c r="R284" s="50" t="s">
        <v>740</v>
      </c>
      <c r="S284" s="48"/>
      <c r="T284" s="48"/>
      <c r="U284" s="417"/>
      <c r="V284" s="418"/>
      <c r="W284" s="417"/>
      <c r="X284" s="442"/>
      <c r="Y284" s="470"/>
      <c r="Z284" s="444"/>
      <c r="AA284" s="449"/>
      <c r="AB284" s="444"/>
      <c r="AC284" s="420"/>
      <c r="AD284" s="470"/>
      <c r="AE284" s="443"/>
      <c r="AF284" s="444"/>
      <c r="AG284" s="444"/>
      <c r="AH284" s="418"/>
      <c r="AI284" s="415"/>
      <c r="AJ284" s="415"/>
      <c r="AK284" s="44"/>
      <c r="AL284" s="417"/>
      <c r="AM284" s="418"/>
      <c r="AN284" s="417"/>
      <c r="AO284" s="442"/>
      <c r="AP284" s="460"/>
      <c r="AQ284" s="460"/>
      <c r="AR284" s="460"/>
      <c r="AS284" s="460"/>
      <c r="AT284" s="460"/>
      <c r="AU284" s="438"/>
      <c r="AV284" s="460"/>
      <c r="AW284" s="460"/>
      <c r="AX284" s="460"/>
      <c r="AY284" s="460"/>
      <c r="AZ284" s="460"/>
      <c r="BA284" s="460"/>
      <c r="BB284" s="460"/>
      <c r="BC284" s="460"/>
      <c r="BD284" s="460"/>
      <c r="BE284" s="460"/>
      <c r="BF284" s="460"/>
      <c r="BG284" s="460"/>
      <c r="BH284" s="460"/>
      <c r="BI284" s="460"/>
      <c r="BJ284" s="460"/>
      <c r="BK284" s="460"/>
      <c r="BL284" s="460"/>
      <c r="BM284" s="460"/>
    </row>
    <row r="285" spans="1:65" s="47" customFormat="1" ht="5.25" customHeight="1">
      <c r="A285" s="438"/>
      <c r="B285" s="438"/>
      <c r="C285" s="438"/>
      <c r="D285" s="438"/>
      <c r="E285" s="438"/>
      <c r="F285" s="438"/>
      <c r="G285" s="438"/>
      <c r="H285" s="438"/>
      <c r="I285" s="438"/>
      <c r="J285" s="438"/>
      <c r="K285" s="438"/>
      <c r="L285" s="438"/>
      <c r="M285" s="438"/>
      <c r="N285" s="438"/>
      <c r="O285" s="438"/>
      <c r="P285" s="454"/>
      <c r="Q285" s="457"/>
      <c r="R285" s="50" t="s">
        <v>741</v>
      </c>
      <c r="S285" s="48"/>
      <c r="T285" s="48"/>
      <c r="U285" s="417"/>
      <c r="V285" s="418"/>
      <c r="W285" s="417"/>
      <c r="X285" s="442"/>
      <c r="Y285" s="470"/>
      <c r="Z285" s="444"/>
      <c r="AA285" s="449"/>
      <c r="AB285" s="444"/>
      <c r="AC285" s="420"/>
      <c r="AD285" s="470"/>
      <c r="AE285" s="443"/>
      <c r="AF285" s="444"/>
      <c r="AG285" s="444"/>
      <c r="AH285" s="418"/>
      <c r="AI285" s="415"/>
      <c r="AJ285" s="415"/>
      <c r="AK285" s="44"/>
      <c r="AL285" s="417"/>
      <c r="AM285" s="418"/>
      <c r="AN285" s="417"/>
      <c r="AO285" s="442"/>
      <c r="AP285" s="460"/>
      <c r="AQ285" s="460"/>
      <c r="AR285" s="460"/>
      <c r="AS285" s="460"/>
      <c r="AT285" s="460"/>
      <c r="AU285" s="438"/>
      <c r="AV285" s="460"/>
      <c r="AW285" s="460"/>
      <c r="AX285" s="460"/>
      <c r="AY285" s="460"/>
      <c r="AZ285" s="460"/>
      <c r="BA285" s="460"/>
      <c r="BB285" s="460"/>
      <c r="BC285" s="460"/>
      <c r="BD285" s="460"/>
      <c r="BE285" s="460"/>
      <c r="BF285" s="460"/>
      <c r="BG285" s="460"/>
      <c r="BH285" s="460"/>
      <c r="BI285" s="460"/>
      <c r="BJ285" s="460"/>
      <c r="BK285" s="460"/>
      <c r="BL285" s="460"/>
      <c r="BM285" s="460"/>
    </row>
    <row r="286" spans="1:65" s="47" customFormat="1" ht="5.25" customHeight="1">
      <c r="A286" s="438"/>
      <c r="B286" s="438"/>
      <c r="C286" s="438"/>
      <c r="D286" s="438"/>
      <c r="E286" s="438"/>
      <c r="F286" s="438"/>
      <c r="G286" s="438"/>
      <c r="H286" s="438"/>
      <c r="I286" s="438"/>
      <c r="J286" s="438"/>
      <c r="K286" s="438"/>
      <c r="L286" s="438"/>
      <c r="M286" s="438"/>
      <c r="N286" s="438"/>
      <c r="O286" s="438"/>
      <c r="P286" s="455"/>
      <c r="Q286" s="458"/>
      <c r="R286" s="49" t="s">
        <v>742</v>
      </c>
      <c r="S286" s="48">
        <f>COUNTA(S267:S285)</f>
        <v>0</v>
      </c>
      <c r="T286" s="48">
        <f>COUNTA(T267:T285)</f>
        <v>0</v>
      </c>
      <c r="U286" s="417"/>
      <c r="V286" s="418"/>
      <c r="W286" s="417"/>
      <c r="X286" s="442"/>
      <c r="Y286" s="470"/>
      <c r="Z286" s="444"/>
      <c r="AA286" s="450"/>
      <c r="AB286" s="444"/>
      <c r="AC286" s="421"/>
      <c r="AD286" s="470"/>
      <c r="AE286" s="443"/>
      <c r="AF286" s="444"/>
      <c r="AG286" s="444"/>
      <c r="AH286" s="418"/>
      <c r="AI286" s="416"/>
      <c r="AJ286" s="416"/>
      <c r="AK286" s="41"/>
      <c r="AL286" s="417"/>
      <c r="AM286" s="418"/>
      <c r="AN286" s="417"/>
      <c r="AO286" s="442"/>
      <c r="AP286" s="460"/>
      <c r="AQ286" s="460"/>
      <c r="AR286" s="460"/>
      <c r="AS286" s="460"/>
      <c r="AT286" s="460"/>
      <c r="AU286" s="438"/>
      <c r="AV286" s="460"/>
      <c r="AW286" s="460"/>
      <c r="AX286" s="460"/>
      <c r="AY286" s="460"/>
      <c r="AZ286" s="460"/>
      <c r="BA286" s="460"/>
      <c r="BB286" s="460"/>
      <c r="BC286" s="460"/>
      <c r="BD286" s="460"/>
      <c r="BE286" s="460"/>
      <c r="BF286" s="460"/>
      <c r="BG286" s="460"/>
      <c r="BH286" s="460"/>
      <c r="BI286" s="460"/>
      <c r="BJ286" s="460"/>
      <c r="BK286" s="460"/>
      <c r="BL286" s="460"/>
      <c r="BM286" s="460"/>
    </row>
    <row r="287" spans="1:65" s="47" customFormat="1" ht="5.25" customHeight="1">
      <c r="A287" s="48">
        <v>12</v>
      </c>
      <c r="B287" s="438" t="s">
        <v>600</v>
      </c>
      <c r="C287" s="438" t="s">
        <v>840</v>
      </c>
      <c r="D287" s="438"/>
      <c r="E287" s="438"/>
      <c r="F287" s="438" t="s">
        <v>842</v>
      </c>
      <c r="G287" s="438"/>
      <c r="H287" s="438"/>
      <c r="I287" s="438"/>
      <c r="J287" s="438"/>
      <c r="K287" s="438"/>
      <c r="L287" s="438"/>
      <c r="M287" s="438"/>
      <c r="N287" s="438"/>
      <c r="O287" s="438"/>
      <c r="P287" s="453"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456">
        <f>IF(P287="Casi seguro",100%,IF(P287="Probable",80%,IF(P287="Posible",60%,IF(P287="Improbable",40%,IF(P287="Rara vez",20%,0)))))</f>
        <v>0</v>
      </c>
      <c r="R287" s="50" t="s">
        <v>707</v>
      </c>
      <c r="S287" s="48"/>
      <c r="T287" s="48"/>
      <c r="U287" s="417" t="str">
        <f>IF(S306&lt;=5,"Moderado",IF(S306&lt;=11,"Mayor","Catastrofico"))</f>
        <v>Moderado</v>
      </c>
      <c r="V287" s="418">
        <f>IF(U287=0,0,IF(U287="Moderado",60%,IF(U287="Mayor",80%,100%)))</f>
        <v>0.6</v>
      </c>
      <c r="W287" s="417" t="e">
        <f>VLOOKUP(P287,#REF!,MATCH(U287,#REF!,0),FALSE)</f>
        <v>#REF!</v>
      </c>
      <c r="X287" s="442"/>
      <c r="Y287" s="417" t="str">
        <f>IF(Z287="Preventivo","X",IF(Z287="Detectivo","X","X "))</f>
        <v xml:space="preserve">X </v>
      </c>
      <c r="Z287" s="443"/>
      <c r="AA287" s="448" t="str">
        <f>IF(Z287="","",IF(Z287="Preventivo",25%,15%))</f>
        <v/>
      </c>
      <c r="AB287" s="443"/>
      <c r="AC287" s="448">
        <f>IF(AB287="Automatico",25%,15%)</f>
        <v>0.15</v>
      </c>
      <c r="AD287" s="418" t="e">
        <f>AA287+AC287</f>
        <v>#VALUE!</v>
      </c>
      <c r="AE287" s="443"/>
      <c r="AF287" s="443"/>
      <c r="AG287" s="443"/>
      <c r="AH287" s="418" t="e">
        <f>Q287-(Q287*AD287)</f>
        <v>#VALUE!</v>
      </c>
      <c r="AI287" s="414" t="e">
        <f>IF(AJ287=0,"Defina la frecuencia",IF(AJ287=20%,"Rara vez",IF(AJ287=40%,"Improbable",IF(AJ287=60%,"Posible",IF(AJ287=80%,"Probable","Casi seguro")))))</f>
        <v>#VALUE!</v>
      </c>
      <c r="AJ287" s="414" t="e">
        <f>IF(AH294&lt;20%,20%,IF(AH294&lt;40%,40%,IF(AH294&lt;60%,60%,IF(AH294&lt;80%,80%,100%))))</f>
        <v>#VALUE!</v>
      </c>
      <c r="AK287" s="46" t="e">
        <f>VALUE(AJ287)</f>
        <v>#VALUE!</v>
      </c>
      <c r="AL287" s="417" t="str">
        <f>U287</f>
        <v>Moderado</v>
      </c>
      <c r="AM287" s="418">
        <f>V287</f>
        <v>0.6</v>
      </c>
      <c r="AN287" s="417" t="e">
        <f>VLOOKUP(AI287,#REF!,MATCH(AL287,#REF!,0),FALSE)</f>
        <v>#VALUE!</v>
      </c>
      <c r="AO287" s="442"/>
      <c r="AP287" s="438"/>
      <c r="AQ287" s="438"/>
      <c r="AR287" s="446"/>
      <c r="AS287" s="446"/>
      <c r="AT287" s="438"/>
      <c r="AU287" s="438"/>
      <c r="AV287" s="438"/>
      <c r="AW287" s="438"/>
      <c r="AX287" s="438"/>
      <c r="AY287" s="438"/>
      <c r="AZ287" s="438"/>
      <c r="BA287" s="440"/>
      <c r="BB287" s="438"/>
      <c r="BC287" s="438"/>
      <c r="BD287" s="438"/>
      <c r="BE287" s="438"/>
      <c r="BF287" s="438"/>
      <c r="BG287" s="440"/>
      <c r="BH287" s="438"/>
      <c r="BI287" s="438"/>
      <c r="BJ287" s="438"/>
      <c r="BK287" s="438"/>
      <c r="BL287" s="438"/>
      <c r="BM287" s="440"/>
    </row>
    <row r="288" spans="1:65" s="47" customFormat="1" ht="5.25" customHeight="1">
      <c r="A288" s="48"/>
      <c r="B288" s="438"/>
      <c r="C288" s="438"/>
      <c r="D288" s="438"/>
      <c r="E288" s="438"/>
      <c r="F288" s="438"/>
      <c r="G288" s="438"/>
      <c r="H288" s="438"/>
      <c r="I288" s="438"/>
      <c r="J288" s="438"/>
      <c r="K288" s="438"/>
      <c r="L288" s="438"/>
      <c r="M288" s="438"/>
      <c r="N288" s="438"/>
      <c r="O288" s="438"/>
      <c r="P288" s="454"/>
      <c r="Q288" s="457"/>
      <c r="R288" s="50" t="s">
        <v>719</v>
      </c>
      <c r="S288" s="48"/>
      <c r="T288" s="48"/>
      <c r="U288" s="417"/>
      <c r="V288" s="418"/>
      <c r="W288" s="417"/>
      <c r="X288" s="442"/>
      <c r="Y288" s="417"/>
      <c r="Z288" s="444"/>
      <c r="AA288" s="449"/>
      <c r="AB288" s="444"/>
      <c r="AC288" s="449"/>
      <c r="AD288" s="470"/>
      <c r="AE288" s="444"/>
      <c r="AF288" s="444"/>
      <c r="AG288" s="444"/>
      <c r="AH288" s="418"/>
      <c r="AI288" s="415"/>
      <c r="AJ288" s="415"/>
      <c r="AK288" s="44"/>
      <c r="AL288" s="417"/>
      <c r="AM288" s="418"/>
      <c r="AN288" s="417"/>
      <c r="AO288" s="442"/>
      <c r="AP288" s="438"/>
      <c r="AQ288" s="460"/>
      <c r="AR288" s="460"/>
      <c r="AS288" s="460"/>
      <c r="AT288" s="460"/>
      <c r="AU288" s="438"/>
      <c r="AV288" s="438"/>
      <c r="AW288" s="438"/>
      <c r="AX288" s="438"/>
      <c r="AY288" s="460"/>
      <c r="AZ288" s="460"/>
      <c r="BA288" s="460"/>
      <c r="BB288" s="438"/>
      <c r="BC288" s="438"/>
      <c r="BD288" s="438"/>
      <c r="BE288" s="460"/>
      <c r="BF288" s="460"/>
      <c r="BG288" s="460"/>
      <c r="BH288" s="438"/>
      <c r="BI288" s="438"/>
      <c r="BJ288" s="438"/>
      <c r="BK288" s="460"/>
      <c r="BL288" s="460"/>
      <c r="BM288" s="460"/>
    </row>
    <row r="289" spans="1:65" s="47" customFormat="1" ht="5.25" customHeight="1">
      <c r="A289" s="48"/>
      <c r="B289" s="438"/>
      <c r="C289" s="438"/>
      <c r="D289" s="438"/>
      <c r="E289" s="438"/>
      <c r="F289" s="438"/>
      <c r="G289" s="438"/>
      <c r="H289" s="438"/>
      <c r="I289" s="438"/>
      <c r="J289" s="438"/>
      <c r="K289" s="438"/>
      <c r="L289" s="438"/>
      <c r="M289" s="438"/>
      <c r="N289" s="438"/>
      <c r="O289" s="438"/>
      <c r="P289" s="454"/>
      <c r="Q289" s="457"/>
      <c r="R289" s="50" t="s">
        <v>720</v>
      </c>
      <c r="S289" s="48"/>
      <c r="T289" s="48"/>
      <c r="U289" s="417"/>
      <c r="V289" s="418"/>
      <c r="W289" s="417"/>
      <c r="X289" s="442"/>
      <c r="Y289" s="417"/>
      <c r="Z289" s="444"/>
      <c r="AA289" s="449"/>
      <c r="AB289" s="444"/>
      <c r="AC289" s="449"/>
      <c r="AD289" s="470"/>
      <c r="AE289" s="444"/>
      <c r="AF289" s="444"/>
      <c r="AG289" s="444"/>
      <c r="AH289" s="418"/>
      <c r="AI289" s="415"/>
      <c r="AJ289" s="415"/>
      <c r="AK289" s="44"/>
      <c r="AL289" s="417"/>
      <c r="AM289" s="418"/>
      <c r="AN289" s="417"/>
      <c r="AO289" s="442"/>
      <c r="AP289" s="438"/>
      <c r="AQ289" s="460"/>
      <c r="AR289" s="460"/>
      <c r="AS289" s="460"/>
      <c r="AT289" s="460"/>
      <c r="AU289" s="438"/>
      <c r="AV289" s="438"/>
      <c r="AW289" s="438"/>
      <c r="AX289" s="438"/>
      <c r="AY289" s="460"/>
      <c r="AZ289" s="460"/>
      <c r="BA289" s="460"/>
      <c r="BB289" s="438"/>
      <c r="BC289" s="438"/>
      <c r="BD289" s="438"/>
      <c r="BE289" s="460"/>
      <c r="BF289" s="460"/>
      <c r="BG289" s="460"/>
      <c r="BH289" s="438"/>
      <c r="BI289" s="438"/>
      <c r="BJ289" s="438"/>
      <c r="BK289" s="460"/>
      <c r="BL289" s="460"/>
      <c r="BM289" s="460"/>
    </row>
    <row r="290" spans="1:65" s="47" customFormat="1" ht="5.25" customHeight="1">
      <c r="A290" s="48"/>
      <c r="B290" s="438"/>
      <c r="C290" s="438"/>
      <c r="D290" s="438"/>
      <c r="E290" s="438"/>
      <c r="F290" s="438"/>
      <c r="G290" s="438"/>
      <c r="H290" s="438"/>
      <c r="I290" s="438"/>
      <c r="J290" s="438"/>
      <c r="K290" s="438"/>
      <c r="L290" s="438"/>
      <c r="M290" s="438"/>
      <c r="N290" s="438"/>
      <c r="O290" s="438"/>
      <c r="P290" s="454"/>
      <c r="Q290" s="457"/>
      <c r="R290" s="50" t="s">
        <v>721</v>
      </c>
      <c r="S290" s="48"/>
      <c r="T290" s="48"/>
      <c r="U290" s="417"/>
      <c r="V290" s="418"/>
      <c r="W290" s="417"/>
      <c r="X290" s="442"/>
      <c r="Y290" s="417"/>
      <c r="Z290" s="444"/>
      <c r="AA290" s="449"/>
      <c r="AB290" s="444"/>
      <c r="AC290" s="449"/>
      <c r="AD290" s="470"/>
      <c r="AE290" s="444"/>
      <c r="AF290" s="444"/>
      <c r="AG290" s="444"/>
      <c r="AH290" s="418"/>
      <c r="AI290" s="415"/>
      <c r="AJ290" s="415"/>
      <c r="AK290" s="44"/>
      <c r="AL290" s="417"/>
      <c r="AM290" s="418"/>
      <c r="AN290" s="417"/>
      <c r="AO290" s="442"/>
      <c r="AP290" s="438"/>
      <c r="AQ290" s="460"/>
      <c r="AR290" s="460"/>
      <c r="AS290" s="460"/>
      <c r="AT290" s="460"/>
      <c r="AU290" s="438"/>
      <c r="AV290" s="438"/>
      <c r="AW290" s="438"/>
      <c r="AX290" s="438"/>
      <c r="AY290" s="460"/>
      <c r="AZ290" s="460"/>
      <c r="BA290" s="460"/>
      <c r="BB290" s="438"/>
      <c r="BC290" s="438"/>
      <c r="BD290" s="438"/>
      <c r="BE290" s="460"/>
      <c r="BF290" s="460"/>
      <c r="BG290" s="460"/>
      <c r="BH290" s="438"/>
      <c r="BI290" s="438"/>
      <c r="BJ290" s="438"/>
      <c r="BK290" s="460"/>
      <c r="BL290" s="460"/>
      <c r="BM290" s="460"/>
    </row>
    <row r="291" spans="1:65" s="47" customFormat="1" ht="5.25" customHeight="1">
      <c r="A291" s="48"/>
      <c r="B291" s="438"/>
      <c r="C291" s="438"/>
      <c r="D291" s="438"/>
      <c r="E291" s="438"/>
      <c r="F291" s="438"/>
      <c r="G291" s="438"/>
      <c r="H291" s="438"/>
      <c r="I291" s="438"/>
      <c r="J291" s="438"/>
      <c r="K291" s="438"/>
      <c r="L291" s="438"/>
      <c r="M291" s="438"/>
      <c r="N291" s="438"/>
      <c r="O291" s="438"/>
      <c r="P291" s="454"/>
      <c r="Q291" s="457"/>
      <c r="R291" s="50" t="s">
        <v>722</v>
      </c>
      <c r="S291" s="48"/>
      <c r="T291" s="48"/>
      <c r="U291" s="417"/>
      <c r="V291" s="418"/>
      <c r="W291" s="417"/>
      <c r="X291" s="442"/>
      <c r="Y291" s="417"/>
      <c r="Z291" s="444"/>
      <c r="AA291" s="449"/>
      <c r="AB291" s="444"/>
      <c r="AC291" s="449"/>
      <c r="AD291" s="470"/>
      <c r="AE291" s="444"/>
      <c r="AF291" s="444"/>
      <c r="AG291" s="444"/>
      <c r="AH291" s="418"/>
      <c r="AI291" s="415"/>
      <c r="AJ291" s="415"/>
      <c r="AK291" s="44"/>
      <c r="AL291" s="417"/>
      <c r="AM291" s="418"/>
      <c r="AN291" s="417"/>
      <c r="AO291" s="442"/>
      <c r="AP291" s="438"/>
      <c r="AQ291" s="460"/>
      <c r="AR291" s="460"/>
      <c r="AS291" s="460"/>
      <c r="AT291" s="460"/>
      <c r="AU291" s="438"/>
      <c r="AV291" s="438"/>
      <c r="AW291" s="438"/>
      <c r="AX291" s="438"/>
      <c r="AY291" s="460"/>
      <c r="AZ291" s="460"/>
      <c r="BA291" s="460"/>
      <c r="BB291" s="438"/>
      <c r="BC291" s="438"/>
      <c r="BD291" s="438"/>
      <c r="BE291" s="460"/>
      <c r="BF291" s="460"/>
      <c r="BG291" s="460"/>
      <c r="BH291" s="438"/>
      <c r="BI291" s="438"/>
      <c r="BJ291" s="438"/>
      <c r="BK291" s="460"/>
      <c r="BL291" s="460"/>
      <c r="BM291" s="460"/>
    </row>
    <row r="292" spans="1:65" s="47" customFormat="1" ht="5.25" customHeight="1">
      <c r="A292" s="48"/>
      <c r="B292" s="438"/>
      <c r="C292" s="438"/>
      <c r="D292" s="438"/>
      <c r="E292" s="438"/>
      <c r="F292" s="438"/>
      <c r="G292" s="438"/>
      <c r="H292" s="438"/>
      <c r="I292" s="438"/>
      <c r="J292" s="438"/>
      <c r="K292" s="438"/>
      <c r="L292" s="438"/>
      <c r="M292" s="438"/>
      <c r="N292" s="438"/>
      <c r="O292" s="438"/>
      <c r="P292" s="454"/>
      <c r="Q292" s="457"/>
      <c r="R292" s="50" t="s">
        <v>723</v>
      </c>
      <c r="S292" s="48"/>
      <c r="T292" s="48"/>
      <c r="U292" s="417"/>
      <c r="V292" s="418"/>
      <c r="W292" s="417"/>
      <c r="X292" s="442"/>
      <c r="Y292" s="417"/>
      <c r="Z292" s="444"/>
      <c r="AA292" s="449"/>
      <c r="AB292" s="444"/>
      <c r="AC292" s="449"/>
      <c r="AD292" s="470"/>
      <c r="AE292" s="444"/>
      <c r="AF292" s="444"/>
      <c r="AG292" s="444"/>
      <c r="AH292" s="418"/>
      <c r="AI292" s="415"/>
      <c r="AJ292" s="415"/>
      <c r="AK292" s="44"/>
      <c r="AL292" s="417"/>
      <c r="AM292" s="418"/>
      <c r="AN292" s="417"/>
      <c r="AO292" s="442"/>
      <c r="AP292" s="438"/>
      <c r="AQ292" s="460"/>
      <c r="AR292" s="460"/>
      <c r="AS292" s="460"/>
      <c r="AT292" s="460"/>
      <c r="AU292" s="438"/>
      <c r="AV292" s="438"/>
      <c r="AW292" s="438"/>
      <c r="AX292" s="438"/>
      <c r="AY292" s="460"/>
      <c r="AZ292" s="460"/>
      <c r="BA292" s="460"/>
      <c r="BB292" s="438"/>
      <c r="BC292" s="438"/>
      <c r="BD292" s="438"/>
      <c r="BE292" s="460"/>
      <c r="BF292" s="460"/>
      <c r="BG292" s="460"/>
      <c r="BH292" s="438"/>
      <c r="BI292" s="438"/>
      <c r="BJ292" s="438"/>
      <c r="BK292" s="460"/>
      <c r="BL292" s="460"/>
      <c r="BM292" s="460"/>
    </row>
    <row r="293" spans="1:65" s="47" customFormat="1" ht="5.25" customHeight="1">
      <c r="A293" s="48"/>
      <c r="B293" s="438"/>
      <c r="C293" s="438"/>
      <c r="D293" s="438"/>
      <c r="E293" s="438"/>
      <c r="F293" s="438"/>
      <c r="G293" s="438"/>
      <c r="H293" s="438"/>
      <c r="I293" s="438"/>
      <c r="J293" s="438"/>
      <c r="K293" s="438"/>
      <c r="L293" s="438"/>
      <c r="M293" s="438"/>
      <c r="N293" s="438"/>
      <c r="O293" s="438"/>
      <c r="P293" s="454"/>
      <c r="Q293" s="457"/>
      <c r="R293" s="50" t="s">
        <v>724</v>
      </c>
      <c r="S293" s="48"/>
      <c r="T293" s="48"/>
      <c r="U293" s="417"/>
      <c r="V293" s="418"/>
      <c r="W293" s="417"/>
      <c r="X293" s="442"/>
      <c r="Y293" s="417"/>
      <c r="Z293" s="444"/>
      <c r="AA293" s="450"/>
      <c r="AB293" s="444"/>
      <c r="AC293" s="450"/>
      <c r="AD293" s="470"/>
      <c r="AE293" s="444"/>
      <c r="AF293" s="444"/>
      <c r="AG293" s="444"/>
      <c r="AH293" s="418"/>
      <c r="AI293" s="415"/>
      <c r="AJ293" s="415"/>
      <c r="AK293" s="44"/>
      <c r="AL293" s="417"/>
      <c r="AM293" s="418"/>
      <c r="AN293" s="417"/>
      <c r="AO293" s="442"/>
      <c r="AP293" s="438"/>
      <c r="AQ293" s="460"/>
      <c r="AR293" s="460"/>
      <c r="AS293" s="460"/>
      <c r="AT293" s="460"/>
      <c r="AU293" s="438"/>
      <c r="AV293" s="438"/>
      <c r="AW293" s="438"/>
      <c r="AX293" s="438"/>
      <c r="AY293" s="460"/>
      <c r="AZ293" s="460"/>
      <c r="BA293" s="460"/>
      <c r="BB293" s="438"/>
      <c r="BC293" s="438"/>
      <c r="BD293" s="438"/>
      <c r="BE293" s="460"/>
      <c r="BF293" s="460"/>
      <c r="BG293" s="460"/>
      <c r="BH293" s="438"/>
      <c r="BI293" s="438"/>
      <c r="BJ293" s="438"/>
      <c r="BK293" s="460"/>
      <c r="BL293" s="460"/>
      <c r="BM293" s="460"/>
    </row>
    <row r="294" spans="1:65" s="47" customFormat="1" ht="5.25" customHeight="1">
      <c r="A294" s="48"/>
      <c r="B294" s="438"/>
      <c r="C294" s="438"/>
      <c r="D294" s="438"/>
      <c r="E294" s="438"/>
      <c r="F294" s="438"/>
      <c r="G294" s="438"/>
      <c r="H294" s="438"/>
      <c r="I294" s="438"/>
      <c r="J294" s="438"/>
      <c r="K294" s="438"/>
      <c r="L294" s="438"/>
      <c r="M294" s="438"/>
      <c r="N294" s="438"/>
      <c r="O294" s="438"/>
      <c r="P294" s="454"/>
      <c r="Q294" s="457"/>
      <c r="R294" s="50" t="s">
        <v>725</v>
      </c>
      <c r="S294" s="48"/>
      <c r="T294" s="48"/>
      <c r="U294" s="417"/>
      <c r="V294" s="418"/>
      <c r="W294" s="417"/>
      <c r="X294" s="442"/>
      <c r="Y294" s="417" t="str">
        <f>IF(Z294="Preventivo","X",IF(Z287="Detectivo","X","X "))</f>
        <v xml:space="preserve">X </v>
      </c>
      <c r="Z294" s="443" t="s">
        <v>593</v>
      </c>
      <c r="AA294" s="448">
        <f>IF(Z294="","",IF(Z294="Preventivo",25%,15%))</f>
        <v>0.15</v>
      </c>
      <c r="AB294" s="443" t="s">
        <v>594</v>
      </c>
      <c r="AC294" s="419">
        <f>IF(AB294="Automatico",25%,15%)</f>
        <v>0.15</v>
      </c>
      <c r="AD294" s="418">
        <f>AA294+AC294</f>
        <v>0.3</v>
      </c>
      <c r="AE294" s="443"/>
      <c r="AF294" s="443"/>
      <c r="AG294" s="443"/>
      <c r="AH294" s="418" t="e">
        <f>AH287-(AH287*AD294)</f>
        <v>#VALUE!</v>
      </c>
      <c r="AI294" s="415"/>
      <c r="AJ294" s="415"/>
      <c r="AK294" s="44"/>
      <c r="AL294" s="417"/>
      <c r="AM294" s="418"/>
      <c r="AN294" s="417"/>
      <c r="AO294" s="442"/>
      <c r="AP294" s="438"/>
      <c r="AQ294" s="438"/>
      <c r="AR294" s="446"/>
      <c r="AS294" s="446"/>
      <c r="AT294" s="438"/>
      <c r="AU294" s="438"/>
      <c r="AV294" s="438"/>
      <c r="AW294" s="438"/>
      <c r="AX294" s="438"/>
      <c r="AY294" s="438"/>
      <c r="AZ294" s="438"/>
      <c r="BA294" s="440"/>
      <c r="BB294" s="438"/>
      <c r="BC294" s="438"/>
      <c r="BD294" s="438"/>
      <c r="BE294" s="438"/>
      <c r="BF294" s="438"/>
      <c r="BG294" s="440"/>
      <c r="BH294" s="438"/>
      <c r="BI294" s="438"/>
      <c r="BJ294" s="438"/>
      <c r="BK294" s="438"/>
      <c r="BL294" s="438"/>
      <c r="BM294" s="440"/>
    </row>
    <row r="295" spans="1:65" s="47" customFormat="1" ht="5.25" customHeight="1">
      <c r="A295" s="48"/>
      <c r="B295" s="438"/>
      <c r="C295" s="438"/>
      <c r="D295" s="438"/>
      <c r="E295" s="438"/>
      <c r="F295" s="438"/>
      <c r="G295" s="438"/>
      <c r="H295" s="438"/>
      <c r="I295" s="438"/>
      <c r="J295" s="438"/>
      <c r="K295" s="438"/>
      <c r="L295" s="438"/>
      <c r="M295" s="438"/>
      <c r="N295" s="438"/>
      <c r="O295" s="438"/>
      <c r="P295" s="454"/>
      <c r="Q295" s="457"/>
      <c r="R295" s="50" t="s">
        <v>731</v>
      </c>
      <c r="S295" s="48"/>
      <c r="T295" s="48"/>
      <c r="U295" s="417"/>
      <c r="V295" s="418"/>
      <c r="W295" s="417"/>
      <c r="X295" s="442"/>
      <c r="Y295" s="470"/>
      <c r="Z295" s="444"/>
      <c r="AA295" s="449"/>
      <c r="AB295" s="444"/>
      <c r="AC295" s="420"/>
      <c r="AD295" s="470"/>
      <c r="AE295" s="443"/>
      <c r="AF295" s="444"/>
      <c r="AG295" s="444"/>
      <c r="AH295" s="418"/>
      <c r="AI295" s="415"/>
      <c r="AJ295" s="415"/>
      <c r="AK295" s="44"/>
      <c r="AL295" s="417"/>
      <c r="AM295" s="418"/>
      <c r="AN295" s="417"/>
      <c r="AO295" s="442"/>
      <c r="AP295" s="460"/>
      <c r="AQ295" s="460"/>
      <c r="AR295" s="460"/>
      <c r="AS295" s="460"/>
      <c r="AT295" s="460"/>
      <c r="AU295" s="438"/>
      <c r="AV295" s="460"/>
      <c r="AW295" s="460"/>
      <c r="AX295" s="460"/>
      <c r="AY295" s="460"/>
      <c r="AZ295" s="460"/>
      <c r="BA295" s="460"/>
      <c r="BB295" s="460"/>
      <c r="BC295" s="460"/>
      <c r="BD295" s="460"/>
      <c r="BE295" s="460"/>
      <c r="BF295" s="460"/>
      <c r="BG295" s="460"/>
      <c r="BH295" s="460"/>
      <c r="BI295" s="460"/>
      <c r="BJ295" s="460"/>
      <c r="BK295" s="460"/>
      <c r="BL295" s="460"/>
      <c r="BM295" s="460"/>
    </row>
    <row r="296" spans="1:65" s="47" customFormat="1" ht="5.25" customHeight="1">
      <c r="A296" s="48"/>
      <c r="B296" s="438"/>
      <c r="C296" s="438"/>
      <c r="D296" s="438"/>
      <c r="E296" s="438"/>
      <c r="F296" s="438"/>
      <c r="G296" s="438"/>
      <c r="H296" s="438"/>
      <c r="I296" s="438"/>
      <c r="J296" s="438"/>
      <c r="K296" s="438"/>
      <c r="L296" s="438"/>
      <c r="M296" s="438"/>
      <c r="N296" s="438"/>
      <c r="O296" s="438"/>
      <c r="P296" s="454"/>
      <c r="Q296" s="457"/>
      <c r="R296" s="50" t="s">
        <v>732</v>
      </c>
      <c r="S296" s="48"/>
      <c r="T296" s="48"/>
      <c r="U296" s="417"/>
      <c r="V296" s="418"/>
      <c r="W296" s="417"/>
      <c r="X296" s="442"/>
      <c r="Y296" s="470"/>
      <c r="Z296" s="444"/>
      <c r="AA296" s="449"/>
      <c r="AB296" s="444"/>
      <c r="AC296" s="420"/>
      <c r="AD296" s="470"/>
      <c r="AE296" s="443"/>
      <c r="AF296" s="444"/>
      <c r="AG296" s="444"/>
      <c r="AH296" s="418"/>
      <c r="AI296" s="415"/>
      <c r="AJ296" s="415"/>
      <c r="AK296" s="44"/>
      <c r="AL296" s="417"/>
      <c r="AM296" s="418"/>
      <c r="AN296" s="417"/>
      <c r="AO296" s="442"/>
      <c r="AP296" s="460"/>
      <c r="AQ296" s="460"/>
      <c r="AR296" s="460"/>
      <c r="AS296" s="460"/>
      <c r="AT296" s="460"/>
      <c r="AU296" s="438"/>
      <c r="AV296" s="460"/>
      <c r="AW296" s="460"/>
      <c r="AX296" s="460"/>
      <c r="AY296" s="460"/>
      <c r="AZ296" s="460"/>
      <c r="BA296" s="460"/>
      <c r="BB296" s="460"/>
      <c r="BC296" s="460"/>
      <c r="BD296" s="460"/>
      <c r="BE296" s="460"/>
      <c r="BF296" s="460"/>
      <c r="BG296" s="460"/>
      <c r="BH296" s="460"/>
      <c r="BI296" s="460"/>
      <c r="BJ296" s="460"/>
      <c r="BK296" s="460"/>
      <c r="BL296" s="460"/>
      <c r="BM296" s="460"/>
    </row>
    <row r="297" spans="1:65" s="47" customFormat="1" ht="5.25" customHeight="1">
      <c r="A297" s="48"/>
      <c r="B297" s="438"/>
      <c r="C297" s="438"/>
      <c r="D297" s="438"/>
      <c r="E297" s="438"/>
      <c r="F297" s="438"/>
      <c r="G297" s="438"/>
      <c r="H297" s="438"/>
      <c r="I297" s="438"/>
      <c r="J297" s="438"/>
      <c r="K297" s="438"/>
      <c r="L297" s="438"/>
      <c r="M297" s="438"/>
      <c r="N297" s="438"/>
      <c r="O297" s="438"/>
      <c r="P297" s="454"/>
      <c r="Q297" s="457"/>
      <c r="R297" s="50" t="s">
        <v>733</v>
      </c>
      <c r="S297" s="48"/>
      <c r="T297" s="48"/>
      <c r="U297" s="417"/>
      <c r="V297" s="418"/>
      <c r="W297" s="417"/>
      <c r="X297" s="442"/>
      <c r="Y297" s="470"/>
      <c r="Z297" s="444"/>
      <c r="AA297" s="449"/>
      <c r="AB297" s="444"/>
      <c r="AC297" s="420"/>
      <c r="AD297" s="470"/>
      <c r="AE297" s="443"/>
      <c r="AF297" s="444"/>
      <c r="AG297" s="444"/>
      <c r="AH297" s="418"/>
      <c r="AI297" s="415"/>
      <c r="AJ297" s="415"/>
      <c r="AK297" s="44"/>
      <c r="AL297" s="417"/>
      <c r="AM297" s="418"/>
      <c r="AN297" s="417"/>
      <c r="AO297" s="442"/>
      <c r="AP297" s="460"/>
      <c r="AQ297" s="460"/>
      <c r="AR297" s="460"/>
      <c r="AS297" s="460"/>
      <c r="AT297" s="460"/>
      <c r="AU297" s="438"/>
      <c r="AV297" s="460"/>
      <c r="AW297" s="460"/>
      <c r="AX297" s="460"/>
      <c r="AY297" s="460"/>
      <c r="AZ297" s="460"/>
      <c r="BA297" s="460"/>
      <c r="BB297" s="460"/>
      <c r="BC297" s="460"/>
      <c r="BD297" s="460"/>
      <c r="BE297" s="460"/>
      <c r="BF297" s="460"/>
      <c r="BG297" s="460"/>
      <c r="BH297" s="460"/>
      <c r="BI297" s="460"/>
      <c r="BJ297" s="460"/>
      <c r="BK297" s="460"/>
      <c r="BL297" s="460"/>
      <c r="BM297" s="460"/>
    </row>
    <row r="298" spans="1:65" s="47" customFormat="1" ht="5.25" customHeight="1">
      <c r="A298" s="48"/>
      <c r="B298" s="438"/>
      <c r="C298" s="438"/>
      <c r="D298" s="438"/>
      <c r="E298" s="438"/>
      <c r="F298" s="438"/>
      <c r="G298" s="438"/>
      <c r="H298" s="438"/>
      <c r="I298" s="438"/>
      <c r="J298" s="438"/>
      <c r="K298" s="438"/>
      <c r="L298" s="438"/>
      <c r="M298" s="438"/>
      <c r="N298" s="438"/>
      <c r="O298" s="438"/>
      <c r="P298" s="454"/>
      <c r="Q298" s="457"/>
      <c r="R298" s="50" t="s">
        <v>734</v>
      </c>
      <c r="S298" s="48"/>
      <c r="T298" s="48"/>
      <c r="U298" s="417"/>
      <c r="V298" s="418"/>
      <c r="W298" s="417"/>
      <c r="X298" s="442"/>
      <c r="Y298" s="470"/>
      <c r="Z298" s="444"/>
      <c r="AA298" s="449"/>
      <c r="AB298" s="444"/>
      <c r="AC298" s="420"/>
      <c r="AD298" s="470"/>
      <c r="AE298" s="443"/>
      <c r="AF298" s="444"/>
      <c r="AG298" s="444"/>
      <c r="AH298" s="418"/>
      <c r="AI298" s="415"/>
      <c r="AJ298" s="415"/>
      <c r="AK298" s="44"/>
      <c r="AL298" s="417"/>
      <c r="AM298" s="418"/>
      <c r="AN298" s="417"/>
      <c r="AO298" s="442"/>
      <c r="AP298" s="460"/>
      <c r="AQ298" s="460"/>
      <c r="AR298" s="460"/>
      <c r="AS298" s="460"/>
      <c r="AT298" s="460"/>
      <c r="AU298" s="438"/>
      <c r="AV298" s="460"/>
      <c r="AW298" s="460"/>
      <c r="AX298" s="460"/>
      <c r="AY298" s="460"/>
      <c r="AZ298" s="460"/>
      <c r="BA298" s="460"/>
      <c r="BB298" s="460"/>
      <c r="BC298" s="460"/>
      <c r="BD298" s="460"/>
      <c r="BE298" s="460"/>
      <c r="BF298" s="460"/>
      <c r="BG298" s="460"/>
      <c r="BH298" s="460"/>
      <c r="BI298" s="460"/>
      <c r="BJ298" s="460"/>
      <c r="BK298" s="460"/>
      <c r="BL298" s="460"/>
      <c r="BM298" s="460"/>
    </row>
    <row r="299" spans="1:65" s="47" customFormat="1" ht="5.25" customHeight="1">
      <c r="A299" s="48"/>
      <c r="B299" s="438"/>
      <c r="C299" s="438"/>
      <c r="D299" s="438"/>
      <c r="E299" s="438"/>
      <c r="F299" s="438"/>
      <c r="G299" s="438"/>
      <c r="H299" s="438"/>
      <c r="I299" s="438"/>
      <c r="J299" s="438"/>
      <c r="K299" s="438"/>
      <c r="L299" s="438"/>
      <c r="M299" s="438"/>
      <c r="N299" s="438"/>
      <c r="O299" s="438"/>
      <c r="P299" s="454"/>
      <c r="Q299" s="457"/>
      <c r="R299" s="50" t="s">
        <v>735</v>
      </c>
      <c r="S299" s="48"/>
      <c r="T299" s="48"/>
      <c r="U299" s="417"/>
      <c r="V299" s="418"/>
      <c r="W299" s="417"/>
      <c r="X299" s="442"/>
      <c r="Y299" s="470"/>
      <c r="Z299" s="444"/>
      <c r="AA299" s="449"/>
      <c r="AB299" s="444"/>
      <c r="AC299" s="420"/>
      <c r="AD299" s="470"/>
      <c r="AE299" s="443"/>
      <c r="AF299" s="444"/>
      <c r="AG299" s="444"/>
      <c r="AH299" s="418"/>
      <c r="AI299" s="415"/>
      <c r="AJ299" s="415"/>
      <c r="AK299" s="44"/>
      <c r="AL299" s="417"/>
      <c r="AM299" s="418"/>
      <c r="AN299" s="417"/>
      <c r="AO299" s="442"/>
      <c r="AP299" s="460"/>
      <c r="AQ299" s="460"/>
      <c r="AR299" s="460"/>
      <c r="AS299" s="460"/>
      <c r="AT299" s="460"/>
      <c r="AU299" s="438"/>
      <c r="AV299" s="460"/>
      <c r="AW299" s="460"/>
      <c r="AX299" s="460"/>
      <c r="AY299" s="460"/>
      <c r="AZ299" s="460"/>
      <c r="BA299" s="460"/>
      <c r="BB299" s="460"/>
      <c r="BC299" s="460"/>
      <c r="BD299" s="460"/>
      <c r="BE299" s="460"/>
      <c r="BF299" s="460"/>
      <c r="BG299" s="460"/>
      <c r="BH299" s="460"/>
      <c r="BI299" s="460"/>
      <c r="BJ299" s="460"/>
      <c r="BK299" s="460"/>
      <c r="BL299" s="460"/>
      <c r="BM299" s="460"/>
    </row>
    <row r="300" spans="1:65" s="47" customFormat="1" ht="5.25" customHeight="1">
      <c r="A300" s="48"/>
      <c r="B300" s="438"/>
      <c r="C300" s="438"/>
      <c r="D300" s="438"/>
      <c r="E300" s="438"/>
      <c r="F300" s="438"/>
      <c r="G300" s="438"/>
      <c r="H300" s="438"/>
      <c r="I300" s="438"/>
      <c r="J300" s="438"/>
      <c r="K300" s="438"/>
      <c r="L300" s="438"/>
      <c r="M300" s="438"/>
      <c r="N300" s="438"/>
      <c r="O300" s="438"/>
      <c r="P300" s="454"/>
      <c r="Q300" s="457"/>
      <c r="R300" s="50" t="s">
        <v>736</v>
      </c>
      <c r="S300" s="48"/>
      <c r="T300" s="48"/>
      <c r="U300" s="417"/>
      <c r="V300" s="418"/>
      <c r="W300" s="417"/>
      <c r="X300" s="442"/>
      <c r="Y300" s="470"/>
      <c r="Z300" s="444"/>
      <c r="AA300" s="449"/>
      <c r="AB300" s="444"/>
      <c r="AC300" s="420"/>
      <c r="AD300" s="470"/>
      <c r="AE300" s="443"/>
      <c r="AF300" s="444"/>
      <c r="AG300" s="444"/>
      <c r="AH300" s="418"/>
      <c r="AI300" s="415"/>
      <c r="AJ300" s="415"/>
      <c r="AK300" s="44"/>
      <c r="AL300" s="417"/>
      <c r="AM300" s="418"/>
      <c r="AN300" s="417"/>
      <c r="AO300" s="442"/>
      <c r="AP300" s="460"/>
      <c r="AQ300" s="460"/>
      <c r="AR300" s="460"/>
      <c r="AS300" s="460"/>
      <c r="AT300" s="460"/>
      <c r="AU300" s="438"/>
      <c r="AV300" s="460"/>
      <c r="AW300" s="460"/>
      <c r="AX300" s="460"/>
      <c r="AY300" s="460"/>
      <c r="AZ300" s="460"/>
      <c r="BA300" s="460"/>
      <c r="BB300" s="460"/>
      <c r="BC300" s="460"/>
      <c r="BD300" s="460"/>
      <c r="BE300" s="460"/>
      <c r="BF300" s="460"/>
      <c r="BG300" s="460"/>
      <c r="BH300" s="460"/>
      <c r="BI300" s="460"/>
      <c r="BJ300" s="460"/>
      <c r="BK300" s="460"/>
      <c r="BL300" s="460"/>
      <c r="BM300" s="460"/>
    </row>
    <row r="301" spans="1:65" s="47" customFormat="1" ht="5.25" customHeight="1">
      <c r="A301" s="48"/>
      <c r="B301" s="438"/>
      <c r="C301" s="438"/>
      <c r="D301" s="438"/>
      <c r="E301" s="438"/>
      <c r="F301" s="438"/>
      <c r="G301" s="438"/>
      <c r="H301" s="438"/>
      <c r="I301" s="438"/>
      <c r="J301" s="438"/>
      <c r="K301" s="438"/>
      <c r="L301" s="438"/>
      <c r="M301" s="438"/>
      <c r="N301" s="438"/>
      <c r="O301" s="438"/>
      <c r="P301" s="454"/>
      <c r="Q301" s="457"/>
      <c r="R301" s="50" t="s">
        <v>737</v>
      </c>
      <c r="S301" s="48"/>
      <c r="T301" s="48"/>
      <c r="U301" s="417"/>
      <c r="V301" s="418"/>
      <c r="W301" s="417"/>
      <c r="X301" s="442"/>
      <c r="Y301" s="470"/>
      <c r="Z301" s="444"/>
      <c r="AA301" s="449"/>
      <c r="AB301" s="444"/>
      <c r="AC301" s="420"/>
      <c r="AD301" s="470"/>
      <c r="AE301" s="443"/>
      <c r="AF301" s="444"/>
      <c r="AG301" s="444"/>
      <c r="AH301" s="418"/>
      <c r="AI301" s="415"/>
      <c r="AJ301" s="415"/>
      <c r="AK301" s="44"/>
      <c r="AL301" s="417"/>
      <c r="AM301" s="418"/>
      <c r="AN301" s="417"/>
      <c r="AO301" s="442"/>
      <c r="AP301" s="460"/>
      <c r="AQ301" s="460"/>
      <c r="AR301" s="460"/>
      <c r="AS301" s="460"/>
      <c r="AT301" s="460"/>
      <c r="AU301" s="438"/>
      <c r="AV301" s="460"/>
      <c r="AW301" s="460"/>
      <c r="AX301" s="460"/>
      <c r="AY301" s="460"/>
      <c r="AZ301" s="460"/>
      <c r="BA301" s="460"/>
      <c r="BB301" s="460"/>
      <c r="BC301" s="460"/>
      <c r="BD301" s="460"/>
      <c r="BE301" s="460"/>
      <c r="BF301" s="460"/>
      <c r="BG301" s="460"/>
      <c r="BH301" s="460"/>
      <c r="BI301" s="460"/>
      <c r="BJ301" s="460"/>
      <c r="BK301" s="460"/>
      <c r="BL301" s="460"/>
      <c r="BM301" s="460"/>
    </row>
    <row r="302" spans="1:65" s="47" customFormat="1" ht="5.25" customHeight="1">
      <c r="A302" s="48"/>
      <c r="B302" s="438"/>
      <c r="C302" s="438"/>
      <c r="D302" s="438"/>
      <c r="E302" s="438"/>
      <c r="F302" s="438"/>
      <c r="G302" s="438"/>
      <c r="H302" s="438"/>
      <c r="I302" s="438"/>
      <c r="J302" s="438"/>
      <c r="K302" s="438"/>
      <c r="L302" s="438"/>
      <c r="M302" s="438"/>
      <c r="N302" s="438"/>
      <c r="O302" s="438"/>
      <c r="P302" s="454"/>
      <c r="Q302" s="457"/>
      <c r="R302" s="50" t="s">
        <v>738</v>
      </c>
      <c r="S302" s="48"/>
      <c r="T302" s="48"/>
      <c r="U302" s="417"/>
      <c r="V302" s="418"/>
      <c r="W302" s="417"/>
      <c r="X302" s="442"/>
      <c r="Y302" s="470"/>
      <c r="Z302" s="444"/>
      <c r="AA302" s="449"/>
      <c r="AB302" s="444"/>
      <c r="AC302" s="420"/>
      <c r="AD302" s="470"/>
      <c r="AE302" s="443"/>
      <c r="AF302" s="444"/>
      <c r="AG302" s="444"/>
      <c r="AH302" s="418"/>
      <c r="AI302" s="415"/>
      <c r="AJ302" s="415"/>
      <c r="AK302" s="44"/>
      <c r="AL302" s="417"/>
      <c r="AM302" s="418"/>
      <c r="AN302" s="417"/>
      <c r="AO302" s="442"/>
      <c r="AP302" s="460"/>
      <c r="AQ302" s="460"/>
      <c r="AR302" s="460"/>
      <c r="AS302" s="460"/>
      <c r="AT302" s="460"/>
      <c r="AU302" s="438"/>
      <c r="AV302" s="460"/>
      <c r="AW302" s="460"/>
      <c r="AX302" s="460"/>
      <c r="AY302" s="460"/>
      <c r="AZ302" s="460"/>
      <c r="BA302" s="460"/>
      <c r="BB302" s="460"/>
      <c r="BC302" s="460"/>
      <c r="BD302" s="460"/>
      <c r="BE302" s="460"/>
      <c r="BF302" s="460"/>
      <c r="BG302" s="460"/>
      <c r="BH302" s="460"/>
      <c r="BI302" s="460"/>
      <c r="BJ302" s="460"/>
      <c r="BK302" s="460"/>
      <c r="BL302" s="460"/>
      <c r="BM302" s="460"/>
    </row>
    <row r="303" spans="1:65" s="47" customFormat="1" ht="5.25" customHeight="1">
      <c r="A303" s="48"/>
      <c r="B303" s="438"/>
      <c r="C303" s="438"/>
      <c r="D303" s="438"/>
      <c r="E303" s="438"/>
      <c r="F303" s="438"/>
      <c r="G303" s="438"/>
      <c r="H303" s="438"/>
      <c r="I303" s="438"/>
      <c r="J303" s="438"/>
      <c r="K303" s="438"/>
      <c r="L303" s="438"/>
      <c r="M303" s="438"/>
      <c r="N303" s="438"/>
      <c r="O303" s="438"/>
      <c r="P303" s="454"/>
      <c r="Q303" s="457"/>
      <c r="R303" s="50" t="s">
        <v>739</v>
      </c>
      <c r="S303" s="48"/>
      <c r="T303" s="48"/>
      <c r="U303" s="417"/>
      <c r="V303" s="418"/>
      <c r="W303" s="417"/>
      <c r="X303" s="442"/>
      <c r="Y303" s="470"/>
      <c r="Z303" s="444"/>
      <c r="AA303" s="449"/>
      <c r="AB303" s="444"/>
      <c r="AC303" s="420"/>
      <c r="AD303" s="470"/>
      <c r="AE303" s="443"/>
      <c r="AF303" s="444"/>
      <c r="AG303" s="444"/>
      <c r="AH303" s="418"/>
      <c r="AI303" s="415"/>
      <c r="AJ303" s="415"/>
      <c r="AK303" s="44"/>
      <c r="AL303" s="417"/>
      <c r="AM303" s="418"/>
      <c r="AN303" s="417"/>
      <c r="AO303" s="442"/>
      <c r="AP303" s="460"/>
      <c r="AQ303" s="460"/>
      <c r="AR303" s="460"/>
      <c r="AS303" s="460"/>
      <c r="AT303" s="460"/>
      <c r="AU303" s="438"/>
      <c r="AV303" s="460"/>
      <c r="AW303" s="460"/>
      <c r="AX303" s="460"/>
      <c r="AY303" s="460"/>
      <c r="AZ303" s="460"/>
      <c r="BA303" s="460"/>
      <c r="BB303" s="460"/>
      <c r="BC303" s="460"/>
      <c r="BD303" s="460"/>
      <c r="BE303" s="460"/>
      <c r="BF303" s="460"/>
      <c r="BG303" s="460"/>
      <c r="BH303" s="460"/>
      <c r="BI303" s="460"/>
      <c r="BJ303" s="460"/>
      <c r="BK303" s="460"/>
      <c r="BL303" s="460"/>
      <c r="BM303" s="460"/>
    </row>
    <row r="304" spans="1:65" s="47" customFormat="1" ht="5.25" customHeight="1">
      <c r="A304" s="48"/>
      <c r="B304" s="438"/>
      <c r="C304" s="438"/>
      <c r="D304" s="438"/>
      <c r="E304" s="438"/>
      <c r="F304" s="438"/>
      <c r="G304" s="438"/>
      <c r="H304" s="438"/>
      <c r="I304" s="438"/>
      <c r="J304" s="438"/>
      <c r="K304" s="438"/>
      <c r="L304" s="438"/>
      <c r="M304" s="438"/>
      <c r="N304" s="438"/>
      <c r="O304" s="438"/>
      <c r="P304" s="454"/>
      <c r="Q304" s="457"/>
      <c r="R304" s="50" t="s">
        <v>740</v>
      </c>
      <c r="S304" s="48"/>
      <c r="T304" s="48"/>
      <c r="U304" s="417"/>
      <c r="V304" s="418"/>
      <c r="W304" s="417"/>
      <c r="X304" s="442"/>
      <c r="Y304" s="470"/>
      <c r="Z304" s="444"/>
      <c r="AA304" s="449"/>
      <c r="AB304" s="444"/>
      <c r="AC304" s="420"/>
      <c r="AD304" s="470"/>
      <c r="AE304" s="443"/>
      <c r="AF304" s="444"/>
      <c r="AG304" s="444"/>
      <c r="AH304" s="418"/>
      <c r="AI304" s="415"/>
      <c r="AJ304" s="415"/>
      <c r="AK304" s="44"/>
      <c r="AL304" s="417"/>
      <c r="AM304" s="418"/>
      <c r="AN304" s="417"/>
      <c r="AO304" s="442"/>
      <c r="AP304" s="460"/>
      <c r="AQ304" s="460"/>
      <c r="AR304" s="460"/>
      <c r="AS304" s="460"/>
      <c r="AT304" s="460"/>
      <c r="AU304" s="438"/>
      <c r="AV304" s="460"/>
      <c r="AW304" s="460"/>
      <c r="AX304" s="460"/>
      <c r="AY304" s="460"/>
      <c r="AZ304" s="460"/>
      <c r="BA304" s="460"/>
      <c r="BB304" s="460"/>
      <c r="BC304" s="460"/>
      <c r="BD304" s="460"/>
      <c r="BE304" s="460"/>
      <c r="BF304" s="460"/>
      <c r="BG304" s="460"/>
      <c r="BH304" s="460"/>
      <c r="BI304" s="460"/>
      <c r="BJ304" s="460"/>
      <c r="BK304" s="460"/>
      <c r="BL304" s="460"/>
      <c r="BM304" s="460"/>
    </row>
    <row r="305" spans="1:65" s="47" customFormat="1" ht="5.25" customHeight="1">
      <c r="A305" s="48"/>
      <c r="B305" s="438"/>
      <c r="C305" s="438"/>
      <c r="D305" s="438"/>
      <c r="E305" s="438"/>
      <c r="F305" s="438"/>
      <c r="G305" s="438"/>
      <c r="H305" s="438"/>
      <c r="I305" s="438"/>
      <c r="J305" s="438"/>
      <c r="K305" s="438"/>
      <c r="L305" s="438"/>
      <c r="M305" s="438"/>
      <c r="N305" s="438"/>
      <c r="O305" s="438"/>
      <c r="P305" s="454"/>
      <c r="Q305" s="457"/>
      <c r="R305" s="50" t="s">
        <v>741</v>
      </c>
      <c r="S305" s="48"/>
      <c r="T305" s="48"/>
      <c r="U305" s="417"/>
      <c r="V305" s="418"/>
      <c r="W305" s="417"/>
      <c r="X305" s="442"/>
      <c r="Y305" s="470"/>
      <c r="Z305" s="444"/>
      <c r="AA305" s="449"/>
      <c r="AB305" s="444"/>
      <c r="AC305" s="420"/>
      <c r="AD305" s="470"/>
      <c r="AE305" s="443"/>
      <c r="AF305" s="444"/>
      <c r="AG305" s="444"/>
      <c r="AH305" s="418"/>
      <c r="AI305" s="415"/>
      <c r="AJ305" s="415"/>
      <c r="AK305" s="44"/>
      <c r="AL305" s="417"/>
      <c r="AM305" s="418"/>
      <c r="AN305" s="417"/>
      <c r="AO305" s="442"/>
      <c r="AP305" s="460"/>
      <c r="AQ305" s="460"/>
      <c r="AR305" s="460"/>
      <c r="AS305" s="460"/>
      <c r="AT305" s="460"/>
      <c r="AU305" s="438"/>
      <c r="AV305" s="460"/>
      <c r="AW305" s="460"/>
      <c r="AX305" s="460"/>
      <c r="AY305" s="460"/>
      <c r="AZ305" s="460"/>
      <c r="BA305" s="460"/>
      <c r="BB305" s="460"/>
      <c r="BC305" s="460"/>
      <c r="BD305" s="460"/>
      <c r="BE305" s="460"/>
      <c r="BF305" s="460"/>
      <c r="BG305" s="460"/>
      <c r="BH305" s="460"/>
      <c r="BI305" s="460"/>
      <c r="BJ305" s="460"/>
      <c r="BK305" s="460"/>
      <c r="BL305" s="460"/>
      <c r="BM305" s="460"/>
    </row>
    <row r="306" spans="1:65" s="47" customFormat="1" ht="5.25" customHeight="1">
      <c r="A306" s="48"/>
      <c r="B306" s="438"/>
      <c r="C306" s="438"/>
      <c r="D306" s="438"/>
      <c r="E306" s="438"/>
      <c r="F306" s="438"/>
      <c r="G306" s="438"/>
      <c r="H306" s="438"/>
      <c r="I306" s="438"/>
      <c r="J306" s="438"/>
      <c r="K306" s="438"/>
      <c r="L306" s="438"/>
      <c r="M306" s="438"/>
      <c r="N306" s="438"/>
      <c r="O306" s="438"/>
      <c r="P306" s="455"/>
      <c r="Q306" s="458"/>
      <c r="R306" s="49" t="s">
        <v>742</v>
      </c>
      <c r="S306" s="48">
        <f>COUNTA(S287:S305)</f>
        <v>0</v>
      </c>
      <c r="T306" s="48">
        <f>COUNTA(T287:T305)</f>
        <v>0</v>
      </c>
      <c r="U306" s="417"/>
      <c r="V306" s="418"/>
      <c r="W306" s="417"/>
      <c r="X306" s="442"/>
      <c r="Y306" s="470"/>
      <c r="Z306" s="444"/>
      <c r="AA306" s="450"/>
      <c r="AB306" s="444"/>
      <c r="AC306" s="421"/>
      <c r="AD306" s="470"/>
      <c r="AE306" s="443"/>
      <c r="AF306" s="444"/>
      <c r="AG306" s="444"/>
      <c r="AH306" s="418"/>
      <c r="AI306" s="416"/>
      <c r="AJ306" s="416"/>
      <c r="AK306" s="41"/>
      <c r="AL306" s="417"/>
      <c r="AM306" s="418"/>
      <c r="AN306" s="417"/>
      <c r="AO306" s="442"/>
      <c r="AP306" s="460"/>
      <c r="AQ306" s="460"/>
      <c r="AR306" s="460"/>
      <c r="AS306" s="460"/>
      <c r="AT306" s="460"/>
      <c r="AU306" s="438"/>
      <c r="AV306" s="460"/>
      <c r="AW306" s="460"/>
      <c r="AX306" s="460"/>
      <c r="AY306" s="460"/>
      <c r="AZ306" s="460"/>
      <c r="BA306" s="460"/>
      <c r="BB306" s="460"/>
      <c r="BC306" s="460"/>
      <c r="BD306" s="460"/>
      <c r="BE306" s="460"/>
      <c r="BF306" s="460"/>
      <c r="BG306" s="460"/>
      <c r="BH306" s="460"/>
      <c r="BI306" s="460"/>
      <c r="BJ306" s="460"/>
      <c r="BK306" s="460"/>
      <c r="BL306" s="460"/>
      <c r="BM306" s="460"/>
    </row>
    <row r="307" spans="1:65" s="47" customFormat="1" ht="5.25" customHeight="1">
      <c r="A307" s="438">
        <v>14</v>
      </c>
      <c r="B307" s="438" t="s">
        <v>600</v>
      </c>
      <c r="C307" s="438" t="s">
        <v>843</v>
      </c>
      <c r="D307" s="438" t="s">
        <v>844</v>
      </c>
      <c r="E307" s="438" t="s">
        <v>845</v>
      </c>
      <c r="F307" s="438" t="s">
        <v>846</v>
      </c>
      <c r="G307" s="438"/>
      <c r="H307" s="438"/>
      <c r="I307" s="438"/>
      <c r="J307" s="438"/>
      <c r="K307" s="438"/>
      <c r="L307" s="438"/>
      <c r="M307" s="438"/>
      <c r="N307" s="452"/>
      <c r="O307" s="438"/>
      <c r="P307" s="453"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456">
        <f>IF(P307="Casi seguro",100%,IF(P307="Probable",80%,IF(P307="Posible",60%,IF(P307="Improbable",40%,IF(P307="Rara vez",20%,0)))))</f>
        <v>0</v>
      </c>
      <c r="R307" s="50" t="s">
        <v>707</v>
      </c>
      <c r="S307" s="48"/>
      <c r="T307" s="48"/>
      <c r="U307" s="417" t="str">
        <f>IF(S326&lt;=5,"Moderado",IF(S326&lt;=11,"Mayor","Catastrofico"))</f>
        <v>Moderado</v>
      </c>
      <c r="V307" s="418">
        <f>IF(U307=0,0,IF(U307="Moderado",60%,IF(U307="Mayor",80%,100%)))</f>
        <v>0.6</v>
      </c>
      <c r="W307" s="451" t="e">
        <f>VLOOKUP(P307,[4]Matriz!#REF!,MATCH(U307,[4]Matriz!#REF!,0),FALSE)</f>
        <v>#REF!</v>
      </c>
      <c r="X307" s="442"/>
      <c r="Y307" s="417" t="str">
        <f>IF(Z307="Preventivo","X",IF(Z307="Detectivo","X","X "))</f>
        <v xml:space="preserve">X </v>
      </c>
      <c r="Z307" s="443"/>
      <c r="AA307" s="448" t="str">
        <f>IF(Z307="","",IF(Z307="Preventivo",25%,15%))</f>
        <v/>
      </c>
      <c r="AB307" s="443"/>
      <c r="AC307" s="448">
        <f>IF(AB307="Automatico",25%,15%)</f>
        <v>0.15</v>
      </c>
      <c r="AD307" s="418" t="e">
        <f>AA307+AC307</f>
        <v>#VALUE!</v>
      </c>
      <c r="AE307" s="443"/>
      <c r="AF307" s="443"/>
      <c r="AG307" s="443"/>
      <c r="AH307" s="418" t="e">
        <f>Q307-(Q307*AD307)</f>
        <v>#VALUE!</v>
      </c>
      <c r="AI307" s="414" t="e">
        <f>IF(AJ307=0,"Defina la frecuencia",IF(AJ307=20%,"Rara vez",IF(AJ307=40%,"Improbable",IF(AJ307=60%,"Posible",IF(AJ307=80%,"Probable","Casi seguro")))))</f>
        <v>#VALUE!</v>
      </c>
      <c r="AJ307" s="414" t="e">
        <f>IF(AH314&lt;20%,20%,IF(AH314&lt;40%,40%,IF(AH314&lt;60%,60%,IF(AH314&lt;80%,80%,100%))))</f>
        <v>#VALUE!</v>
      </c>
      <c r="AK307" s="46" t="e">
        <f>VALUE(AJ307)</f>
        <v>#VALUE!</v>
      </c>
      <c r="AL307" s="417" t="str">
        <f>U307</f>
        <v>Moderado</v>
      </c>
      <c r="AM307" s="418">
        <f>V307</f>
        <v>0.6</v>
      </c>
      <c r="AN307" s="451" t="e">
        <f>VLOOKUP(AI307,[4]Matriz!#REF!,MATCH(AL307,[4]Matriz!#REF!,0),FALSE)</f>
        <v>#VALUE!</v>
      </c>
      <c r="AO307" s="442"/>
      <c r="AP307" s="438"/>
      <c r="AQ307" s="438"/>
      <c r="AR307" s="446"/>
      <c r="AS307" s="446"/>
      <c r="AT307" s="438"/>
      <c r="AU307" s="438"/>
      <c r="AV307" s="438"/>
      <c r="AW307" s="438"/>
      <c r="AX307" s="438"/>
      <c r="AY307" s="438"/>
      <c r="AZ307" s="438"/>
      <c r="BA307" s="440"/>
      <c r="BB307" s="438"/>
      <c r="BC307" s="438"/>
      <c r="BD307" s="438"/>
      <c r="BE307" s="438"/>
      <c r="BF307" s="438"/>
      <c r="BG307" s="440"/>
      <c r="BH307" s="438"/>
      <c r="BI307" s="438"/>
      <c r="BJ307" s="438"/>
      <c r="BK307" s="438"/>
      <c r="BL307" s="438"/>
      <c r="BM307" s="440"/>
    </row>
    <row r="308" spans="1:65" s="47" customFormat="1" ht="5.25" customHeight="1">
      <c r="A308" s="438"/>
      <c r="B308" s="438"/>
      <c r="C308" s="438"/>
      <c r="D308" s="438"/>
      <c r="E308" s="438"/>
      <c r="F308" s="438"/>
      <c r="G308" s="438"/>
      <c r="H308" s="438"/>
      <c r="I308" s="438"/>
      <c r="J308" s="438"/>
      <c r="K308" s="438"/>
      <c r="L308" s="438"/>
      <c r="M308" s="438"/>
      <c r="N308" s="452"/>
      <c r="O308" s="438"/>
      <c r="P308" s="454"/>
      <c r="Q308" s="457"/>
      <c r="R308" s="50" t="s">
        <v>719</v>
      </c>
      <c r="S308" s="48"/>
      <c r="T308" s="48"/>
      <c r="U308" s="417"/>
      <c r="V308" s="418"/>
      <c r="W308" s="451"/>
      <c r="X308" s="442"/>
      <c r="Y308" s="417"/>
      <c r="Z308" s="445"/>
      <c r="AA308" s="449"/>
      <c r="AB308" s="445"/>
      <c r="AC308" s="449"/>
      <c r="AD308" s="447"/>
      <c r="AE308" s="445"/>
      <c r="AF308" s="445"/>
      <c r="AG308" s="445"/>
      <c r="AH308" s="418"/>
      <c r="AI308" s="415"/>
      <c r="AJ308" s="415"/>
      <c r="AK308" s="44"/>
      <c r="AL308" s="417"/>
      <c r="AM308" s="418"/>
      <c r="AN308" s="451"/>
      <c r="AO308" s="442"/>
      <c r="AP308" s="438"/>
      <c r="AQ308" s="439"/>
      <c r="AR308" s="439"/>
      <c r="AS308" s="439"/>
      <c r="AT308" s="439"/>
      <c r="AU308" s="438"/>
      <c r="AV308" s="438"/>
      <c r="AW308" s="438"/>
      <c r="AX308" s="438"/>
      <c r="AY308" s="439"/>
      <c r="AZ308" s="439"/>
      <c r="BA308" s="439"/>
      <c r="BB308" s="438"/>
      <c r="BC308" s="438"/>
      <c r="BD308" s="438"/>
      <c r="BE308" s="439"/>
      <c r="BF308" s="439"/>
      <c r="BG308" s="439"/>
      <c r="BH308" s="438"/>
      <c r="BI308" s="438"/>
      <c r="BJ308" s="438"/>
      <c r="BK308" s="439"/>
      <c r="BL308" s="439"/>
      <c r="BM308" s="439"/>
    </row>
    <row r="309" spans="1:65" s="47" customFormat="1" ht="5.25" customHeight="1">
      <c r="A309" s="438"/>
      <c r="B309" s="438"/>
      <c r="C309" s="438"/>
      <c r="D309" s="438"/>
      <c r="E309" s="438"/>
      <c r="F309" s="438"/>
      <c r="G309" s="438"/>
      <c r="H309" s="438"/>
      <c r="I309" s="438"/>
      <c r="J309" s="438"/>
      <c r="K309" s="438"/>
      <c r="L309" s="438"/>
      <c r="M309" s="438"/>
      <c r="N309" s="452"/>
      <c r="O309" s="438"/>
      <c r="P309" s="454"/>
      <c r="Q309" s="457"/>
      <c r="R309" s="50" t="s">
        <v>720</v>
      </c>
      <c r="S309" s="48"/>
      <c r="T309" s="48"/>
      <c r="U309" s="417"/>
      <c r="V309" s="418"/>
      <c r="W309" s="451"/>
      <c r="X309" s="442"/>
      <c r="Y309" s="417"/>
      <c r="Z309" s="445"/>
      <c r="AA309" s="449"/>
      <c r="AB309" s="445"/>
      <c r="AC309" s="449"/>
      <c r="AD309" s="447"/>
      <c r="AE309" s="445"/>
      <c r="AF309" s="445"/>
      <c r="AG309" s="445"/>
      <c r="AH309" s="418"/>
      <c r="AI309" s="415"/>
      <c r="AJ309" s="415"/>
      <c r="AK309" s="44"/>
      <c r="AL309" s="417"/>
      <c r="AM309" s="418"/>
      <c r="AN309" s="451"/>
      <c r="AO309" s="442"/>
      <c r="AP309" s="438"/>
      <c r="AQ309" s="439"/>
      <c r="AR309" s="439"/>
      <c r="AS309" s="439"/>
      <c r="AT309" s="439"/>
      <c r="AU309" s="438"/>
      <c r="AV309" s="438"/>
      <c r="AW309" s="438"/>
      <c r="AX309" s="438"/>
      <c r="AY309" s="439"/>
      <c r="AZ309" s="439"/>
      <c r="BA309" s="439"/>
      <c r="BB309" s="438"/>
      <c r="BC309" s="438"/>
      <c r="BD309" s="438"/>
      <c r="BE309" s="439"/>
      <c r="BF309" s="439"/>
      <c r="BG309" s="439"/>
      <c r="BH309" s="438"/>
      <c r="BI309" s="438"/>
      <c r="BJ309" s="438"/>
      <c r="BK309" s="439"/>
      <c r="BL309" s="439"/>
      <c r="BM309" s="439"/>
    </row>
    <row r="310" spans="1:65" s="47" customFormat="1" ht="5.25" customHeight="1">
      <c r="A310" s="438"/>
      <c r="B310" s="438"/>
      <c r="C310" s="438"/>
      <c r="D310" s="438"/>
      <c r="E310" s="438"/>
      <c r="F310" s="438"/>
      <c r="G310" s="438"/>
      <c r="H310" s="438"/>
      <c r="I310" s="438"/>
      <c r="J310" s="438"/>
      <c r="K310" s="438"/>
      <c r="L310" s="438"/>
      <c r="M310" s="438"/>
      <c r="N310" s="452"/>
      <c r="O310" s="438"/>
      <c r="P310" s="454"/>
      <c r="Q310" s="457"/>
      <c r="R310" s="50" t="s">
        <v>721</v>
      </c>
      <c r="S310" s="48"/>
      <c r="T310" s="48"/>
      <c r="U310" s="417"/>
      <c r="V310" s="418"/>
      <c r="W310" s="451"/>
      <c r="X310" s="442"/>
      <c r="Y310" s="417"/>
      <c r="Z310" s="445"/>
      <c r="AA310" s="449"/>
      <c r="AB310" s="445"/>
      <c r="AC310" s="449"/>
      <c r="AD310" s="447"/>
      <c r="AE310" s="445"/>
      <c r="AF310" s="445"/>
      <c r="AG310" s="445"/>
      <c r="AH310" s="418"/>
      <c r="AI310" s="415"/>
      <c r="AJ310" s="415"/>
      <c r="AK310" s="44"/>
      <c r="AL310" s="417"/>
      <c r="AM310" s="418"/>
      <c r="AN310" s="451"/>
      <c r="AO310" s="442"/>
      <c r="AP310" s="438"/>
      <c r="AQ310" s="439"/>
      <c r="AR310" s="439"/>
      <c r="AS310" s="439"/>
      <c r="AT310" s="439"/>
      <c r="AU310" s="438"/>
      <c r="AV310" s="438"/>
      <c r="AW310" s="438"/>
      <c r="AX310" s="438"/>
      <c r="AY310" s="439"/>
      <c r="AZ310" s="439"/>
      <c r="BA310" s="439"/>
      <c r="BB310" s="438"/>
      <c r="BC310" s="438"/>
      <c r="BD310" s="438"/>
      <c r="BE310" s="439"/>
      <c r="BF310" s="439"/>
      <c r="BG310" s="439"/>
      <c r="BH310" s="438"/>
      <c r="BI310" s="438"/>
      <c r="BJ310" s="438"/>
      <c r="BK310" s="439"/>
      <c r="BL310" s="439"/>
      <c r="BM310" s="439"/>
    </row>
    <row r="311" spans="1:65" s="47" customFormat="1" ht="5.25" customHeight="1">
      <c r="A311" s="438"/>
      <c r="B311" s="438"/>
      <c r="C311" s="438"/>
      <c r="D311" s="438"/>
      <c r="E311" s="438"/>
      <c r="F311" s="438"/>
      <c r="G311" s="438"/>
      <c r="H311" s="438"/>
      <c r="I311" s="438"/>
      <c r="J311" s="438"/>
      <c r="K311" s="438"/>
      <c r="L311" s="438"/>
      <c r="M311" s="438"/>
      <c r="N311" s="452"/>
      <c r="O311" s="438"/>
      <c r="P311" s="454"/>
      <c r="Q311" s="457"/>
      <c r="R311" s="50" t="s">
        <v>722</v>
      </c>
      <c r="S311" s="48"/>
      <c r="T311" s="48"/>
      <c r="U311" s="417"/>
      <c r="V311" s="418"/>
      <c r="W311" s="451"/>
      <c r="X311" s="442"/>
      <c r="Y311" s="417"/>
      <c r="Z311" s="445"/>
      <c r="AA311" s="449"/>
      <c r="AB311" s="445"/>
      <c r="AC311" s="449"/>
      <c r="AD311" s="447"/>
      <c r="AE311" s="445"/>
      <c r="AF311" s="445"/>
      <c r="AG311" s="445"/>
      <c r="AH311" s="418"/>
      <c r="AI311" s="415"/>
      <c r="AJ311" s="415"/>
      <c r="AK311" s="44"/>
      <c r="AL311" s="417"/>
      <c r="AM311" s="418"/>
      <c r="AN311" s="451"/>
      <c r="AO311" s="442"/>
      <c r="AP311" s="438"/>
      <c r="AQ311" s="439"/>
      <c r="AR311" s="439"/>
      <c r="AS311" s="439"/>
      <c r="AT311" s="439"/>
      <c r="AU311" s="438"/>
      <c r="AV311" s="438"/>
      <c r="AW311" s="438"/>
      <c r="AX311" s="438"/>
      <c r="AY311" s="439"/>
      <c r="AZ311" s="439"/>
      <c r="BA311" s="439"/>
      <c r="BB311" s="438"/>
      <c r="BC311" s="438"/>
      <c r="BD311" s="438"/>
      <c r="BE311" s="439"/>
      <c r="BF311" s="439"/>
      <c r="BG311" s="439"/>
      <c r="BH311" s="438"/>
      <c r="BI311" s="438"/>
      <c r="BJ311" s="438"/>
      <c r="BK311" s="439"/>
      <c r="BL311" s="439"/>
      <c r="BM311" s="439"/>
    </row>
    <row r="312" spans="1:65" s="47" customFormat="1" ht="5.25" customHeight="1">
      <c r="A312" s="438"/>
      <c r="B312" s="438"/>
      <c r="C312" s="438"/>
      <c r="D312" s="438"/>
      <c r="E312" s="438"/>
      <c r="F312" s="438"/>
      <c r="G312" s="438"/>
      <c r="H312" s="438"/>
      <c r="I312" s="438"/>
      <c r="J312" s="438"/>
      <c r="K312" s="438"/>
      <c r="L312" s="438"/>
      <c r="M312" s="438"/>
      <c r="N312" s="452"/>
      <c r="O312" s="438"/>
      <c r="P312" s="454"/>
      <c r="Q312" s="457"/>
      <c r="R312" s="50" t="s">
        <v>723</v>
      </c>
      <c r="S312" s="48"/>
      <c r="T312" s="48"/>
      <c r="U312" s="417"/>
      <c r="V312" s="418"/>
      <c r="W312" s="451"/>
      <c r="X312" s="442"/>
      <c r="Y312" s="417"/>
      <c r="Z312" s="445"/>
      <c r="AA312" s="449"/>
      <c r="AB312" s="445"/>
      <c r="AC312" s="449"/>
      <c r="AD312" s="447"/>
      <c r="AE312" s="445"/>
      <c r="AF312" s="445"/>
      <c r="AG312" s="445"/>
      <c r="AH312" s="418"/>
      <c r="AI312" s="415"/>
      <c r="AJ312" s="415"/>
      <c r="AK312" s="44"/>
      <c r="AL312" s="417"/>
      <c r="AM312" s="418"/>
      <c r="AN312" s="451"/>
      <c r="AO312" s="442"/>
      <c r="AP312" s="438"/>
      <c r="AQ312" s="439"/>
      <c r="AR312" s="439"/>
      <c r="AS312" s="439"/>
      <c r="AT312" s="439"/>
      <c r="AU312" s="438"/>
      <c r="AV312" s="438"/>
      <c r="AW312" s="438"/>
      <c r="AX312" s="438"/>
      <c r="AY312" s="439"/>
      <c r="AZ312" s="439"/>
      <c r="BA312" s="439"/>
      <c r="BB312" s="438"/>
      <c r="BC312" s="438"/>
      <c r="BD312" s="438"/>
      <c r="BE312" s="439"/>
      <c r="BF312" s="439"/>
      <c r="BG312" s="439"/>
      <c r="BH312" s="438"/>
      <c r="BI312" s="438"/>
      <c r="BJ312" s="438"/>
      <c r="BK312" s="439"/>
      <c r="BL312" s="439"/>
      <c r="BM312" s="439"/>
    </row>
    <row r="313" spans="1:65" s="47" customFormat="1" ht="5.25" customHeight="1">
      <c r="A313" s="438"/>
      <c r="B313" s="438"/>
      <c r="C313" s="438"/>
      <c r="D313" s="438"/>
      <c r="E313" s="438"/>
      <c r="F313" s="438"/>
      <c r="G313" s="438"/>
      <c r="H313" s="438"/>
      <c r="I313" s="438"/>
      <c r="J313" s="438"/>
      <c r="K313" s="438"/>
      <c r="L313" s="438"/>
      <c r="M313" s="438"/>
      <c r="N313" s="452"/>
      <c r="O313" s="438"/>
      <c r="P313" s="454"/>
      <c r="Q313" s="457"/>
      <c r="R313" s="50" t="s">
        <v>724</v>
      </c>
      <c r="S313" s="48"/>
      <c r="T313" s="48"/>
      <c r="U313" s="417"/>
      <c r="V313" s="418"/>
      <c r="W313" s="451"/>
      <c r="X313" s="442"/>
      <c r="Y313" s="417"/>
      <c r="Z313" s="445"/>
      <c r="AA313" s="450"/>
      <c r="AB313" s="445"/>
      <c r="AC313" s="450"/>
      <c r="AD313" s="447"/>
      <c r="AE313" s="445"/>
      <c r="AF313" s="445"/>
      <c r="AG313" s="445"/>
      <c r="AH313" s="418"/>
      <c r="AI313" s="415"/>
      <c r="AJ313" s="415"/>
      <c r="AK313" s="44"/>
      <c r="AL313" s="417"/>
      <c r="AM313" s="418"/>
      <c r="AN313" s="451"/>
      <c r="AO313" s="442"/>
      <c r="AP313" s="438"/>
      <c r="AQ313" s="439"/>
      <c r="AR313" s="439"/>
      <c r="AS313" s="439"/>
      <c r="AT313" s="439"/>
      <c r="AU313" s="438"/>
      <c r="AV313" s="438"/>
      <c r="AW313" s="438"/>
      <c r="AX313" s="438"/>
      <c r="AY313" s="439"/>
      <c r="AZ313" s="439"/>
      <c r="BA313" s="439"/>
      <c r="BB313" s="438"/>
      <c r="BC313" s="438"/>
      <c r="BD313" s="438"/>
      <c r="BE313" s="439"/>
      <c r="BF313" s="439"/>
      <c r="BG313" s="439"/>
      <c r="BH313" s="438"/>
      <c r="BI313" s="438"/>
      <c r="BJ313" s="438"/>
      <c r="BK313" s="439"/>
      <c r="BL313" s="439"/>
      <c r="BM313" s="439"/>
    </row>
    <row r="314" spans="1:65" s="47" customFormat="1" ht="5.25" customHeight="1">
      <c r="A314" s="438"/>
      <c r="B314" s="438"/>
      <c r="C314" s="438"/>
      <c r="D314" s="438"/>
      <c r="E314" s="438"/>
      <c r="F314" s="438"/>
      <c r="G314" s="438"/>
      <c r="H314" s="438"/>
      <c r="I314" s="438"/>
      <c r="J314" s="438"/>
      <c r="K314" s="438"/>
      <c r="L314" s="438"/>
      <c r="M314" s="438"/>
      <c r="N314" s="452"/>
      <c r="O314" s="438"/>
      <c r="P314" s="454"/>
      <c r="Q314" s="457"/>
      <c r="R314" s="50" t="s">
        <v>725</v>
      </c>
      <c r="S314" s="48"/>
      <c r="T314" s="48"/>
      <c r="U314" s="417"/>
      <c r="V314" s="418"/>
      <c r="W314" s="451"/>
      <c r="X314" s="442"/>
      <c r="Y314" s="417" t="str">
        <f>IF(Z314="Preventivo","X",IF(Z307="Detectivo","X","X "))</f>
        <v xml:space="preserve">X </v>
      </c>
      <c r="Z314" s="443" t="s">
        <v>593</v>
      </c>
      <c r="AA314" s="448">
        <f>IF(Z314="","",IF(Z314="Preventivo",25%,15%))</f>
        <v>0.15</v>
      </c>
      <c r="AB314" s="443" t="s">
        <v>594</v>
      </c>
      <c r="AC314" s="419">
        <f>IF(AB314="Automatico",25%,15%)</f>
        <v>0.15</v>
      </c>
      <c r="AD314" s="418">
        <f>AA314+AC314</f>
        <v>0.3</v>
      </c>
      <c r="AE314" s="443"/>
      <c r="AF314" s="443"/>
      <c r="AG314" s="443"/>
      <c r="AH314" s="418" t="e">
        <f>AH307-(AH307*AD314)</f>
        <v>#VALUE!</v>
      </c>
      <c r="AI314" s="415"/>
      <c r="AJ314" s="415"/>
      <c r="AK314" s="44"/>
      <c r="AL314" s="417"/>
      <c r="AM314" s="418"/>
      <c r="AN314" s="451"/>
      <c r="AO314" s="442"/>
      <c r="AP314" s="438"/>
      <c r="AQ314" s="438"/>
      <c r="AR314" s="446"/>
      <c r="AS314" s="446"/>
      <c r="AT314" s="438"/>
      <c r="AU314" s="438"/>
      <c r="AV314" s="438"/>
      <c r="AW314" s="438"/>
      <c r="AX314" s="438"/>
      <c r="AY314" s="438"/>
      <c r="AZ314" s="438"/>
      <c r="BA314" s="440"/>
      <c r="BB314" s="438"/>
      <c r="BC314" s="438"/>
      <c r="BD314" s="438"/>
      <c r="BE314" s="438"/>
      <c r="BF314" s="438"/>
      <c r="BG314" s="440"/>
      <c r="BH314" s="438"/>
      <c r="BI314" s="438"/>
      <c r="BJ314" s="438"/>
      <c r="BK314" s="438"/>
      <c r="BL314" s="438"/>
      <c r="BM314" s="440"/>
    </row>
    <row r="315" spans="1:65" s="47" customFormat="1" ht="5.25" customHeight="1">
      <c r="A315" s="438"/>
      <c r="B315" s="438"/>
      <c r="C315" s="438"/>
      <c r="D315" s="438"/>
      <c r="E315" s="438"/>
      <c r="F315" s="438"/>
      <c r="G315" s="438"/>
      <c r="H315" s="438"/>
      <c r="I315" s="438"/>
      <c r="J315" s="438"/>
      <c r="K315" s="438"/>
      <c r="L315" s="438"/>
      <c r="M315" s="438"/>
      <c r="N315" s="452"/>
      <c r="O315" s="438"/>
      <c r="P315" s="454"/>
      <c r="Q315" s="457"/>
      <c r="R315" s="50" t="s">
        <v>731</v>
      </c>
      <c r="S315" s="48"/>
      <c r="T315" s="48"/>
      <c r="U315" s="417"/>
      <c r="V315" s="418"/>
      <c r="W315" s="451"/>
      <c r="X315" s="442"/>
      <c r="Y315" s="447"/>
      <c r="Z315" s="445"/>
      <c r="AA315" s="449"/>
      <c r="AB315" s="445"/>
      <c r="AC315" s="420"/>
      <c r="AD315" s="447"/>
      <c r="AE315" s="443"/>
      <c r="AF315" s="445"/>
      <c r="AG315" s="445"/>
      <c r="AH315" s="418"/>
      <c r="AI315" s="415"/>
      <c r="AJ315" s="415"/>
      <c r="AK315" s="44"/>
      <c r="AL315" s="417"/>
      <c r="AM315" s="418"/>
      <c r="AN315" s="451"/>
      <c r="AO315" s="442"/>
      <c r="AP315" s="439"/>
      <c r="AQ315" s="439"/>
      <c r="AR315" s="439"/>
      <c r="AS315" s="439"/>
      <c r="AT315" s="439"/>
      <c r="AU315" s="438"/>
      <c r="AV315" s="439"/>
      <c r="AW315" s="439"/>
      <c r="AX315" s="439"/>
      <c r="AY315" s="439"/>
      <c r="AZ315" s="439"/>
      <c r="BA315" s="439"/>
      <c r="BB315" s="439"/>
      <c r="BC315" s="439"/>
      <c r="BD315" s="439"/>
      <c r="BE315" s="439"/>
      <c r="BF315" s="439"/>
      <c r="BG315" s="439"/>
      <c r="BH315" s="439"/>
      <c r="BI315" s="439"/>
      <c r="BJ315" s="439"/>
      <c r="BK315" s="439"/>
      <c r="BL315" s="439"/>
      <c r="BM315" s="439"/>
    </row>
    <row r="316" spans="1:65" s="47" customFormat="1" ht="5.25" customHeight="1">
      <c r="A316" s="438"/>
      <c r="B316" s="438"/>
      <c r="C316" s="438"/>
      <c r="D316" s="438"/>
      <c r="E316" s="438"/>
      <c r="F316" s="438"/>
      <c r="G316" s="438"/>
      <c r="H316" s="438"/>
      <c r="I316" s="438"/>
      <c r="J316" s="438"/>
      <c r="K316" s="438"/>
      <c r="L316" s="438"/>
      <c r="M316" s="438"/>
      <c r="N316" s="452"/>
      <c r="O316" s="438"/>
      <c r="P316" s="454"/>
      <c r="Q316" s="457"/>
      <c r="R316" s="50" t="s">
        <v>732</v>
      </c>
      <c r="S316" s="48"/>
      <c r="T316" s="48"/>
      <c r="U316" s="417"/>
      <c r="V316" s="418"/>
      <c r="W316" s="451"/>
      <c r="X316" s="442"/>
      <c r="Y316" s="447"/>
      <c r="Z316" s="445"/>
      <c r="AA316" s="449"/>
      <c r="AB316" s="445"/>
      <c r="AC316" s="420"/>
      <c r="AD316" s="447"/>
      <c r="AE316" s="443"/>
      <c r="AF316" s="445"/>
      <c r="AG316" s="445"/>
      <c r="AH316" s="418"/>
      <c r="AI316" s="415"/>
      <c r="AJ316" s="415"/>
      <c r="AK316" s="44"/>
      <c r="AL316" s="417"/>
      <c r="AM316" s="418"/>
      <c r="AN316" s="451"/>
      <c r="AO316" s="442"/>
      <c r="AP316" s="439"/>
      <c r="AQ316" s="439"/>
      <c r="AR316" s="439"/>
      <c r="AS316" s="439"/>
      <c r="AT316" s="439"/>
      <c r="AU316" s="438"/>
      <c r="AV316" s="439"/>
      <c r="AW316" s="439"/>
      <c r="AX316" s="439"/>
      <c r="AY316" s="439"/>
      <c r="AZ316" s="439"/>
      <c r="BA316" s="439"/>
      <c r="BB316" s="439"/>
      <c r="BC316" s="439"/>
      <c r="BD316" s="439"/>
      <c r="BE316" s="439"/>
      <c r="BF316" s="439"/>
      <c r="BG316" s="439"/>
      <c r="BH316" s="439"/>
      <c r="BI316" s="439"/>
      <c r="BJ316" s="439"/>
      <c r="BK316" s="439"/>
      <c r="BL316" s="439"/>
      <c r="BM316" s="439"/>
    </row>
    <row r="317" spans="1:65" s="47" customFormat="1" ht="5.25" customHeight="1">
      <c r="A317" s="438"/>
      <c r="B317" s="438"/>
      <c r="C317" s="438"/>
      <c r="D317" s="438"/>
      <c r="E317" s="438"/>
      <c r="F317" s="438"/>
      <c r="G317" s="438"/>
      <c r="H317" s="438"/>
      <c r="I317" s="438"/>
      <c r="J317" s="438"/>
      <c r="K317" s="438"/>
      <c r="L317" s="438"/>
      <c r="M317" s="438"/>
      <c r="N317" s="452"/>
      <c r="O317" s="438"/>
      <c r="P317" s="454"/>
      <c r="Q317" s="457"/>
      <c r="R317" s="50" t="s">
        <v>733</v>
      </c>
      <c r="S317" s="48"/>
      <c r="T317" s="48"/>
      <c r="U317" s="417"/>
      <c r="V317" s="418"/>
      <c r="W317" s="451"/>
      <c r="X317" s="442"/>
      <c r="Y317" s="447"/>
      <c r="Z317" s="445"/>
      <c r="AA317" s="449"/>
      <c r="AB317" s="445"/>
      <c r="AC317" s="420"/>
      <c r="AD317" s="447"/>
      <c r="AE317" s="443"/>
      <c r="AF317" s="445"/>
      <c r="AG317" s="445"/>
      <c r="AH317" s="418"/>
      <c r="AI317" s="415"/>
      <c r="AJ317" s="415"/>
      <c r="AK317" s="44"/>
      <c r="AL317" s="417"/>
      <c r="AM317" s="418"/>
      <c r="AN317" s="451"/>
      <c r="AO317" s="442"/>
      <c r="AP317" s="439"/>
      <c r="AQ317" s="439"/>
      <c r="AR317" s="439"/>
      <c r="AS317" s="439"/>
      <c r="AT317" s="439"/>
      <c r="AU317" s="438"/>
      <c r="AV317" s="439"/>
      <c r="AW317" s="439"/>
      <c r="AX317" s="439"/>
      <c r="AY317" s="439"/>
      <c r="AZ317" s="439"/>
      <c r="BA317" s="439"/>
      <c r="BB317" s="439"/>
      <c r="BC317" s="439"/>
      <c r="BD317" s="439"/>
      <c r="BE317" s="439"/>
      <c r="BF317" s="439"/>
      <c r="BG317" s="439"/>
      <c r="BH317" s="439"/>
      <c r="BI317" s="439"/>
      <c r="BJ317" s="439"/>
      <c r="BK317" s="439"/>
      <c r="BL317" s="439"/>
      <c r="BM317" s="439"/>
    </row>
    <row r="318" spans="1:65" s="47" customFormat="1" ht="5.25" customHeight="1">
      <c r="A318" s="438"/>
      <c r="B318" s="438"/>
      <c r="C318" s="438"/>
      <c r="D318" s="438"/>
      <c r="E318" s="438"/>
      <c r="F318" s="438"/>
      <c r="G318" s="438"/>
      <c r="H318" s="438"/>
      <c r="I318" s="438"/>
      <c r="J318" s="438"/>
      <c r="K318" s="438"/>
      <c r="L318" s="438"/>
      <c r="M318" s="438"/>
      <c r="N318" s="452"/>
      <c r="O318" s="438"/>
      <c r="P318" s="454"/>
      <c r="Q318" s="457"/>
      <c r="R318" s="50" t="s">
        <v>734</v>
      </c>
      <c r="S318" s="48"/>
      <c r="T318" s="48"/>
      <c r="U318" s="417"/>
      <c r="V318" s="418"/>
      <c r="W318" s="451"/>
      <c r="X318" s="442"/>
      <c r="Y318" s="447"/>
      <c r="Z318" s="445"/>
      <c r="AA318" s="449"/>
      <c r="AB318" s="445"/>
      <c r="AC318" s="420"/>
      <c r="AD318" s="447"/>
      <c r="AE318" s="443"/>
      <c r="AF318" s="445"/>
      <c r="AG318" s="445"/>
      <c r="AH318" s="418"/>
      <c r="AI318" s="415"/>
      <c r="AJ318" s="415"/>
      <c r="AK318" s="44"/>
      <c r="AL318" s="417"/>
      <c r="AM318" s="418"/>
      <c r="AN318" s="451"/>
      <c r="AO318" s="442"/>
      <c r="AP318" s="439"/>
      <c r="AQ318" s="439"/>
      <c r="AR318" s="439"/>
      <c r="AS318" s="439"/>
      <c r="AT318" s="439"/>
      <c r="AU318" s="438"/>
      <c r="AV318" s="439"/>
      <c r="AW318" s="439"/>
      <c r="AX318" s="439"/>
      <c r="AY318" s="439"/>
      <c r="AZ318" s="439"/>
      <c r="BA318" s="439"/>
      <c r="BB318" s="439"/>
      <c r="BC318" s="439"/>
      <c r="BD318" s="439"/>
      <c r="BE318" s="439"/>
      <c r="BF318" s="439"/>
      <c r="BG318" s="439"/>
      <c r="BH318" s="439"/>
      <c r="BI318" s="439"/>
      <c r="BJ318" s="439"/>
      <c r="BK318" s="439"/>
      <c r="BL318" s="439"/>
      <c r="BM318" s="439"/>
    </row>
    <row r="319" spans="1:65" s="47" customFormat="1" ht="5.25" customHeight="1">
      <c r="A319" s="438"/>
      <c r="B319" s="438"/>
      <c r="C319" s="438"/>
      <c r="D319" s="438"/>
      <c r="E319" s="438"/>
      <c r="F319" s="438"/>
      <c r="G319" s="438"/>
      <c r="H319" s="438"/>
      <c r="I319" s="438"/>
      <c r="J319" s="438"/>
      <c r="K319" s="438"/>
      <c r="L319" s="438"/>
      <c r="M319" s="438"/>
      <c r="N319" s="452"/>
      <c r="O319" s="438"/>
      <c r="P319" s="454"/>
      <c r="Q319" s="457"/>
      <c r="R319" s="50" t="s">
        <v>735</v>
      </c>
      <c r="S319" s="48"/>
      <c r="T319" s="48"/>
      <c r="U319" s="417"/>
      <c r="V319" s="418"/>
      <c r="W319" s="451"/>
      <c r="X319" s="442"/>
      <c r="Y319" s="447"/>
      <c r="Z319" s="445"/>
      <c r="AA319" s="449"/>
      <c r="AB319" s="445"/>
      <c r="AC319" s="420"/>
      <c r="AD319" s="447"/>
      <c r="AE319" s="443"/>
      <c r="AF319" s="445"/>
      <c r="AG319" s="445"/>
      <c r="AH319" s="418"/>
      <c r="AI319" s="415"/>
      <c r="AJ319" s="415"/>
      <c r="AK319" s="44"/>
      <c r="AL319" s="417"/>
      <c r="AM319" s="418"/>
      <c r="AN319" s="451"/>
      <c r="AO319" s="442"/>
      <c r="AP319" s="439"/>
      <c r="AQ319" s="439"/>
      <c r="AR319" s="439"/>
      <c r="AS319" s="439"/>
      <c r="AT319" s="439"/>
      <c r="AU319" s="438"/>
      <c r="AV319" s="439"/>
      <c r="AW319" s="439"/>
      <c r="AX319" s="439"/>
      <c r="AY319" s="439"/>
      <c r="AZ319" s="439"/>
      <c r="BA319" s="439"/>
      <c r="BB319" s="439"/>
      <c r="BC319" s="439"/>
      <c r="BD319" s="439"/>
      <c r="BE319" s="439"/>
      <c r="BF319" s="439"/>
      <c r="BG319" s="439"/>
      <c r="BH319" s="439"/>
      <c r="BI319" s="439"/>
      <c r="BJ319" s="439"/>
      <c r="BK319" s="439"/>
      <c r="BL319" s="439"/>
      <c r="BM319" s="439"/>
    </row>
    <row r="320" spans="1:65" s="47" customFormat="1" ht="5.25" customHeight="1">
      <c r="A320" s="438"/>
      <c r="B320" s="438"/>
      <c r="C320" s="438"/>
      <c r="D320" s="438"/>
      <c r="E320" s="438"/>
      <c r="F320" s="438"/>
      <c r="G320" s="438"/>
      <c r="H320" s="438"/>
      <c r="I320" s="438"/>
      <c r="J320" s="438"/>
      <c r="K320" s="438"/>
      <c r="L320" s="438"/>
      <c r="M320" s="438"/>
      <c r="N320" s="452"/>
      <c r="O320" s="438"/>
      <c r="P320" s="454"/>
      <c r="Q320" s="457"/>
      <c r="R320" s="50" t="s">
        <v>736</v>
      </c>
      <c r="S320" s="48"/>
      <c r="T320" s="48"/>
      <c r="U320" s="417"/>
      <c r="V320" s="418"/>
      <c r="W320" s="451"/>
      <c r="X320" s="442"/>
      <c r="Y320" s="447"/>
      <c r="Z320" s="445"/>
      <c r="AA320" s="449"/>
      <c r="AB320" s="445"/>
      <c r="AC320" s="420"/>
      <c r="AD320" s="447"/>
      <c r="AE320" s="443"/>
      <c r="AF320" s="445"/>
      <c r="AG320" s="445"/>
      <c r="AH320" s="418"/>
      <c r="AI320" s="415"/>
      <c r="AJ320" s="415"/>
      <c r="AK320" s="44"/>
      <c r="AL320" s="417"/>
      <c r="AM320" s="418"/>
      <c r="AN320" s="451"/>
      <c r="AO320" s="442"/>
      <c r="AP320" s="439"/>
      <c r="AQ320" s="439"/>
      <c r="AR320" s="439"/>
      <c r="AS320" s="439"/>
      <c r="AT320" s="439"/>
      <c r="AU320" s="438"/>
      <c r="AV320" s="439"/>
      <c r="AW320" s="439"/>
      <c r="AX320" s="439"/>
      <c r="AY320" s="439"/>
      <c r="AZ320" s="439"/>
      <c r="BA320" s="439"/>
      <c r="BB320" s="439"/>
      <c r="BC320" s="439"/>
      <c r="BD320" s="439"/>
      <c r="BE320" s="439"/>
      <c r="BF320" s="439"/>
      <c r="BG320" s="439"/>
      <c r="BH320" s="439"/>
      <c r="BI320" s="439"/>
      <c r="BJ320" s="439"/>
      <c r="BK320" s="439"/>
      <c r="BL320" s="439"/>
      <c r="BM320" s="439"/>
    </row>
    <row r="321" spans="1:65" s="47" customFormat="1" ht="5.25" customHeight="1">
      <c r="A321" s="438"/>
      <c r="B321" s="438"/>
      <c r="C321" s="438"/>
      <c r="D321" s="438"/>
      <c r="E321" s="438"/>
      <c r="F321" s="438"/>
      <c r="G321" s="438"/>
      <c r="H321" s="438"/>
      <c r="I321" s="438"/>
      <c r="J321" s="438"/>
      <c r="K321" s="438"/>
      <c r="L321" s="438"/>
      <c r="M321" s="438"/>
      <c r="N321" s="452"/>
      <c r="O321" s="438"/>
      <c r="P321" s="454"/>
      <c r="Q321" s="457"/>
      <c r="R321" s="50" t="s">
        <v>737</v>
      </c>
      <c r="S321" s="48"/>
      <c r="T321" s="48"/>
      <c r="U321" s="417"/>
      <c r="V321" s="418"/>
      <c r="W321" s="451"/>
      <c r="X321" s="442"/>
      <c r="Y321" s="447"/>
      <c r="Z321" s="445"/>
      <c r="AA321" s="449"/>
      <c r="AB321" s="445"/>
      <c r="AC321" s="420"/>
      <c r="AD321" s="447"/>
      <c r="AE321" s="443"/>
      <c r="AF321" s="445"/>
      <c r="AG321" s="445"/>
      <c r="AH321" s="418"/>
      <c r="AI321" s="415"/>
      <c r="AJ321" s="415"/>
      <c r="AK321" s="44"/>
      <c r="AL321" s="417"/>
      <c r="AM321" s="418"/>
      <c r="AN321" s="451"/>
      <c r="AO321" s="442"/>
      <c r="AP321" s="439"/>
      <c r="AQ321" s="439"/>
      <c r="AR321" s="439"/>
      <c r="AS321" s="439"/>
      <c r="AT321" s="439"/>
      <c r="AU321" s="438"/>
      <c r="AV321" s="439"/>
      <c r="AW321" s="439"/>
      <c r="AX321" s="439"/>
      <c r="AY321" s="439"/>
      <c r="AZ321" s="439"/>
      <c r="BA321" s="439"/>
      <c r="BB321" s="439"/>
      <c r="BC321" s="439"/>
      <c r="BD321" s="439"/>
      <c r="BE321" s="439"/>
      <c r="BF321" s="439"/>
      <c r="BG321" s="439"/>
      <c r="BH321" s="439"/>
      <c r="BI321" s="439"/>
      <c r="BJ321" s="439"/>
      <c r="BK321" s="439"/>
      <c r="BL321" s="439"/>
      <c r="BM321" s="439"/>
    </row>
    <row r="322" spans="1:65" s="47" customFormat="1" ht="5.25" customHeight="1">
      <c r="A322" s="438"/>
      <c r="B322" s="438"/>
      <c r="C322" s="438"/>
      <c r="D322" s="438"/>
      <c r="E322" s="438"/>
      <c r="F322" s="438"/>
      <c r="G322" s="438"/>
      <c r="H322" s="438"/>
      <c r="I322" s="438"/>
      <c r="J322" s="438"/>
      <c r="K322" s="438"/>
      <c r="L322" s="438"/>
      <c r="M322" s="438"/>
      <c r="N322" s="452"/>
      <c r="O322" s="438"/>
      <c r="P322" s="454"/>
      <c r="Q322" s="457"/>
      <c r="R322" s="50" t="s">
        <v>738</v>
      </c>
      <c r="S322" s="48"/>
      <c r="T322" s="48"/>
      <c r="U322" s="417"/>
      <c r="V322" s="418"/>
      <c r="W322" s="451"/>
      <c r="X322" s="442"/>
      <c r="Y322" s="447"/>
      <c r="Z322" s="445"/>
      <c r="AA322" s="449"/>
      <c r="AB322" s="445"/>
      <c r="AC322" s="420"/>
      <c r="AD322" s="447"/>
      <c r="AE322" s="443"/>
      <c r="AF322" s="445"/>
      <c r="AG322" s="445"/>
      <c r="AH322" s="418"/>
      <c r="AI322" s="415"/>
      <c r="AJ322" s="415"/>
      <c r="AK322" s="44"/>
      <c r="AL322" s="417"/>
      <c r="AM322" s="418"/>
      <c r="AN322" s="451"/>
      <c r="AO322" s="442"/>
      <c r="AP322" s="439"/>
      <c r="AQ322" s="439"/>
      <c r="AR322" s="439"/>
      <c r="AS322" s="439"/>
      <c r="AT322" s="439"/>
      <c r="AU322" s="438"/>
      <c r="AV322" s="439"/>
      <c r="AW322" s="439"/>
      <c r="AX322" s="439"/>
      <c r="AY322" s="439"/>
      <c r="AZ322" s="439"/>
      <c r="BA322" s="439"/>
      <c r="BB322" s="439"/>
      <c r="BC322" s="439"/>
      <c r="BD322" s="439"/>
      <c r="BE322" s="439"/>
      <c r="BF322" s="439"/>
      <c r="BG322" s="439"/>
      <c r="BH322" s="439"/>
      <c r="BI322" s="439"/>
      <c r="BJ322" s="439"/>
      <c r="BK322" s="439"/>
      <c r="BL322" s="439"/>
      <c r="BM322" s="439"/>
    </row>
    <row r="323" spans="1:65" s="47" customFormat="1" ht="5.25" customHeight="1">
      <c r="A323" s="438"/>
      <c r="B323" s="438"/>
      <c r="C323" s="438"/>
      <c r="D323" s="438"/>
      <c r="E323" s="438"/>
      <c r="F323" s="438"/>
      <c r="G323" s="438"/>
      <c r="H323" s="438"/>
      <c r="I323" s="438"/>
      <c r="J323" s="438"/>
      <c r="K323" s="438"/>
      <c r="L323" s="438"/>
      <c r="M323" s="438"/>
      <c r="N323" s="452"/>
      <c r="O323" s="438"/>
      <c r="P323" s="454"/>
      <c r="Q323" s="457"/>
      <c r="R323" s="50" t="s">
        <v>739</v>
      </c>
      <c r="S323" s="48"/>
      <c r="T323" s="48"/>
      <c r="U323" s="417"/>
      <c r="V323" s="418"/>
      <c r="W323" s="451"/>
      <c r="X323" s="442"/>
      <c r="Y323" s="447"/>
      <c r="Z323" s="445"/>
      <c r="AA323" s="449"/>
      <c r="AB323" s="445"/>
      <c r="AC323" s="420"/>
      <c r="AD323" s="447"/>
      <c r="AE323" s="443"/>
      <c r="AF323" s="445"/>
      <c r="AG323" s="445"/>
      <c r="AH323" s="418"/>
      <c r="AI323" s="415"/>
      <c r="AJ323" s="415"/>
      <c r="AK323" s="44"/>
      <c r="AL323" s="417"/>
      <c r="AM323" s="418"/>
      <c r="AN323" s="451"/>
      <c r="AO323" s="442"/>
      <c r="AP323" s="439"/>
      <c r="AQ323" s="439"/>
      <c r="AR323" s="439"/>
      <c r="AS323" s="439"/>
      <c r="AT323" s="439"/>
      <c r="AU323" s="438"/>
      <c r="AV323" s="439"/>
      <c r="AW323" s="439"/>
      <c r="AX323" s="439"/>
      <c r="AY323" s="439"/>
      <c r="AZ323" s="439"/>
      <c r="BA323" s="439"/>
      <c r="BB323" s="439"/>
      <c r="BC323" s="439"/>
      <c r="BD323" s="439"/>
      <c r="BE323" s="439"/>
      <c r="BF323" s="439"/>
      <c r="BG323" s="439"/>
      <c r="BH323" s="439"/>
      <c r="BI323" s="439"/>
      <c r="BJ323" s="439"/>
      <c r="BK323" s="439"/>
      <c r="BL323" s="439"/>
      <c r="BM323" s="439"/>
    </row>
    <row r="324" spans="1:65" s="47" customFormat="1" ht="5.25" customHeight="1">
      <c r="A324" s="438"/>
      <c r="B324" s="438"/>
      <c r="C324" s="438"/>
      <c r="D324" s="438"/>
      <c r="E324" s="438"/>
      <c r="F324" s="438"/>
      <c r="G324" s="438"/>
      <c r="H324" s="438"/>
      <c r="I324" s="438"/>
      <c r="J324" s="438"/>
      <c r="K324" s="438"/>
      <c r="L324" s="438"/>
      <c r="M324" s="438"/>
      <c r="N324" s="452"/>
      <c r="O324" s="438"/>
      <c r="P324" s="454"/>
      <c r="Q324" s="457"/>
      <c r="R324" s="50" t="s">
        <v>740</v>
      </c>
      <c r="S324" s="48"/>
      <c r="T324" s="48"/>
      <c r="U324" s="417"/>
      <c r="V324" s="418"/>
      <c r="W324" s="451"/>
      <c r="X324" s="442"/>
      <c r="Y324" s="447"/>
      <c r="Z324" s="445"/>
      <c r="AA324" s="449"/>
      <c r="AB324" s="445"/>
      <c r="AC324" s="420"/>
      <c r="AD324" s="447"/>
      <c r="AE324" s="443"/>
      <c r="AF324" s="445"/>
      <c r="AG324" s="445"/>
      <c r="AH324" s="418"/>
      <c r="AI324" s="415"/>
      <c r="AJ324" s="415"/>
      <c r="AK324" s="44"/>
      <c r="AL324" s="417"/>
      <c r="AM324" s="418"/>
      <c r="AN324" s="451"/>
      <c r="AO324" s="442"/>
      <c r="AP324" s="439"/>
      <c r="AQ324" s="439"/>
      <c r="AR324" s="439"/>
      <c r="AS324" s="439"/>
      <c r="AT324" s="439"/>
      <c r="AU324" s="438"/>
      <c r="AV324" s="439"/>
      <c r="AW324" s="439"/>
      <c r="AX324" s="439"/>
      <c r="AY324" s="439"/>
      <c r="AZ324" s="439"/>
      <c r="BA324" s="439"/>
      <c r="BB324" s="439"/>
      <c r="BC324" s="439"/>
      <c r="BD324" s="439"/>
      <c r="BE324" s="439"/>
      <c r="BF324" s="439"/>
      <c r="BG324" s="439"/>
      <c r="BH324" s="439"/>
      <c r="BI324" s="439"/>
      <c r="BJ324" s="439"/>
      <c r="BK324" s="439"/>
      <c r="BL324" s="439"/>
      <c r="BM324" s="439"/>
    </row>
    <row r="325" spans="1:65" s="47" customFormat="1" ht="5.25" customHeight="1">
      <c r="A325" s="438"/>
      <c r="B325" s="438"/>
      <c r="C325" s="438"/>
      <c r="D325" s="438"/>
      <c r="E325" s="438"/>
      <c r="F325" s="438"/>
      <c r="G325" s="438"/>
      <c r="H325" s="438"/>
      <c r="I325" s="438"/>
      <c r="J325" s="438"/>
      <c r="K325" s="438"/>
      <c r="L325" s="438"/>
      <c r="M325" s="438"/>
      <c r="N325" s="452"/>
      <c r="O325" s="438"/>
      <c r="P325" s="454"/>
      <c r="Q325" s="457"/>
      <c r="R325" s="50" t="s">
        <v>741</v>
      </c>
      <c r="S325" s="48"/>
      <c r="T325" s="48"/>
      <c r="U325" s="417"/>
      <c r="V325" s="418"/>
      <c r="W325" s="451"/>
      <c r="X325" s="442"/>
      <c r="Y325" s="447"/>
      <c r="Z325" s="445"/>
      <c r="AA325" s="449"/>
      <c r="AB325" s="445"/>
      <c r="AC325" s="420"/>
      <c r="AD325" s="447"/>
      <c r="AE325" s="443"/>
      <c r="AF325" s="445"/>
      <c r="AG325" s="445"/>
      <c r="AH325" s="418"/>
      <c r="AI325" s="415"/>
      <c r="AJ325" s="415"/>
      <c r="AK325" s="44"/>
      <c r="AL325" s="417"/>
      <c r="AM325" s="418"/>
      <c r="AN325" s="451"/>
      <c r="AO325" s="442"/>
      <c r="AP325" s="439"/>
      <c r="AQ325" s="439"/>
      <c r="AR325" s="439"/>
      <c r="AS325" s="439"/>
      <c r="AT325" s="439"/>
      <c r="AU325" s="438"/>
      <c r="AV325" s="439"/>
      <c r="AW325" s="439"/>
      <c r="AX325" s="439"/>
      <c r="AY325" s="439"/>
      <c r="AZ325" s="439"/>
      <c r="BA325" s="439"/>
      <c r="BB325" s="439"/>
      <c r="BC325" s="439"/>
      <c r="BD325" s="439"/>
      <c r="BE325" s="439"/>
      <c r="BF325" s="439"/>
      <c r="BG325" s="439"/>
      <c r="BH325" s="439"/>
      <c r="BI325" s="439"/>
      <c r="BJ325" s="439"/>
      <c r="BK325" s="439"/>
      <c r="BL325" s="439"/>
      <c r="BM325" s="439"/>
    </row>
    <row r="326" spans="1:65" s="47" customFormat="1" ht="5.25" customHeight="1">
      <c r="A326" s="438"/>
      <c r="B326" s="438"/>
      <c r="C326" s="438"/>
      <c r="D326" s="438"/>
      <c r="E326" s="438"/>
      <c r="F326" s="438"/>
      <c r="G326" s="438"/>
      <c r="H326" s="438"/>
      <c r="I326" s="438"/>
      <c r="J326" s="438"/>
      <c r="K326" s="438"/>
      <c r="L326" s="438"/>
      <c r="M326" s="438"/>
      <c r="N326" s="452"/>
      <c r="O326" s="438"/>
      <c r="P326" s="455"/>
      <c r="Q326" s="458"/>
      <c r="R326" s="49" t="s">
        <v>742</v>
      </c>
      <c r="S326" s="48">
        <f>COUNTA(S307:S325)</f>
        <v>0</v>
      </c>
      <c r="T326" s="48">
        <f>COUNTA(T307:T325)</f>
        <v>0</v>
      </c>
      <c r="U326" s="417"/>
      <c r="V326" s="418"/>
      <c r="W326" s="451"/>
      <c r="X326" s="442"/>
      <c r="Y326" s="447"/>
      <c r="Z326" s="445"/>
      <c r="AA326" s="450"/>
      <c r="AB326" s="445"/>
      <c r="AC326" s="421"/>
      <c r="AD326" s="447"/>
      <c r="AE326" s="443"/>
      <c r="AF326" s="445"/>
      <c r="AG326" s="445"/>
      <c r="AH326" s="418"/>
      <c r="AI326" s="416"/>
      <c r="AJ326" s="416"/>
      <c r="AK326" s="41"/>
      <c r="AL326" s="417"/>
      <c r="AM326" s="418"/>
      <c r="AN326" s="451"/>
      <c r="AO326" s="442"/>
      <c r="AP326" s="439"/>
      <c r="AQ326" s="439"/>
      <c r="AR326" s="439"/>
      <c r="AS326" s="439"/>
      <c r="AT326" s="439"/>
      <c r="AU326" s="438"/>
      <c r="AV326" s="439"/>
      <c r="AW326" s="439"/>
      <c r="AX326" s="439"/>
      <c r="AY326" s="439"/>
      <c r="AZ326" s="439"/>
      <c r="BA326" s="439"/>
      <c r="BB326" s="439"/>
      <c r="BC326" s="439"/>
      <c r="BD326" s="439"/>
      <c r="BE326" s="439"/>
      <c r="BF326" s="439"/>
      <c r="BG326" s="439"/>
      <c r="BH326" s="439"/>
      <c r="BI326" s="439"/>
      <c r="BJ326" s="439"/>
      <c r="BK326" s="439"/>
      <c r="BL326" s="439"/>
      <c r="BM326" s="439"/>
    </row>
    <row r="327" spans="1:65" s="40" customFormat="1" ht="5.25" customHeight="1">
      <c r="A327" s="438">
        <v>15</v>
      </c>
      <c r="B327" s="438" t="s">
        <v>600</v>
      </c>
      <c r="C327" s="438" t="s">
        <v>847</v>
      </c>
      <c r="D327" s="438"/>
      <c r="E327" s="438"/>
      <c r="F327" s="438" t="s">
        <v>848</v>
      </c>
      <c r="G327" s="438"/>
      <c r="H327" s="438"/>
      <c r="I327" s="438"/>
      <c r="J327" s="438"/>
      <c r="K327" s="438"/>
      <c r="L327" s="438"/>
      <c r="M327" s="438"/>
      <c r="N327" s="452"/>
      <c r="O327" s="438"/>
      <c r="P327" s="453"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456">
        <f>IF(P327="Casi seguro",100%,IF(P327="Probable",80%,IF(P327="Posible",60%,IF(P327="Improbable",40%,IF(P327="Rara vez",20%,0)))))</f>
        <v>0</v>
      </c>
      <c r="R327" s="45" t="s">
        <v>707</v>
      </c>
      <c r="S327" s="42"/>
      <c r="T327" s="42"/>
      <c r="U327" s="417" t="str">
        <f>IF(S346&lt;=5,"Moderado",IF(S346&lt;=11,"Mayor","Catastrofico"))</f>
        <v>Moderado</v>
      </c>
      <c r="V327" s="418">
        <f>IF(U327=0,0,IF(U327="Moderado",60%,IF(U327="Mayor",80%,100%)))</f>
        <v>0.6</v>
      </c>
      <c r="W327" s="451" t="e">
        <f>VLOOKUP(P327,[5]Matriz!B163:G168,MATCH(U327,[5]Matriz!B163:G163,0),FALSE)</f>
        <v>#N/A</v>
      </c>
      <c r="X327" s="459"/>
      <c r="Y327" s="417" t="str">
        <f>IF(Z327="Preventivo","X",IF(Z327="Detectivo","X","X "))</f>
        <v xml:space="preserve">X </v>
      </c>
      <c r="Z327" s="443"/>
      <c r="AA327" s="448" t="str">
        <f>IF(Z327="","",IF(Z327="Preventivo",25%,15%))</f>
        <v/>
      </c>
      <c r="AB327" s="443"/>
      <c r="AC327" s="448">
        <f>IF(AB327="Automatico",25%,15%)</f>
        <v>0.15</v>
      </c>
      <c r="AD327" s="418" t="e">
        <f>AA327+AC327</f>
        <v>#VALUE!</v>
      </c>
      <c r="AE327" s="443"/>
      <c r="AF327" s="443"/>
      <c r="AG327" s="443"/>
      <c r="AH327" s="418" t="e">
        <f>Q327-(Q327*AD327)</f>
        <v>#VALUE!</v>
      </c>
      <c r="AI327" s="414" t="e">
        <f>IF(AJ327=0,"Defina la frecuencia",IF(AJ327=20%,"Rara vez",IF(AJ327=40%,"Improbable",IF(AJ327=60%,"Posible",IF(AJ327=80%,"Probable","Casi seguro")))))</f>
        <v>#VALUE!</v>
      </c>
      <c r="AJ327" s="414" t="e">
        <f>IF(AH334&lt;20%,20%,IF(AH334&lt;40%,40%,IF(AH334&lt;60%,60%,IF(AH334&lt;80%,80%,100%))))</f>
        <v>#VALUE!</v>
      </c>
      <c r="AK327" s="46" t="e">
        <f>VALUE(AJ327)</f>
        <v>#VALUE!</v>
      </c>
      <c r="AL327" s="417" t="str">
        <f>U327</f>
        <v>Moderado</v>
      </c>
      <c r="AM327" s="418">
        <f>V327</f>
        <v>0.6</v>
      </c>
      <c r="AN327" s="451" t="e">
        <f>VLOOKUP(AI327,[5]Matriz!B163:G168,MATCH(AL327,[5]Matriz!B163:G163,0),FALSE)</f>
        <v>#VALUE!</v>
      </c>
      <c r="AO327" s="442"/>
      <c r="AP327" s="438"/>
      <c r="AQ327" s="438"/>
      <c r="AR327" s="446"/>
      <c r="AS327" s="446"/>
      <c r="AT327" s="438"/>
      <c r="AU327" s="438"/>
      <c r="AV327" s="438"/>
      <c r="AW327" s="438"/>
      <c r="AX327" s="438"/>
      <c r="AY327" s="438"/>
      <c r="AZ327" s="438"/>
      <c r="BA327" s="440"/>
      <c r="BB327" s="438"/>
      <c r="BC327" s="438"/>
      <c r="BD327" s="438"/>
      <c r="BE327" s="438"/>
      <c r="BF327" s="438"/>
      <c r="BG327" s="440"/>
      <c r="BH327" s="438"/>
      <c r="BI327" s="438"/>
      <c r="BJ327" s="438"/>
      <c r="BK327" s="438"/>
      <c r="BL327" s="438"/>
      <c r="BM327" s="440"/>
    </row>
    <row r="328" spans="1:65" s="40" customFormat="1" ht="5.25" customHeight="1">
      <c r="A328" s="438"/>
      <c r="B328" s="438"/>
      <c r="C328" s="438"/>
      <c r="D328" s="438"/>
      <c r="E328" s="438"/>
      <c r="F328" s="438"/>
      <c r="G328" s="438"/>
      <c r="H328" s="438"/>
      <c r="I328" s="438"/>
      <c r="J328" s="438"/>
      <c r="K328" s="438"/>
      <c r="L328" s="438"/>
      <c r="M328" s="438"/>
      <c r="N328" s="452"/>
      <c r="O328" s="438"/>
      <c r="P328" s="454"/>
      <c r="Q328" s="457"/>
      <c r="R328" s="45" t="s">
        <v>719</v>
      </c>
      <c r="S328" s="42"/>
      <c r="T328" s="42"/>
      <c r="U328" s="417"/>
      <c r="V328" s="418"/>
      <c r="W328" s="451"/>
      <c r="X328" s="459"/>
      <c r="Y328" s="417"/>
      <c r="Z328" s="445"/>
      <c r="AA328" s="449"/>
      <c r="AB328" s="445"/>
      <c r="AC328" s="449"/>
      <c r="AD328" s="447"/>
      <c r="AE328" s="445"/>
      <c r="AF328" s="445"/>
      <c r="AG328" s="445"/>
      <c r="AH328" s="418"/>
      <c r="AI328" s="415"/>
      <c r="AJ328" s="415"/>
      <c r="AK328" s="44"/>
      <c r="AL328" s="417"/>
      <c r="AM328" s="418"/>
      <c r="AN328" s="451"/>
      <c r="AO328" s="442"/>
      <c r="AP328" s="438"/>
      <c r="AQ328" s="439"/>
      <c r="AR328" s="439"/>
      <c r="AS328" s="439"/>
      <c r="AT328" s="439"/>
      <c r="AU328" s="438"/>
      <c r="AV328" s="438"/>
      <c r="AW328" s="438"/>
      <c r="AX328" s="438"/>
      <c r="AY328" s="439"/>
      <c r="AZ328" s="439"/>
      <c r="BA328" s="439"/>
      <c r="BB328" s="438"/>
      <c r="BC328" s="438"/>
      <c r="BD328" s="438"/>
      <c r="BE328" s="439"/>
      <c r="BF328" s="439"/>
      <c r="BG328" s="439"/>
      <c r="BH328" s="438"/>
      <c r="BI328" s="438"/>
      <c r="BJ328" s="438"/>
      <c r="BK328" s="439"/>
      <c r="BL328" s="439"/>
      <c r="BM328" s="439"/>
    </row>
    <row r="329" spans="1:65" s="40" customFormat="1" ht="5.25" customHeight="1">
      <c r="A329" s="438"/>
      <c r="B329" s="438"/>
      <c r="C329" s="438"/>
      <c r="D329" s="438"/>
      <c r="E329" s="438"/>
      <c r="F329" s="438"/>
      <c r="G329" s="438"/>
      <c r="H329" s="438"/>
      <c r="I329" s="438"/>
      <c r="J329" s="438"/>
      <c r="K329" s="438"/>
      <c r="L329" s="438"/>
      <c r="M329" s="438"/>
      <c r="N329" s="452"/>
      <c r="O329" s="438"/>
      <c r="P329" s="454"/>
      <c r="Q329" s="457"/>
      <c r="R329" s="45" t="s">
        <v>720</v>
      </c>
      <c r="S329" s="42"/>
      <c r="T329" s="42"/>
      <c r="U329" s="417"/>
      <c r="V329" s="418"/>
      <c r="W329" s="451"/>
      <c r="X329" s="459"/>
      <c r="Y329" s="417"/>
      <c r="Z329" s="445"/>
      <c r="AA329" s="449"/>
      <c r="AB329" s="445"/>
      <c r="AC329" s="449"/>
      <c r="AD329" s="447"/>
      <c r="AE329" s="445"/>
      <c r="AF329" s="445"/>
      <c r="AG329" s="445"/>
      <c r="AH329" s="418"/>
      <c r="AI329" s="415"/>
      <c r="AJ329" s="415"/>
      <c r="AK329" s="44"/>
      <c r="AL329" s="417"/>
      <c r="AM329" s="418"/>
      <c r="AN329" s="451"/>
      <c r="AO329" s="442"/>
      <c r="AP329" s="438"/>
      <c r="AQ329" s="439"/>
      <c r="AR329" s="439"/>
      <c r="AS329" s="439"/>
      <c r="AT329" s="439"/>
      <c r="AU329" s="438"/>
      <c r="AV329" s="438"/>
      <c r="AW329" s="438"/>
      <c r="AX329" s="438"/>
      <c r="AY329" s="439"/>
      <c r="AZ329" s="439"/>
      <c r="BA329" s="439"/>
      <c r="BB329" s="438"/>
      <c r="BC329" s="438"/>
      <c r="BD329" s="438"/>
      <c r="BE329" s="439"/>
      <c r="BF329" s="439"/>
      <c r="BG329" s="439"/>
      <c r="BH329" s="438"/>
      <c r="BI329" s="438"/>
      <c r="BJ329" s="438"/>
      <c r="BK329" s="439"/>
      <c r="BL329" s="439"/>
      <c r="BM329" s="439"/>
    </row>
    <row r="330" spans="1:65" s="40" customFormat="1" ht="5.25" customHeight="1">
      <c r="A330" s="438"/>
      <c r="B330" s="438"/>
      <c r="C330" s="438"/>
      <c r="D330" s="438"/>
      <c r="E330" s="438"/>
      <c r="F330" s="438"/>
      <c r="G330" s="438"/>
      <c r="H330" s="438"/>
      <c r="I330" s="438"/>
      <c r="J330" s="438"/>
      <c r="K330" s="438"/>
      <c r="L330" s="438"/>
      <c r="M330" s="438"/>
      <c r="N330" s="452"/>
      <c r="O330" s="438"/>
      <c r="P330" s="454"/>
      <c r="Q330" s="457"/>
      <c r="R330" s="45" t="s">
        <v>721</v>
      </c>
      <c r="S330" s="42"/>
      <c r="T330" s="42"/>
      <c r="U330" s="417"/>
      <c r="V330" s="418"/>
      <c r="W330" s="451"/>
      <c r="X330" s="459"/>
      <c r="Y330" s="417"/>
      <c r="Z330" s="445"/>
      <c r="AA330" s="449"/>
      <c r="AB330" s="445"/>
      <c r="AC330" s="449"/>
      <c r="AD330" s="447"/>
      <c r="AE330" s="445"/>
      <c r="AF330" s="445"/>
      <c r="AG330" s="445"/>
      <c r="AH330" s="418"/>
      <c r="AI330" s="415"/>
      <c r="AJ330" s="415"/>
      <c r="AK330" s="44"/>
      <c r="AL330" s="417"/>
      <c r="AM330" s="418"/>
      <c r="AN330" s="451"/>
      <c r="AO330" s="442"/>
      <c r="AP330" s="438"/>
      <c r="AQ330" s="439"/>
      <c r="AR330" s="439"/>
      <c r="AS330" s="439"/>
      <c r="AT330" s="439"/>
      <c r="AU330" s="438"/>
      <c r="AV330" s="438"/>
      <c r="AW330" s="438"/>
      <c r="AX330" s="438"/>
      <c r="AY330" s="439"/>
      <c r="AZ330" s="439"/>
      <c r="BA330" s="439"/>
      <c r="BB330" s="438"/>
      <c r="BC330" s="438"/>
      <c r="BD330" s="438"/>
      <c r="BE330" s="439"/>
      <c r="BF330" s="439"/>
      <c r="BG330" s="439"/>
      <c r="BH330" s="438"/>
      <c r="BI330" s="438"/>
      <c r="BJ330" s="438"/>
      <c r="BK330" s="439"/>
      <c r="BL330" s="439"/>
      <c r="BM330" s="439"/>
    </row>
    <row r="331" spans="1:65" s="40" customFormat="1" ht="5.25" customHeight="1">
      <c r="A331" s="438"/>
      <c r="B331" s="438"/>
      <c r="C331" s="438"/>
      <c r="D331" s="438"/>
      <c r="E331" s="438"/>
      <c r="F331" s="438"/>
      <c r="G331" s="438"/>
      <c r="H331" s="438"/>
      <c r="I331" s="438"/>
      <c r="J331" s="438"/>
      <c r="K331" s="438"/>
      <c r="L331" s="438"/>
      <c r="M331" s="438"/>
      <c r="N331" s="452"/>
      <c r="O331" s="438"/>
      <c r="P331" s="454"/>
      <c r="Q331" s="457"/>
      <c r="R331" s="45" t="s">
        <v>722</v>
      </c>
      <c r="S331" s="42"/>
      <c r="T331" s="42"/>
      <c r="U331" s="417"/>
      <c r="V331" s="418"/>
      <c r="W331" s="451"/>
      <c r="X331" s="459"/>
      <c r="Y331" s="417"/>
      <c r="Z331" s="445"/>
      <c r="AA331" s="449"/>
      <c r="AB331" s="445"/>
      <c r="AC331" s="449"/>
      <c r="AD331" s="447"/>
      <c r="AE331" s="445"/>
      <c r="AF331" s="445"/>
      <c r="AG331" s="445"/>
      <c r="AH331" s="418"/>
      <c r="AI331" s="415"/>
      <c r="AJ331" s="415"/>
      <c r="AK331" s="44"/>
      <c r="AL331" s="417"/>
      <c r="AM331" s="418"/>
      <c r="AN331" s="451"/>
      <c r="AO331" s="442"/>
      <c r="AP331" s="438"/>
      <c r="AQ331" s="439"/>
      <c r="AR331" s="439"/>
      <c r="AS331" s="439"/>
      <c r="AT331" s="439"/>
      <c r="AU331" s="438"/>
      <c r="AV331" s="438"/>
      <c r="AW331" s="438"/>
      <c r="AX331" s="438"/>
      <c r="AY331" s="439"/>
      <c r="AZ331" s="439"/>
      <c r="BA331" s="439"/>
      <c r="BB331" s="438"/>
      <c r="BC331" s="438"/>
      <c r="BD331" s="438"/>
      <c r="BE331" s="439"/>
      <c r="BF331" s="439"/>
      <c r="BG331" s="439"/>
      <c r="BH331" s="438"/>
      <c r="BI331" s="438"/>
      <c r="BJ331" s="438"/>
      <c r="BK331" s="439"/>
      <c r="BL331" s="439"/>
      <c r="BM331" s="439"/>
    </row>
    <row r="332" spans="1:65" s="40" customFormat="1" ht="5.25" customHeight="1">
      <c r="A332" s="438"/>
      <c r="B332" s="438"/>
      <c r="C332" s="438"/>
      <c r="D332" s="438"/>
      <c r="E332" s="438"/>
      <c r="F332" s="438"/>
      <c r="G332" s="438"/>
      <c r="H332" s="438"/>
      <c r="I332" s="438"/>
      <c r="J332" s="438"/>
      <c r="K332" s="438"/>
      <c r="L332" s="438"/>
      <c r="M332" s="438"/>
      <c r="N332" s="452"/>
      <c r="O332" s="438"/>
      <c r="P332" s="454"/>
      <c r="Q332" s="457"/>
      <c r="R332" s="45" t="s">
        <v>723</v>
      </c>
      <c r="S332" s="42"/>
      <c r="T332" s="42"/>
      <c r="U332" s="417"/>
      <c r="V332" s="418"/>
      <c r="W332" s="451"/>
      <c r="X332" s="459"/>
      <c r="Y332" s="417"/>
      <c r="Z332" s="445"/>
      <c r="AA332" s="449"/>
      <c r="AB332" s="445"/>
      <c r="AC332" s="449"/>
      <c r="AD332" s="447"/>
      <c r="AE332" s="445"/>
      <c r="AF332" s="445"/>
      <c r="AG332" s="445"/>
      <c r="AH332" s="418"/>
      <c r="AI332" s="415"/>
      <c r="AJ332" s="415"/>
      <c r="AK332" s="44"/>
      <c r="AL332" s="417"/>
      <c r="AM332" s="418"/>
      <c r="AN332" s="451"/>
      <c r="AO332" s="442"/>
      <c r="AP332" s="438"/>
      <c r="AQ332" s="439"/>
      <c r="AR332" s="439"/>
      <c r="AS332" s="439"/>
      <c r="AT332" s="439"/>
      <c r="AU332" s="438"/>
      <c r="AV332" s="438"/>
      <c r="AW332" s="438"/>
      <c r="AX332" s="438"/>
      <c r="AY332" s="439"/>
      <c r="AZ332" s="439"/>
      <c r="BA332" s="439"/>
      <c r="BB332" s="438"/>
      <c r="BC332" s="438"/>
      <c r="BD332" s="438"/>
      <c r="BE332" s="439"/>
      <c r="BF332" s="439"/>
      <c r="BG332" s="439"/>
      <c r="BH332" s="438"/>
      <c r="BI332" s="438"/>
      <c r="BJ332" s="438"/>
      <c r="BK332" s="439"/>
      <c r="BL332" s="439"/>
      <c r="BM332" s="439"/>
    </row>
    <row r="333" spans="1:65" s="40" customFormat="1" ht="5.25" customHeight="1">
      <c r="A333" s="438"/>
      <c r="B333" s="438"/>
      <c r="C333" s="438"/>
      <c r="D333" s="438"/>
      <c r="E333" s="438"/>
      <c r="F333" s="438"/>
      <c r="G333" s="438"/>
      <c r="H333" s="438"/>
      <c r="I333" s="438"/>
      <c r="J333" s="438"/>
      <c r="K333" s="438"/>
      <c r="L333" s="438"/>
      <c r="M333" s="438"/>
      <c r="N333" s="452"/>
      <c r="O333" s="438"/>
      <c r="P333" s="454"/>
      <c r="Q333" s="457"/>
      <c r="R333" s="45" t="s">
        <v>724</v>
      </c>
      <c r="S333" s="42"/>
      <c r="T333" s="42"/>
      <c r="U333" s="417"/>
      <c r="V333" s="418"/>
      <c r="W333" s="451"/>
      <c r="X333" s="459"/>
      <c r="Y333" s="417"/>
      <c r="Z333" s="445"/>
      <c r="AA333" s="450"/>
      <c r="AB333" s="445"/>
      <c r="AC333" s="450"/>
      <c r="AD333" s="447"/>
      <c r="AE333" s="445"/>
      <c r="AF333" s="445"/>
      <c r="AG333" s="445"/>
      <c r="AH333" s="418"/>
      <c r="AI333" s="415"/>
      <c r="AJ333" s="415"/>
      <c r="AK333" s="44"/>
      <c r="AL333" s="417"/>
      <c r="AM333" s="418"/>
      <c r="AN333" s="451"/>
      <c r="AO333" s="442"/>
      <c r="AP333" s="438"/>
      <c r="AQ333" s="439"/>
      <c r="AR333" s="439"/>
      <c r="AS333" s="439"/>
      <c r="AT333" s="439"/>
      <c r="AU333" s="438"/>
      <c r="AV333" s="438"/>
      <c r="AW333" s="438"/>
      <c r="AX333" s="438"/>
      <c r="AY333" s="439"/>
      <c r="AZ333" s="439"/>
      <c r="BA333" s="439"/>
      <c r="BB333" s="438"/>
      <c r="BC333" s="438"/>
      <c r="BD333" s="438"/>
      <c r="BE333" s="439"/>
      <c r="BF333" s="439"/>
      <c r="BG333" s="439"/>
      <c r="BH333" s="438"/>
      <c r="BI333" s="438"/>
      <c r="BJ333" s="438"/>
      <c r="BK333" s="439"/>
      <c r="BL333" s="439"/>
      <c r="BM333" s="439"/>
    </row>
    <row r="334" spans="1:65" s="40" customFormat="1" ht="5.25" customHeight="1">
      <c r="A334" s="438"/>
      <c r="B334" s="438"/>
      <c r="C334" s="438"/>
      <c r="D334" s="438"/>
      <c r="E334" s="438"/>
      <c r="F334" s="438"/>
      <c r="G334" s="438"/>
      <c r="H334" s="438"/>
      <c r="I334" s="438"/>
      <c r="J334" s="438"/>
      <c r="K334" s="438"/>
      <c r="L334" s="438"/>
      <c r="M334" s="438"/>
      <c r="N334" s="452"/>
      <c r="O334" s="438"/>
      <c r="P334" s="454"/>
      <c r="Q334" s="457"/>
      <c r="R334" s="45" t="s">
        <v>725</v>
      </c>
      <c r="S334" s="42"/>
      <c r="T334" s="42"/>
      <c r="U334" s="417"/>
      <c r="V334" s="418"/>
      <c r="W334" s="451"/>
      <c r="X334" s="459"/>
      <c r="Y334" s="417" t="str">
        <f>IF(Z334="Preventivo","X",IF(Z327="Detectivo","X","X "))</f>
        <v xml:space="preserve">X </v>
      </c>
      <c r="Z334" s="443" t="s">
        <v>593</v>
      </c>
      <c r="AA334" s="448">
        <f>IF(Z334="","",IF(Z334="Preventivo",25%,15%))</f>
        <v>0.15</v>
      </c>
      <c r="AB334" s="443" t="s">
        <v>594</v>
      </c>
      <c r="AC334" s="419">
        <f>IF(AB334="Automatico",25%,15%)</f>
        <v>0.15</v>
      </c>
      <c r="AD334" s="418">
        <f>AA334+AC334</f>
        <v>0.3</v>
      </c>
      <c r="AE334" s="443"/>
      <c r="AF334" s="443"/>
      <c r="AG334" s="443"/>
      <c r="AH334" s="418" t="e">
        <f>AH327-(AH327*AD334)</f>
        <v>#VALUE!</v>
      </c>
      <c r="AI334" s="415"/>
      <c r="AJ334" s="415"/>
      <c r="AK334" s="44"/>
      <c r="AL334" s="417"/>
      <c r="AM334" s="418"/>
      <c r="AN334" s="451"/>
      <c r="AO334" s="442"/>
      <c r="AP334" s="438"/>
      <c r="AQ334" s="438"/>
      <c r="AR334" s="446"/>
      <c r="AS334" s="446"/>
      <c r="AT334" s="438"/>
      <c r="AU334" s="438"/>
      <c r="AV334" s="438"/>
      <c r="AW334" s="438"/>
      <c r="AX334" s="438"/>
      <c r="AY334" s="438"/>
      <c r="AZ334" s="438"/>
      <c r="BA334" s="440"/>
      <c r="BB334" s="438"/>
      <c r="BC334" s="438"/>
      <c r="BD334" s="438"/>
      <c r="BE334" s="438"/>
      <c r="BF334" s="438"/>
      <c r="BG334" s="440"/>
      <c r="BH334" s="438"/>
      <c r="BI334" s="438"/>
      <c r="BJ334" s="438"/>
      <c r="BK334" s="438"/>
      <c r="BL334" s="438"/>
      <c r="BM334" s="440"/>
    </row>
    <row r="335" spans="1:65" s="40" customFormat="1" ht="5.25" customHeight="1">
      <c r="A335" s="438"/>
      <c r="B335" s="438"/>
      <c r="C335" s="438"/>
      <c r="D335" s="438"/>
      <c r="E335" s="438"/>
      <c r="F335" s="438"/>
      <c r="G335" s="438"/>
      <c r="H335" s="438"/>
      <c r="I335" s="438"/>
      <c r="J335" s="438"/>
      <c r="K335" s="438"/>
      <c r="L335" s="438"/>
      <c r="M335" s="438"/>
      <c r="N335" s="452"/>
      <c r="O335" s="438"/>
      <c r="P335" s="454"/>
      <c r="Q335" s="457"/>
      <c r="R335" s="45" t="s">
        <v>731</v>
      </c>
      <c r="S335" s="42"/>
      <c r="T335" s="42"/>
      <c r="U335" s="417"/>
      <c r="V335" s="418"/>
      <c r="W335" s="451"/>
      <c r="X335" s="459"/>
      <c r="Y335" s="447"/>
      <c r="Z335" s="445"/>
      <c r="AA335" s="449"/>
      <c r="AB335" s="445"/>
      <c r="AC335" s="420"/>
      <c r="AD335" s="447"/>
      <c r="AE335" s="443"/>
      <c r="AF335" s="445"/>
      <c r="AG335" s="445"/>
      <c r="AH335" s="418"/>
      <c r="AI335" s="415"/>
      <c r="AJ335" s="415"/>
      <c r="AK335" s="44"/>
      <c r="AL335" s="417"/>
      <c r="AM335" s="418"/>
      <c r="AN335" s="451"/>
      <c r="AO335" s="442"/>
      <c r="AP335" s="439"/>
      <c r="AQ335" s="439"/>
      <c r="AR335" s="439"/>
      <c r="AS335" s="439"/>
      <c r="AT335" s="439"/>
      <c r="AU335" s="438"/>
      <c r="AV335" s="439"/>
      <c r="AW335" s="439"/>
      <c r="AX335" s="439"/>
      <c r="AY335" s="439"/>
      <c r="AZ335" s="439"/>
      <c r="BA335" s="439"/>
      <c r="BB335" s="439"/>
      <c r="BC335" s="439"/>
      <c r="BD335" s="439"/>
      <c r="BE335" s="439"/>
      <c r="BF335" s="439"/>
      <c r="BG335" s="439"/>
      <c r="BH335" s="439"/>
      <c r="BI335" s="439"/>
      <c r="BJ335" s="439"/>
      <c r="BK335" s="439"/>
      <c r="BL335" s="439"/>
      <c r="BM335" s="439"/>
    </row>
    <row r="336" spans="1:65" s="40" customFormat="1" ht="5.25" customHeight="1">
      <c r="A336" s="438"/>
      <c r="B336" s="438"/>
      <c r="C336" s="438"/>
      <c r="D336" s="438"/>
      <c r="E336" s="438"/>
      <c r="F336" s="438"/>
      <c r="G336" s="438"/>
      <c r="H336" s="438"/>
      <c r="I336" s="438"/>
      <c r="J336" s="438"/>
      <c r="K336" s="438"/>
      <c r="L336" s="438"/>
      <c r="M336" s="438"/>
      <c r="N336" s="452"/>
      <c r="O336" s="438"/>
      <c r="P336" s="454"/>
      <c r="Q336" s="457"/>
      <c r="R336" s="45" t="s">
        <v>732</v>
      </c>
      <c r="S336" s="42"/>
      <c r="T336" s="42"/>
      <c r="U336" s="417"/>
      <c r="V336" s="418"/>
      <c r="W336" s="451"/>
      <c r="X336" s="459"/>
      <c r="Y336" s="447"/>
      <c r="Z336" s="445"/>
      <c r="AA336" s="449"/>
      <c r="AB336" s="445"/>
      <c r="AC336" s="420"/>
      <c r="AD336" s="447"/>
      <c r="AE336" s="443"/>
      <c r="AF336" s="445"/>
      <c r="AG336" s="445"/>
      <c r="AH336" s="418"/>
      <c r="AI336" s="415"/>
      <c r="AJ336" s="415"/>
      <c r="AK336" s="44"/>
      <c r="AL336" s="417"/>
      <c r="AM336" s="418"/>
      <c r="AN336" s="451"/>
      <c r="AO336" s="442"/>
      <c r="AP336" s="439"/>
      <c r="AQ336" s="439"/>
      <c r="AR336" s="439"/>
      <c r="AS336" s="439"/>
      <c r="AT336" s="439"/>
      <c r="AU336" s="438"/>
      <c r="AV336" s="439"/>
      <c r="AW336" s="439"/>
      <c r="AX336" s="439"/>
      <c r="AY336" s="439"/>
      <c r="AZ336" s="439"/>
      <c r="BA336" s="439"/>
      <c r="BB336" s="439"/>
      <c r="BC336" s="439"/>
      <c r="BD336" s="439"/>
      <c r="BE336" s="439"/>
      <c r="BF336" s="439"/>
      <c r="BG336" s="439"/>
      <c r="BH336" s="439"/>
      <c r="BI336" s="439"/>
      <c r="BJ336" s="439"/>
      <c r="BK336" s="439"/>
      <c r="BL336" s="439"/>
      <c r="BM336" s="439"/>
    </row>
    <row r="337" spans="1:65" s="40" customFormat="1" ht="5.25" customHeight="1">
      <c r="A337" s="438"/>
      <c r="B337" s="438"/>
      <c r="C337" s="438"/>
      <c r="D337" s="438"/>
      <c r="E337" s="438"/>
      <c r="F337" s="438"/>
      <c r="G337" s="438"/>
      <c r="H337" s="438"/>
      <c r="I337" s="438"/>
      <c r="J337" s="438"/>
      <c r="K337" s="438"/>
      <c r="L337" s="438"/>
      <c r="M337" s="438"/>
      <c r="N337" s="452"/>
      <c r="O337" s="438"/>
      <c r="P337" s="454"/>
      <c r="Q337" s="457"/>
      <c r="R337" s="45" t="s">
        <v>733</v>
      </c>
      <c r="S337" s="42"/>
      <c r="T337" s="42"/>
      <c r="U337" s="417"/>
      <c r="V337" s="418"/>
      <c r="W337" s="451"/>
      <c r="X337" s="459"/>
      <c r="Y337" s="447"/>
      <c r="Z337" s="445"/>
      <c r="AA337" s="449"/>
      <c r="AB337" s="445"/>
      <c r="AC337" s="420"/>
      <c r="AD337" s="447"/>
      <c r="AE337" s="443"/>
      <c r="AF337" s="445"/>
      <c r="AG337" s="445"/>
      <c r="AH337" s="418"/>
      <c r="AI337" s="415"/>
      <c r="AJ337" s="415"/>
      <c r="AK337" s="44"/>
      <c r="AL337" s="417"/>
      <c r="AM337" s="418"/>
      <c r="AN337" s="451"/>
      <c r="AO337" s="442"/>
      <c r="AP337" s="439"/>
      <c r="AQ337" s="439"/>
      <c r="AR337" s="439"/>
      <c r="AS337" s="439"/>
      <c r="AT337" s="439"/>
      <c r="AU337" s="438"/>
      <c r="AV337" s="439"/>
      <c r="AW337" s="439"/>
      <c r="AX337" s="439"/>
      <c r="AY337" s="439"/>
      <c r="AZ337" s="439"/>
      <c r="BA337" s="439"/>
      <c r="BB337" s="439"/>
      <c r="BC337" s="439"/>
      <c r="BD337" s="439"/>
      <c r="BE337" s="439"/>
      <c r="BF337" s="439"/>
      <c r="BG337" s="439"/>
      <c r="BH337" s="439"/>
      <c r="BI337" s="439"/>
      <c r="BJ337" s="439"/>
      <c r="BK337" s="439"/>
      <c r="BL337" s="439"/>
      <c r="BM337" s="439"/>
    </row>
    <row r="338" spans="1:65" s="40" customFormat="1" ht="5.25" customHeight="1">
      <c r="A338" s="438"/>
      <c r="B338" s="438"/>
      <c r="C338" s="438"/>
      <c r="D338" s="438"/>
      <c r="E338" s="438"/>
      <c r="F338" s="438"/>
      <c r="G338" s="438"/>
      <c r="H338" s="438"/>
      <c r="I338" s="438"/>
      <c r="J338" s="438"/>
      <c r="K338" s="438"/>
      <c r="L338" s="438"/>
      <c r="M338" s="438"/>
      <c r="N338" s="452"/>
      <c r="O338" s="438"/>
      <c r="P338" s="454"/>
      <c r="Q338" s="457"/>
      <c r="R338" s="45" t="s">
        <v>734</v>
      </c>
      <c r="S338" s="42"/>
      <c r="T338" s="42"/>
      <c r="U338" s="417"/>
      <c r="V338" s="418"/>
      <c r="W338" s="451"/>
      <c r="X338" s="459"/>
      <c r="Y338" s="447"/>
      <c r="Z338" s="445"/>
      <c r="AA338" s="449"/>
      <c r="AB338" s="445"/>
      <c r="AC338" s="420"/>
      <c r="AD338" s="447"/>
      <c r="AE338" s="443"/>
      <c r="AF338" s="445"/>
      <c r="AG338" s="445"/>
      <c r="AH338" s="418"/>
      <c r="AI338" s="415"/>
      <c r="AJ338" s="415"/>
      <c r="AK338" s="44"/>
      <c r="AL338" s="417"/>
      <c r="AM338" s="418"/>
      <c r="AN338" s="451"/>
      <c r="AO338" s="442"/>
      <c r="AP338" s="439"/>
      <c r="AQ338" s="439"/>
      <c r="AR338" s="439"/>
      <c r="AS338" s="439"/>
      <c r="AT338" s="439"/>
      <c r="AU338" s="438"/>
      <c r="AV338" s="439"/>
      <c r="AW338" s="439"/>
      <c r="AX338" s="439"/>
      <c r="AY338" s="439"/>
      <c r="AZ338" s="439"/>
      <c r="BA338" s="439"/>
      <c r="BB338" s="439"/>
      <c r="BC338" s="439"/>
      <c r="BD338" s="439"/>
      <c r="BE338" s="439"/>
      <c r="BF338" s="439"/>
      <c r="BG338" s="439"/>
      <c r="BH338" s="439"/>
      <c r="BI338" s="439"/>
      <c r="BJ338" s="439"/>
      <c r="BK338" s="439"/>
      <c r="BL338" s="439"/>
      <c r="BM338" s="439"/>
    </row>
    <row r="339" spans="1:65" s="40" customFormat="1" ht="5.25" customHeight="1">
      <c r="A339" s="438"/>
      <c r="B339" s="438"/>
      <c r="C339" s="438"/>
      <c r="D339" s="438"/>
      <c r="E339" s="438"/>
      <c r="F339" s="438"/>
      <c r="G339" s="438"/>
      <c r="H339" s="438"/>
      <c r="I339" s="438"/>
      <c r="J339" s="438"/>
      <c r="K339" s="438"/>
      <c r="L339" s="438"/>
      <c r="M339" s="438"/>
      <c r="N339" s="452"/>
      <c r="O339" s="438"/>
      <c r="P339" s="454"/>
      <c r="Q339" s="457"/>
      <c r="R339" s="45" t="s">
        <v>735</v>
      </c>
      <c r="S339" s="42"/>
      <c r="T339" s="42"/>
      <c r="U339" s="417"/>
      <c r="V339" s="418"/>
      <c r="W339" s="451"/>
      <c r="X339" s="459"/>
      <c r="Y339" s="447"/>
      <c r="Z339" s="445"/>
      <c r="AA339" s="449"/>
      <c r="AB339" s="445"/>
      <c r="AC339" s="420"/>
      <c r="AD339" s="447"/>
      <c r="AE339" s="443"/>
      <c r="AF339" s="445"/>
      <c r="AG339" s="445"/>
      <c r="AH339" s="418"/>
      <c r="AI339" s="415"/>
      <c r="AJ339" s="415"/>
      <c r="AK339" s="44"/>
      <c r="AL339" s="417"/>
      <c r="AM339" s="418"/>
      <c r="AN339" s="451"/>
      <c r="AO339" s="442"/>
      <c r="AP339" s="439"/>
      <c r="AQ339" s="439"/>
      <c r="AR339" s="439"/>
      <c r="AS339" s="439"/>
      <c r="AT339" s="439"/>
      <c r="AU339" s="438"/>
      <c r="AV339" s="439"/>
      <c r="AW339" s="439"/>
      <c r="AX339" s="439"/>
      <c r="AY339" s="439"/>
      <c r="AZ339" s="439"/>
      <c r="BA339" s="439"/>
      <c r="BB339" s="439"/>
      <c r="BC339" s="439"/>
      <c r="BD339" s="439"/>
      <c r="BE339" s="439"/>
      <c r="BF339" s="439"/>
      <c r="BG339" s="439"/>
      <c r="BH339" s="439"/>
      <c r="BI339" s="439"/>
      <c r="BJ339" s="439"/>
      <c r="BK339" s="439"/>
      <c r="BL339" s="439"/>
      <c r="BM339" s="439"/>
    </row>
    <row r="340" spans="1:65" s="40" customFormat="1" ht="5.25" customHeight="1">
      <c r="A340" s="438"/>
      <c r="B340" s="438"/>
      <c r="C340" s="438"/>
      <c r="D340" s="438"/>
      <c r="E340" s="438"/>
      <c r="F340" s="438"/>
      <c r="G340" s="438"/>
      <c r="H340" s="438"/>
      <c r="I340" s="438"/>
      <c r="J340" s="438"/>
      <c r="K340" s="438"/>
      <c r="L340" s="438"/>
      <c r="M340" s="438"/>
      <c r="N340" s="452"/>
      <c r="O340" s="438"/>
      <c r="P340" s="454"/>
      <c r="Q340" s="457"/>
      <c r="R340" s="45" t="s">
        <v>736</v>
      </c>
      <c r="S340" s="42"/>
      <c r="T340" s="42"/>
      <c r="U340" s="417"/>
      <c r="V340" s="418"/>
      <c r="W340" s="451"/>
      <c r="X340" s="459"/>
      <c r="Y340" s="447"/>
      <c r="Z340" s="445"/>
      <c r="AA340" s="449"/>
      <c r="AB340" s="445"/>
      <c r="AC340" s="420"/>
      <c r="AD340" s="447"/>
      <c r="AE340" s="443"/>
      <c r="AF340" s="445"/>
      <c r="AG340" s="445"/>
      <c r="AH340" s="418"/>
      <c r="AI340" s="415"/>
      <c r="AJ340" s="415"/>
      <c r="AK340" s="44"/>
      <c r="AL340" s="417"/>
      <c r="AM340" s="418"/>
      <c r="AN340" s="451"/>
      <c r="AO340" s="442"/>
      <c r="AP340" s="439"/>
      <c r="AQ340" s="439"/>
      <c r="AR340" s="439"/>
      <c r="AS340" s="439"/>
      <c r="AT340" s="439"/>
      <c r="AU340" s="438"/>
      <c r="AV340" s="439"/>
      <c r="AW340" s="439"/>
      <c r="AX340" s="439"/>
      <c r="AY340" s="439"/>
      <c r="AZ340" s="439"/>
      <c r="BA340" s="439"/>
      <c r="BB340" s="439"/>
      <c r="BC340" s="439"/>
      <c r="BD340" s="439"/>
      <c r="BE340" s="439"/>
      <c r="BF340" s="439"/>
      <c r="BG340" s="439"/>
      <c r="BH340" s="439"/>
      <c r="BI340" s="439"/>
      <c r="BJ340" s="439"/>
      <c r="BK340" s="439"/>
      <c r="BL340" s="439"/>
      <c r="BM340" s="439"/>
    </row>
    <row r="341" spans="1:65" s="40" customFormat="1" ht="5.25" customHeight="1">
      <c r="A341" s="438"/>
      <c r="B341" s="438"/>
      <c r="C341" s="438"/>
      <c r="D341" s="438"/>
      <c r="E341" s="438"/>
      <c r="F341" s="438"/>
      <c r="G341" s="438"/>
      <c r="H341" s="438"/>
      <c r="I341" s="438"/>
      <c r="J341" s="438"/>
      <c r="K341" s="438"/>
      <c r="L341" s="438"/>
      <c r="M341" s="438"/>
      <c r="N341" s="452"/>
      <c r="O341" s="438"/>
      <c r="P341" s="454"/>
      <c r="Q341" s="457"/>
      <c r="R341" s="45" t="s">
        <v>737</v>
      </c>
      <c r="S341" s="42"/>
      <c r="T341" s="42"/>
      <c r="U341" s="417"/>
      <c r="V341" s="418"/>
      <c r="W341" s="451"/>
      <c r="X341" s="459"/>
      <c r="Y341" s="447"/>
      <c r="Z341" s="445"/>
      <c r="AA341" s="449"/>
      <c r="AB341" s="445"/>
      <c r="AC341" s="420"/>
      <c r="AD341" s="447"/>
      <c r="AE341" s="443"/>
      <c r="AF341" s="445"/>
      <c r="AG341" s="445"/>
      <c r="AH341" s="418"/>
      <c r="AI341" s="415"/>
      <c r="AJ341" s="415"/>
      <c r="AK341" s="44"/>
      <c r="AL341" s="417"/>
      <c r="AM341" s="418"/>
      <c r="AN341" s="451"/>
      <c r="AO341" s="442"/>
      <c r="AP341" s="439"/>
      <c r="AQ341" s="439"/>
      <c r="AR341" s="439"/>
      <c r="AS341" s="439"/>
      <c r="AT341" s="439"/>
      <c r="AU341" s="438"/>
      <c r="AV341" s="439"/>
      <c r="AW341" s="439"/>
      <c r="AX341" s="439"/>
      <c r="AY341" s="439"/>
      <c r="AZ341" s="439"/>
      <c r="BA341" s="439"/>
      <c r="BB341" s="439"/>
      <c r="BC341" s="439"/>
      <c r="BD341" s="439"/>
      <c r="BE341" s="439"/>
      <c r="BF341" s="439"/>
      <c r="BG341" s="439"/>
      <c r="BH341" s="439"/>
      <c r="BI341" s="439"/>
      <c r="BJ341" s="439"/>
      <c r="BK341" s="439"/>
      <c r="BL341" s="439"/>
      <c r="BM341" s="439"/>
    </row>
    <row r="342" spans="1:65" s="40" customFormat="1" ht="5.25" customHeight="1">
      <c r="A342" s="438"/>
      <c r="B342" s="438"/>
      <c r="C342" s="438"/>
      <c r="D342" s="438"/>
      <c r="E342" s="438"/>
      <c r="F342" s="438"/>
      <c r="G342" s="438"/>
      <c r="H342" s="438"/>
      <c r="I342" s="438"/>
      <c r="J342" s="438"/>
      <c r="K342" s="438"/>
      <c r="L342" s="438"/>
      <c r="M342" s="438"/>
      <c r="N342" s="452"/>
      <c r="O342" s="438"/>
      <c r="P342" s="454"/>
      <c r="Q342" s="457"/>
      <c r="R342" s="45" t="s">
        <v>738</v>
      </c>
      <c r="S342" s="42"/>
      <c r="T342" s="42"/>
      <c r="U342" s="417"/>
      <c r="V342" s="418"/>
      <c r="W342" s="451"/>
      <c r="X342" s="459"/>
      <c r="Y342" s="447"/>
      <c r="Z342" s="445"/>
      <c r="AA342" s="449"/>
      <c r="AB342" s="445"/>
      <c r="AC342" s="420"/>
      <c r="AD342" s="447"/>
      <c r="AE342" s="443"/>
      <c r="AF342" s="445"/>
      <c r="AG342" s="445"/>
      <c r="AH342" s="418"/>
      <c r="AI342" s="415"/>
      <c r="AJ342" s="415"/>
      <c r="AK342" s="44"/>
      <c r="AL342" s="417"/>
      <c r="AM342" s="418"/>
      <c r="AN342" s="451"/>
      <c r="AO342" s="442"/>
      <c r="AP342" s="439"/>
      <c r="AQ342" s="439"/>
      <c r="AR342" s="439"/>
      <c r="AS342" s="439"/>
      <c r="AT342" s="439"/>
      <c r="AU342" s="438"/>
      <c r="AV342" s="439"/>
      <c r="AW342" s="439"/>
      <c r="AX342" s="439"/>
      <c r="AY342" s="439"/>
      <c r="AZ342" s="439"/>
      <c r="BA342" s="439"/>
      <c r="BB342" s="439"/>
      <c r="BC342" s="439"/>
      <c r="BD342" s="439"/>
      <c r="BE342" s="439"/>
      <c r="BF342" s="439"/>
      <c r="BG342" s="439"/>
      <c r="BH342" s="439"/>
      <c r="BI342" s="439"/>
      <c r="BJ342" s="439"/>
      <c r="BK342" s="439"/>
      <c r="BL342" s="439"/>
      <c r="BM342" s="439"/>
    </row>
    <row r="343" spans="1:65" s="40" customFormat="1" ht="5.25" customHeight="1">
      <c r="A343" s="438"/>
      <c r="B343" s="438"/>
      <c r="C343" s="438"/>
      <c r="D343" s="438"/>
      <c r="E343" s="438"/>
      <c r="F343" s="438"/>
      <c r="G343" s="438"/>
      <c r="H343" s="438"/>
      <c r="I343" s="438"/>
      <c r="J343" s="438"/>
      <c r="K343" s="438"/>
      <c r="L343" s="438"/>
      <c r="M343" s="438"/>
      <c r="N343" s="452"/>
      <c r="O343" s="438"/>
      <c r="P343" s="454"/>
      <c r="Q343" s="457"/>
      <c r="R343" s="45" t="s">
        <v>739</v>
      </c>
      <c r="S343" s="42"/>
      <c r="T343" s="42"/>
      <c r="U343" s="417"/>
      <c r="V343" s="418"/>
      <c r="W343" s="451"/>
      <c r="X343" s="459"/>
      <c r="Y343" s="447"/>
      <c r="Z343" s="445"/>
      <c r="AA343" s="449"/>
      <c r="AB343" s="445"/>
      <c r="AC343" s="420"/>
      <c r="AD343" s="447"/>
      <c r="AE343" s="443"/>
      <c r="AF343" s="445"/>
      <c r="AG343" s="445"/>
      <c r="AH343" s="418"/>
      <c r="AI343" s="415"/>
      <c r="AJ343" s="415"/>
      <c r="AK343" s="44"/>
      <c r="AL343" s="417"/>
      <c r="AM343" s="418"/>
      <c r="AN343" s="451"/>
      <c r="AO343" s="442"/>
      <c r="AP343" s="439"/>
      <c r="AQ343" s="439"/>
      <c r="AR343" s="439"/>
      <c r="AS343" s="439"/>
      <c r="AT343" s="439"/>
      <c r="AU343" s="438"/>
      <c r="AV343" s="439"/>
      <c r="AW343" s="439"/>
      <c r="AX343" s="439"/>
      <c r="AY343" s="439"/>
      <c r="AZ343" s="439"/>
      <c r="BA343" s="439"/>
      <c r="BB343" s="439"/>
      <c r="BC343" s="439"/>
      <c r="BD343" s="439"/>
      <c r="BE343" s="439"/>
      <c r="BF343" s="439"/>
      <c r="BG343" s="439"/>
      <c r="BH343" s="439"/>
      <c r="BI343" s="439"/>
      <c r="BJ343" s="439"/>
      <c r="BK343" s="439"/>
      <c r="BL343" s="439"/>
      <c r="BM343" s="439"/>
    </row>
    <row r="344" spans="1:65" s="40" customFormat="1" ht="5.25" customHeight="1">
      <c r="A344" s="438"/>
      <c r="B344" s="438"/>
      <c r="C344" s="438"/>
      <c r="D344" s="438"/>
      <c r="E344" s="438"/>
      <c r="F344" s="438"/>
      <c r="G344" s="438"/>
      <c r="H344" s="438"/>
      <c r="I344" s="438"/>
      <c r="J344" s="438"/>
      <c r="K344" s="438"/>
      <c r="L344" s="438"/>
      <c r="M344" s="438"/>
      <c r="N344" s="452"/>
      <c r="O344" s="438"/>
      <c r="P344" s="454"/>
      <c r="Q344" s="457"/>
      <c r="R344" s="45" t="s">
        <v>740</v>
      </c>
      <c r="S344" s="42"/>
      <c r="T344" s="42"/>
      <c r="U344" s="417"/>
      <c r="V344" s="418"/>
      <c r="W344" s="451"/>
      <c r="X344" s="459"/>
      <c r="Y344" s="447"/>
      <c r="Z344" s="445"/>
      <c r="AA344" s="449"/>
      <c r="AB344" s="445"/>
      <c r="AC344" s="420"/>
      <c r="AD344" s="447"/>
      <c r="AE344" s="443"/>
      <c r="AF344" s="445"/>
      <c r="AG344" s="445"/>
      <c r="AH344" s="418"/>
      <c r="AI344" s="415"/>
      <c r="AJ344" s="415"/>
      <c r="AK344" s="44"/>
      <c r="AL344" s="417"/>
      <c r="AM344" s="418"/>
      <c r="AN344" s="451"/>
      <c r="AO344" s="442"/>
      <c r="AP344" s="439"/>
      <c r="AQ344" s="439"/>
      <c r="AR344" s="439"/>
      <c r="AS344" s="439"/>
      <c r="AT344" s="439"/>
      <c r="AU344" s="438"/>
      <c r="AV344" s="439"/>
      <c r="AW344" s="439"/>
      <c r="AX344" s="439"/>
      <c r="AY344" s="439"/>
      <c r="AZ344" s="439"/>
      <c r="BA344" s="439"/>
      <c r="BB344" s="439"/>
      <c r="BC344" s="439"/>
      <c r="BD344" s="439"/>
      <c r="BE344" s="439"/>
      <c r="BF344" s="439"/>
      <c r="BG344" s="439"/>
      <c r="BH344" s="439"/>
      <c r="BI344" s="439"/>
      <c r="BJ344" s="439"/>
      <c r="BK344" s="439"/>
      <c r="BL344" s="439"/>
      <c r="BM344" s="439"/>
    </row>
    <row r="345" spans="1:65" s="40" customFormat="1" ht="5.25" customHeight="1">
      <c r="A345" s="438"/>
      <c r="B345" s="438"/>
      <c r="C345" s="438"/>
      <c r="D345" s="438"/>
      <c r="E345" s="438"/>
      <c r="F345" s="438"/>
      <c r="G345" s="438"/>
      <c r="H345" s="438"/>
      <c r="I345" s="438"/>
      <c r="J345" s="438"/>
      <c r="K345" s="438"/>
      <c r="L345" s="438"/>
      <c r="M345" s="438"/>
      <c r="N345" s="452"/>
      <c r="O345" s="438"/>
      <c r="P345" s="454"/>
      <c r="Q345" s="457"/>
      <c r="R345" s="45" t="s">
        <v>741</v>
      </c>
      <c r="S345" s="42"/>
      <c r="T345" s="42"/>
      <c r="U345" s="417"/>
      <c r="V345" s="418"/>
      <c r="W345" s="451"/>
      <c r="X345" s="459"/>
      <c r="Y345" s="447"/>
      <c r="Z345" s="445"/>
      <c r="AA345" s="449"/>
      <c r="AB345" s="445"/>
      <c r="AC345" s="420"/>
      <c r="AD345" s="447"/>
      <c r="AE345" s="443"/>
      <c r="AF345" s="445"/>
      <c r="AG345" s="445"/>
      <c r="AH345" s="418"/>
      <c r="AI345" s="415"/>
      <c r="AJ345" s="415"/>
      <c r="AK345" s="44"/>
      <c r="AL345" s="417"/>
      <c r="AM345" s="418"/>
      <c r="AN345" s="451"/>
      <c r="AO345" s="442"/>
      <c r="AP345" s="439"/>
      <c r="AQ345" s="439"/>
      <c r="AR345" s="439"/>
      <c r="AS345" s="439"/>
      <c r="AT345" s="439"/>
      <c r="AU345" s="438"/>
      <c r="AV345" s="439"/>
      <c r="AW345" s="439"/>
      <c r="AX345" s="439"/>
      <c r="AY345" s="439"/>
      <c r="AZ345" s="439"/>
      <c r="BA345" s="439"/>
      <c r="BB345" s="439"/>
      <c r="BC345" s="439"/>
      <c r="BD345" s="439"/>
      <c r="BE345" s="439"/>
      <c r="BF345" s="439"/>
      <c r="BG345" s="439"/>
      <c r="BH345" s="439"/>
      <c r="BI345" s="439"/>
      <c r="BJ345" s="439"/>
      <c r="BK345" s="439"/>
      <c r="BL345" s="439"/>
      <c r="BM345" s="439"/>
    </row>
    <row r="346" spans="1:65" s="40" customFormat="1" ht="5.25" customHeight="1">
      <c r="A346" s="438"/>
      <c r="B346" s="438"/>
      <c r="C346" s="438"/>
      <c r="D346" s="438"/>
      <c r="E346" s="438"/>
      <c r="F346" s="438"/>
      <c r="G346" s="438"/>
      <c r="H346" s="438"/>
      <c r="I346" s="438"/>
      <c r="J346" s="438"/>
      <c r="K346" s="438"/>
      <c r="L346" s="438"/>
      <c r="M346" s="438"/>
      <c r="N346" s="452"/>
      <c r="O346" s="438"/>
      <c r="P346" s="455"/>
      <c r="Q346" s="458"/>
      <c r="R346" s="43" t="s">
        <v>742</v>
      </c>
      <c r="S346" s="42">
        <f>COUNTA(S327:S345)</f>
        <v>0</v>
      </c>
      <c r="T346" s="42">
        <f>COUNTA(T327:T345)</f>
        <v>0</v>
      </c>
      <c r="U346" s="417"/>
      <c r="V346" s="418"/>
      <c r="W346" s="451"/>
      <c r="X346" s="459"/>
      <c r="Y346" s="447"/>
      <c r="Z346" s="445"/>
      <c r="AA346" s="450"/>
      <c r="AB346" s="445"/>
      <c r="AC346" s="421"/>
      <c r="AD346" s="447"/>
      <c r="AE346" s="443"/>
      <c r="AF346" s="445"/>
      <c r="AG346" s="445"/>
      <c r="AH346" s="418"/>
      <c r="AI346" s="416"/>
      <c r="AJ346" s="416"/>
      <c r="AK346" s="41"/>
      <c r="AL346" s="417"/>
      <c r="AM346" s="418"/>
      <c r="AN346" s="451"/>
      <c r="AO346" s="442"/>
      <c r="AP346" s="439"/>
      <c r="AQ346" s="439"/>
      <c r="AR346" s="439"/>
      <c r="AS346" s="439"/>
      <c r="AT346" s="439"/>
      <c r="AU346" s="438"/>
      <c r="AV346" s="439"/>
      <c r="AW346" s="439"/>
      <c r="AX346" s="439"/>
      <c r="AY346" s="439"/>
      <c r="AZ346" s="439"/>
      <c r="BA346" s="439"/>
      <c r="BB346" s="439"/>
      <c r="BC346" s="439"/>
      <c r="BD346" s="439"/>
      <c r="BE346" s="439"/>
      <c r="BF346" s="439"/>
      <c r="BG346" s="439"/>
      <c r="BH346" s="439"/>
      <c r="BI346" s="439"/>
      <c r="BJ346" s="439"/>
      <c r="BK346" s="439"/>
      <c r="BL346" s="439"/>
      <c r="BM346" s="439"/>
    </row>
    <row r="347" spans="1:65" s="28" customFormat="1" ht="29.25" customHeight="1">
      <c r="A347" s="403"/>
      <c r="B347" s="403"/>
      <c r="C347" s="403"/>
      <c r="D347" s="403"/>
      <c r="E347" s="403"/>
      <c r="F347" s="569"/>
      <c r="G347" s="403"/>
      <c r="H347" s="403"/>
      <c r="I347" s="403"/>
      <c r="J347" s="403"/>
      <c r="K347" s="403"/>
      <c r="L347" s="403"/>
      <c r="M347" s="403"/>
      <c r="N347" s="560"/>
      <c r="O347" s="403"/>
      <c r="P347" s="467"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390">
        <f>IF(P347="Casi seguro",100%,IF(P347="Probable",80%,IF(P347="Posible",60%,IF(P347="Improbable",40%,IF(P347="Rara vez",20%,0)))))</f>
        <v>0</v>
      </c>
      <c r="R347" s="38" t="s">
        <v>707</v>
      </c>
      <c r="S347" s="35"/>
      <c r="T347" s="35"/>
      <c r="U347" s="381" t="str">
        <f>IF(S366&lt;=5,"Moderado",IF(S366&lt;=11,"Mayor","Catastrofico"))</f>
        <v>Moderado</v>
      </c>
      <c r="V347" s="401">
        <f>IF(U347=0,0,IF(U347="Moderado",60%,IF(U347="Mayor",80%,100%)))</f>
        <v>0.6</v>
      </c>
      <c r="W347" s="424" t="e">
        <f>VLOOKUP(Q347,Matriz!B23:G28,MATCH(V347,Matriz!B23:G23,0),FALSE)</f>
        <v>#N/A</v>
      </c>
      <c r="X347" s="569"/>
      <c r="Y347" s="381" t="str">
        <f>IF(Z347="Preventivo","X",IF(Z347="Detectivo","X","X "))</f>
        <v xml:space="preserve">X </v>
      </c>
      <c r="Z347" s="399"/>
      <c r="AA347" s="387" t="str">
        <f>IF(Z347="","",IF(Z347="Preventivo",25%,15%))</f>
        <v/>
      </c>
      <c r="AB347" s="399"/>
      <c r="AC347" s="387">
        <f>IF(AB347="Automatico",25%,15%)</f>
        <v>0.15</v>
      </c>
      <c r="AD347" s="401" t="e">
        <f>AA347+AC347</f>
        <v>#VALUE!</v>
      </c>
      <c r="AE347" s="399"/>
      <c r="AF347" s="399"/>
      <c r="AG347" s="399"/>
      <c r="AH347" s="401" t="e">
        <f>Q347-(Q347*AD347)</f>
        <v>#VALUE!</v>
      </c>
      <c r="AI347" s="396" t="e">
        <f>IF(AJ347=0,"Defina la frecuencia",IF(AJ347=20%,"Rara vez",IF(AJ347=40%,"Improbable",IF(AJ347=60%,"Posible",IF(AJ347=80%,"Probable","Casi seguro")))))</f>
        <v>#VALUE!</v>
      </c>
      <c r="AJ347" s="396" t="e">
        <f>IF(AH354&lt;20%,20%,IF(AH354&lt;40%,40%,IF(AH354&lt;60%,60%,IF(AH354&lt;80%,80%,100%))))</f>
        <v>#VALUE!</v>
      </c>
      <c r="AK347" s="39" t="e">
        <f>VALUE(AJ347)</f>
        <v>#VALUE!</v>
      </c>
      <c r="AL347" s="381" t="str">
        <f>U347</f>
        <v>Moderado</v>
      </c>
      <c r="AM347" s="401">
        <f>V347</f>
        <v>0.6</v>
      </c>
      <c r="AN347" s="424" t="e">
        <f>VLOOKUP(AI347,[1]Matriz!B43:G48,MATCH(AL347,[1]Matriz!B43:G43,0),FALSE)</f>
        <v>#VALUE!</v>
      </c>
      <c r="AO347" s="569"/>
      <c r="AP347" s="403"/>
      <c r="AQ347" s="403"/>
      <c r="AR347" s="491"/>
      <c r="AS347" s="491"/>
      <c r="AT347" s="403"/>
      <c r="AU347" s="403"/>
      <c r="AV347" s="403"/>
      <c r="AW347" s="403"/>
      <c r="AX347" s="403"/>
      <c r="AY347" s="403"/>
      <c r="AZ347" s="403"/>
      <c r="BA347" s="411"/>
      <c r="BB347" s="403"/>
      <c r="BC347" s="403"/>
      <c r="BD347" s="403"/>
      <c r="BE347" s="403"/>
      <c r="BF347" s="403"/>
      <c r="BG347" s="411"/>
      <c r="BH347" s="403"/>
      <c r="BI347" s="403"/>
      <c r="BJ347" s="403"/>
      <c r="BK347" s="403"/>
      <c r="BL347" s="403"/>
      <c r="BM347" s="411"/>
    </row>
    <row r="348" spans="1:65" s="28" customFormat="1" ht="29.25" customHeight="1">
      <c r="A348" s="403"/>
      <c r="B348" s="403"/>
      <c r="C348" s="403"/>
      <c r="D348" s="403"/>
      <c r="E348" s="403"/>
      <c r="F348" s="569"/>
      <c r="G348" s="403"/>
      <c r="H348" s="403"/>
      <c r="I348" s="403"/>
      <c r="J348" s="403"/>
      <c r="K348" s="403"/>
      <c r="L348" s="403"/>
      <c r="M348" s="403"/>
      <c r="N348" s="560"/>
      <c r="O348" s="403"/>
      <c r="P348" s="468"/>
      <c r="Q348" s="391"/>
      <c r="R348" s="38" t="s">
        <v>719</v>
      </c>
      <c r="S348" s="35"/>
      <c r="T348" s="35"/>
      <c r="U348" s="381"/>
      <c r="V348" s="401"/>
      <c r="W348" s="424"/>
      <c r="X348" s="569"/>
      <c r="Y348" s="381"/>
      <c r="Z348" s="400"/>
      <c r="AA348" s="388"/>
      <c r="AB348" s="400"/>
      <c r="AC348" s="388"/>
      <c r="AD348" s="402"/>
      <c r="AE348" s="400"/>
      <c r="AF348" s="400"/>
      <c r="AG348" s="400"/>
      <c r="AH348" s="401"/>
      <c r="AI348" s="397"/>
      <c r="AJ348" s="397"/>
      <c r="AK348" s="37"/>
      <c r="AL348" s="381"/>
      <c r="AM348" s="401"/>
      <c r="AN348" s="424"/>
      <c r="AO348" s="569"/>
      <c r="AP348" s="403"/>
      <c r="AQ348" s="410"/>
      <c r="AR348" s="410"/>
      <c r="AS348" s="410"/>
      <c r="AT348" s="410"/>
      <c r="AU348" s="403"/>
      <c r="AV348" s="403"/>
      <c r="AW348" s="403"/>
      <c r="AX348" s="403"/>
      <c r="AY348" s="410"/>
      <c r="AZ348" s="410"/>
      <c r="BA348" s="410"/>
      <c r="BB348" s="403"/>
      <c r="BC348" s="403"/>
      <c r="BD348" s="403"/>
      <c r="BE348" s="410"/>
      <c r="BF348" s="410"/>
      <c r="BG348" s="410"/>
      <c r="BH348" s="403"/>
      <c r="BI348" s="403"/>
      <c r="BJ348" s="403"/>
      <c r="BK348" s="410"/>
      <c r="BL348" s="410"/>
      <c r="BM348" s="410"/>
    </row>
    <row r="349" spans="1:65" s="28" customFormat="1" ht="29.25" customHeight="1">
      <c r="A349" s="403"/>
      <c r="B349" s="403"/>
      <c r="C349" s="403"/>
      <c r="D349" s="403"/>
      <c r="E349" s="403"/>
      <c r="F349" s="569"/>
      <c r="G349" s="403"/>
      <c r="H349" s="403"/>
      <c r="I349" s="403"/>
      <c r="J349" s="403"/>
      <c r="K349" s="403"/>
      <c r="L349" s="403"/>
      <c r="M349" s="403"/>
      <c r="N349" s="560"/>
      <c r="O349" s="403"/>
      <c r="P349" s="468"/>
      <c r="Q349" s="391"/>
      <c r="R349" s="38" t="s">
        <v>720</v>
      </c>
      <c r="S349" s="35"/>
      <c r="T349" s="35"/>
      <c r="U349" s="381"/>
      <c r="V349" s="401"/>
      <c r="W349" s="424"/>
      <c r="X349" s="569"/>
      <c r="Y349" s="381"/>
      <c r="Z349" s="400"/>
      <c r="AA349" s="388"/>
      <c r="AB349" s="400"/>
      <c r="AC349" s="388"/>
      <c r="AD349" s="402"/>
      <c r="AE349" s="400"/>
      <c r="AF349" s="400"/>
      <c r="AG349" s="400"/>
      <c r="AH349" s="401"/>
      <c r="AI349" s="397"/>
      <c r="AJ349" s="397"/>
      <c r="AK349" s="37"/>
      <c r="AL349" s="381"/>
      <c r="AM349" s="401"/>
      <c r="AN349" s="424"/>
      <c r="AO349" s="569"/>
      <c r="AP349" s="403"/>
      <c r="AQ349" s="410"/>
      <c r="AR349" s="410"/>
      <c r="AS349" s="410"/>
      <c r="AT349" s="410"/>
      <c r="AU349" s="403"/>
      <c r="AV349" s="403"/>
      <c r="AW349" s="403"/>
      <c r="AX349" s="403"/>
      <c r="AY349" s="410"/>
      <c r="AZ349" s="410"/>
      <c r="BA349" s="410"/>
      <c r="BB349" s="403"/>
      <c r="BC349" s="403"/>
      <c r="BD349" s="403"/>
      <c r="BE349" s="410"/>
      <c r="BF349" s="410"/>
      <c r="BG349" s="410"/>
      <c r="BH349" s="403"/>
      <c r="BI349" s="403"/>
      <c r="BJ349" s="403"/>
      <c r="BK349" s="410"/>
      <c r="BL349" s="410"/>
      <c r="BM349" s="410"/>
    </row>
    <row r="350" spans="1:65" s="28" customFormat="1" ht="29.25" customHeight="1">
      <c r="A350" s="403"/>
      <c r="B350" s="403"/>
      <c r="C350" s="403"/>
      <c r="D350" s="403"/>
      <c r="E350" s="403"/>
      <c r="F350" s="569"/>
      <c r="G350" s="403"/>
      <c r="H350" s="403"/>
      <c r="I350" s="403"/>
      <c r="J350" s="403"/>
      <c r="K350" s="403"/>
      <c r="L350" s="403"/>
      <c r="M350" s="403"/>
      <c r="N350" s="560"/>
      <c r="O350" s="403"/>
      <c r="P350" s="468"/>
      <c r="Q350" s="391"/>
      <c r="R350" s="38" t="s">
        <v>721</v>
      </c>
      <c r="S350" s="35"/>
      <c r="T350" s="35"/>
      <c r="U350" s="381"/>
      <c r="V350" s="401"/>
      <c r="W350" s="424"/>
      <c r="X350" s="569"/>
      <c r="Y350" s="381"/>
      <c r="Z350" s="400"/>
      <c r="AA350" s="388"/>
      <c r="AB350" s="400"/>
      <c r="AC350" s="388"/>
      <c r="AD350" s="402"/>
      <c r="AE350" s="400"/>
      <c r="AF350" s="400"/>
      <c r="AG350" s="400"/>
      <c r="AH350" s="401"/>
      <c r="AI350" s="397"/>
      <c r="AJ350" s="397"/>
      <c r="AK350" s="37"/>
      <c r="AL350" s="381"/>
      <c r="AM350" s="401"/>
      <c r="AN350" s="424"/>
      <c r="AO350" s="569"/>
      <c r="AP350" s="403"/>
      <c r="AQ350" s="410"/>
      <c r="AR350" s="410"/>
      <c r="AS350" s="410"/>
      <c r="AT350" s="410"/>
      <c r="AU350" s="403"/>
      <c r="AV350" s="403"/>
      <c r="AW350" s="403"/>
      <c r="AX350" s="403"/>
      <c r="AY350" s="410"/>
      <c r="AZ350" s="410"/>
      <c r="BA350" s="410"/>
      <c r="BB350" s="403"/>
      <c r="BC350" s="403"/>
      <c r="BD350" s="403"/>
      <c r="BE350" s="410"/>
      <c r="BF350" s="410"/>
      <c r="BG350" s="410"/>
      <c r="BH350" s="403"/>
      <c r="BI350" s="403"/>
      <c r="BJ350" s="403"/>
      <c r="BK350" s="410"/>
      <c r="BL350" s="410"/>
      <c r="BM350" s="410"/>
    </row>
    <row r="351" spans="1:65" s="28" customFormat="1" ht="29.25" customHeight="1">
      <c r="A351" s="403"/>
      <c r="B351" s="403"/>
      <c r="C351" s="403"/>
      <c r="D351" s="403"/>
      <c r="E351" s="403"/>
      <c r="F351" s="569"/>
      <c r="G351" s="403"/>
      <c r="H351" s="403"/>
      <c r="I351" s="403"/>
      <c r="J351" s="403"/>
      <c r="K351" s="403"/>
      <c r="L351" s="403"/>
      <c r="M351" s="403"/>
      <c r="N351" s="560"/>
      <c r="O351" s="403"/>
      <c r="P351" s="468"/>
      <c r="Q351" s="391"/>
      <c r="R351" s="38" t="s">
        <v>722</v>
      </c>
      <c r="S351" s="35"/>
      <c r="T351" s="35"/>
      <c r="U351" s="381"/>
      <c r="V351" s="401"/>
      <c r="W351" s="424"/>
      <c r="X351" s="569"/>
      <c r="Y351" s="381"/>
      <c r="Z351" s="400"/>
      <c r="AA351" s="388"/>
      <c r="AB351" s="400"/>
      <c r="AC351" s="388"/>
      <c r="AD351" s="402"/>
      <c r="AE351" s="400"/>
      <c r="AF351" s="400"/>
      <c r="AG351" s="400"/>
      <c r="AH351" s="401"/>
      <c r="AI351" s="397"/>
      <c r="AJ351" s="397"/>
      <c r="AK351" s="37"/>
      <c r="AL351" s="381"/>
      <c r="AM351" s="401"/>
      <c r="AN351" s="424"/>
      <c r="AO351" s="569"/>
      <c r="AP351" s="403"/>
      <c r="AQ351" s="410"/>
      <c r="AR351" s="410"/>
      <c r="AS351" s="410"/>
      <c r="AT351" s="410"/>
      <c r="AU351" s="403"/>
      <c r="AV351" s="403"/>
      <c r="AW351" s="403"/>
      <c r="AX351" s="403"/>
      <c r="AY351" s="410"/>
      <c r="AZ351" s="410"/>
      <c r="BA351" s="410"/>
      <c r="BB351" s="403"/>
      <c r="BC351" s="403"/>
      <c r="BD351" s="403"/>
      <c r="BE351" s="410"/>
      <c r="BF351" s="410"/>
      <c r="BG351" s="410"/>
      <c r="BH351" s="403"/>
      <c r="BI351" s="403"/>
      <c r="BJ351" s="403"/>
      <c r="BK351" s="410"/>
      <c r="BL351" s="410"/>
      <c r="BM351" s="410"/>
    </row>
    <row r="352" spans="1:65" s="28" customFormat="1" ht="29.25" customHeight="1">
      <c r="A352" s="403"/>
      <c r="B352" s="403"/>
      <c r="C352" s="403"/>
      <c r="D352" s="403"/>
      <c r="E352" s="403"/>
      <c r="F352" s="569"/>
      <c r="G352" s="403"/>
      <c r="H352" s="403"/>
      <c r="I352" s="403"/>
      <c r="J352" s="403"/>
      <c r="K352" s="403"/>
      <c r="L352" s="403"/>
      <c r="M352" s="403"/>
      <c r="N352" s="560"/>
      <c r="O352" s="403"/>
      <c r="P352" s="468"/>
      <c r="Q352" s="391"/>
      <c r="R352" s="38" t="s">
        <v>723</v>
      </c>
      <c r="S352" s="35"/>
      <c r="T352" s="35"/>
      <c r="U352" s="381"/>
      <c r="V352" s="401"/>
      <c r="W352" s="424"/>
      <c r="X352" s="569"/>
      <c r="Y352" s="381"/>
      <c r="Z352" s="400"/>
      <c r="AA352" s="388"/>
      <c r="AB352" s="400"/>
      <c r="AC352" s="388"/>
      <c r="AD352" s="402"/>
      <c r="AE352" s="400"/>
      <c r="AF352" s="400"/>
      <c r="AG352" s="400"/>
      <c r="AH352" s="401"/>
      <c r="AI352" s="397"/>
      <c r="AJ352" s="397"/>
      <c r="AK352" s="37"/>
      <c r="AL352" s="381"/>
      <c r="AM352" s="401"/>
      <c r="AN352" s="424"/>
      <c r="AO352" s="569"/>
      <c r="AP352" s="403"/>
      <c r="AQ352" s="410"/>
      <c r="AR352" s="410"/>
      <c r="AS352" s="410"/>
      <c r="AT352" s="410"/>
      <c r="AU352" s="403"/>
      <c r="AV352" s="403"/>
      <c r="AW352" s="403"/>
      <c r="AX352" s="403"/>
      <c r="AY352" s="410"/>
      <c r="AZ352" s="410"/>
      <c r="BA352" s="410"/>
      <c r="BB352" s="403"/>
      <c r="BC352" s="403"/>
      <c r="BD352" s="403"/>
      <c r="BE352" s="410"/>
      <c r="BF352" s="410"/>
      <c r="BG352" s="410"/>
      <c r="BH352" s="403"/>
      <c r="BI352" s="403"/>
      <c r="BJ352" s="403"/>
      <c r="BK352" s="410"/>
      <c r="BL352" s="410"/>
      <c r="BM352" s="410"/>
    </row>
    <row r="353" spans="1:65" s="28" customFormat="1" ht="29.25" customHeight="1">
      <c r="A353" s="403"/>
      <c r="B353" s="403"/>
      <c r="C353" s="403"/>
      <c r="D353" s="403"/>
      <c r="E353" s="403"/>
      <c r="F353" s="569"/>
      <c r="G353" s="403"/>
      <c r="H353" s="403"/>
      <c r="I353" s="403"/>
      <c r="J353" s="403"/>
      <c r="K353" s="403"/>
      <c r="L353" s="403"/>
      <c r="M353" s="403"/>
      <c r="N353" s="560"/>
      <c r="O353" s="403"/>
      <c r="P353" s="468"/>
      <c r="Q353" s="391"/>
      <c r="R353" s="38" t="s">
        <v>724</v>
      </c>
      <c r="S353" s="35"/>
      <c r="T353" s="35"/>
      <c r="U353" s="381"/>
      <c r="V353" s="401"/>
      <c r="W353" s="424"/>
      <c r="X353" s="569"/>
      <c r="Y353" s="381"/>
      <c r="Z353" s="400"/>
      <c r="AA353" s="389"/>
      <c r="AB353" s="400"/>
      <c r="AC353" s="389"/>
      <c r="AD353" s="402"/>
      <c r="AE353" s="400"/>
      <c r="AF353" s="400"/>
      <c r="AG353" s="400"/>
      <c r="AH353" s="401"/>
      <c r="AI353" s="397"/>
      <c r="AJ353" s="397"/>
      <c r="AK353" s="37"/>
      <c r="AL353" s="381"/>
      <c r="AM353" s="401"/>
      <c r="AN353" s="424"/>
      <c r="AO353" s="569"/>
      <c r="AP353" s="403"/>
      <c r="AQ353" s="410"/>
      <c r="AR353" s="410"/>
      <c r="AS353" s="410"/>
      <c r="AT353" s="410"/>
      <c r="AU353" s="403"/>
      <c r="AV353" s="403"/>
      <c r="AW353" s="403"/>
      <c r="AX353" s="403"/>
      <c r="AY353" s="410"/>
      <c r="AZ353" s="410"/>
      <c r="BA353" s="410"/>
      <c r="BB353" s="403"/>
      <c r="BC353" s="403"/>
      <c r="BD353" s="403"/>
      <c r="BE353" s="410"/>
      <c r="BF353" s="410"/>
      <c r="BG353" s="410"/>
      <c r="BH353" s="403"/>
      <c r="BI353" s="403"/>
      <c r="BJ353" s="403"/>
      <c r="BK353" s="410"/>
      <c r="BL353" s="410"/>
      <c r="BM353" s="410"/>
    </row>
    <row r="354" spans="1:65" s="28" customFormat="1" ht="29.25" customHeight="1">
      <c r="A354" s="403"/>
      <c r="B354" s="403"/>
      <c r="C354" s="403"/>
      <c r="D354" s="403"/>
      <c r="E354" s="403"/>
      <c r="F354" s="569"/>
      <c r="G354" s="403"/>
      <c r="H354" s="403"/>
      <c r="I354" s="403"/>
      <c r="J354" s="403"/>
      <c r="K354" s="403"/>
      <c r="L354" s="403"/>
      <c r="M354" s="403"/>
      <c r="N354" s="560"/>
      <c r="O354" s="403"/>
      <c r="P354" s="468"/>
      <c r="Q354" s="391"/>
      <c r="R354" s="38" t="s">
        <v>725</v>
      </c>
      <c r="S354" s="35"/>
      <c r="T354" s="35"/>
      <c r="U354" s="381"/>
      <c r="V354" s="401"/>
      <c r="W354" s="424"/>
      <c r="X354" s="569"/>
      <c r="Y354" s="381" t="str">
        <f>IF(Z354="Preventivo","X",IF(Z347="Detectivo","X","X "))</f>
        <v xml:space="preserve">X </v>
      </c>
      <c r="Z354" s="399" t="s">
        <v>593</v>
      </c>
      <c r="AA354" s="387">
        <f>IF(Z354="","",IF(Z354="Preventivo",25%,15%))</f>
        <v>0.15</v>
      </c>
      <c r="AB354" s="399" t="s">
        <v>594</v>
      </c>
      <c r="AC354" s="404">
        <f>IF(AB354="Automatico",25%,15%)</f>
        <v>0.15</v>
      </c>
      <c r="AD354" s="401">
        <f>AA354+AC354</f>
        <v>0.3</v>
      </c>
      <c r="AE354" s="399"/>
      <c r="AF354" s="399"/>
      <c r="AG354" s="399"/>
      <c r="AH354" s="401" t="e">
        <f>AH347-(AH347*AD354)</f>
        <v>#VALUE!</v>
      </c>
      <c r="AI354" s="397"/>
      <c r="AJ354" s="397"/>
      <c r="AK354" s="37"/>
      <c r="AL354" s="381"/>
      <c r="AM354" s="401"/>
      <c r="AN354" s="424"/>
      <c r="AO354" s="569"/>
      <c r="AP354" s="403"/>
      <c r="AQ354" s="403"/>
      <c r="AR354" s="491"/>
      <c r="AS354" s="491"/>
      <c r="AT354" s="403"/>
      <c r="AU354" s="403"/>
      <c r="AV354" s="403"/>
      <c r="AW354" s="403"/>
      <c r="AX354" s="403"/>
      <c r="AY354" s="403"/>
      <c r="AZ354" s="403"/>
      <c r="BA354" s="411"/>
      <c r="BB354" s="403"/>
      <c r="BC354" s="403"/>
      <c r="BD354" s="403"/>
      <c r="BE354" s="403"/>
      <c r="BF354" s="403"/>
      <c r="BG354" s="411"/>
      <c r="BH354" s="403"/>
      <c r="BI354" s="403"/>
      <c r="BJ354" s="403"/>
      <c r="BK354" s="403"/>
      <c r="BL354" s="403"/>
      <c r="BM354" s="411"/>
    </row>
    <row r="355" spans="1:65" s="28" customFormat="1" ht="29.25" customHeight="1">
      <c r="A355" s="403"/>
      <c r="B355" s="403"/>
      <c r="C355" s="403"/>
      <c r="D355" s="403"/>
      <c r="E355" s="403"/>
      <c r="F355" s="569"/>
      <c r="G355" s="403"/>
      <c r="H355" s="403"/>
      <c r="I355" s="403"/>
      <c r="J355" s="403"/>
      <c r="K355" s="403"/>
      <c r="L355" s="403"/>
      <c r="M355" s="403"/>
      <c r="N355" s="560"/>
      <c r="O355" s="403"/>
      <c r="P355" s="468"/>
      <c r="Q355" s="391"/>
      <c r="R355" s="38" t="s">
        <v>731</v>
      </c>
      <c r="S355" s="35"/>
      <c r="T355" s="35"/>
      <c r="U355" s="381"/>
      <c r="V355" s="401"/>
      <c r="W355" s="424"/>
      <c r="X355" s="569"/>
      <c r="Y355" s="402"/>
      <c r="Z355" s="400"/>
      <c r="AA355" s="388"/>
      <c r="AB355" s="400"/>
      <c r="AC355" s="405"/>
      <c r="AD355" s="402"/>
      <c r="AE355" s="399"/>
      <c r="AF355" s="400"/>
      <c r="AG355" s="400"/>
      <c r="AH355" s="401"/>
      <c r="AI355" s="397"/>
      <c r="AJ355" s="397"/>
      <c r="AK355" s="37"/>
      <c r="AL355" s="381"/>
      <c r="AM355" s="401"/>
      <c r="AN355" s="424"/>
      <c r="AO355" s="569"/>
      <c r="AP355" s="410"/>
      <c r="AQ355" s="410"/>
      <c r="AR355" s="410"/>
      <c r="AS355" s="410"/>
      <c r="AT355" s="410"/>
      <c r="AU355" s="403"/>
      <c r="AV355" s="410"/>
      <c r="AW355" s="410"/>
      <c r="AX355" s="410"/>
      <c r="AY355" s="410"/>
      <c r="AZ355" s="410"/>
      <c r="BA355" s="410"/>
      <c r="BB355" s="410"/>
      <c r="BC355" s="410"/>
      <c r="BD355" s="410"/>
      <c r="BE355" s="410"/>
      <c r="BF355" s="410"/>
      <c r="BG355" s="410"/>
      <c r="BH355" s="410"/>
      <c r="BI355" s="410"/>
      <c r="BJ355" s="410"/>
      <c r="BK355" s="410"/>
      <c r="BL355" s="410"/>
      <c r="BM355" s="410"/>
    </row>
    <row r="356" spans="1:65" s="28" customFormat="1" ht="29.25" customHeight="1">
      <c r="A356" s="403"/>
      <c r="B356" s="403"/>
      <c r="C356" s="403"/>
      <c r="D356" s="403"/>
      <c r="E356" s="403"/>
      <c r="F356" s="569"/>
      <c r="G356" s="403"/>
      <c r="H356" s="403"/>
      <c r="I356" s="403"/>
      <c r="J356" s="403"/>
      <c r="K356" s="403"/>
      <c r="L356" s="403"/>
      <c r="M356" s="403"/>
      <c r="N356" s="560"/>
      <c r="O356" s="403"/>
      <c r="P356" s="468"/>
      <c r="Q356" s="391"/>
      <c r="R356" s="38" t="s">
        <v>732</v>
      </c>
      <c r="S356" s="35"/>
      <c r="T356" s="35"/>
      <c r="U356" s="381"/>
      <c r="V356" s="401"/>
      <c r="W356" s="424"/>
      <c r="X356" s="569"/>
      <c r="Y356" s="402"/>
      <c r="Z356" s="400"/>
      <c r="AA356" s="388"/>
      <c r="AB356" s="400"/>
      <c r="AC356" s="405"/>
      <c r="AD356" s="402"/>
      <c r="AE356" s="399"/>
      <c r="AF356" s="400"/>
      <c r="AG356" s="400"/>
      <c r="AH356" s="401"/>
      <c r="AI356" s="397"/>
      <c r="AJ356" s="397"/>
      <c r="AK356" s="37"/>
      <c r="AL356" s="381"/>
      <c r="AM356" s="401"/>
      <c r="AN356" s="424"/>
      <c r="AO356" s="569"/>
      <c r="AP356" s="410"/>
      <c r="AQ356" s="410"/>
      <c r="AR356" s="410"/>
      <c r="AS356" s="410"/>
      <c r="AT356" s="410"/>
      <c r="AU356" s="403"/>
      <c r="AV356" s="410"/>
      <c r="AW356" s="410"/>
      <c r="AX356" s="410"/>
      <c r="AY356" s="410"/>
      <c r="AZ356" s="410"/>
      <c r="BA356" s="410"/>
      <c r="BB356" s="410"/>
      <c r="BC356" s="410"/>
      <c r="BD356" s="410"/>
      <c r="BE356" s="410"/>
      <c r="BF356" s="410"/>
      <c r="BG356" s="410"/>
      <c r="BH356" s="410"/>
      <c r="BI356" s="410"/>
      <c r="BJ356" s="410"/>
      <c r="BK356" s="410"/>
      <c r="BL356" s="410"/>
      <c r="BM356" s="410"/>
    </row>
    <row r="357" spans="1:65" s="28" customFormat="1" ht="29.25" customHeight="1">
      <c r="A357" s="403"/>
      <c r="B357" s="403"/>
      <c r="C357" s="403"/>
      <c r="D357" s="403"/>
      <c r="E357" s="403"/>
      <c r="F357" s="569"/>
      <c r="G357" s="403"/>
      <c r="H357" s="403"/>
      <c r="I357" s="403"/>
      <c r="J357" s="403"/>
      <c r="K357" s="403"/>
      <c r="L357" s="403"/>
      <c r="M357" s="403"/>
      <c r="N357" s="560"/>
      <c r="O357" s="403"/>
      <c r="P357" s="468"/>
      <c r="Q357" s="391"/>
      <c r="R357" s="38" t="s">
        <v>733</v>
      </c>
      <c r="S357" s="35"/>
      <c r="T357" s="35"/>
      <c r="U357" s="381"/>
      <c r="V357" s="401"/>
      <c r="W357" s="424"/>
      <c r="X357" s="569"/>
      <c r="Y357" s="402"/>
      <c r="Z357" s="400"/>
      <c r="AA357" s="388"/>
      <c r="AB357" s="400"/>
      <c r="AC357" s="405"/>
      <c r="AD357" s="402"/>
      <c r="AE357" s="399"/>
      <c r="AF357" s="400"/>
      <c r="AG357" s="400"/>
      <c r="AH357" s="401"/>
      <c r="AI357" s="397"/>
      <c r="AJ357" s="397"/>
      <c r="AK357" s="37"/>
      <c r="AL357" s="381"/>
      <c r="AM357" s="401"/>
      <c r="AN357" s="424"/>
      <c r="AO357" s="569"/>
      <c r="AP357" s="410"/>
      <c r="AQ357" s="410"/>
      <c r="AR357" s="410"/>
      <c r="AS357" s="410"/>
      <c r="AT357" s="410"/>
      <c r="AU357" s="403"/>
      <c r="AV357" s="410"/>
      <c r="AW357" s="410"/>
      <c r="AX357" s="410"/>
      <c r="AY357" s="410"/>
      <c r="AZ357" s="410"/>
      <c r="BA357" s="410"/>
      <c r="BB357" s="410"/>
      <c r="BC357" s="410"/>
      <c r="BD357" s="410"/>
      <c r="BE357" s="410"/>
      <c r="BF357" s="410"/>
      <c r="BG357" s="410"/>
      <c r="BH357" s="410"/>
      <c r="BI357" s="410"/>
      <c r="BJ357" s="410"/>
      <c r="BK357" s="410"/>
      <c r="BL357" s="410"/>
      <c r="BM357" s="410"/>
    </row>
    <row r="358" spans="1:65" s="28" customFormat="1" ht="29.25" customHeight="1">
      <c r="A358" s="403"/>
      <c r="B358" s="403"/>
      <c r="C358" s="403"/>
      <c r="D358" s="403"/>
      <c r="E358" s="403"/>
      <c r="F358" s="569"/>
      <c r="G358" s="403"/>
      <c r="H358" s="403"/>
      <c r="I358" s="403"/>
      <c r="J358" s="403"/>
      <c r="K358" s="403"/>
      <c r="L358" s="403"/>
      <c r="M358" s="403"/>
      <c r="N358" s="560"/>
      <c r="O358" s="403"/>
      <c r="P358" s="468"/>
      <c r="Q358" s="391"/>
      <c r="R358" s="38" t="s">
        <v>734</v>
      </c>
      <c r="S358" s="35"/>
      <c r="T358" s="35"/>
      <c r="U358" s="381"/>
      <c r="V358" s="401"/>
      <c r="W358" s="424"/>
      <c r="X358" s="569"/>
      <c r="Y358" s="402"/>
      <c r="Z358" s="400"/>
      <c r="AA358" s="388"/>
      <c r="AB358" s="400"/>
      <c r="AC358" s="405"/>
      <c r="AD358" s="402"/>
      <c r="AE358" s="399"/>
      <c r="AF358" s="400"/>
      <c r="AG358" s="400"/>
      <c r="AH358" s="401"/>
      <c r="AI358" s="397"/>
      <c r="AJ358" s="397"/>
      <c r="AK358" s="37"/>
      <c r="AL358" s="381"/>
      <c r="AM358" s="401"/>
      <c r="AN358" s="424"/>
      <c r="AO358" s="569"/>
      <c r="AP358" s="410"/>
      <c r="AQ358" s="410"/>
      <c r="AR358" s="410"/>
      <c r="AS358" s="410"/>
      <c r="AT358" s="410"/>
      <c r="AU358" s="403"/>
      <c r="AV358" s="410"/>
      <c r="AW358" s="410"/>
      <c r="AX358" s="410"/>
      <c r="AY358" s="410"/>
      <c r="AZ358" s="410"/>
      <c r="BA358" s="410"/>
      <c r="BB358" s="410"/>
      <c r="BC358" s="410"/>
      <c r="BD358" s="410"/>
      <c r="BE358" s="410"/>
      <c r="BF358" s="410"/>
      <c r="BG358" s="410"/>
      <c r="BH358" s="410"/>
      <c r="BI358" s="410"/>
      <c r="BJ358" s="410"/>
      <c r="BK358" s="410"/>
      <c r="BL358" s="410"/>
      <c r="BM358" s="410"/>
    </row>
    <row r="359" spans="1:65" s="28" customFormat="1" ht="29.25" customHeight="1">
      <c r="A359" s="403"/>
      <c r="B359" s="403"/>
      <c r="C359" s="403"/>
      <c r="D359" s="403"/>
      <c r="E359" s="403"/>
      <c r="F359" s="569"/>
      <c r="G359" s="403"/>
      <c r="H359" s="403"/>
      <c r="I359" s="403"/>
      <c r="J359" s="403"/>
      <c r="K359" s="403"/>
      <c r="L359" s="403"/>
      <c r="M359" s="403"/>
      <c r="N359" s="560"/>
      <c r="O359" s="403"/>
      <c r="P359" s="468"/>
      <c r="Q359" s="391"/>
      <c r="R359" s="38" t="s">
        <v>735</v>
      </c>
      <c r="S359" s="35"/>
      <c r="T359" s="35"/>
      <c r="U359" s="381"/>
      <c r="V359" s="401"/>
      <c r="W359" s="424"/>
      <c r="X359" s="569"/>
      <c r="Y359" s="402"/>
      <c r="Z359" s="400"/>
      <c r="AA359" s="388"/>
      <c r="AB359" s="400"/>
      <c r="AC359" s="405"/>
      <c r="AD359" s="402"/>
      <c r="AE359" s="399"/>
      <c r="AF359" s="400"/>
      <c r="AG359" s="400"/>
      <c r="AH359" s="401"/>
      <c r="AI359" s="397"/>
      <c r="AJ359" s="397"/>
      <c r="AK359" s="37"/>
      <c r="AL359" s="381"/>
      <c r="AM359" s="401"/>
      <c r="AN359" s="424"/>
      <c r="AO359" s="569"/>
      <c r="AP359" s="410"/>
      <c r="AQ359" s="410"/>
      <c r="AR359" s="410"/>
      <c r="AS359" s="410"/>
      <c r="AT359" s="410"/>
      <c r="AU359" s="403"/>
      <c r="AV359" s="410"/>
      <c r="AW359" s="410"/>
      <c r="AX359" s="410"/>
      <c r="AY359" s="410"/>
      <c r="AZ359" s="410"/>
      <c r="BA359" s="410"/>
      <c r="BB359" s="410"/>
      <c r="BC359" s="410"/>
      <c r="BD359" s="410"/>
      <c r="BE359" s="410"/>
      <c r="BF359" s="410"/>
      <c r="BG359" s="410"/>
      <c r="BH359" s="410"/>
      <c r="BI359" s="410"/>
      <c r="BJ359" s="410"/>
      <c r="BK359" s="410"/>
      <c r="BL359" s="410"/>
      <c r="BM359" s="410"/>
    </row>
    <row r="360" spans="1:65" s="28" customFormat="1" ht="29.25" customHeight="1">
      <c r="A360" s="403"/>
      <c r="B360" s="403"/>
      <c r="C360" s="403"/>
      <c r="D360" s="403"/>
      <c r="E360" s="403"/>
      <c r="F360" s="569"/>
      <c r="G360" s="403"/>
      <c r="H360" s="403"/>
      <c r="I360" s="403"/>
      <c r="J360" s="403"/>
      <c r="K360" s="403"/>
      <c r="L360" s="403"/>
      <c r="M360" s="403"/>
      <c r="N360" s="560"/>
      <c r="O360" s="403"/>
      <c r="P360" s="468"/>
      <c r="Q360" s="391"/>
      <c r="R360" s="38" t="s">
        <v>736</v>
      </c>
      <c r="S360" s="35"/>
      <c r="T360" s="35"/>
      <c r="U360" s="381"/>
      <c r="V360" s="401"/>
      <c r="W360" s="424"/>
      <c r="X360" s="569"/>
      <c r="Y360" s="402"/>
      <c r="Z360" s="400"/>
      <c r="AA360" s="388"/>
      <c r="AB360" s="400"/>
      <c r="AC360" s="405"/>
      <c r="AD360" s="402"/>
      <c r="AE360" s="399"/>
      <c r="AF360" s="400"/>
      <c r="AG360" s="400"/>
      <c r="AH360" s="401"/>
      <c r="AI360" s="397"/>
      <c r="AJ360" s="397"/>
      <c r="AK360" s="37"/>
      <c r="AL360" s="381"/>
      <c r="AM360" s="401"/>
      <c r="AN360" s="424"/>
      <c r="AO360" s="569"/>
      <c r="AP360" s="410"/>
      <c r="AQ360" s="410"/>
      <c r="AR360" s="410"/>
      <c r="AS360" s="410"/>
      <c r="AT360" s="410"/>
      <c r="AU360" s="403"/>
      <c r="AV360" s="410"/>
      <c r="AW360" s="410"/>
      <c r="AX360" s="410"/>
      <c r="AY360" s="410"/>
      <c r="AZ360" s="410"/>
      <c r="BA360" s="410"/>
      <c r="BB360" s="410"/>
      <c r="BC360" s="410"/>
      <c r="BD360" s="410"/>
      <c r="BE360" s="410"/>
      <c r="BF360" s="410"/>
      <c r="BG360" s="410"/>
      <c r="BH360" s="410"/>
      <c r="BI360" s="410"/>
      <c r="BJ360" s="410"/>
      <c r="BK360" s="410"/>
      <c r="BL360" s="410"/>
      <c r="BM360" s="410"/>
    </row>
    <row r="361" spans="1:65" s="28" customFormat="1" ht="29.25" customHeight="1">
      <c r="A361" s="403"/>
      <c r="B361" s="403"/>
      <c r="C361" s="403"/>
      <c r="D361" s="403"/>
      <c r="E361" s="403"/>
      <c r="F361" s="569"/>
      <c r="G361" s="403"/>
      <c r="H361" s="403"/>
      <c r="I361" s="403"/>
      <c r="J361" s="403"/>
      <c r="K361" s="403"/>
      <c r="L361" s="403"/>
      <c r="M361" s="403"/>
      <c r="N361" s="560"/>
      <c r="O361" s="403"/>
      <c r="P361" s="468"/>
      <c r="Q361" s="391"/>
      <c r="R361" s="38" t="s">
        <v>737</v>
      </c>
      <c r="S361" s="35"/>
      <c r="T361" s="35"/>
      <c r="U361" s="381"/>
      <c r="V361" s="401"/>
      <c r="W361" s="424"/>
      <c r="X361" s="569"/>
      <c r="Y361" s="402"/>
      <c r="Z361" s="400"/>
      <c r="AA361" s="388"/>
      <c r="AB361" s="400"/>
      <c r="AC361" s="405"/>
      <c r="AD361" s="402"/>
      <c r="AE361" s="399"/>
      <c r="AF361" s="400"/>
      <c r="AG361" s="400"/>
      <c r="AH361" s="401"/>
      <c r="AI361" s="397"/>
      <c r="AJ361" s="397"/>
      <c r="AK361" s="37"/>
      <c r="AL361" s="381"/>
      <c r="AM361" s="401"/>
      <c r="AN361" s="424"/>
      <c r="AO361" s="569"/>
      <c r="AP361" s="410"/>
      <c r="AQ361" s="410"/>
      <c r="AR361" s="410"/>
      <c r="AS361" s="410"/>
      <c r="AT361" s="410"/>
      <c r="AU361" s="403"/>
      <c r="AV361" s="410"/>
      <c r="AW361" s="410"/>
      <c r="AX361" s="410"/>
      <c r="AY361" s="410"/>
      <c r="AZ361" s="410"/>
      <c r="BA361" s="410"/>
      <c r="BB361" s="410"/>
      <c r="BC361" s="410"/>
      <c r="BD361" s="410"/>
      <c r="BE361" s="410"/>
      <c r="BF361" s="410"/>
      <c r="BG361" s="410"/>
      <c r="BH361" s="410"/>
      <c r="BI361" s="410"/>
      <c r="BJ361" s="410"/>
      <c r="BK361" s="410"/>
      <c r="BL361" s="410"/>
      <c r="BM361" s="410"/>
    </row>
    <row r="362" spans="1:65" s="28" customFormat="1" ht="29.25" customHeight="1">
      <c r="A362" s="403"/>
      <c r="B362" s="403"/>
      <c r="C362" s="403"/>
      <c r="D362" s="403"/>
      <c r="E362" s="403"/>
      <c r="F362" s="569"/>
      <c r="G362" s="403"/>
      <c r="H362" s="403"/>
      <c r="I362" s="403"/>
      <c r="J362" s="403"/>
      <c r="K362" s="403"/>
      <c r="L362" s="403"/>
      <c r="M362" s="403"/>
      <c r="N362" s="560"/>
      <c r="O362" s="403"/>
      <c r="P362" s="468"/>
      <c r="Q362" s="391"/>
      <c r="R362" s="38" t="s">
        <v>738</v>
      </c>
      <c r="S362" s="35"/>
      <c r="T362" s="35"/>
      <c r="U362" s="381"/>
      <c r="V362" s="401"/>
      <c r="W362" s="424"/>
      <c r="X362" s="569"/>
      <c r="Y362" s="402"/>
      <c r="Z362" s="400"/>
      <c r="AA362" s="388"/>
      <c r="AB362" s="400"/>
      <c r="AC362" s="405"/>
      <c r="AD362" s="402"/>
      <c r="AE362" s="399"/>
      <c r="AF362" s="400"/>
      <c r="AG362" s="400"/>
      <c r="AH362" s="401"/>
      <c r="AI362" s="397"/>
      <c r="AJ362" s="397"/>
      <c r="AK362" s="37"/>
      <c r="AL362" s="381"/>
      <c r="AM362" s="401"/>
      <c r="AN362" s="424"/>
      <c r="AO362" s="569"/>
      <c r="AP362" s="410"/>
      <c r="AQ362" s="410"/>
      <c r="AR362" s="410"/>
      <c r="AS362" s="410"/>
      <c r="AT362" s="410"/>
      <c r="AU362" s="403"/>
      <c r="AV362" s="410"/>
      <c r="AW362" s="410"/>
      <c r="AX362" s="410"/>
      <c r="AY362" s="410"/>
      <c r="AZ362" s="410"/>
      <c r="BA362" s="410"/>
      <c r="BB362" s="410"/>
      <c r="BC362" s="410"/>
      <c r="BD362" s="410"/>
      <c r="BE362" s="410"/>
      <c r="BF362" s="410"/>
      <c r="BG362" s="410"/>
      <c r="BH362" s="410"/>
      <c r="BI362" s="410"/>
      <c r="BJ362" s="410"/>
      <c r="BK362" s="410"/>
      <c r="BL362" s="410"/>
      <c r="BM362" s="410"/>
    </row>
    <row r="363" spans="1:65" s="28" customFormat="1" ht="29.25" customHeight="1">
      <c r="A363" s="403"/>
      <c r="B363" s="403"/>
      <c r="C363" s="403"/>
      <c r="D363" s="403"/>
      <c r="E363" s="403"/>
      <c r="F363" s="569"/>
      <c r="G363" s="403"/>
      <c r="H363" s="403"/>
      <c r="I363" s="403"/>
      <c r="J363" s="403"/>
      <c r="K363" s="403"/>
      <c r="L363" s="403"/>
      <c r="M363" s="403"/>
      <c r="N363" s="560"/>
      <c r="O363" s="403"/>
      <c r="P363" s="468"/>
      <c r="Q363" s="391"/>
      <c r="R363" s="38" t="s">
        <v>739</v>
      </c>
      <c r="S363" s="35"/>
      <c r="T363" s="35"/>
      <c r="U363" s="381"/>
      <c r="V363" s="401"/>
      <c r="W363" s="424"/>
      <c r="X363" s="569"/>
      <c r="Y363" s="402"/>
      <c r="Z363" s="400"/>
      <c r="AA363" s="388"/>
      <c r="AB363" s="400"/>
      <c r="AC363" s="405"/>
      <c r="AD363" s="402"/>
      <c r="AE363" s="399"/>
      <c r="AF363" s="400"/>
      <c r="AG363" s="400"/>
      <c r="AH363" s="401"/>
      <c r="AI363" s="397"/>
      <c r="AJ363" s="397"/>
      <c r="AK363" s="37"/>
      <c r="AL363" s="381"/>
      <c r="AM363" s="401"/>
      <c r="AN363" s="424"/>
      <c r="AO363" s="569"/>
      <c r="AP363" s="410"/>
      <c r="AQ363" s="410"/>
      <c r="AR363" s="410"/>
      <c r="AS363" s="410"/>
      <c r="AT363" s="410"/>
      <c r="AU363" s="403"/>
      <c r="AV363" s="410"/>
      <c r="AW363" s="410"/>
      <c r="AX363" s="410"/>
      <c r="AY363" s="410"/>
      <c r="AZ363" s="410"/>
      <c r="BA363" s="410"/>
      <c r="BB363" s="410"/>
      <c r="BC363" s="410"/>
      <c r="BD363" s="410"/>
      <c r="BE363" s="410"/>
      <c r="BF363" s="410"/>
      <c r="BG363" s="410"/>
      <c r="BH363" s="410"/>
      <c r="BI363" s="410"/>
      <c r="BJ363" s="410"/>
      <c r="BK363" s="410"/>
      <c r="BL363" s="410"/>
      <c r="BM363" s="410"/>
    </row>
    <row r="364" spans="1:65" s="28" customFormat="1" ht="29.25" customHeight="1">
      <c r="A364" s="403"/>
      <c r="B364" s="403"/>
      <c r="C364" s="403"/>
      <c r="D364" s="403"/>
      <c r="E364" s="403"/>
      <c r="F364" s="569"/>
      <c r="G364" s="403"/>
      <c r="H364" s="403"/>
      <c r="I364" s="403"/>
      <c r="J364" s="403"/>
      <c r="K364" s="403"/>
      <c r="L364" s="403"/>
      <c r="M364" s="403"/>
      <c r="N364" s="560"/>
      <c r="O364" s="403"/>
      <c r="P364" s="468"/>
      <c r="Q364" s="391"/>
      <c r="R364" s="38" t="s">
        <v>740</v>
      </c>
      <c r="S364" s="35"/>
      <c r="T364" s="35"/>
      <c r="U364" s="381"/>
      <c r="V364" s="401"/>
      <c r="W364" s="424"/>
      <c r="X364" s="569"/>
      <c r="Y364" s="402"/>
      <c r="Z364" s="400"/>
      <c r="AA364" s="388"/>
      <c r="AB364" s="400"/>
      <c r="AC364" s="405"/>
      <c r="AD364" s="402"/>
      <c r="AE364" s="399"/>
      <c r="AF364" s="400"/>
      <c r="AG364" s="400"/>
      <c r="AH364" s="401"/>
      <c r="AI364" s="397"/>
      <c r="AJ364" s="397"/>
      <c r="AK364" s="37"/>
      <c r="AL364" s="381"/>
      <c r="AM364" s="401"/>
      <c r="AN364" s="424"/>
      <c r="AO364" s="569"/>
      <c r="AP364" s="410"/>
      <c r="AQ364" s="410"/>
      <c r="AR364" s="410"/>
      <c r="AS364" s="410"/>
      <c r="AT364" s="410"/>
      <c r="AU364" s="403"/>
      <c r="AV364" s="410"/>
      <c r="AW364" s="410"/>
      <c r="AX364" s="410"/>
      <c r="AY364" s="410"/>
      <c r="AZ364" s="410"/>
      <c r="BA364" s="410"/>
      <c r="BB364" s="410"/>
      <c r="BC364" s="410"/>
      <c r="BD364" s="410"/>
      <c r="BE364" s="410"/>
      <c r="BF364" s="410"/>
      <c r="BG364" s="410"/>
      <c r="BH364" s="410"/>
      <c r="BI364" s="410"/>
      <c r="BJ364" s="410"/>
      <c r="BK364" s="410"/>
      <c r="BL364" s="410"/>
      <c r="BM364" s="410"/>
    </row>
    <row r="365" spans="1:65" s="28" customFormat="1" ht="29.25" customHeight="1">
      <c r="A365" s="403"/>
      <c r="B365" s="403"/>
      <c r="C365" s="403"/>
      <c r="D365" s="403"/>
      <c r="E365" s="403"/>
      <c r="F365" s="569"/>
      <c r="G365" s="403"/>
      <c r="H365" s="403"/>
      <c r="I365" s="403"/>
      <c r="J365" s="403"/>
      <c r="K365" s="403"/>
      <c r="L365" s="403"/>
      <c r="M365" s="403"/>
      <c r="N365" s="560"/>
      <c r="O365" s="403"/>
      <c r="P365" s="468"/>
      <c r="Q365" s="391"/>
      <c r="R365" s="38" t="s">
        <v>741</v>
      </c>
      <c r="S365" s="35"/>
      <c r="T365" s="35"/>
      <c r="U365" s="381"/>
      <c r="V365" s="401"/>
      <c r="W365" s="424"/>
      <c r="X365" s="569"/>
      <c r="Y365" s="402"/>
      <c r="Z365" s="400"/>
      <c r="AA365" s="388"/>
      <c r="AB365" s="400"/>
      <c r="AC365" s="405"/>
      <c r="AD365" s="402"/>
      <c r="AE365" s="399"/>
      <c r="AF365" s="400"/>
      <c r="AG365" s="400"/>
      <c r="AH365" s="401"/>
      <c r="AI365" s="397"/>
      <c r="AJ365" s="397"/>
      <c r="AK365" s="37"/>
      <c r="AL365" s="381"/>
      <c r="AM365" s="401"/>
      <c r="AN365" s="424"/>
      <c r="AO365" s="569"/>
      <c r="AP365" s="410"/>
      <c r="AQ365" s="410"/>
      <c r="AR365" s="410"/>
      <c r="AS365" s="410"/>
      <c r="AT365" s="410"/>
      <c r="AU365" s="403"/>
      <c r="AV365" s="410"/>
      <c r="AW365" s="410"/>
      <c r="AX365" s="410"/>
      <c r="AY365" s="410"/>
      <c r="AZ365" s="410"/>
      <c r="BA365" s="410"/>
      <c r="BB365" s="410"/>
      <c r="BC365" s="410"/>
      <c r="BD365" s="410"/>
      <c r="BE365" s="410"/>
      <c r="BF365" s="410"/>
      <c r="BG365" s="410"/>
      <c r="BH365" s="410"/>
      <c r="BI365" s="410"/>
      <c r="BJ365" s="410"/>
      <c r="BK365" s="410"/>
      <c r="BL365" s="410"/>
      <c r="BM365" s="410"/>
    </row>
    <row r="366" spans="1:65" s="28" customFormat="1" ht="29.25" customHeight="1">
      <c r="A366" s="403"/>
      <c r="B366" s="403"/>
      <c r="C366" s="403"/>
      <c r="D366" s="403"/>
      <c r="E366" s="403"/>
      <c r="F366" s="569"/>
      <c r="G366" s="403"/>
      <c r="H366" s="403"/>
      <c r="I366" s="403"/>
      <c r="J366" s="403"/>
      <c r="K366" s="403"/>
      <c r="L366" s="403"/>
      <c r="M366" s="403"/>
      <c r="N366" s="560"/>
      <c r="O366" s="403"/>
      <c r="P366" s="469"/>
      <c r="Q366" s="392"/>
      <c r="R366" s="36" t="s">
        <v>742</v>
      </c>
      <c r="S366" s="35">
        <f>COUNTA(S347:S365)</f>
        <v>0</v>
      </c>
      <c r="T366" s="35">
        <f>COUNTA(T347:T365)</f>
        <v>0</v>
      </c>
      <c r="U366" s="381"/>
      <c r="V366" s="401"/>
      <c r="W366" s="424"/>
      <c r="X366" s="569"/>
      <c r="Y366" s="402"/>
      <c r="Z366" s="400"/>
      <c r="AA366" s="389"/>
      <c r="AB366" s="400"/>
      <c r="AC366" s="406"/>
      <c r="AD366" s="402"/>
      <c r="AE366" s="399"/>
      <c r="AF366" s="400"/>
      <c r="AG366" s="400"/>
      <c r="AH366" s="401"/>
      <c r="AI366" s="398"/>
      <c r="AJ366" s="398"/>
      <c r="AK366" s="34"/>
      <c r="AL366" s="381"/>
      <c r="AM366" s="401"/>
      <c r="AN366" s="424"/>
      <c r="AO366" s="569"/>
      <c r="AP366" s="410"/>
      <c r="AQ366" s="410"/>
      <c r="AR366" s="410"/>
      <c r="AS366" s="410"/>
      <c r="AT366" s="410"/>
      <c r="AU366" s="403"/>
      <c r="AV366" s="410"/>
      <c r="AW366" s="410"/>
      <c r="AX366" s="410"/>
      <c r="AY366" s="410"/>
      <c r="AZ366" s="410"/>
      <c r="BA366" s="410"/>
      <c r="BB366" s="410"/>
      <c r="BC366" s="410"/>
      <c r="BD366" s="410"/>
      <c r="BE366" s="410"/>
      <c r="BF366" s="410"/>
      <c r="BG366" s="410"/>
      <c r="BH366" s="410"/>
      <c r="BI366" s="410"/>
      <c r="BJ366" s="410"/>
      <c r="BK366" s="410"/>
      <c r="BL366" s="410"/>
      <c r="BM366" s="410"/>
    </row>
    <row r="367" spans="1:65" s="28" customFormat="1" ht="15" customHeight="1">
      <c r="A367" s="48">
        <v>12</v>
      </c>
      <c r="F367" s="122"/>
      <c r="Q367" s="33"/>
      <c r="V367" s="33"/>
      <c r="W367" s="31"/>
      <c r="X367" s="122"/>
      <c r="AD367" s="32"/>
      <c r="AH367" s="32"/>
      <c r="AI367" s="32"/>
      <c r="AJ367" s="32"/>
      <c r="AK367" s="32"/>
      <c r="AN367" s="31"/>
      <c r="AO367" s="122"/>
      <c r="AR367" s="30"/>
      <c r="AS367" s="30"/>
      <c r="BA367" s="29"/>
      <c r="BG367" s="29"/>
      <c r="BM367" s="29"/>
    </row>
    <row r="368" spans="1:65" ht="15" customHeight="1">
      <c r="A368" s="48">
        <v>12</v>
      </c>
    </row>
    <row r="369" spans="1:1" ht="15" customHeight="1">
      <c r="A369" s="48">
        <v>12</v>
      </c>
    </row>
    <row r="370" spans="1:1" ht="15" customHeight="1">
      <c r="A370" s="48">
        <v>12</v>
      </c>
    </row>
    <row r="371" spans="1:1" ht="15" customHeight="1">
      <c r="A371" s="48">
        <v>12</v>
      </c>
    </row>
    <row r="372" spans="1:1" ht="15" customHeight="1">
      <c r="A372" s="48">
        <v>12</v>
      </c>
    </row>
    <row r="373" spans="1:1" ht="15" customHeight="1">
      <c r="A373" s="48">
        <v>12</v>
      </c>
    </row>
    <row r="374" spans="1:1" ht="15" customHeight="1">
      <c r="A374" s="48">
        <v>12</v>
      </c>
    </row>
    <row r="375" spans="1:1" ht="15" customHeight="1">
      <c r="A375" s="48">
        <v>12</v>
      </c>
    </row>
    <row r="376" spans="1:1" ht="15" customHeight="1">
      <c r="A376" s="48">
        <v>12</v>
      </c>
    </row>
    <row r="377" spans="1:1" ht="15" customHeight="1">
      <c r="A377" s="48">
        <v>12</v>
      </c>
    </row>
    <row r="378" spans="1:1" ht="15" customHeight="1">
      <c r="A378" s="48">
        <v>12</v>
      </c>
    </row>
    <row r="379" spans="1:1" ht="15" customHeight="1">
      <c r="A379" s="48">
        <v>12</v>
      </c>
    </row>
    <row r="380" spans="1:1" ht="15" customHeight="1">
      <c r="A380" s="48">
        <v>12</v>
      </c>
    </row>
    <row r="381" spans="1:1" ht="15" customHeight="1">
      <c r="A381" s="48">
        <v>12</v>
      </c>
    </row>
    <row r="382" spans="1:1" ht="15" customHeight="1">
      <c r="A382" s="48">
        <v>12</v>
      </c>
    </row>
    <row r="383" spans="1:1" ht="15" customHeight="1">
      <c r="A383" s="48">
        <v>12</v>
      </c>
    </row>
    <row r="384" spans="1:1" ht="15" customHeight="1">
      <c r="A384" s="48">
        <v>12</v>
      </c>
    </row>
    <row r="385" spans="1:1" ht="0.75" customHeight="1">
      <c r="A385" s="438">
        <v>12</v>
      </c>
    </row>
    <row r="386" spans="1:1" ht="2.25" customHeight="1">
      <c r="A386" s="438">
        <v>12</v>
      </c>
    </row>
  </sheetData>
  <autoFilter ref="A4:XFB386" xr:uid="{601A1AB7-0476-4500-9CE0-AAAA6AF531F3}">
    <filterColumn colId="0"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autoFilter>
  <mergeCells count="1698">
    <mergeCell ref="X4:AO4"/>
    <mergeCell ref="AP4:AU5"/>
    <mergeCell ref="AV4:BA5"/>
    <mergeCell ref="BB4:BG5"/>
    <mergeCell ref="BH4:BM5"/>
    <mergeCell ref="X5:X6"/>
    <mergeCell ref="Z5:AG5"/>
    <mergeCell ref="AH5:AH6"/>
    <mergeCell ref="AI5:AI6"/>
    <mergeCell ref="AJ5:AJ6"/>
    <mergeCell ref="AL5:AL6"/>
    <mergeCell ref="AM5:AM6"/>
    <mergeCell ref="AN5:AN6"/>
    <mergeCell ref="AO5:AO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AZ127:AZ133"/>
    <mergeCell ref="BC134:BC146"/>
    <mergeCell ref="A1:B3"/>
    <mergeCell ref="C1:M1"/>
    <mergeCell ref="N1:P3"/>
    <mergeCell ref="C2:M2"/>
    <mergeCell ref="C3:F3"/>
    <mergeCell ref="G3:M3"/>
    <mergeCell ref="A4:B6"/>
    <mergeCell ref="C4:C6"/>
    <mergeCell ref="D4:D6"/>
    <mergeCell ref="E4:E6"/>
    <mergeCell ref="F4:J5"/>
    <mergeCell ref="K4:W5"/>
    <mergeCell ref="A67:A86"/>
    <mergeCell ref="B67:B86"/>
    <mergeCell ref="C67:C86"/>
    <mergeCell ref="D67:D86"/>
    <mergeCell ref="E67:E86"/>
    <mergeCell ref="F67:F86"/>
    <mergeCell ref="J67:J86"/>
    <mergeCell ref="K67:K86"/>
    <mergeCell ref="L67:L86"/>
    <mergeCell ref="G67:G86"/>
    <mergeCell ref="H67:H86"/>
    <mergeCell ref="I67:I86"/>
    <mergeCell ref="M7:M26"/>
    <mergeCell ref="N7:N26"/>
    <mergeCell ref="A27:A46"/>
    <mergeCell ref="B27:B46"/>
    <mergeCell ref="C27:C46"/>
    <mergeCell ref="D27:D46"/>
    <mergeCell ref="A7:A26"/>
    <mergeCell ref="B7:B26"/>
    <mergeCell ref="E27:E46"/>
    <mergeCell ref="F27:F46"/>
    <mergeCell ref="BL127:BL133"/>
    <mergeCell ref="BM127:BM133"/>
    <mergeCell ref="X134:X146"/>
    <mergeCell ref="Y134:Y146"/>
    <mergeCell ref="Z134:Z146"/>
    <mergeCell ref="AA134:AA146"/>
    <mergeCell ref="AB134:AB146"/>
    <mergeCell ref="AC134:AC146"/>
    <mergeCell ref="AD134:AD146"/>
    <mergeCell ref="AE134:AE146"/>
    <mergeCell ref="AF134:AF146"/>
    <mergeCell ref="AG134:AG146"/>
    <mergeCell ref="AH134:AH146"/>
    <mergeCell ref="AP134:AP146"/>
    <mergeCell ref="AQ134:AQ146"/>
    <mergeCell ref="AR134:AR146"/>
    <mergeCell ref="AS134:AS146"/>
    <mergeCell ref="BE134:BE146"/>
    <mergeCell ref="BF134:BF146"/>
    <mergeCell ref="AG127:AG133"/>
    <mergeCell ref="AH127:AH133"/>
    <mergeCell ref="AI127:AI146"/>
    <mergeCell ref="AJ127:AJ146"/>
    <mergeCell ref="AL127:AL146"/>
    <mergeCell ref="AA127:AA133"/>
    <mergeCell ref="AB127:AB133"/>
    <mergeCell ref="BG134:BG146"/>
    <mergeCell ref="BH134:BH146"/>
    <mergeCell ref="BI134:BI146"/>
    <mergeCell ref="BJ134:BJ146"/>
    <mergeCell ref="A127:A146"/>
    <mergeCell ref="BA127:BA133"/>
    <mergeCell ref="BB127:BB133"/>
    <mergeCell ref="BG127:BG133"/>
    <mergeCell ref="BH127:BH133"/>
    <mergeCell ref="AQ127:AQ133"/>
    <mergeCell ref="AR127:AR133"/>
    <mergeCell ref="AS127:AS133"/>
    <mergeCell ref="AT127:AT133"/>
    <mergeCell ref="AT134:AT146"/>
    <mergeCell ref="BC127:BC133"/>
    <mergeCell ref="BD127:BD133"/>
    <mergeCell ref="BE127:BE133"/>
    <mergeCell ref="BF127:BF133"/>
    <mergeCell ref="BK347:BK353"/>
    <mergeCell ref="AQ154:AQ166"/>
    <mergeCell ref="AR154:AR166"/>
    <mergeCell ref="AS154:AS166"/>
    <mergeCell ref="BF154:BF166"/>
    <mergeCell ref="BG154:BG166"/>
    <mergeCell ref="AY127:AY133"/>
    <mergeCell ref="BE347:BE353"/>
    <mergeCell ref="AW207:AW213"/>
    <mergeCell ref="BD134:BD146"/>
    <mergeCell ref="BF167:BF173"/>
    <mergeCell ref="BG167:BG173"/>
    <mergeCell ref="U347:U366"/>
    <mergeCell ref="U127:U146"/>
    <mergeCell ref="AB347:AB353"/>
    <mergeCell ref="AC347:AC353"/>
    <mergeCell ref="AD347:AD353"/>
    <mergeCell ref="AE347:AE353"/>
    <mergeCell ref="AH347:AH353"/>
    <mergeCell ref="AI347:AI366"/>
    <mergeCell ref="AJ347:AJ366"/>
    <mergeCell ref="AE354:AE366"/>
    <mergeCell ref="AF354:AF366"/>
    <mergeCell ref="AG354:AG366"/>
    <mergeCell ref="AH354:AH366"/>
    <mergeCell ref="V347:V366"/>
    <mergeCell ref="W347:W366"/>
    <mergeCell ref="X347:X353"/>
    <mergeCell ref="AC354:AC366"/>
    <mergeCell ref="X354:X366"/>
    <mergeCell ref="Y347:Y353"/>
    <mergeCell ref="Z347:Z353"/>
    <mergeCell ref="X127:X133"/>
    <mergeCell ref="Y127:Y133"/>
    <mergeCell ref="Z127:Z133"/>
    <mergeCell ref="V127:V146"/>
    <mergeCell ref="W127:W146"/>
    <mergeCell ref="AC127:AC133"/>
    <mergeCell ref="AD127:AD133"/>
    <mergeCell ref="Z167:Z173"/>
    <mergeCell ref="AA167:AA173"/>
    <mergeCell ref="X154:X166"/>
    <mergeCell ref="Y154:Y166"/>
    <mergeCell ref="Z154:Z166"/>
    <mergeCell ref="AB174:AB186"/>
    <mergeCell ref="Y194:Y206"/>
    <mergeCell ref="Z194:Z206"/>
    <mergeCell ref="AA194:AA206"/>
    <mergeCell ref="X247:X253"/>
    <mergeCell ref="X254:X266"/>
    <mergeCell ref="A267:A286"/>
    <mergeCell ref="B267:B286"/>
    <mergeCell ref="C267:C286"/>
    <mergeCell ref="D267:D286"/>
    <mergeCell ref="AA347:AA353"/>
    <mergeCell ref="V147:V166"/>
    <mergeCell ref="AD354:AD366"/>
    <mergeCell ref="BB354:BB366"/>
    <mergeCell ref="BC354:BC366"/>
    <mergeCell ref="AZ347:AZ353"/>
    <mergeCell ref="BA347:BA353"/>
    <mergeCell ref="BB347:BB353"/>
    <mergeCell ref="BC347:BC353"/>
    <mergeCell ref="BD347:BD353"/>
    <mergeCell ref="BF347:BF353"/>
    <mergeCell ref="AP354:AP366"/>
    <mergeCell ref="AR347:AR353"/>
    <mergeCell ref="AD147:AD153"/>
    <mergeCell ref="AE167:AE173"/>
    <mergeCell ref="AF167:AF173"/>
    <mergeCell ref="AG167:AG173"/>
    <mergeCell ref="AX347:AX353"/>
    <mergeCell ref="AY347:AY353"/>
    <mergeCell ref="AX167:AX173"/>
    <mergeCell ref="AY167:AY173"/>
    <mergeCell ref="AZ167:AZ173"/>
    <mergeCell ref="BA167:BA173"/>
    <mergeCell ref="BB167:BB173"/>
    <mergeCell ref="BC167:BC173"/>
    <mergeCell ref="BD167:BD173"/>
    <mergeCell ref="AF347:AF353"/>
    <mergeCell ref="AG347:AG353"/>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BL134:BL146"/>
    <mergeCell ref="BM134:BM146"/>
    <mergeCell ref="BM147:BM153"/>
    <mergeCell ref="AP154:AP166"/>
    <mergeCell ref="BA134:BA146"/>
    <mergeCell ref="BB134:BB146"/>
    <mergeCell ref="BE147:BE153"/>
    <mergeCell ref="AM127:AM146"/>
    <mergeCell ref="AN127:AN146"/>
    <mergeCell ref="AV127:AV133"/>
    <mergeCell ref="AU134:AU146"/>
    <mergeCell ref="AV134:AV146"/>
    <mergeCell ref="AW134:AW146"/>
    <mergeCell ref="BI127:BI133"/>
    <mergeCell ref="BJ127:BJ133"/>
    <mergeCell ref="AX134:AX146"/>
    <mergeCell ref="AU127:AU133"/>
    <mergeCell ref="BK127:BK133"/>
    <mergeCell ref="AZ354:AZ366"/>
    <mergeCell ref="BA354:BA366"/>
    <mergeCell ref="AU347:AU353"/>
    <mergeCell ref="AV347:AV353"/>
    <mergeCell ref="BI347:BI353"/>
    <mergeCell ref="BJ347:BJ353"/>
    <mergeCell ref="BM154:BM166"/>
    <mergeCell ref="AU154:AU166"/>
    <mergeCell ref="BJ147:BJ153"/>
    <mergeCell ref="BK147:BK153"/>
    <mergeCell ref="AE147:AE153"/>
    <mergeCell ref="AF147:AF153"/>
    <mergeCell ref="AG147:AG153"/>
    <mergeCell ref="AH147:AH153"/>
    <mergeCell ref="AI147:AI166"/>
    <mergeCell ref="BD147:BD153"/>
    <mergeCell ref="BI154:BI166"/>
    <mergeCell ref="BJ154:BJ166"/>
    <mergeCell ref="BD227:BD233"/>
    <mergeCell ref="BE227:BE233"/>
    <mergeCell ref="BF227:BF233"/>
    <mergeCell ref="BF214:BF226"/>
    <mergeCell ref="AW347:AW353"/>
    <mergeCell ref="BH347:BH353"/>
    <mergeCell ref="BJ354:BJ366"/>
    <mergeCell ref="BK354:BK366"/>
    <mergeCell ref="AV354:AV366"/>
    <mergeCell ref="AW354:AW366"/>
    <mergeCell ref="AX154:AX166"/>
    <mergeCell ref="AY154:AY166"/>
    <mergeCell ref="AX207:AX213"/>
    <mergeCell ref="AY207:AY213"/>
    <mergeCell ref="BL354:BL366"/>
    <mergeCell ref="AX354:AX366"/>
    <mergeCell ref="AY354:AY366"/>
    <mergeCell ref="BM354:BM366"/>
    <mergeCell ref="BD354:BD366"/>
    <mergeCell ref="BE354:BE366"/>
    <mergeCell ref="BF354:BF366"/>
    <mergeCell ref="BG354:BG366"/>
    <mergeCell ref="BH354:BH366"/>
    <mergeCell ref="BI354:BI366"/>
    <mergeCell ref="AU147:AU153"/>
    <mergeCell ref="AV147:AV153"/>
    <mergeCell ref="AW147:AW153"/>
    <mergeCell ref="AX147:AX153"/>
    <mergeCell ref="AY147:AY153"/>
    <mergeCell ref="AZ147:AZ153"/>
    <mergeCell ref="BG147:BG153"/>
    <mergeCell ref="BH147:BH153"/>
    <mergeCell ref="BI147:BI153"/>
    <mergeCell ref="BG347:BG353"/>
    <mergeCell ref="BL347:BL353"/>
    <mergeCell ref="BM347:BM353"/>
    <mergeCell ref="BM174:BM186"/>
    <mergeCell ref="BL174:BL186"/>
    <mergeCell ref="BJ174:BJ186"/>
    <mergeCell ref="BK174:BK186"/>
    <mergeCell ref="BE154:BE166"/>
    <mergeCell ref="BA147:BA153"/>
    <mergeCell ref="BB147:BB153"/>
    <mergeCell ref="BD154:BD166"/>
    <mergeCell ref="BH207:BH213"/>
    <mergeCell ref="AX214:AX226"/>
    <mergeCell ref="AL347:AL366"/>
    <mergeCell ref="AM347:AM366"/>
    <mergeCell ref="AN347:AN366"/>
    <mergeCell ref="AO347:AO366"/>
    <mergeCell ref="AP347:AP353"/>
    <mergeCell ref="AQ347:AQ353"/>
    <mergeCell ref="AQ354:AQ366"/>
    <mergeCell ref="AR354:AR366"/>
    <mergeCell ref="AS354:AS366"/>
    <mergeCell ref="AT354:AT366"/>
    <mergeCell ref="AU354:AU366"/>
    <mergeCell ref="W147:W166"/>
    <mergeCell ref="X147:X153"/>
    <mergeCell ref="L147:L166"/>
    <mergeCell ref="M147:M166"/>
    <mergeCell ref="N147:N166"/>
    <mergeCell ref="O147:O166"/>
    <mergeCell ref="P147:P166"/>
    <mergeCell ref="Q147:Q166"/>
    <mergeCell ref="U147:U166"/>
    <mergeCell ref="AA154:AA166"/>
    <mergeCell ref="W187:W206"/>
    <mergeCell ref="X187:X193"/>
    <mergeCell ref="Y187:Y193"/>
    <mergeCell ref="Z187:Z193"/>
    <mergeCell ref="AG174:AG186"/>
    <mergeCell ref="AS174:AS186"/>
    <mergeCell ref="AB187:AB193"/>
    <mergeCell ref="P187:P206"/>
    <mergeCell ref="X194:X206"/>
    <mergeCell ref="Q267:Q286"/>
    <mergeCell ref="U267:U286"/>
    <mergeCell ref="BM67:BM73"/>
    <mergeCell ref="X74:X86"/>
    <mergeCell ref="Y354:Y366"/>
    <mergeCell ref="Z354:Z366"/>
    <mergeCell ref="AA354:AA366"/>
    <mergeCell ref="AB354:AB366"/>
    <mergeCell ref="BJ74:BJ86"/>
    <mergeCell ref="BK74:BK86"/>
    <mergeCell ref="AE74:AE86"/>
    <mergeCell ref="BJ67:BJ73"/>
    <mergeCell ref="BF74:BF86"/>
    <mergeCell ref="BG74:BG86"/>
    <mergeCell ref="BH74:BH86"/>
    <mergeCell ref="BI74:BI86"/>
    <mergeCell ref="BB74:BB86"/>
    <mergeCell ref="BC74:BC86"/>
    <mergeCell ref="Y74:Y86"/>
    <mergeCell ref="Z74:Z86"/>
    <mergeCell ref="X114:X126"/>
    <mergeCell ref="Y114:Y126"/>
    <mergeCell ref="AQ107:AQ113"/>
    <mergeCell ref="AW94:AW106"/>
    <mergeCell ref="AP87:AP93"/>
    <mergeCell ref="AQ87:AQ93"/>
    <mergeCell ref="AQ94:AQ106"/>
    <mergeCell ref="AR87:AR93"/>
    <mergeCell ref="AS87:AS93"/>
    <mergeCell ref="AZ154:AZ166"/>
    <mergeCell ref="BA154:BA166"/>
    <mergeCell ref="AR94:AR106"/>
    <mergeCell ref="AS347:AS353"/>
    <mergeCell ref="AT347:AT353"/>
    <mergeCell ref="B167:B186"/>
    <mergeCell ref="C167:C186"/>
    <mergeCell ref="D167:D186"/>
    <mergeCell ref="AU94:AU106"/>
    <mergeCell ref="Y107:Y113"/>
    <mergeCell ref="Z107:Z113"/>
    <mergeCell ref="AA107:AA113"/>
    <mergeCell ref="AO87:AO106"/>
    <mergeCell ref="AN107:AN126"/>
    <mergeCell ref="AP107:AP113"/>
    <mergeCell ref="AC147:AC153"/>
    <mergeCell ref="Z114:Z126"/>
    <mergeCell ref="AA114:AA126"/>
    <mergeCell ref="AB114:AB126"/>
    <mergeCell ref="AC114:AC126"/>
    <mergeCell ref="AD114:AD126"/>
    <mergeCell ref="AY134:AY146"/>
    <mergeCell ref="L167:L186"/>
    <mergeCell ref="M167:M186"/>
    <mergeCell ref="N167:N186"/>
    <mergeCell ref="O167:O186"/>
    <mergeCell ref="P167:P186"/>
    <mergeCell ref="Q167:Q186"/>
    <mergeCell ref="AC154:AC166"/>
    <mergeCell ref="AB147:AB153"/>
    <mergeCell ref="AD154:AD166"/>
    <mergeCell ref="AS147:AS153"/>
    <mergeCell ref="AT147:AT153"/>
    <mergeCell ref="AT154:AT166"/>
    <mergeCell ref="AX174:AX186"/>
    <mergeCell ref="AY174:AY186"/>
    <mergeCell ref="AF87:AF93"/>
    <mergeCell ref="Y147:Y153"/>
    <mergeCell ref="Z147:Z153"/>
    <mergeCell ref="AA147:AA153"/>
    <mergeCell ref="AR147:AR153"/>
    <mergeCell ref="BM94:BM106"/>
    <mergeCell ref="W67:W86"/>
    <mergeCell ref="X67:X73"/>
    <mergeCell ref="A147:A166"/>
    <mergeCell ref="B147:B166"/>
    <mergeCell ref="C147:C166"/>
    <mergeCell ref="D147:D166"/>
    <mergeCell ref="E147:E166"/>
    <mergeCell ref="BA174:BA186"/>
    <mergeCell ref="BB174:BB186"/>
    <mergeCell ref="BC174:BC186"/>
    <mergeCell ref="AQ174:AQ186"/>
    <mergeCell ref="BB154:BB166"/>
    <mergeCell ref="BC154:BC166"/>
    <mergeCell ref="AL147:AL166"/>
    <mergeCell ref="BL67:BL73"/>
    <mergeCell ref="AE67:AE73"/>
    <mergeCell ref="AF67:AF73"/>
    <mergeCell ref="AG67:AG73"/>
    <mergeCell ref="AH67:AH73"/>
    <mergeCell ref="BL147:BL153"/>
    <mergeCell ref="F147:F166"/>
    <mergeCell ref="G147:G166"/>
    <mergeCell ref="H147:H166"/>
    <mergeCell ref="I147:I166"/>
    <mergeCell ref="J147:J166"/>
    <mergeCell ref="K147:K166"/>
    <mergeCell ref="A167:A186"/>
    <mergeCell ref="E167:E186"/>
    <mergeCell ref="F167:F186"/>
    <mergeCell ref="G167:G186"/>
    <mergeCell ref="H167:H186"/>
    <mergeCell ref="I167:I186"/>
    <mergeCell ref="J167:J186"/>
    <mergeCell ref="K167:K186"/>
    <mergeCell ref="BH154:BH166"/>
    <mergeCell ref="U167:U186"/>
    <mergeCell ref="V167:V186"/>
    <mergeCell ref="W167:W186"/>
    <mergeCell ref="X167:X173"/>
    <mergeCell ref="AB167:AB173"/>
    <mergeCell ref="AC167:AC173"/>
    <mergeCell ref="AM167:AM186"/>
    <mergeCell ref="AP174:AP186"/>
    <mergeCell ref="X174:X186"/>
    <mergeCell ref="Y174:Y186"/>
    <mergeCell ref="Z174:Z186"/>
    <mergeCell ref="AA174:AA186"/>
    <mergeCell ref="AD167:AD173"/>
    <mergeCell ref="AH174:AH186"/>
    <mergeCell ref="AC174:AC186"/>
    <mergeCell ref="AD174:AD186"/>
    <mergeCell ref="AN167:AN186"/>
    <mergeCell ref="AO167:AO186"/>
    <mergeCell ref="AS167:AS173"/>
    <mergeCell ref="Y167:Y173"/>
    <mergeCell ref="AE154:AE166"/>
    <mergeCell ref="AF187:AF193"/>
    <mergeCell ref="AG187:AG193"/>
    <mergeCell ref="AS187:AS193"/>
    <mergeCell ref="AT187:AT193"/>
    <mergeCell ref="AT194:AT206"/>
    <mergeCell ref="BG207:BG213"/>
    <mergeCell ref="L207:L226"/>
    <mergeCell ref="AZ207:AZ213"/>
    <mergeCell ref="BA207:BA213"/>
    <mergeCell ref="AY194:AY206"/>
    <mergeCell ref="AZ194:AZ206"/>
    <mergeCell ref="M207:M226"/>
    <mergeCell ref="N207:N226"/>
    <mergeCell ref="O207:O226"/>
    <mergeCell ref="BD174:BD186"/>
    <mergeCell ref="BE174:BE186"/>
    <mergeCell ref="BF174:BF186"/>
    <mergeCell ref="BG174:BG186"/>
    <mergeCell ref="BG194:BG206"/>
    <mergeCell ref="AE174:AE186"/>
    <mergeCell ref="AF174:AF186"/>
    <mergeCell ref="AR174:AR186"/>
    <mergeCell ref="AI167:AI186"/>
    <mergeCell ref="BG214:BG226"/>
    <mergeCell ref="U207:U226"/>
    <mergeCell ref="AT207:AT213"/>
    <mergeCell ref="O187:O206"/>
    <mergeCell ref="Q187:Q206"/>
    <mergeCell ref="U187:U206"/>
    <mergeCell ref="V187:V206"/>
    <mergeCell ref="BB207:BB213"/>
    <mergeCell ref="BD207:BD213"/>
    <mergeCell ref="C207:C226"/>
    <mergeCell ref="D207:D226"/>
    <mergeCell ref="E207:E226"/>
    <mergeCell ref="F207:F226"/>
    <mergeCell ref="X214:X226"/>
    <mergeCell ref="Y214:Y226"/>
    <mergeCell ref="Z214:Z226"/>
    <mergeCell ref="AY214:AY226"/>
    <mergeCell ref="AZ214:AZ226"/>
    <mergeCell ref="AG214:AG226"/>
    <mergeCell ref="AH214:AH226"/>
    <mergeCell ref="AP214:AP226"/>
    <mergeCell ref="AQ214:AQ226"/>
    <mergeCell ref="G207:G226"/>
    <mergeCell ref="H207:H226"/>
    <mergeCell ref="V207:V226"/>
    <mergeCell ref="W207:W226"/>
    <mergeCell ref="X207:X213"/>
    <mergeCell ref="Y207:Y213"/>
    <mergeCell ref="Z207:Z213"/>
    <mergeCell ref="AA207:AA213"/>
    <mergeCell ref="AE207:AE213"/>
    <mergeCell ref="AF207:AF213"/>
    <mergeCell ref="AG207:AG213"/>
    <mergeCell ref="AE214:AE226"/>
    <mergeCell ref="AF214:AF226"/>
    <mergeCell ref="AU214:AU226"/>
    <mergeCell ref="AV214:AV226"/>
    <mergeCell ref="A207:A226"/>
    <mergeCell ref="B207:B226"/>
    <mergeCell ref="P207:P226"/>
    <mergeCell ref="Q207:Q226"/>
    <mergeCell ref="AQ207:AQ213"/>
    <mergeCell ref="BB214:BB226"/>
    <mergeCell ref="BC214:BC226"/>
    <mergeCell ref="BD214:BD226"/>
    <mergeCell ref="AO207:AO226"/>
    <mergeCell ref="AP207:AP213"/>
    <mergeCell ref="AA214:AA226"/>
    <mergeCell ref="AU207:AU213"/>
    <mergeCell ref="AV207:AV213"/>
    <mergeCell ref="AT227:AT233"/>
    <mergeCell ref="L227:L246"/>
    <mergeCell ref="M227:M246"/>
    <mergeCell ref="N227:N246"/>
    <mergeCell ref="I207:I226"/>
    <mergeCell ref="J207:J226"/>
    <mergeCell ref="K207:K226"/>
    <mergeCell ref="BA214:BA226"/>
    <mergeCell ref="AF227:AF233"/>
    <mergeCell ref="AG227:AG233"/>
    <mergeCell ref="AH227:AH233"/>
    <mergeCell ref="AY234:AY246"/>
    <mergeCell ref="AZ234:AZ246"/>
    <mergeCell ref="AX234:AX246"/>
    <mergeCell ref="AB214:AB226"/>
    <mergeCell ref="AC214:AC226"/>
    <mergeCell ref="AD214:AD226"/>
    <mergeCell ref="AC207:AC213"/>
    <mergeCell ref="AD207:AD213"/>
    <mergeCell ref="A227:A246"/>
    <mergeCell ref="B227:B246"/>
    <mergeCell ref="C227:C246"/>
    <mergeCell ref="D227:D246"/>
    <mergeCell ref="E227:E246"/>
    <mergeCell ref="F227:F246"/>
    <mergeCell ref="P227:P246"/>
    <mergeCell ref="Q227:Q246"/>
    <mergeCell ref="X227:X233"/>
    <mergeCell ref="Y227:Y233"/>
    <mergeCell ref="A247:A266"/>
    <mergeCell ref="B247:B266"/>
    <mergeCell ref="C247:C266"/>
    <mergeCell ref="D247:D266"/>
    <mergeCell ref="E247:E266"/>
    <mergeCell ref="F247:F266"/>
    <mergeCell ref="X234:X246"/>
    <mergeCell ref="H227:H246"/>
    <mergeCell ref="G227:G246"/>
    <mergeCell ref="U227:U246"/>
    <mergeCell ref="V227:V246"/>
    <mergeCell ref="W227:W246"/>
    <mergeCell ref="Y247:Y253"/>
    <mergeCell ref="G247:G266"/>
    <mergeCell ref="H247:H266"/>
    <mergeCell ref="I247:I266"/>
    <mergeCell ref="J247:J266"/>
    <mergeCell ref="K247:K266"/>
    <mergeCell ref="L247:L266"/>
    <mergeCell ref="M247:M266"/>
    <mergeCell ref="N247:N266"/>
    <mergeCell ref="O247:O266"/>
    <mergeCell ref="BL234:BL246"/>
    <mergeCell ref="AP227:AP233"/>
    <mergeCell ref="AQ227:AQ233"/>
    <mergeCell ref="AQ234:AQ246"/>
    <mergeCell ref="AR227:AR233"/>
    <mergeCell ref="AL247:AL266"/>
    <mergeCell ref="AE254:AE266"/>
    <mergeCell ref="Z227:Z233"/>
    <mergeCell ref="AS234:AS246"/>
    <mergeCell ref="AT234:AT246"/>
    <mergeCell ref="AU234:AU246"/>
    <mergeCell ref="AV234:AV246"/>
    <mergeCell ref="AW234:AW246"/>
    <mergeCell ref="BC234:BC246"/>
    <mergeCell ref="BA234:BA246"/>
    <mergeCell ref="BB227:BB233"/>
    <mergeCell ref="BC227:BC233"/>
    <mergeCell ref="AF247:AF253"/>
    <mergeCell ref="AY247:AY253"/>
    <mergeCell ref="AZ247:AZ253"/>
    <mergeCell ref="BG227:BG233"/>
    <mergeCell ref="AF254:AF266"/>
    <mergeCell ref="AX247:AX253"/>
    <mergeCell ref="BL214:BL226"/>
    <mergeCell ref="BI214:BI226"/>
    <mergeCell ref="BJ214:BJ226"/>
    <mergeCell ref="AV254:AV266"/>
    <mergeCell ref="BC254:BC266"/>
    <mergeCell ref="BD254:BD266"/>
    <mergeCell ref="BB234:BB246"/>
    <mergeCell ref="BE234:BE246"/>
    <mergeCell ref="BF234:BF246"/>
    <mergeCell ref="AW254:AW266"/>
    <mergeCell ref="AX254:AX266"/>
    <mergeCell ref="AY254:AY266"/>
    <mergeCell ref="AX227:AX233"/>
    <mergeCell ref="AY227:AY233"/>
    <mergeCell ref="AZ227:AZ233"/>
    <mergeCell ref="AP247:AP253"/>
    <mergeCell ref="AQ247:AQ253"/>
    <mergeCell ref="AR247:AR253"/>
    <mergeCell ref="AS247:AS253"/>
    <mergeCell ref="AU227:AU233"/>
    <mergeCell ref="AV227:AV233"/>
    <mergeCell ref="AR234:AR246"/>
    <mergeCell ref="BD234:BD246"/>
    <mergeCell ref="BH214:BH226"/>
    <mergeCell ref="BE214:BE226"/>
    <mergeCell ref="BC247:BC253"/>
    <mergeCell ref="AZ254:AZ266"/>
    <mergeCell ref="BL247:BL253"/>
    <mergeCell ref="AT214:AT226"/>
    <mergeCell ref="BA227:BA233"/>
    <mergeCell ref="AT247:AT253"/>
    <mergeCell ref="AT254:AT266"/>
    <mergeCell ref="AB254:AB266"/>
    <mergeCell ref="AR207:AR213"/>
    <mergeCell ref="AJ207:AJ226"/>
    <mergeCell ref="AL207:AL226"/>
    <mergeCell ref="AM207:AM226"/>
    <mergeCell ref="AS207:AS213"/>
    <mergeCell ref="AR254:AR266"/>
    <mergeCell ref="AS254:AS266"/>
    <mergeCell ref="AP234:AP246"/>
    <mergeCell ref="AN227:AN246"/>
    <mergeCell ref="AE234:AE246"/>
    <mergeCell ref="AF234:AF246"/>
    <mergeCell ref="AG234:AG246"/>
    <mergeCell ref="AH234:AH246"/>
    <mergeCell ref="AS227:AS233"/>
    <mergeCell ref="AO227:AO246"/>
    <mergeCell ref="AB234:AB246"/>
    <mergeCell ref="AC234:AC246"/>
    <mergeCell ref="AE227:AE233"/>
    <mergeCell ref="AD234:AD246"/>
    <mergeCell ref="AL227:AL246"/>
    <mergeCell ref="AM227:AM246"/>
    <mergeCell ref="AO247:AO266"/>
    <mergeCell ref="AG247:AG253"/>
    <mergeCell ref="AH247:AH253"/>
    <mergeCell ref="AI247:AI266"/>
    <mergeCell ref="AC254:AC266"/>
    <mergeCell ref="AD254:AD266"/>
    <mergeCell ref="AB227:AB233"/>
    <mergeCell ref="X87:X93"/>
    <mergeCell ref="AE87:AE93"/>
    <mergeCell ref="Y94:Y106"/>
    <mergeCell ref="Z94:Z106"/>
    <mergeCell ref="AA94:AA106"/>
    <mergeCell ref="AB94:AB106"/>
    <mergeCell ref="AC94:AC106"/>
    <mergeCell ref="AH94:AH106"/>
    <mergeCell ref="BK94:BK106"/>
    <mergeCell ref="AU174:AU186"/>
    <mergeCell ref="AV174:AV186"/>
    <mergeCell ref="AW174:AW186"/>
    <mergeCell ref="AV154:AV166"/>
    <mergeCell ref="AW154:AW166"/>
    <mergeCell ref="AH154:AH166"/>
    <mergeCell ref="AQ147:AQ153"/>
    <mergeCell ref="AF154:AF166"/>
    <mergeCell ref="AG154:AG166"/>
    <mergeCell ref="AT167:AT173"/>
    <mergeCell ref="AU167:AU173"/>
    <mergeCell ref="AV167:AV173"/>
    <mergeCell ref="AW167:AW173"/>
    <mergeCell ref="AJ147:AJ166"/>
    <mergeCell ref="AM147:AM166"/>
    <mergeCell ref="AN147:AN166"/>
    <mergeCell ref="AO147:AO166"/>
    <mergeCell ref="AP147:AP153"/>
    <mergeCell ref="BF94:BF106"/>
    <mergeCell ref="BF114:BF126"/>
    <mergeCell ref="BH174:BH186"/>
    <mergeCell ref="BC147:BC153"/>
    <mergeCell ref="AZ134:AZ146"/>
    <mergeCell ref="BD67:BD73"/>
    <mergeCell ref="V7:V26"/>
    <mergeCell ref="W7:W26"/>
    <mergeCell ref="AQ7:AQ13"/>
    <mergeCell ref="AR7:AR13"/>
    <mergeCell ref="O7:O26"/>
    <mergeCell ref="P7:P26"/>
    <mergeCell ref="AT27:AT33"/>
    <mergeCell ref="Q7:Q26"/>
    <mergeCell ref="U7:U26"/>
    <mergeCell ref="X27:X46"/>
    <mergeCell ref="Y27:Y46"/>
    <mergeCell ref="Z27:Z46"/>
    <mergeCell ref="A87:A106"/>
    <mergeCell ref="B87:B106"/>
    <mergeCell ref="AG87:AG93"/>
    <mergeCell ref="AH87:AH93"/>
    <mergeCell ref="Y87:Y93"/>
    <mergeCell ref="Z87:Z93"/>
    <mergeCell ref="AA87:AA93"/>
    <mergeCell ref="F87:F106"/>
    <mergeCell ref="G87:G106"/>
    <mergeCell ref="H87:H106"/>
    <mergeCell ref="I87:I106"/>
    <mergeCell ref="J87:J106"/>
    <mergeCell ref="K87:K106"/>
    <mergeCell ref="L87:L106"/>
    <mergeCell ref="M87:M106"/>
    <mergeCell ref="N87:N106"/>
    <mergeCell ref="O87:O106"/>
    <mergeCell ref="V87:V106"/>
    <mergeCell ref="W87:W106"/>
    <mergeCell ref="H7:H26"/>
    <mergeCell ref="I7:I26"/>
    <mergeCell ref="AG74:AG86"/>
    <mergeCell ref="AH74:AH86"/>
    <mergeCell ref="AD67:AD73"/>
    <mergeCell ref="M67:M86"/>
    <mergeCell ref="N67:N86"/>
    <mergeCell ref="O67:O86"/>
    <mergeCell ref="P67:P86"/>
    <mergeCell ref="Q67:Q86"/>
    <mergeCell ref="U67:U86"/>
    <mergeCell ref="I27:I46"/>
    <mergeCell ref="AU14:AU26"/>
    <mergeCell ref="AV14:AV26"/>
    <mergeCell ref="AX14:AX26"/>
    <mergeCell ref="V67:V86"/>
    <mergeCell ref="AF74:AF86"/>
    <mergeCell ref="AC74:AC86"/>
    <mergeCell ref="K27:K46"/>
    <mergeCell ref="L27:L46"/>
    <mergeCell ref="AI7:AI26"/>
    <mergeCell ref="AJ7:AJ26"/>
    <mergeCell ref="AL7:AL26"/>
    <mergeCell ref="N27:N46"/>
    <mergeCell ref="O27:O46"/>
    <mergeCell ref="AM7:AM26"/>
    <mergeCell ref="AT34:AT46"/>
    <mergeCell ref="U27:U46"/>
    <mergeCell ref="V27:V46"/>
    <mergeCell ref="X7:X26"/>
    <mergeCell ref="Y7:Y26"/>
    <mergeCell ref="Z7:Z26"/>
    <mergeCell ref="X94:X106"/>
    <mergeCell ref="C87:C106"/>
    <mergeCell ref="D87:D106"/>
    <mergeCell ref="E87:E106"/>
    <mergeCell ref="AI67:AI86"/>
    <mergeCell ref="AX47:AX66"/>
    <mergeCell ref="AY47:AY66"/>
    <mergeCell ref="AZ47:AZ66"/>
    <mergeCell ref="BA47:BA66"/>
    <mergeCell ref="BB47:BB66"/>
    <mergeCell ref="BM47:BM66"/>
    <mergeCell ref="X47:X66"/>
    <mergeCell ref="AG47:AG66"/>
    <mergeCell ref="AH47:AH66"/>
    <mergeCell ref="AI47:AI66"/>
    <mergeCell ref="AJ47:AJ66"/>
    <mergeCell ref="Y47:Y66"/>
    <mergeCell ref="BA87:BA93"/>
    <mergeCell ref="BB87:BB93"/>
    <mergeCell ref="P87:P106"/>
    <mergeCell ref="Q87:Q106"/>
    <mergeCell ref="U87:U106"/>
    <mergeCell ref="BE74:BE86"/>
    <mergeCell ref="AP74:AP86"/>
    <mergeCell ref="AP67:AP73"/>
    <mergeCell ref="BD87:BD93"/>
    <mergeCell ref="AZ87:AZ93"/>
    <mergeCell ref="BM87:BM93"/>
    <mergeCell ref="BC94:BC106"/>
    <mergeCell ref="AB87:AB93"/>
    <mergeCell ref="AC87:AC93"/>
    <mergeCell ref="AD87:AD93"/>
    <mergeCell ref="BA7:BA13"/>
    <mergeCell ref="BB7:BB13"/>
    <mergeCell ref="BD7:BD13"/>
    <mergeCell ref="H27:H46"/>
    <mergeCell ref="AA7:AA26"/>
    <mergeCell ref="Q27:Q46"/>
    <mergeCell ref="AB7:AB26"/>
    <mergeCell ref="AO7:AO26"/>
    <mergeCell ref="AP7:AP13"/>
    <mergeCell ref="AN7:AN26"/>
    <mergeCell ref="J27:J46"/>
    <mergeCell ref="AQ47:AQ66"/>
    <mergeCell ref="AR47:AR66"/>
    <mergeCell ref="AS47:AS66"/>
    <mergeCell ref="AT47:AT66"/>
    <mergeCell ref="BL87:BL93"/>
    <mergeCell ref="BM74:BM86"/>
    <mergeCell ref="AU87:AU93"/>
    <mergeCell ref="AV87:AV93"/>
    <mergeCell ref="AW87:AW93"/>
    <mergeCell ref="AL87:AL106"/>
    <mergeCell ref="AM87:AM106"/>
    <mergeCell ref="AF94:AF106"/>
    <mergeCell ref="AG94:AG106"/>
    <mergeCell ref="BD74:BD86"/>
    <mergeCell ref="BK87:BK93"/>
    <mergeCell ref="BJ87:BJ93"/>
    <mergeCell ref="BL94:BL106"/>
    <mergeCell ref="BF87:BF93"/>
    <mergeCell ref="BG87:BG93"/>
    <mergeCell ref="BI94:BI106"/>
    <mergeCell ref="BJ94:BJ106"/>
    <mergeCell ref="G7:G26"/>
    <mergeCell ref="BE67:BE73"/>
    <mergeCell ref="AV94:AV106"/>
    <mergeCell ref="C7:C26"/>
    <mergeCell ref="D7:D26"/>
    <mergeCell ref="E7:E26"/>
    <mergeCell ref="F7:F26"/>
    <mergeCell ref="AZ34:AZ46"/>
    <mergeCell ref="BA34:BA46"/>
    <mergeCell ref="AV67:AV73"/>
    <mergeCell ref="AV47:AV56"/>
    <mergeCell ref="AV57:AV66"/>
    <mergeCell ref="BC67:BC73"/>
    <mergeCell ref="AP34:AP46"/>
    <mergeCell ref="AR74:AR86"/>
    <mergeCell ref="AS74:AS86"/>
    <mergeCell ref="AH27:AH46"/>
    <mergeCell ref="AK27:AK46"/>
    <mergeCell ref="AN87:AN106"/>
    <mergeCell ref="AI87:AI106"/>
    <mergeCell ref="AJ87:AJ106"/>
    <mergeCell ref="AK47:AK66"/>
    <mergeCell ref="AW67:AW86"/>
    <mergeCell ref="AU67:AU73"/>
    <mergeCell ref="AF27:AF46"/>
    <mergeCell ref="AG27:AG46"/>
    <mergeCell ref="G27:G46"/>
    <mergeCell ref="AU7:AU13"/>
    <mergeCell ref="AV7:AV13"/>
    <mergeCell ref="AX7:AX13"/>
    <mergeCell ref="AY7:AY13"/>
    <mergeCell ref="AZ7:AZ13"/>
    <mergeCell ref="BL27:BL46"/>
    <mergeCell ref="BG7:BG13"/>
    <mergeCell ref="AU47:AU66"/>
    <mergeCell ref="BI47:BI66"/>
    <mergeCell ref="BB67:BB73"/>
    <mergeCell ref="BK67:BK73"/>
    <mergeCell ref="J7:J26"/>
    <mergeCell ref="K7:K26"/>
    <mergeCell ref="L7:L26"/>
    <mergeCell ref="AT74:AT86"/>
    <mergeCell ref="AU74:AU86"/>
    <mergeCell ref="AV74:AV86"/>
    <mergeCell ref="AX74:AX86"/>
    <mergeCell ref="AY74:AY86"/>
    <mergeCell ref="AL67:AL86"/>
    <mergeCell ref="AT67:AT73"/>
    <mergeCell ref="AM67:AM86"/>
    <mergeCell ref="AN67:AN86"/>
    <mergeCell ref="AO67:AO86"/>
    <mergeCell ref="AQ27:AQ33"/>
    <mergeCell ref="AQ34:AQ46"/>
    <mergeCell ref="AR27:AR33"/>
    <mergeCell ref="AD7:AD26"/>
    <mergeCell ref="AE7:AE26"/>
    <mergeCell ref="AF7:AF26"/>
    <mergeCell ref="AP14:AP26"/>
    <mergeCell ref="AQ14:AQ26"/>
    <mergeCell ref="AC7:AC26"/>
    <mergeCell ref="M27:M46"/>
    <mergeCell ref="P27:P46"/>
    <mergeCell ref="AO27:AO46"/>
    <mergeCell ref="BK7:BK13"/>
    <mergeCell ref="BL7:BL13"/>
    <mergeCell ref="AR14:AR26"/>
    <mergeCell ref="AS14:AS26"/>
    <mergeCell ref="BM7:BM13"/>
    <mergeCell ref="AY14:AY26"/>
    <mergeCell ref="AZ14:AZ26"/>
    <mergeCell ref="BG27:BG33"/>
    <mergeCell ref="BH27:BH33"/>
    <mergeCell ref="BK14:BK26"/>
    <mergeCell ref="BL14:BL26"/>
    <mergeCell ref="BA14:BA26"/>
    <mergeCell ref="BB14:BB26"/>
    <mergeCell ref="BD14:BD26"/>
    <mergeCell ref="BE14:BE26"/>
    <mergeCell ref="BF14:BF26"/>
    <mergeCell ref="AS7:AS13"/>
    <mergeCell ref="AT7:AT13"/>
    <mergeCell ref="AT14:AT26"/>
    <mergeCell ref="BM14:BM26"/>
    <mergeCell ref="BE7:BE13"/>
    <mergeCell ref="BJ7:BJ13"/>
    <mergeCell ref="BG14:BG26"/>
    <mergeCell ref="BH14:BH26"/>
    <mergeCell ref="BH7:BH13"/>
    <mergeCell ref="BC7:BC13"/>
    <mergeCell ref="BC14:BC26"/>
    <mergeCell ref="BI7:BI13"/>
    <mergeCell ref="BI14:BI26"/>
    <mergeCell ref="BJ14:BJ26"/>
    <mergeCell ref="AW7:AW26"/>
    <mergeCell ref="BF7:BF13"/>
    <mergeCell ref="BJ27:BJ33"/>
    <mergeCell ref="BK27:BK33"/>
    <mergeCell ref="AU34:AU46"/>
    <mergeCell ref="AV34:AV46"/>
    <mergeCell ref="AW34:AW46"/>
    <mergeCell ref="BK34:BK46"/>
    <mergeCell ref="BJ34:BJ46"/>
    <mergeCell ref="AR34:AR46"/>
    <mergeCell ref="AS34:AS46"/>
    <mergeCell ref="AS27:AS33"/>
    <mergeCell ref="BI27:BI33"/>
    <mergeCell ref="AX27:AX33"/>
    <mergeCell ref="AY27:AY33"/>
    <mergeCell ref="AZ27:AZ33"/>
    <mergeCell ref="BA27:BA33"/>
    <mergeCell ref="BH34:BH46"/>
    <mergeCell ref="AV27:AV33"/>
    <mergeCell ref="AW27:AW33"/>
    <mergeCell ref="AU27:AU33"/>
    <mergeCell ref="BB27:BB33"/>
    <mergeCell ref="BI34:BI46"/>
    <mergeCell ref="BE34:BE46"/>
    <mergeCell ref="BF34:BF46"/>
    <mergeCell ref="BC27:BC33"/>
    <mergeCell ref="BD27:BD33"/>
    <mergeCell ref="BE27:BE33"/>
    <mergeCell ref="BF27:BF33"/>
    <mergeCell ref="AX34:AX46"/>
    <mergeCell ref="AY34:AY46"/>
    <mergeCell ref="BF254:BF266"/>
    <mergeCell ref="AU254:AU266"/>
    <mergeCell ref="BH107:BH113"/>
    <mergeCell ref="BF107:BF113"/>
    <mergeCell ref="BI227:BI233"/>
    <mergeCell ref="BG94:BG106"/>
    <mergeCell ref="BH94:BH106"/>
    <mergeCell ref="BH87:BH93"/>
    <mergeCell ref="BI87:BI93"/>
    <mergeCell ref="BF67:BF73"/>
    <mergeCell ref="AX87:AX93"/>
    <mergeCell ref="AI267:AI286"/>
    <mergeCell ref="AX107:AX113"/>
    <mergeCell ref="AR167:AR173"/>
    <mergeCell ref="AT174:AT186"/>
    <mergeCell ref="AL267:AL286"/>
    <mergeCell ref="AM267:AM286"/>
    <mergeCell ref="BF267:BF273"/>
    <mergeCell ref="BG267:BG273"/>
    <mergeCell ref="BH274:BH286"/>
    <mergeCell ref="BB254:BB266"/>
    <mergeCell ref="AU194:AU206"/>
    <mergeCell ref="AV194:AV206"/>
    <mergeCell ref="AW194:AW206"/>
    <mergeCell ref="BH267:BH273"/>
    <mergeCell ref="BA267:BA273"/>
    <mergeCell ref="BB267:BB273"/>
    <mergeCell ref="AQ67:AQ73"/>
    <mergeCell ref="AQ74:AQ86"/>
    <mergeCell ref="AR67:AR73"/>
    <mergeCell ref="AS67:AS73"/>
    <mergeCell ref="BD94:BD106"/>
    <mergeCell ref="AG274:AG286"/>
    <mergeCell ref="AU274:AU286"/>
    <mergeCell ref="AV274:AV286"/>
    <mergeCell ref="A107:A126"/>
    <mergeCell ref="B107:B126"/>
    <mergeCell ref="C107:C126"/>
    <mergeCell ref="D107:D126"/>
    <mergeCell ref="E107:E126"/>
    <mergeCell ref="F107:F126"/>
    <mergeCell ref="BD34:BD46"/>
    <mergeCell ref="G107:G126"/>
    <mergeCell ref="H107:H126"/>
    <mergeCell ref="I107:I126"/>
    <mergeCell ref="J107:J126"/>
    <mergeCell ref="K107:K126"/>
    <mergeCell ref="L107:L126"/>
    <mergeCell ref="M107:M126"/>
    <mergeCell ref="N107:N126"/>
    <mergeCell ref="O107:O126"/>
    <mergeCell ref="P107:P126"/>
    <mergeCell ref="Q107:Q126"/>
    <mergeCell ref="U107:U126"/>
    <mergeCell ref="V107:V126"/>
    <mergeCell ref="W107:W126"/>
    <mergeCell ref="X107:X113"/>
    <mergeCell ref="AB107:AB113"/>
    <mergeCell ref="I47:I66"/>
    <mergeCell ref="AB247:AB253"/>
    <mergeCell ref="AC247:AC253"/>
    <mergeCell ref="AD247:AD253"/>
    <mergeCell ref="AE247:AE253"/>
    <mergeCell ref="AW107:AW113"/>
    <mergeCell ref="BL107:BL113"/>
    <mergeCell ref="BM107:BM113"/>
    <mergeCell ref="BG34:BG46"/>
    <mergeCell ref="BJ114:BJ126"/>
    <mergeCell ref="BK114:BK126"/>
    <mergeCell ref="AY114:AY126"/>
    <mergeCell ref="AZ114:AZ126"/>
    <mergeCell ref="AC187:AC193"/>
    <mergeCell ref="AD187:AD193"/>
    <mergeCell ref="AE187:AE193"/>
    <mergeCell ref="BL114:BL126"/>
    <mergeCell ref="BM114:BM126"/>
    <mergeCell ref="AR107:AR113"/>
    <mergeCell ref="AS107:AS113"/>
    <mergeCell ref="AT107:AT113"/>
    <mergeCell ref="AT114:AT126"/>
    <mergeCell ref="AC107:AC113"/>
    <mergeCell ref="AD107:AD113"/>
    <mergeCell ref="AX114:AX126"/>
    <mergeCell ref="BD107:BD113"/>
    <mergeCell ref="BK154:BK166"/>
    <mergeCell ref="BL154:BL166"/>
    <mergeCell ref="AY187:AY193"/>
    <mergeCell ref="AZ187:AZ193"/>
    <mergeCell ref="AU114:AU126"/>
    <mergeCell ref="AI107:AI126"/>
    <mergeCell ref="BL167:BL173"/>
    <mergeCell ref="AS94:AS106"/>
    <mergeCell ref="BL187:BL193"/>
    <mergeCell ref="AF107:AF113"/>
    <mergeCell ref="AG107:AG113"/>
    <mergeCell ref="AH107:AH113"/>
    <mergeCell ref="AE107:AE113"/>
    <mergeCell ref="BC107:BC113"/>
    <mergeCell ref="AC227:AC233"/>
    <mergeCell ref="AD227:AD233"/>
    <mergeCell ref="AN207:AN226"/>
    <mergeCell ref="AB207:AB213"/>
    <mergeCell ref="AW227:AW233"/>
    <mergeCell ref="AH207:AH213"/>
    <mergeCell ref="AP114:AP126"/>
    <mergeCell ref="AQ114:AQ126"/>
    <mergeCell ref="AW127:AW133"/>
    <mergeCell ref="AP167:AP173"/>
    <mergeCell ref="AQ167:AQ173"/>
    <mergeCell ref="AH167:AH173"/>
    <mergeCell ref="BC207:BC213"/>
    <mergeCell ref="AP194:AP206"/>
    <mergeCell ref="AL187:AL206"/>
    <mergeCell ref="AJ167:AJ186"/>
    <mergeCell ref="AE127:AE133"/>
    <mergeCell ref="AF127:AF133"/>
    <mergeCell ref="AP127:AP133"/>
    <mergeCell ref="AL167:AL186"/>
    <mergeCell ref="AO127:AO146"/>
    <mergeCell ref="BA194:BA206"/>
    <mergeCell ref="BB194:BB206"/>
    <mergeCell ref="BC194:BC206"/>
    <mergeCell ref="AY107:AY113"/>
    <mergeCell ref="AZ107:AZ113"/>
    <mergeCell ref="BA107:BA113"/>
    <mergeCell ref="BB107:BB113"/>
    <mergeCell ref="BA114:BA126"/>
    <mergeCell ref="BB114:BB126"/>
    <mergeCell ref="Y234:Y246"/>
    <mergeCell ref="Z234:Z246"/>
    <mergeCell ref="AA234:AA246"/>
    <mergeCell ref="Y254:Y266"/>
    <mergeCell ref="Z254:Z266"/>
    <mergeCell ref="AA254:AA266"/>
    <mergeCell ref="Z247:Z253"/>
    <mergeCell ref="P247:P266"/>
    <mergeCell ref="Q247:Q266"/>
    <mergeCell ref="U247:U266"/>
    <mergeCell ref="J227:J246"/>
    <mergeCell ref="K227:K246"/>
    <mergeCell ref="AE114:AE126"/>
    <mergeCell ref="AB154:AB166"/>
    <mergeCell ref="AW214:AW226"/>
    <mergeCell ref="AU247:AU253"/>
    <mergeCell ref="AV247:AV253"/>
    <mergeCell ref="AW247:AW253"/>
    <mergeCell ref="AR214:AR226"/>
    <mergeCell ref="AS214:AS226"/>
    <mergeCell ref="AG254:AG266"/>
    <mergeCell ref="AH254:AH266"/>
    <mergeCell ref="AP254:AP266"/>
    <mergeCell ref="AF114:AF126"/>
    <mergeCell ref="AG114:AG126"/>
    <mergeCell ref="AH114:AH126"/>
    <mergeCell ref="AM247:AM266"/>
    <mergeCell ref="AN247:AN266"/>
    <mergeCell ref="AI227:AI246"/>
    <mergeCell ref="AJ227:AJ246"/>
    <mergeCell ref="AQ254:AQ266"/>
    <mergeCell ref="AR114:AR126"/>
    <mergeCell ref="BM254:BM266"/>
    <mergeCell ref="BG247:BG253"/>
    <mergeCell ref="BH247:BH253"/>
    <mergeCell ref="BI247:BI253"/>
    <mergeCell ref="BJ247:BJ253"/>
    <mergeCell ref="BK247:BK253"/>
    <mergeCell ref="BL207:BL213"/>
    <mergeCell ref="BM207:BM213"/>
    <mergeCell ref="BM167:BM173"/>
    <mergeCell ref="BE114:BE126"/>
    <mergeCell ref="BK274:BK286"/>
    <mergeCell ref="BK214:BK226"/>
    <mergeCell ref="E267:E286"/>
    <mergeCell ref="F267:F286"/>
    <mergeCell ref="G267:G286"/>
    <mergeCell ref="H267:H286"/>
    <mergeCell ref="I267:I286"/>
    <mergeCell ref="J267:J286"/>
    <mergeCell ref="K267:K286"/>
    <mergeCell ref="L267:L286"/>
    <mergeCell ref="M267:M286"/>
    <mergeCell ref="N267:N286"/>
    <mergeCell ref="O267:O286"/>
    <mergeCell ref="AE267:AE273"/>
    <mergeCell ref="AF267:AF273"/>
    <mergeCell ref="AG267:AG273"/>
    <mergeCell ref="AH267:AH273"/>
    <mergeCell ref="AQ267:AQ273"/>
    <mergeCell ref="I227:I246"/>
    <mergeCell ref="O227:O246"/>
    <mergeCell ref="V247:V266"/>
    <mergeCell ref="W247:W266"/>
    <mergeCell ref="BE274:BE286"/>
    <mergeCell ref="BF274:BF286"/>
    <mergeCell ref="BG274:BG286"/>
    <mergeCell ref="AR267:AR273"/>
    <mergeCell ref="AS267:AS273"/>
    <mergeCell ref="AT267:AT273"/>
    <mergeCell ref="BC114:BC126"/>
    <mergeCell ref="BD114:BD126"/>
    <mergeCell ref="BC267:BC273"/>
    <mergeCell ref="BD267:BD273"/>
    <mergeCell ref="BL267:BL273"/>
    <mergeCell ref="BG254:BG266"/>
    <mergeCell ref="BH254:BH266"/>
    <mergeCell ref="BI254:BI266"/>
    <mergeCell ref="BJ254:BJ266"/>
    <mergeCell ref="BK254:BK266"/>
    <mergeCell ref="BL254:BL266"/>
    <mergeCell ref="AX194:AX206"/>
    <mergeCell ref="BL194:BL206"/>
    <mergeCell ref="BE207:BE213"/>
    <mergeCell ref="BF207:BF213"/>
    <mergeCell ref="AZ174:AZ186"/>
    <mergeCell ref="BK134:BK146"/>
    <mergeCell ref="AS114:AS126"/>
    <mergeCell ref="BG114:BG126"/>
    <mergeCell ref="BH167:BH173"/>
    <mergeCell ref="BH114:BH126"/>
    <mergeCell ref="BG234:BG246"/>
    <mergeCell ref="BI267:BI273"/>
    <mergeCell ref="AV114:AV126"/>
    <mergeCell ref="AW114:AW126"/>
    <mergeCell ref="BF147:BF153"/>
    <mergeCell ref="AD287:AD293"/>
    <mergeCell ref="AE287:AE293"/>
    <mergeCell ref="AF287:AF293"/>
    <mergeCell ref="BM267:BM273"/>
    <mergeCell ref="BJ227:BJ233"/>
    <mergeCell ref="BK227:BK233"/>
    <mergeCell ref="BL227:BL233"/>
    <mergeCell ref="BJ234:BJ246"/>
    <mergeCell ref="BK234:BK246"/>
    <mergeCell ref="BM287:BM293"/>
    <mergeCell ref="AO287:AO306"/>
    <mergeCell ref="AP287:AP293"/>
    <mergeCell ref="BM187:BM193"/>
    <mergeCell ref="BM194:BM206"/>
    <mergeCell ref="AP294:AP306"/>
    <mergeCell ref="AO187:AO206"/>
    <mergeCell ref="AP187:AP193"/>
    <mergeCell ref="AQ187:AQ193"/>
    <mergeCell ref="AR187:AR193"/>
    <mergeCell ref="BJ267:BJ273"/>
    <mergeCell ref="BK267:BK273"/>
    <mergeCell ref="BK294:BK306"/>
    <mergeCell ref="BL294:BL306"/>
    <mergeCell ref="BA294:BA306"/>
    <mergeCell ref="BB294:BB306"/>
    <mergeCell ref="BC294:BC306"/>
    <mergeCell ref="BD294:BD306"/>
    <mergeCell ref="BE294:BE306"/>
    <mergeCell ref="BK207:BK213"/>
    <mergeCell ref="BL274:BL286"/>
    <mergeCell ref="BM274:BM286"/>
    <mergeCell ref="BD274:BD286"/>
    <mergeCell ref="AZ267:AZ273"/>
    <mergeCell ref="BI274:BI286"/>
    <mergeCell ref="H287:H306"/>
    <mergeCell ref="AC274:AC286"/>
    <mergeCell ref="AD274:AD286"/>
    <mergeCell ref="I287:I306"/>
    <mergeCell ref="J287:J306"/>
    <mergeCell ref="K287:K306"/>
    <mergeCell ref="L287:L306"/>
    <mergeCell ref="M287:M306"/>
    <mergeCell ref="N287:N306"/>
    <mergeCell ref="O287:O306"/>
    <mergeCell ref="P287:P306"/>
    <mergeCell ref="Q287:Q306"/>
    <mergeCell ref="U287:U306"/>
    <mergeCell ref="AH294:AH306"/>
    <mergeCell ref="P267:P286"/>
    <mergeCell ref="AP274:AP286"/>
    <mergeCell ref="AN267:AN286"/>
    <mergeCell ref="AO267:AO286"/>
    <mergeCell ref="AP267:AP273"/>
    <mergeCell ref="V287:V306"/>
    <mergeCell ref="W287:W306"/>
    <mergeCell ref="V267:V286"/>
    <mergeCell ref="AE274:AE286"/>
    <mergeCell ref="Z294:Z306"/>
    <mergeCell ref="X274:X286"/>
    <mergeCell ref="Y274:Y286"/>
    <mergeCell ref="Z274:Z286"/>
    <mergeCell ref="AA274:AA286"/>
    <mergeCell ref="AB274:AB286"/>
    <mergeCell ref="AJ267:AJ286"/>
    <mergeCell ref="Y267:Y273"/>
    <mergeCell ref="AN287:AN306"/>
    <mergeCell ref="BM294:BM306"/>
    <mergeCell ref="A47:A66"/>
    <mergeCell ref="B47:B66"/>
    <mergeCell ref="C47:C66"/>
    <mergeCell ref="D47:D66"/>
    <mergeCell ref="E47:E66"/>
    <mergeCell ref="F47:F66"/>
    <mergeCell ref="G47:G66"/>
    <mergeCell ref="AU287:AU293"/>
    <mergeCell ref="AV287:AV293"/>
    <mergeCell ref="AW287:AW293"/>
    <mergeCell ref="AX287:AX293"/>
    <mergeCell ref="AY287:AY293"/>
    <mergeCell ref="AZ287:AZ293"/>
    <mergeCell ref="BA287:BA293"/>
    <mergeCell ref="BB287:BB293"/>
    <mergeCell ref="BC287:BC293"/>
    <mergeCell ref="BD287:BD293"/>
    <mergeCell ref="BE287:BE293"/>
    <mergeCell ref="AX274:AX286"/>
    <mergeCell ref="BL287:BL293"/>
    <mergeCell ref="AR294:AR306"/>
    <mergeCell ref="BH47:BH66"/>
    <mergeCell ref="BM247:BM253"/>
    <mergeCell ref="BM214:BM226"/>
    <mergeCell ref="BJ287:BJ293"/>
    <mergeCell ref="C287:C306"/>
    <mergeCell ref="X294:X306"/>
    <mergeCell ref="Y294:Y306"/>
    <mergeCell ref="BM234:BM246"/>
    <mergeCell ref="BM227:BM233"/>
    <mergeCell ref="D287:D306"/>
    <mergeCell ref="E287:E306"/>
    <mergeCell ref="F287:F306"/>
    <mergeCell ref="BK287:BK293"/>
    <mergeCell ref="BG294:BG306"/>
    <mergeCell ref="BH294:BH306"/>
    <mergeCell ref="BI294:BI306"/>
    <mergeCell ref="BJ294:BJ306"/>
    <mergeCell ref="AU294:AU306"/>
    <mergeCell ref="AV294:AV306"/>
    <mergeCell ref="AW294:AW306"/>
    <mergeCell ref="AX294:AX306"/>
    <mergeCell ref="AA294:AA306"/>
    <mergeCell ref="AB294:AB306"/>
    <mergeCell ref="AB287:AB293"/>
    <mergeCell ref="AG294:AG306"/>
    <mergeCell ref="AJ287:AJ306"/>
    <mergeCell ref="AL287:AL306"/>
    <mergeCell ref="AM287:AM306"/>
    <mergeCell ref="AR287:AR293"/>
    <mergeCell ref="AY294:AY306"/>
    <mergeCell ref="AZ294:AZ306"/>
    <mergeCell ref="BG287:BG293"/>
    <mergeCell ref="BH287:BH293"/>
    <mergeCell ref="BF287:BF293"/>
    <mergeCell ref="AC294:AC306"/>
    <mergeCell ref="AD294:AD306"/>
    <mergeCell ref="AQ294:AQ306"/>
    <mergeCell ref="AQ287:AQ293"/>
    <mergeCell ref="AE294:AE306"/>
    <mergeCell ref="AF294:AF306"/>
    <mergeCell ref="AC287:AC293"/>
    <mergeCell ref="G287:G306"/>
    <mergeCell ref="AD267:AD273"/>
    <mergeCell ref="BE167:BE173"/>
    <mergeCell ref="AQ194:AQ206"/>
    <mergeCell ref="AR194:AR206"/>
    <mergeCell ref="AS194:AS206"/>
    <mergeCell ref="AJ187:AJ206"/>
    <mergeCell ref="AH194:AH206"/>
    <mergeCell ref="AB194:AB206"/>
    <mergeCell ref="AC194:AC206"/>
    <mergeCell ref="AA187:AA193"/>
    <mergeCell ref="AV267:AV273"/>
    <mergeCell ref="BE267:BE273"/>
    <mergeCell ref="AZ274:AZ286"/>
    <mergeCell ref="AM187:AM206"/>
    <mergeCell ref="AN187:AN206"/>
    <mergeCell ref="AG194:AG206"/>
    <mergeCell ref="AD194:AD206"/>
    <mergeCell ref="AE194:AE206"/>
    <mergeCell ref="AF194:AF206"/>
    <mergeCell ref="AH274:AH286"/>
    <mergeCell ref="AJ247:AJ266"/>
    <mergeCell ref="AR274:AR286"/>
    <mergeCell ref="AS274:AS286"/>
    <mergeCell ref="AT274:AT286"/>
    <mergeCell ref="BD247:BD253"/>
    <mergeCell ref="BA254:BA266"/>
    <mergeCell ref="AY274:AY286"/>
    <mergeCell ref="AW267:AW273"/>
    <mergeCell ref="BE254:BE266"/>
    <mergeCell ref="AA227:AA233"/>
    <mergeCell ref="AI207:AI226"/>
    <mergeCell ref="BF294:BF306"/>
    <mergeCell ref="X287:X293"/>
    <mergeCell ref="Y287:Y293"/>
    <mergeCell ref="Z287:Z293"/>
    <mergeCell ref="AA287:AA293"/>
    <mergeCell ref="BI287:BI293"/>
    <mergeCell ref="AS287:AS293"/>
    <mergeCell ref="AT287:AT293"/>
    <mergeCell ref="AT294:AT306"/>
    <mergeCell ref="AH287:AH293"/>
    <mergeCell ref="AI287:AI306"/>
    <mergeCell ref="BJ274:BJ286"/>
    <mergeCell ref="AS294:AS306"/>
    <mergeCell ref="BH227:BH233"/>
    <mergeCell ref="BI207:BI213"/>
    <mergeCell ref="BJ207:BJ213"/>
    <mergeCell ref="BH234:BH246"/>
    <mergeCell ref="BI234:BI246"/>
    <mergeCell ref="AW274:AW286"/>
    <mergeCell ref="AU267:AU273"/>
    <mergeCell ref="Z267:Z273"/>
    <mergeCell ref="AA267:AA273"/>
    <mergeCell ref="AB267:AB273"/>
    <mergeCell ref="BA274:BA286"/>
    <mergeCell ref="BB274:BB286"/>
    <mergeCell ref="BC274:BC286"/>
    <mergeCell ref="BE247:BE253"/>
    <mergeCell ref="BF247:BF253"/>
    <mergeCell ref="AQ274:AQ286"/>
    <mergeCell ref="BA247:BA253"/>
    <mergeCell ref="BB247:BB253"/>
    <mergeCell ref="B287:B306"/>
    <mergeCell ref="H47:H66"/>
    <mergeCell ref="BK47:BK66"/>
    <mergeCell ref="BL47:BL66"/>
    <mergeCell ref="BD47:BD66"/>
    <mergeCell ref="BE47:BE66"/>
    <mergeCell ref="BF47:BF66"/>
    <mergeCell ref="BG47:BG66"/>
    <mergeCell ref="J47:J66"/>
    <mergeCell ref="K47:K66"/>
    <mergeCell ref="L47:L66"/>
    <mergeCell ref="M47:M66"/>
    <mergeCell ref="N47:N66"/>
    <mergeCell ref="O47:O66"/>
    <mergeCell ref="P47:P66"/>
    <mergeCell ref="Q47:Q66"/>
    <mergeCell ref="U47:U66"/>
    <mergeCell ref="V47:V66"/>
    <mergeCell ref="W47:W66"/>
    <mergeCell ref="W267:W286"/>
    <mergeCell ref="X267:X273"/>
    <mergeCell ref="N187:N206"/>
    <mergeCell ref="BJ47:BJ66"/>
    <mergeCell ref="AH187:AH193"/>
    <mergeCell ref="AI187:AI206"/>
    <mergeCell ref="AM47:AM66"/>
    <mergeCell ref="Z47:Z66"/>
    <mergeCell ref="AB47:AB66"/>
    <mergeCell ref="AA247:AA253"/>
    <mergeCell ref="AC267:AC273"/>
    <mergeCell ref="BD194:BD206"/>
    <mergeCell ref="BE194:BE206"/>
    <mergeCell ref="BA334:BA346"/>
    <mergeCell ref="AP334:AP346"/>
    <mergeCell ref="AQ334:AQ346"/>
    <mergeCell ref="AR334:AR34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E47:AE66"/>
    <mergeCell ref="AF47:AF66"/>
    <mergeCell ref="M327:M346"/>
    <mergeCell ref="N327:N346"/>
    <mergeCell ref="O327:O346"/>
    <mergeCell ref="P327:P346"/>
    <mergeCell ref="Q327:Q346"/>
    <mergeCell ref="U327:U346"/>
    <mergeCell ref="AB327:AB333"/>
    <mergeCell ref="AC327:AC333"/>
    <mergeCell ref="AX267:AX273"/>
    <mergeCell ref="AY267:AY273"/>
    <mergeCell ref="Y327:Y333"/>
    <mergeCell ref="Z327:Z333"/>
    <mergeCell ref="AA327:AA333"/>
    <mergeCell ref="AF274:AF286"/>
    <mergeCell ref="X327:X333"/>
    <mergeCell ref="W307:W326"/>
    <mergeCell ref="AI327:AI346"/>
    <mergeCell ref="AJ327:AJ346"/>
    <mergeCell ref="AL327:AL346"/>
    <mergeCell ref="AM327:AM346"/>
    <mergeCell ref="AN327:AN346"/>
    <mergeCell ref="X334:X346"/>
    <mergeCell ref="Y334:Y346"/>
    <mergeCell ref="Z334:Z346"/>
    <mergeCell ref="AA334:AA346"/>
    <mergeCell ref="AB334:AB346"/>
    <mergeCell ref="AC334:AC346"/>
    <mergeCell ref="AD334:AD346"/>
    <mergeCell ref="AE334:AE346"/>
    <mergeCell ref="AF334:AF346"/>
    <mergeCell ref="AG334:AG346"/>
    <mergeCell ref="AH334:AH346"/>
    <mergeCell ref="AH327:AH333"/>
    <mergeCell ref="AD314:AD326"/>
    <mergeCell ref="AE314:AE326"/>
    <mergeCell ref="AF314:AF326"/>
    <mergeCell ref="AG314:AG326"/>
    <mergeCell ref="AZ334:AZ346"/>
    <mergeCell ref="AP314:AP326"/>
    <mergeCell ref="BB334:BB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A327:BA333"/>
    <mergeCell ref="BB327:BB333"/>
    <mergeCell ref="P307:P326"/>
    <mergeCell ref="Q307:Q326"/>
    <mergeCell ref="U307:U326"/>
    <mergeCell ref="V307:V326"/>
    <mergeCell ref="AY327:AY333"/>
    <mergeCell ref="AZ327:AZ333"/>
    <mergeCell ref="AD327:AD333"/>
    <mergeCell ref="AE327:AE333"/>
    <mergeCell ref="AF327:AF333"/>
    <mergeCell ref="AG327:AG333"/>
    <mergeCell ref="V327:V346"/>
    <mergeCell ref="W327:W346"/>
    <mergeCell ref="BE334:BE346"/>
    <mergeCell ref="BF334:BF346"/>
    <mergeCell ref="X307:X313"/>
    <mergeCell ref="AE307:AE313"/>
    <mergeCell ref="AF307:AF313"/>
    <mergeCell ref="AO327:AO346"/>
    <mergeCell ref="AP327:AP333"/>
    <mergeCell ref="AQ327:AQ333"/>
    <mergeCell ref="AR327:AR333"/>
    <mergeCell ref="AS327:AS333"/>
    <mergeCell ref="AT327:AT333"/>
    <mergeCell ref="AT334:AT346"/>
    <mergeCell ref="BC334:BC346"/>
    <mergeCell ref="BD334:BD346"/>
    <mergeCell ref="AN307:AN326"/>
    <mergeCell ref="AO307:AO326"/>
    <mergeCell ref="AP307:AP313"/>
    <mergeCell ref="AQ307:AQ313"/>
    <mergeCell ref="AQ314:AQ326"/>
    <mergeCell ref="AR307:AR313"/>
    <mergeCell ref="AS307:AS313"/>
    <mergeCell ref="AT307:AT313"/>
    <mergeCell ref="AU327:AU333"/>
    <mergeCell ref="AV327:AV333"/>
    <mergeCell ref="AW327:AW333"/>
    <mergeCell ref="AX327:AX333"/>
    <mergeCell ref="AS334:AS346"/>
    <mergeCell ref="AU334:AU346"/>
    <mergeCell ref="AV334:AV346"/>
    <mergeCell ref="AW334:AW346"/>
    <mergeCell ref="AX334:AX346"/>
    <mergeCell ref="AY334:AY346"/>
    <mergeCell ref="BM307:BM313"/>
    <mergeCell ref="BD307:BD313"/>
    <mergeCell ref="BE307:BE313"/>
    <mergeCell ref="BF307:BF313"/>
    <mergeCell ref="BG307:BG313"/>
    <mergeCell ref="AX307:AX313"/>
    <mergeCell ref="AY307:AY313"/>
    <mergeCell ref="AZ307:AZ313"/>
    <mergeCell ref="BA307:BA313"/>
    <mergeCell ref="BB307:BB313"/>
    <mergeCell ref="BC307:BC313"/>
    <mergeCell ref="BM314:BM326"/>
    <mergeCell ref="BJ307:BJ313"/>
    <mergeCell ref="BK307:BK313"/>
    <mergeCell ref="BG334:BG346"/>
    <mergeCell ref="BH334:BH346"/>
    <mergeCell ref="BI334:BI346"/>
    <mergeCell ref="BJ334:BJ346"/>
    <mergeCell ref="BK334:BK346"/>
    <mergeCell ref="BL334:BL346"/>
    <mergeCell ref="BM334:BM346"/>
    <mergeCell ref="BG327:BG333"/>
    <mergeCell ref="BH327:BH333"/>
    <mergeCell ref="BI327:BI333"/>
    <mergeCell ref="BJ327:BJ333"/>
    <mergeCell ref="BK327:BK333"/>
    <mergeCell ref="BL327:BL333"/>
    <mergeCell ref="BM327:BM333"/>
    <mergeCell ref="BC327:BC333"/>
    <mergeCell ref="BD327:BD333"/>
    <mergeCell ref="BE327:BE333"/>
    <mergeCell ref="BF327:BF333"/>
    <mergeCell ref="AS314:AS326"/>
    <mergeCell ref="AT314:AT326"/>
    <mergeCell ref="Y314:Y326"/>
    <mergeCell ref="Z314:Z326"/>
    <mergeCell ref="AA314:AA326"/>
    <mergeCell ref="AB314:AB326"/>
    <mergeCell ref="AC314:AC326"/>
    <mergeCell ref="AH314:AH326"/>
    <mergeCell ref="BL307:BL313"/>
    <mergeCell ref="AU314:AU326"/>
    <mergeCell ref="AV314:AV326"/>
    <mergeCell ref="AW314:AW326"/>
    <mergeCell ref="BI314:BI326"/>
    <mergeCell ref="AX314:AX326"/>
    <mergeCell ref="AY314:AY326"/>
    <mergeCell ref="AZ314:AZ326"/>
    <mergeCell ref="BA314:BA326"/>
    <mergeCell ref="BB314:BB326"/>
    <mergeCell ref="BC314:BC326"/>
    <mergeCell ref="BK314:BK326"/>
    <mergeCell ref="BL314:BL326"/>
    <mergeCell ref="BG314:BG326"/>
    <mergeCell ref="BH314:BH326"/>
    <mergeCell ref="BH307:BH313"/>
    <mergeCell ref="BI307:BI313"/>
    <mergeCell ref="AR314:AR326"/>
    <mergeCell ref="Y307:Y313"/>
    <mergeCell ref="Z307:Z313"/>
    <mergeCell ref="AA307:AA313"/>
    <mergeCell ref="AB307:AB313"/>
    <mergeCell ref="AC307:AC313"/>
    <mergeCell ref="AD307:AD313"/>
    <mergeCell ref="A385:A386"/>
    <mergeCell ref="BI194:BI206"/>
    <mergeCell ref="BJ194:BJ206"/>
    <mergeCell ref="A187:A206"/>
    <mergeCell ref="B187:B206"/>
    <mergeCell ref="C187:C206"/>
    <mergeCell ref="D187:D206"/>
    <mergeCell ref="E187:E206"/>
    <mergeCell ref="F187:F206"/>
    <mergeCell ref="BD314:BD326"/>
    <mergeCell ref="AU307:AU313"/>
    <mergeCell ref="AV307:AV313"/>
    <mergeCell ref="AW307:AW313"/>
    <mergeCell ref="AL307:AL326"/>
    <mergeCell ref="AM307:AM326"/>
    <mergeCell ref="BJ314:BJ326"/>
    <mergeCell ref="BE314:BE326"/>
    <mergeCell ref="BF314:BF326"/>
    <mergeCell ref="G187:G206"/>
    <mergeCell ref="H187:H206"/>
    <mergeCell ref="I187:I206"/>
    <mergeCell ref="J187:J206"/>
    <mergeCell ref="K187:K206"/>
    <mergeCell ref="L187:L206"/>
    <mergeCell ref="M187:M206"/>
    <mergeCell ref="X314:X326"/>
    <mergeCell ref="BH194:BH206"/>
    <mergeCell ref="AG287:AG293"/>
    <mergeCell ref="AG307:AG313"/>
    <mergeCell ref="AH307:AH313"/>
    <mergeCell ref="AI307:AI326"/>
    <mergeCell ref="AJ307:AJ326"/>
    <mergeCell ref="BK194:BK206"/>
    <mergeCell ref="BA187:BA193"/>
    <mergeCell ref="BB187:BB193"/>
    <mergeCell ref="BC187:BC193"/>
    <mergeCell ref="BD187:BD193"/>
    <mergeCell ref="BE187:BE193"/>
    <mergeCell ref="BF187:BF193"/>
    <mergeCell ref="BG187:BG193"/>
    <mergeCell ref="BH187:BH193"/>
    <mergeCell ref="BI187:BI193"/>
    <mergeCell ref="BJ187:BJ193"/>
    <mergeCell ref="BK187:BK193"/>
    <mergeCell ref="AY87:AY93"/>
    <mergeCell ref="BI167:BI173"/>
    <mergeCell ref="AX127:AX133"/>
    <mergeCell ref="AT94:AT106"/>
    <mergeCell ref="AT87:AT93"/>
    <mergeCell ref="BA94:BA106"/>
    <mergeCell ref="AV187:AV193"/>
    <mergeCell ref="AW187:AW193"/>
    <mergeCell ref="AX187:AX193"/>
    <mergeCell ref="BJ107:BJ113"/>
    <mergeCell ref="BI107:BI113"/>
    <mergeCell ref="BE94:BE106"/>
    <mergeCell ref="BI174:BI186"/>
    <mergeCell ref="BI114:BI126"/>
    <mergeCell ref="BG107:BG113"/>
    <mergeCell ref="BJ167:BJ173"/>
    <mergeCell ref="BK167:BK173"/>
    <mergeCell ref="BF194:BF206"/>
    <mergeCell ref="AU187:AU193"/>
    <mergeCell ref="AJ107:AJ126"/>
    <mergeCell ref="AL107:AL126"/>
    <mergeCell ref="AM107:AM126"/>
    <mergeCell ref="AO107:AO126"/>
    <mergeCell ref="BE107:BE113"/>
    <mergeCell ref="AU107:AU113"/>
    <mergeCell ref="AV107:AV113"/>
    <mergeCell ref="AG7:AG26"/>
    <mergeCell ref="AH7:AH26"/>
    <mergeCell ref="AK7:AK26"/>
    <mergeCell ref="AD47:AD66"/>
    <mergeCell ref="AL47:AL66"/>
    <mergeCell ref="AN47:AN66"/>
    <mergeCell ref="AO47:AO66"/>
    <mergeCell ref="AL27:AL46"/>
    <mergeCell ref="AM27:AM46"/>
    <mergeCell ref="BK107:BK113"/>
    <mergeCell ref="BC47:BC66"/>
    <mergeCell ref="AZ74:AZ86"/>
    <mergeCell ref="BA74:BA86"/>
    <mergeCell ref="BB34:BB46"/>
    <mergeCell ref="BC34:BC46"/>
    <mergeCell ref="BG67:BG73"/>
    <mergeCell ref="BH67:BH73"/>
    <mergeCell ref="BI67:BI73"/>
    <mergeCell ref="AX67:AX73"/>
    <mergeCell ref="AY67:AY73"/>
    <mergeCell ref="BE87:BE93"/>
    <mergeCell ref="BC87:BC93"/>
    <mergeCell ref="AX94:AX106"/>
    <mergeCell ref="AY94:AY106"/>
    <mergeCell ref="AZ94:AZ106"/>
    <mergeCell ref="BM27:BM46"/>
    <mergeCell ref="W27:W46"/>
    <mergeCell ref="AP94:AP106"/>
    <mergeCell ref="AD94:AD106"/>
    <mergeCell ref="AE94:AE106"/>
    <mergeCell ref="AA27:AA46"/>
    <mergeCell ref="AB27:AB46"/>
    <mergeCell ref="AC27:AC46"/>
    <mergeCell ref="AD27:AD46"/>
    <mergeCell ref="AE27:AE46"/>
    <mergeCell ref="AA47:AA66"/>
    <mergeCell ref="AC47:AC66"/>
    <mergeCell ref="AK67:AK86"/>
    <mergeCell ref="AJ67:AJ86"/>
    <mergeCell ref="Y67:Y73"/>
    <mergeCell ref="Z67:Z73"/>
    <mergeCell ref="AA67:AA73"/>
    <mergeCell ref="AB67:AB73"/>
    <mergeCell ref="AC67:AC73"/>
    <mergeCell ref="AD74:AD86"/>
    <mergeCell ref="AI27:AI46"/>
    <mergeCell ref="AJ27:AJ46"/>
    <mergeCell ref="AN27:AN46"/>
    <mergeCell ref="AP27:AP33"/>
    <mergeCell ref="AP47:AP66"/>
    <mergeCell ref="AA74:AA86"/>
    <mergeCell ref="AB74:AB86"/>
    <mergeCell ref="AW47:AW66"/>
    <mergeCell ref="BB94:BB106"/>
    <mergeCell ref="AZ67:AZ73"/>
    <mergeCell ref="BA67:BA73"/>
    <mergeCell ref="BL74:BL86"/>
  </mergeCells>
  <conditionalFormatting sqref="P247:Q306 P327:Q346 P7:Q146">
    <cfRule type="expression" dxfId="265" priority="262">
      <formula>IF($P7="Rara vez",TRUE,FALSE)</formula>
    </cfRule>
    <cfRule type="expression" dxfId="264" priority="263">
      <formula>IF($P7="Improbable",TRUE,FALSE)</formula>
    </cfRule>
    <cfRule type="expression" dxfId="263" priority="264">
      <formula>IF($P7="Posible",TRUE,FALSE)</formula>
    </cfRule>
    <cfRule type="expression" dxfId="262" priority="265">
      <formula>IF($P7="Probable",TRUE,FALSE)</formula>
    </cfRule>
    <cfRule type="expression" dxfId="261" priority="266">
      <formula>IF($P7="Casi seguro",TRUE,FALSE)</formula>
    </cfRule>
  </conditionalFormatting>
  <conditionalFormatting sqref="U327:V346 AL327:AM346 U267:V306 AL267:AM306 U247:U266 V248:V266 AL247:AL266 AM248:AM266 U7:V146 AL7:AM146 V348:V366 AM348:AM366 V148:V166 AM148:AM166 V168:V186 AM168:AM186 V208:V226 AM208:AM226 V228:V246 AM228:AM246 V308:V326 AM308:AM326 V188:V206 AM188:AM206">
    <cfRule type="expression" dxfId="260" priority="259">
      <formula>IF($U7="Catastrofico",TRUE,FALSE)</formula>
    </cfRule>
    <cfRule type="expression" dxfId="259" priority="260">
      <formula>IF($U7="Mayor",TRUE,FALSE)</formula>
    </cfRule>
    <cfRule type="expression" dxfId="258" priority="261">
      <formula>IF($U7="Moderado",TRUE,FALSE)</formula>
    </cfRule>
  </conditionalFormatting>
  <conditionalFormatting sqref="AI127:AK127 AI107:AK107 AI327:AK327 AI287:AK287 AI267:AK267 AI47:AK47 AI67:AK67 AI7:AK7 AI27:AK27 AI87:AK87">
    <cfRule type="expression" dxfId="257" priority="254">
      <formula>IF($AI7="Casi seguro",TRUE,FALSE)</formula>
    </cfRule>
    <cfRule type="expression" dxfId="256" priority="255">
      <formula>IF($AI7="Probable",TRUE,FALSE)</formula>
    </cfRule>
    <cfRule type="expression" dxfId="255" priority="256">
      <formula>IF($AI7="Posible",TRUE,FALSE)</formula>
    </cfRule>
    <cfRule type="expression" dxfId="254" priority="257">
      <formula>IF($AI7="Improbable",TRUE,FALSE)</formula>
    </cfRule>
    <cfRule type="expression" dxfId="253" priority="258">
      <formula>IF($AI7="Rara vez",TRUE,FALSE)</formula>
    </cfRule>
  </conditionalFormatting>
  <conditionalFormatting sqref="W247:W306 W327:W346 W7:W146">
    <cfRule type="expression" dxfId="252" priority="251">
      <formula>IF($W7="Extremo",TRUE,FALSE)</formula>
    </cfRule>
    <cfRule type="expression" dxfId="251" priority="252">
      <formula>IF($W7="Alto",TRUE,FALSE)</formula>
    </cfRule>
    <cfRule type="expression" dxfId="250" priority="253">
      <formula>IF($W7="Moderado",TRUE,FALSE)</formula>
    </cfRule>
  </conditionalFormatting>
  <conditionalFormatting sqref="AN247:AN306 AN327:AN346 AN7:AN146">
    <cfRule type="expression" dxfId="249" priority="248">
      <formula>IF($AN7="Extremo",TRUE,FALSE)</formula>
    </cfRule>
    <cfRule type="expression" dxfId="248" priority="249">
      <formula>IF($AN7="Alto",TRUE,FALSE)</formula>
    </cfRule>
    <cfRule type="expression" dxfId="247" priority="250">
      <formula>IF($AN7="Moderado",TRUE,FALSE)</formula>
    </cfRule>
  </conditionalFormatting>
  <conditionalFormatting sqref="P347:Q366">
    <cfRule type="expression" dxfId="246" priority="243">
      <formula>IF($P347="Rara vez",TRUE,FALSE)</formula>
    </cfRule>
    <cfRule type="expression" dxfId="245" priority="244">
      <formula>IF($P347="Improbable",TRUE,FALSE)</formula>
    </cfRule>
    <cfRule type="expression" dxfId="244" priority="245">
      <formula>IF($P347="Posible",TRUE,FALSE)</formula>
    </cfRule>
    <cfRule type="expression" dxfId="243" priority="246">
      <formula>IF($P347="Probable",TRUE,FALSE)</formula>
    </cfRule>
    <cfRule type="expression" dxfId="242" priority="247">
      <formula>IF($P347="Casi seguro",TRUE,FALSE)</formula>
    </cfRule>
  </conditionalFormatting>
  <conditionalFormatting sqref="U347:U366">
    <cfRule type="expression" dxfId="241" priority="240">
      <formula>IF($U347="Catastrofico",TRUE,FALSE)</formula>
    </cfRule>
    <cfRule type="expression" dxfId="240" priority="241">
      <formula>IF($U347="Mayor",TRUE,FALSE)</formula>
    </cfRule>
    <cfRule type="expression" dxfId="239" priority="242">
      <formula>IF($U347="Moderado",TRUE,FALSE)</formula>
    </cfRule>
  </conditionalFormatting>
  <conditionalFormatting sqref="V347">
    <cfRule type="expression" dxfId="238" priority="237">
      <formula>IF($U347="Catastrofico",TRUE,FALSE)</formula>
    </cfRule>
    <cfRule type="expression" dxfId="237" priority="238">
      <formula>IF($U347="Mayor",TRUE,FALSE)</formula>
    </cfRule>
    <cfRule type="expression" dxfId="236" priority="239">
      <formula>IF($U347="Moderado",TRUE,FALSE)</formula>
    </cfRule>
  </conditionalFormatting>
  <conditionalFormatting sqref="AJ347:AK347">
    <cfRule type="expression" dxfId="235" priority="232">
      <formula>IF($AI347="Casi seguro",TRUE,FALSE)</formula>
    </cfRule>
    <cfRule type="expression" dxfId="234" priority="233">
      <formula>IF($AI347="Probable",TRUE,FALSE)</formula>
    </cfRule>
    <cfRule type="expression" dxfId="233" priority="234">
      <formula>IF($AI347="Posible",TRUE,FALSE)</formula>
    </cfRule>
    <cfRule type="expression" dxfId="232" priority="235">
      <formula>IF($AI347="Improbable",TRUE,FALSE)</formula>
    </cfRule>
    <cfRule type="expression" dxfId="231" priority="236">
      <formula>IF($AI347="Rara vez",TRUE,FALSE)</formula>
    </cfRule>
  </conditionalFormatting>
  <conditionalFormatting sqref="AI347">
    <cfRule type="expression" dxfId="230" priority="227">
      <formula>IF($AI347="Casi seguro",TRUE,FALSE)</formula>
    </cfRule>
    <cfRule type="expression" dxfId="229" priority="228">
      <formula>IF($AI347="Probable",TRUE,FALSE)</formula>
    </cfRule>
    <cfRule type="expression" dxfId="228" priority="229">
      <formula>IF($AI347="Posible",TRUE,FALSE)</formula>
    </cfRule>
    <cfRule type="expression" dxfId="227" priority="230">
      <formula>IF($AI347="Improbable",TRUE,FALSE)</formula>
    </cfRule>
    <cfRule type="expression" dxfId="226" priority="231">
      <formula>IF($AI347="Rara vez",TRUE,FALSE)</formula>
    </cfRule>
  </conditionalFormatting>
  <conditionalFormatting sqref="AL347:AL366">
    <cfRule type="expression" dxfId="225" priority="224">
      <formula>IF($U347="Catastrofico",TRUE,FALSE)</formula>
    </cfRule>
    <cfRule type="expression" dxfId="224" priority="225">
      <formula>IF($U347="Mayor",TRUE,FALSE)</formula>
    </cfRule>
    <cfRule type="expression" dxfId="223" priority="226">
      <formula>IF($U347="Moderado",TRUE,FALSE)</formula>
    </cfRule>
  </conditionalFormatting>
  <conditionalFormatting sqref="AM347">
    <cfRule type="expression" dxfId="222" priority="221">
      <formula>IF($U347="Catastrofico",TRUE,FALSE)</formula>
    </cfRule>
    <cfRule type="expression" dxfId="221" priority="222">
      <formula>IF($U347="Mayor",TRUE,FALSE)</formula>
    </cfRule>
    <cfRule type="expression" dxfId="220" priority="223">
      <formula>IF($U347="Moderado",TRUE,FALSE)</formula>
    </cfRule>
  </conditionalFormatting>
  <conditionalFormatting sqref="W347:W366">
    <cfRule type="expression" dxfId="219" priority="218">
      <formula>IF($W347="Extremo",TRUE,FALSE)</formula>
    </cfRule>
    <cfRule type="expression" dxfId="218" priority="219">
      <formula>IF($W347="Alto",TRUE,FALSE)</formula>
    </cfRule>
    <cfRule type="expression" dxfId="217" priority="220">
      <formula>IF($W347="Moderado",TRUE,FALSE)</formula>
    </cfRule>
  </conditionalFormatting>
  <conditionalFormatting sqref="AN347:AN366">
    <cfRule type="expression" dxfId="216" priority="215">
      <formula>IF($AN347="Extremo",TRUE,FALSE)</formula>
    </cfRule>
    <cfRule type="expression" dxfId="215" priority="216">
      <formula>IF($AN347="Alto",TRUE,FALSE)</formula>
    </cfRule>
    <cfRule type="expression" dxfId="214" priority="217">
      <formula>IF($AN347="Moderado",TRUE,FALSE)</formula>
    </cfRule>
  </conditionalFormatting>
  <conditionalFormatting sqref="P147:Q166">
    <cfRule type="expression" dxfId="213" priority="210">
      <formula>IF($P147="Rara vez",TRUE,FALSE)</formula>
    </cfRule>
    <cfRule type="expression" dxfId="212" priority="211">
      <formula>IF($P147="Improbable",TRUE,FALSE)</formula>
    </cfRule>
    <cfRule type="expression" dxfId="211" priority="212">
      <formula>IF($P147="Posible",TRUE,FALSE)</formula>
    </cfRule>
    <cfRule type="expression" dxfId="210" priority="213">
      <formula>IF($P147="Probable",TRUE,FALSE)</formula>
    </cfRule>
    <cfRule type="expression" dxfId="209" priority="214">
      <formula>IF($P147="Casi seguro",TRUE,FALSE)</formula>
    </cfRule>
  </conditionalFormatting>
  <conditionalFormatting sqref="U147:U166">
    <cfRule type="expression" dxfId="208" priority="207">
      <formula>IF($U147="Catastrofico",TRUE,FALSE)</formula>
    </cfRule>
    <cfRule type="expression" dxfId="207" priority="208">
      <formula>IF($U147="Mayor",TRUE,FALSE)</formula>
    </cfRule>
    <cfRule type="expression" dxfId="206" priority="209">
      <formula>IF($U147="Moderado",TRUE,FALSE)</formula>
    </cfRule>
  </conditionalFormatting>
  <conditionalFormatting sqref="V147">
    <cfRule type="expression" dxfId="205" priority="204">
      <formula>IF($U147="Catastrofico",TRUE,FALSE)</formula>
    </cfRule>
    <cfRule type="expression" dxfId="204" priority="205">
      <formula>IF($U147="Mayor",TRUE,FALSE)</formula>
    </cfRule>
    <cfRule type="expression" dxfId="203" priority="206">
      <formula>IF($U147="Moderado",TRUE,FALSE)</formula>
    </cfRule>
  </conditionalFormatting>
  <conditionalFormatting sqref="AJ147:AK147">
    <cfRule type="expression" dxfId="202" priority="199">
      <formula>IF($AI147="Casi seguro",TRUE,FALSE)</formula>
    </cfRule>
    <cfRule type="expression" dxfId="201" priority="200">
      <formula>IF($AI147="Probable",TRUE,FALSE)</formula>
    </cfRule>
    <cfRule type="expression" dxfId="200" priority="201">
      <formula>IF($AI147="Posible",TRUE,FALSE)</formula>
    </cfRule>
    <cfRule type="expression" dxfId="199" priority="202">
      <formula>IF($AI147="Improbable",TRUE,FALSE)</formula>
    </cfRule>
    <cfRule type="expression" dxfId="198" priority="203">
      <formula>IF($AI147="Rara vez",TRUE,FALSE)</formula>
    </cfRule>
  </conditionalFormatting>
  <conditionalFormatting sqref="AI147">
    <cfRule type="expression" dxfId="197" priority="194">
      <formula>IF($AI147="Casi seguro",TRUE,FALSE)</formula>
    </cfRule>
    <cfRule type="expression" dxfId="196" priority="195">
      <formula>IF($AI147="Probable",TRUE,FALSE)</formula>
    </cfRule>
    <cfRule type="expression" dxfId="195" priority="196">
      <formula>IF($AI147="Posible",TRUE,FALSE)</formula>
    </cfRule>
    <cfRule type="expression" dxfId="194" priority="197">
      <formula>IF($AI147="Improbable",TRUE,FALSE)</formula>
    </cfRule>
    <cfRule type="expression" dxfId="193" priority="198">
      <formula>IF($AI147="Rara vez",TRUE,FALSE)</formula>
    </cfRule>
  </conditionalFormatting>
  <conditionalFormatting sqref="AL147:AL166">
    <cfRule type="expression" dxfId="192" priority="191">
      <formula>IF($U147="Catastrofico",TRUE,FALSE)</formula>
    </cfRule>
    <cfRule type="expression" dxfId="191" priority="192">
      <formula>IF($U147="Mayor",TRUE,FALSE)</formula>
    </cfRule>
    <cfRule type="expression" dxfId="190" priority="193">
      <formula>IF($U147="Moderado",TRUE,FALSE)</formula>
    </cfRule>
  </conditionalFormatting>
  <conditionalFormatting sqref="AM147">
    <cfRule type="expression" dxfId="189" priority="188">
      <formula>IF($U147="Catastrofico",TRUE,FALSE)</formula>
    </cfRule>
    <cfRule type="expression" dxfId="188" priority="189">
      <formula>IF($U147="Mayor",TRUE,FALSE)</formula>
    </cfRule>
    <cfRule type="expression" dxfId="187" priority="190">
      <formula>IF($U147="Moderado",TRUE,FALSE)</formula>
    </cfRule>
  </conditionalFormatting>
  <conditionalFormatting sqref="W147:W166">
    <cfRule type="expression" dxfId="186" priority="185">
      <formula>IF($W147="Extremo",TRUE,FALSE)</formula>
    </cfRule>
    <cfRule type="expression" dxfId="185" priority="186">
      <formula>IF($W147="Alto",TRUE,FALSE)</formula>
    </cfRule>
    <cfRule type="expression" dxfId="184" priority="187">
      <formula>IF($W147="Moderado",TRUE,FALSE)</formula>
    </cfRule>
  </conditionalFormatting>
  <conditionalFormatting sqref="AN147:AN166">
    <cfRule type="expression" dxfId="183" priority="182">
      <formula>IF($AN147="Extremo",TRUE,FALSE)</formula>
    </cfRule>
    <cfRule type="expression" dxfId="182" priority="183">
      <formula>IF($AN147="Alto",TRUE,FALSE)</formula>
    </cfRule>
    <cfRule type="expression" dxfId="181" priority="184">
      <formula>IF($AN147="Moderado",TRUE,FALSE)</formula>
    </cfRule>
  </conditionalFormatting>
  <conditionalFormatting sqref="P167:Q186">
    <cfRule type="expression" dxfId="180" priority="177">
      <formula>IF($P167="Rara vez",TRUE,FALSE)</formula>
    </cfRule>
    <cfRule type="expression" dxfId="179" priority="178">
      <formula>IF($P167="Improbable",TRUE,FALSE)</formula>
    </cfRule>
    <cfRule type="expression" dxfId="178" priority="179">
      <formula>IF($P167="Posible",TRUE,FALSE)</formula>
    </cfRule>
    <cfRule type="expression" dxfId="177" priority="180">
      <formula>IF($P167="Probable",TRUE,FALSE)</formula>
    </cfRule>
    <cfRule type="expression" dxfId="176" priority="181">
      <formula>IF($P167="Casi seguro",TRUE,FALSE)</formula>
    </cfRule>
  </conditionalFormatting>
  <conditionalFormatting sqref="U167:U186">
    <cfRule type="expression" dxfId="175" priority="174">
      <formula>IF($U167="Catastrofico",TRUE,FALSE)</formula>
    </cfRule>
    <cfRule type="expression" dxfId="174" priority="175">
      <formula>IF($U167="Mayor",TRUE,FALSE)</formula>
    </cfRule>
    <cfRule type="expression" dxfId="173" priority="176">
      <formula>IF($U167="Moderado",TRUE,FALSE)</formula>
    </cfRule>
  </conditionalFormatting>
  <conditionalFormatting sqref="V167">
    <cfRule type="expression" dxfId="172" priority="171">
      <formula>IF($U167="Catastrofico",TRUE,FALSE)</formula>
    </cfRule>
    <cfRule type="expression" dxfId="171" priority="172">
      <formula>IF($U167="Mayor",TRUE,FALSE)</formula>
    </cfRule>
    <cfRule type="expression" dxfId="170" priority="173">
      <formula>IF($U167="Moderado",TRUE,FALSE)</formula>
    </cfRule>
  </conditionalFormatting>
  <conditionalFormatting sqref="AJ167:AK167">
    <cfRule type="expression" dxfId="169" priority="166">
      <formula>IF($AI167="Casi seguro",TRUE,FALSE)</formula>
    </cfRule>
    <cfRule type="expression" dxfId="168" priority="167">
      <formula>IF($AI167="Probable",TRUE,FALSE)</formula>
    </cfRule>
    <cfRule type="expression" dxfId="167" priority="168">
      <formula>IF($AI167="Posible",TRUE,FALSE)</formula>
    </cfRule>
    <cfRule type="expression" dxfId="166" priority="169">
      <formula>IF($AI167="Improbable",TRUE,FALSE)</formula>
    </cfRule>
    <cfRule type="expression" dxfId="165" priority="170">
      <formula>IF($AI167="Rara vez",TRUE,FALSE)</formula>
    </cfRule>
  </conditionalFormatting>
  <conditionalFormatting sqref="AI167">
    <cfRule type="expression" dxfId="164" priority="161">
      <formula>IF($AI167="Casi seguro",TRUE,FALSE)</formula>
    </cfRule>
    <cfRule type="expression" dxfId="163" priority="162">
      <formula>IF($AI167="Probable",TRUE,FALSE)</formula>
    </cfRule>
    <cfRule type="expression" dxfId="162" priority="163">
      <formula>IF($AI167="Posible",TRUE,FALSE)</formula>
    </cfRule>
    <cfRule type="expression" dxfId="161" priority="164">
      <formula>IF($AI167="Improbable",TRUE,FALSE)</formula>
    </cfRule>
    <cfRule type="expression" dxfId="160" priority="165">
      <formula>IF($AI167="Rara vez",TRUE,FALSE)</formula>
    </cfRule>
  </conditionalFormatting>
  <conditionalFormatting sqref="AL167:AL186">
    <cfRule type="expression" dxfId="159" priority="158">
      <formula>IF($U167="Catastrofico",TRUE,FALSE)</formula>
    </cfRule>
    <cfRule type="expression" dxfId="158" priority="159">
      <formula>IF($U167="Mayor",TRUE,FALSE)</formula>
    </cfRule>
    <cfRule type="expression" dxfId="157" priority="160">
      <formula>IF($U167="Moderado",TRUE,FALSE)</formula>
    </cfRule>
  </conditionalFormatting>
  <conditionalFormatting sqref="AM167">
    <cfRule type="expression" dxfId="156" priority="155">
      <formula>IF($U167="Catastrofico",TRUE,FALSE)</formula>
    </cfRule>
    <cfRule type="expression" dxfId="155" priority="156">
      <formula>IF($U167="Mayor",TRUE,FALSE)</formula>
    </cfRule>
    <cfRule type="expression" dxfId="154" priority="157">
      <formula>IF($U167="Moderado",TRUE,FALSE)</formula>
    </cfRule>
  </conditionalFormatting>
  <conditionalFormatting sqref="W167:W186">
    <cfRule type="expression" dxfId="153" priority="152">
      <formula>IF($W167="Extremo",TRUE,FALSE)</formula>
    </cfRule>
    <cfRule type="expression" dxfId="152" priority="153">
      <formula>IF($W167="Alto",TRUE,FALSE)</formula>
    </cfRule>
    <cfRule type="expression" dxfId="151" priority="154">
      <formula>IF($W167="Moderado",TRUE,FALSE)</formula>
    </cfRule>
  </conditionalFormatting>
  <conditionalFormatting sqref="AN167:AN186">
    <cfRule type="expression" dxfId="150" priority="149">
      <formula>IF($AN167="Extremo",TRUE,FALSE)</formula>
    </cfRule>
    <cfRule type="expression" dxfId="149" priority="150">
      <formula>IF($AN167="Alto",TRUE,FALSE)</formula>
    </cfRule>
    <cfRule type="expression" dxfId="148" priority="151">
      <formula>IF($AN167="Moderado",TRUE,FALSE)</formula>
    </cfRule>
  </conditionalFormatting>
  <conditionalFormatting sqref="P207:Q226">
    <cfRule type="expression" dxfId="147" priority="144">
      <formula>IF($P207="Rara vez",TRUE,FALSE)</formula>
    </cfRule>
    <cfRule type="expression" dxfId="146" priority="145">
      <formula>IF($P207="Improbable",TRUE,FALSE)</formula>
    </cfRule>
    <cfRule type="expression" dxfId="145" priority="146">
      <formula>IF($P207="Posible",TRUE,FALSE)</formula>
    </cfRule>
    <cfRule type="expression" dxfId="144" priority="147">
      <formula>IF($P207="Probable",TRUE,FALSE)</formula>
    </cfRule>
    <cfRule type="expression" dxfId="143" priority="148">
      <formula>IF($P207="Casi seguro",TRUE,FALSE)</formula>
    </cfRule>
  </conditionalFormatting>
  <conditionalFormatting sqref="U207:U226">
    <cfRule type="expression" dxfId="142" priority="141">
      <formula>IF($U207="Catastrofico",TRUE,FALSE)</formula>
    </cfRule>
    <cfRule type="expression" dxfId="141" priority="142">
      <formula>IF($U207="Mayor",TRUE,FALSE)</formula>
    </cfRule>
    <cfRule type="expression" dxfId="140" priority="143">
      <formula>IF($U207="Moderado",TRUE,FALSE)</formula>
    </cfRule>
  </conditionalFormatting>
  <conditionalFormatting sqref="V207">
    <cfRule type="expression" dxfId="139" priority="138">
      <formula>IF($U207="Catastrofico",TRUE,FALSE)</formula>
    </cfRule>
    <cfRule type="expression" dxfId="138" priority="139">
      <formula>IF($U207="Mayor",TRUE,FALSE)</formula>
    </cfRule>
    <cfRule type="expression" dxfId="137" priority="140">
      <formula>IF($U207="Moderado",TRUE,FALSE)</formula>
    </cfRule>
  </conditionalFormatting>
  <conditionalFormatting sqref="AJ207:AK207">
    <cfRule type="expression" dxfId="136" priority="133">
      <formula>IF($AI207="Casi seguro",TRUE,FALSE)</formula>
    </cfRule>
    <cfRule type="expression" dxfId="135" priority="134">
      <formula>IF($AI207="Probable",TRUE,FALSE)</formula>
    </cfRule>
    <cfRule type="expression" dxfId="134" priority="135">
      <formula>IF($AI207="Posible",TRUE,FALSE)</formula>
    </cfRule>
    <cfRule type="expression" dxfId="133" priority="136">
      <formula>IF($AI207="Improbable",TRUE,FALSE)</formula>
    </cfRule>
    <cfRule type="expression" dxfId="132" priority="137">
      <formula>IF($AI207="Rara vez",TRUE,FALSE)</formula>
    </cfRule>
  </conditionalFormatting>
  <conditionalFormatting sqref="AI207">
    <cfRule type="expression" dxfId="131" priority="128">
      <formula>IF($AI207="Casi seguro",TRUE,FALSE)</formula>
    </cfRule>
    <cfRule type="expression" dxfId="130" priority="129">
      <formula>IF($AI207="Probable",TRUE,FALSE)</formula>
    </cfRule>
    <cfRule type="expression" dxfId="129" priority="130">
      <formula>IF($AI207="Posible",TRUE,FALSE)</formula>
    </cfRule>
    <cfRule type="expression" dxfId="128" priority="131">
      <formula>IF($AI207="Improbable",TRUE,FALSE)</formula>
    </cfRule>
    <cfRule type="expression" dxfId="127" priority="132">
      <formula>IF($AI207="Rara vez",TRUE,FALSE)</formula>
    </cfRule>
  </conditionalFormatting>
  <conditionalFormatting sqref="AL207:AL226">
    <cfRule type="expression" dxfId="126" priority="125">
      <formula>IF($U207="Catastrofico",TRUE,FALSE)</formula>
    </cfRule>
    <cfRule type="expression" dxfId="125" priority="126">
      <formula>IF($U207="Mayor",TRUE,FALSE)</formula>
    </cfRule>
    <cfRule type="expression" dxfId="124" priority="127">
      <formula>IF($U207="Moderado",TRUE,FALSE)</formula>
    </cfRule>
  </conditionalFormatting>
  <conditionalFormatting sqref="AM207">
    <cfRule type="expression" dxfId="123" priority="122">
      <formula>IF($U207="Catastrofico",TRUE,FALSE)</formula>
    </cfRule>
    <cfRule type="expression" dxfId="122" priority="123">
      <formula>IF($U207="Mayor",TRUE,FALSE)</formula>
    </cfRule>
    <cfRule type="expression" dxfId="121" priority="124">
      <formula>IF($U207="Moderado",TRUE,FALSE)</formula>
    </cfRule>
  </conditionalFormatting>
  <conditionalFormatting sqref="W207:W226">
    <cfRule type="expression" dxfId="120" priority="119">
      <formula>IF($W207="Extremo",TRUE,FALSE)</formula>
    </cfRule>
    <cfRule type="expression" dxfId="119" priority="120">
      <formula>IF($W207="Alto",TRUE,FALSE)</formula>
    </cfRule>
    <cfRule type="expression" dxfId="118" priority="121">
      <formula>IF($W207="Moderado",TRUE,FALSE)</formula>
    </cfRule>
  </conditionalFormatting>
  <conditionalFormatting sqref="AN207:AN226">
    <cfRule type="expression" dxfId="117" priority="116">
      <formula>IF($AN207="Extremo",TRUE,FALSE)</formula>
    </cfRule>
    <cfRule type="expression" dxfId="116" priority="117">
      <formula>IF($AN207="Alto",TRUE,FALSE)</formula>
    </cfRule>
    <cfRule type="expression" dxfId="115" priority="118">
      <formula>IF($AN207="Moderado",TRUE,FALSE)</formula>
    </cfRule>
  </conditionalFormatting>
  <conditionalFormatting sqref="P227:Q246">
    <cfRule type="expression" dxfId="114" priority="111">
      <formula>IF($P227="Rara vez",TRUE,FALSE)</formula>
    </cfRule>
    <cfRule type="expression" dxfId="113" priority="112">
      <formula>IF($P227="Improbable",TRUE,FALSE)</formula>
    </cfRule>
    <cfRule type="expression" dxfId="112" priority="113">
      <formula>IF($P227="Posible",TRUE,FALSE)</formula>
    </cfRule>
    <cfRule type="expression" dxfId="111" priority="114">
      <formula>IF($P227="Probable",TRUE,FALSE)</formula>
    </cfRule>
    <cfRule type="expression" dxfId="110" priority="115">
      <formula>IF($P227="Casi seguro",TRUE,FALSE)</formula>
    </cfRule>
  </conditionalFormatting>
  <conditionalFormatting sqref="U227:U246">
    <cfRule type="expression" dxfId="109" priority="108">
      <formula>IF($U227="Catastrofico",TRUE,FALSE)</formula>
    </cfRule>
    <cfRule type="expression" dxfId="108" priority="109">
      <formula>IF($U227="Mayor",TRUE,FALSE)</formula>
    </cfRule>
    <cfRule type="expression" dxfId="107" priority="110">
      <formula>IF($U227="Moderado",TRUE,FALSE)</formula>
    </cfRule>
  </conditionalFormatting>
  <conditionalFormatting sqref="V227">
    <cfRule type="expression" dxfId="106" priority="105">
      <formula>IF($U227="Catastrofico",TRUE,FALSE)</formula>
    </cfRule>
    <cfRule type="expression" dxfId="105" priority="106">
      <formula>IF($U227="Mayor",TRUE,FALSE)</formula>
    </cfRule>
    <cfRule type="expression" dxfId="104" priority="107">
      <formula>IF($U227="Moderado",TRUE,FALSE)</formula>
    </cfRule>
  </conditionalFormatting>
  <conditionalFormatting sqref="AJ227:AK227">
    <cfRule type="expression" dxfId="103" priority="100">
      <formula>IF($AI227="Casi seguro",TRUE,FALSE)</formula>
    </cfRule>
    <cfRule type="expression" dxfId="102" priority="101">
      <formula>IF($AI227="Probable",TRUE,FALSE)</formula>
    </cfRule>
    <cfRule type="expression" dxfId="101" priority="102">
      <formula>IF($AI227="Posible",TRUE,FALSE)</formula>
    </cfRule>
    <cfRule type="expression" dxfId="100" priority="103">
      <formula>IF($AI227="Improbable",TRUE,FALSE)</formula>
    </cfRule>
    <cfRule type="expression" dxfId="99" priority="104">
      <formula>IF($AI227="Rara vez",TRUE,FALSE)</formula>
    </cfRule>
  </conditionalFormatting>
  <conditionalFormatting sqref="AI227">
    <cfRule type="expression" dxfId="98" priority="95">
      <formula>IF($AI227="Casi seguro",TRUE,FALSE)</formula>
    </cfRule>
    <cfRule type="expression" dxfId="97" priority="96">
      <formula>IF($AI227="Probable",TRUE,FALSE)</formula>
    </cfRule>
    <cfRule type="expression" dxfId="96" priority="97">
      <formula>IF($AI227="Posible",TRUE,FALSE)</formula>
    </cfRule>
    <cfRule type="expression" dxfId="95" priority="98">
      <formula>IF($AI227="Improbable",TRUE,FALSE)</formula>
    </cfRule>
    <cfRule type="expression" dxfId="94" priority="99">
      <formula>IF($AI227="Rara vez",TRUE,FALSE)</formula>
    </cfRule>
  </conditionalFormatting>
  <conditionalFormatting sqref="AL227:AL246">
    <cfRule type="expression" dxfId="93" priority="92">
      <formula>IF($U227="Catastrofico",TRUE,FALSE)</formula>
    </cfRule>
    <cfRule type="expression" dxfId="92" priority="93">
      <formula>IF($U227="Mayor",TRUE,FALSE)</formula>
    </cfRule>
    <cfRule type="expression" dxfId="91" priority="94">
      <formula>IF($U227="Moderado",TRUE,FALSE)</formula>
    </cfRule>
  </conditionalFormatting>
  <conditionalFormatting sqref="AM227">
    <cfRule type="expression" dxfId="90" priority="89">
      <formula>IF($U227="Catastrofico",TRUE,FALSE)</formula>
    </cfRule>
    <cfRule type="expression" dxfId="89" priority="90">
      <formula>IF($U227="Mayor",TRUE,FALSE)</formula>
    </cfRule>
    <cfRule type="expression" dxfId="88" priority="91">
      <formula>IF($U227="Moderado",TRUE,FALSE)</formula>
    </cfRule>
  </conditionalFormatting>
  <conditionalFormatting sqref="W227:W246">
    <cfRule type="expression" dxfId="87" priority="86">
      <formula>IF($W227="Extremo",TRUE,FALSE)</formula>
    </cfRule>
    <cfRule type="expression" dxfId="86" priority="87">
      <formula>IF($W227="Alto",TRUE,FALSE)</formula>
    </cfRule>
    <cfRule type="expression" dxfId="85" priority="88">
      <formula>IF($W227="Moderado",TRUE,FALSE)</formula>
    </cfRule>
  </conditionalFormatting>
  <conditionalFormatting sqref="AN227:AN246">
    <cfRule type="expression" dxfId="84" priority="83">
      <formula>IF($AN227="Extremo",TRUE,FALSE)</formula>
    </cfRule>
    <cfRule type="expression" dxfId="83" priority="84">
      <formula>IF($AN227="Alto",TRUE,FALSE)</formula>
    </cfRule>
    <cfRule type="expression" dxfId="82" priority="85">
      <formula>IF($AN227="Moderado",TRUE,FALSE)</formula>
    </cfRule>
  </conditionalFormatting>
  <conditionalFormatting sqref="V247">
    <cfRule type="expression" dxfId="81" priority="80">
      <formula>IF($U247="Catastrofico",TRUE,FALSE)</formula>
    </cfRule>
    <cfRule type="expression" dxfId="80" priority="81">
      <formula>IF($U247="Mayor",TRUE,FALSE)</formula>
    </cfRule>
    <cfRule type="expression" dxfId="79" priority="82">
      <formula>IF($U247="Moderado",TRUE,FALSE)</formula>
    </cfRule>
  </conditionalFormatting>
  <conditionalFormatting sqref="AJ247:AK247">
    <cfRule type="expression" dxfId="78" priority="75">
      <formula>IF($AI247="Casi seguro",TRUE,FALSE)</formula>
    </cfRule>
    <cfRule type="expression" dxfId="77" priority="76">
      <formula>IF($AI247="Probable",TRUE,FALSE)</formula>
    </cfRule>
    <cfRule type="expression" dxfId="76" priority="77">
      <formula>IF($AI247="Posible",TRUE,FALSE)</formula>
    </cfRule>
    <cfRule type="expression" dxfId="75" priority="78">
      <formula>IF($AI247="Improbable",TRUE,FALSE)</formula>
    </cfRule>
    <cfRule type="expression" dxfId="74" priority="79">
      <formula>IF($AI247="Rara vez",TRUE,FALSE)</formula>
    </cfRule>
  </conditionalFormatting>
  <conditionalFormatting sqref="AI247">
    <cfRule type="expression" dxfId="73" priority="70">
      <formula>IF($AI247="Casi seguro",TRUE,FALSE)</formula>
    </cfRule>
    <cfRule type="expression" dxfId="72" priority="71">
      <formula>IF($AI247="Probable",TRUE,FALSE)</formula>
    </cfRule>
    <cfRule type="expression" dxfId="71" priority="72">
      <formula>IF($AI247="Posible",TRUE,FALSE)</formula>
    </cfRule>
    <cfRule type="expression" dxfId="70" priority="73">
      <formula>IF($AI247="Improbable",TRUE,FALSE)</formula>
    </cfRule>
    <cfRule type="expression" dxfId="69" priority="74">
      <formula>IF($AI247="Rara vez",TRUE,FALSE)</formula>
    </cfRule>
  </conditionalFormatting>
  <conditionalFormatting sqref="AM247">
    <cfRule type="expression" dxfId="68" priority="67">
      <formula>IF($U247="Catastrofico",TRUE,FALSE)</formula>
    </cfRule>
    <cfRule type="expression" dxfId="67" priority="68">
      <formula>IF($U247="Mayor",TRUE,FALSE)</formula>
    </cfRule>
    <cfRule type="expression" dxfId="66" priority="69">
      <formula>IF($U247="Moderado",TRUE,FALSE)</formula>
    </cfRule>
  </conditionalFormatting>
  <conditionalFormatting sqref="P307:Q326">
    <cfRule type="expression" dxfId="65" priority="62">
      <formula>IF($P307="Rara vez",TRUE,FALSE)</formula>
    </cfRule>
    <cfRule type="expression" dxfId="64" priority="63">
      <formula>IF($P307="Improbable",TRUE,FALSE)</formula>
    </cfRule>
    <cfRule type="expression" dxfId="63" priority="64">
      <formula>IF($P307="Posible",TRUE,FALSE)</formula>
    </cfRule>
    <cfRule type="expression" dxfId="62" priority="65">
      <formula>IF($P307="Probable",TRUE,FALSE)</formula>
    </cfRule>
    <cfRule type="expression" dxfId="61" priority="66">
      <formula>IF($P307="Casi seguro",TRUE,FALSE)</formula>
    </cfRule>
  </conditionalFormatting>
  <conditionalFormatting sqref="U307:U326">
    <cfRule type="expression" dxfId="60" priority="59">
      <formula>IF($U307="Catastrofico",TRUE,FALSE)</formula>
    </cfRule>
    <cfRule type="expression" dxfId="59" priority="60">
      <formula>IF($U307="Mayor",TRUE,FALSE)</formula>
    </cfRule>
    <cfRule type="expression" dxfId="58" priority="61">
      <formula>IF($U307="Moderado",TRUE,FALSE)</formula>
    </cfRule>
  </conditionalFormatting>
  <conditionalFormatting sqref="V307">
    <cfRule type="expression" dxfId="57" priority="56">
      <formula>IF($U307="Catastrofico",TRUE,FALSE)</formula>
    </cfRule>
    <cfRule type="expression" dxfId="56" priority="57">
      <formula>IF($U307="Mayor",TRUE,FALSE)</formula>
    </cfRule>
    <cfRule type="expression" dxfId="55" priority="58">
      <formula>IF($U307="Moderado",TRUE,FALSE)</formula>
    </cfRule>
  </conditionalFormatting>
  <conditionalFormatting sqref="AJ307:AK307">
    <cfRule type="expression" dxfId="54" priority="51">
      <formula>IF($AI307="Casi seguro",TRUE,FALSE)</formula>
    </cfRule>
    <cfRule type="expression" dxfId="53" priority="52">
      <formula>IF($AI307="Probable",TRUE,FALSE)</formula>
    </cfRule>
    <cfRule type="expression" dxfId="52" priority="53">
      <formula>IF($AI307="Posible",TRUE,FALSE)</formula>
    </cfRule>
    <cfRule type="expression" dxfId="51" priority="54">
      <formula>IF($AI307="Improbable",TRUE,FALSE)</formula>
    </cfRule>
    <cfRule type="expression" dxfId="50" priority="55">
      <formula>IF($AI307="Rara vez",TRUE,FALSE)</formula>
    </cfRule>
  </conditionalFormatting>
  <conditionalFormatting sqref="AI307">
    <cfRule type="expression" dxfId="49" priority="46">
      <formula>IF($AI307="Casi seguro",TRUE,FALSE)</formula>
    </cfRule>
    <cfRule type="expression" dxfId="48" priority="47">
      <formula>IF($AI307="Probable",TRUE,FALSE)</formula>
    </cfRule>
    <cfRule type="expression" dxfId="47" priority="48">
      <formula>IF($AI307="Posible",TRUE,FALSE)</formula>
    </cfRule>
    <cfRule type="expression" dxfId="46" priority="49">
      <formula>IF($AI307="Improbable",TRUE,FALSE)</formula>
    </cfRule>
    <cfRule type="expression" dxfId="45" priority="50">
      <formula>IF($AI307="Rara vez",TRUE,FALSE)</formula>
    </cfRule>
  </conditionalFormatting>
  <conditionalFormatting sqref="AL307:AL326">
    <cfRule type="expression" dxfId="44" priority="43">
      <formula>IF($U307="Catastrofico",TRUE,FALSE)</formula>
    </cfRule>
    <cfRule type="expression" dxfId="43" priority="44">
      <formula>IF($U307="Mayor",TRUE,FALSE)</formula>
    </cfRule>
    <cfRule type="expression" dxfId="42" priority="45">
      <formula>IF($U307="Moderado",TRUE,FALSE)</formula>
    </cfRule>
  </conditionalFormatting>
  <conditionalFormatting sqref="AM307">
    <cfRule type="expression" dxfId="41" priority="40">
      <formula>IF($U307="Catastrofico",TRUE,FALSE)</formula>
    </cfRule>
    <cfRule type="expression" dxfId="40" priority="41">
      <formula>IF($U307="Mayor",TRUE,FALSE)</formula>
    </cfRule>
    <cfRule type="expression" dxfId="39" priority="42">
      <formula>IF($U307="Moderado",TRUE,FALSE)</formula>
    </cfRule>
  </conditionalFormatting>
  <conditionalFormatting sqref="W307:W326">
    <cfRule type="expression" dxfId="38" priority="37">
      <formula>IF($W307="Extremo",TRUE,FALSE)</formula>
    </cfRule>
    <cfRule type="expression" dxfId="37" priority="38">
      <formula>IF($W307="Alto",TRUE,FALSE)</formula>
    </cfRule>
    <cfRule type="expression" dxfId="36" priority="39">
      <formula>IF($W307="Moderado",TRUE,FALSE)</formula>
    </cfRule>
  </conditionalFormatting>
  <conditionalFormatting sqref="AN307:AN326">
    <cfRule type="expression" dxfId="35" priority="34">
      <formula>IF($AN307="Extremo",TRUE,FALSE)</formula>
    </cfRule>
    <cfRule type="expression" dxfId="34" priority="35">
      <formula>IF($AN307="Alto",TRUE,FALSE)</formula>
    </cfRule>
    <cfRule type="expression" dxfId="33" priority="36">
      <formula>IF($AN307="Moderado",TRUE,FALSE)</formula>
    </cfRule>
  </conditionalFormatting>
  <conditionalFormatting sqref="P187:Q206">
    <cfRule type="expression" dxfId="32" priority="29">
      <formula>IF($P187="Rara vez",TRUE,FALSE)</formula>
    </cfRule>
    <cfRule type="expression" dxfId="31" priority="30">
      <formula>IF($P187="Improbable",TRUE,FALSE)</formula>
    </cfRule>
    <cfRule type="expression" dxfId="30" priority="31">
      <formula>IF($P187="Posible",TRUE,FALSE)</formula>
    </cfRule>
    <cfRule type="expression" dxfId="29" priority="32">
      <formula>IF($P187="Probable",TRUE,FALSE)</formula>
    </cfRule>
    <cfRule type="expression" dxfId="28" priority="33">
      <formula>IF($P187="Casi seguro",TRUE,FALSE)</formula>
    </cfRule>
  </conditionalFormatting>
  <conditionalFormatting sqref="U187:U206">
    <cfRule type="expression" dxfId="27" priority="26">
      <formula>IF($U187="Catastrofico",TRUE,FALSE)</formula>
    </cfRule>
    <cfRule type="expression" dxfId="26" priority="27">
      <formula>IF($U187="Mayor",TRUE,FALSE)</formula>
    </cfRule>
    <cfRule type="expression" dxfId="25" priority="28">
      <formula>IF($U187="Moderado",TRUE,FALSE)</formula>
    </cfRule>
  </conditionalFormatting>
  <conditionalFormatting sqref="V187">
    <cfRule type="expression" dxfId="24" priority="23">
      <formula>IF($U187="Catastrofico",TRUE,FALSE)</formula>
    </cfRule>
    <cfRule type="expression" dxfId="23" priority="24">
      <formula>IF($U187="Mayor",TRUE,FALSE)</formula>
    </cfRule>
    <cfRule type="expression" dxfId="22" priority="25">
      <formula>IF($U187="Moderado",TRUE,FALSE)</formula>
    </cfRule>
  </conditionalFormatting>
  <conditionalFormatting sqref="AJ187:AK187">
    <cfRule type="expression" dxfId="21" priority="18">
      <formula>IF($AI187="Casi seguro",TRUE,FALSE)</formula>
    </cfRule>
    <cfRule type="expression" dxfId="20" priority="19">
      <formula>IF($AI187="Probable",TRUE,FALSE)</formula>
    </cfRule>
    <cfRule type="expression" dxfId="19" priority="20">
      <formula>IF($AI187="Posible",TRUE,FALSE)</formula>
    </cfRule>
    <cfRule type="expression" dxfId="18" priority="21">
      <formula>IF($AI187="Improbable",TRUE,FALSE)</formula>
    </cfRule>
    <cfRule type="expression" dxfId="17" priority="22">
      <formula>IF($AI187="Rara vez",TRUE,FALSE)</formula>
    </cfRule>
  </conditionalFormatting>
  <conditionalFormatting sqref="AI187">
    <cfRule type="expression" dxfId="16" priority="13">
      <formula>IF($AI187="Casi seguro",TRUE,FALSE)</formula>
    </cfRule>
    <cfRule type="expression" dxfId="15" priority="14">
      <formula>IF($AI187="Probable",TRUE,FALSE)</formula>
    </cfRule>
    <cfRule type="expression" dxfId="14" priority="15">
      <formula>IF($AI187="Posible",TRUE,FALSE)</formula>
    </cfRule>
    <cfRule type="expression" dxfId="13" priority="16">
      <formula>IF($AI187="Improbable",TRUE,FALSE)</formula>
    </cfRule>
    <cfRule type="expression" dxfId="12" priority="17">
      <formula>IF($AI187="Rara vez",TRUE,FALSE)</formula>
    </cfRule>
  </conditionalFormatting>
  <conditionalFormatting sqref="AL187:AL206">
    <cfRule type="expression" dxfId="11" priority="10">
      <formula>IF($U187="Catastrofico",TRUE,FALSE)</formula>
    </cfRule>
    <cfRule type="expression" dxfId="10" priority="11">
      <formula>IF($U187="Mayor",TRUE,FALSE)</formula>
    </cfRule>
    <cfRule type="expression" dxfId="9" priority="12">
      <formula>IF($U187="Moderado",TRUE,FALSE)</formula>
    </cfRule>
  </conditionalFormatting>
  <conditionalFormatting sqref="AM187">
    <cfRule type="expression" dxfId="8" priority="7">
      <formula>IF($U187="Catastrofico",TRUE,FALSE)</formula>
    </cfRule>
    <cfRule type="expression" dxfId="7" priority="8">
      <formula>IF($U187="Mayor",TRUE,FALSE)</formula>
    </cfRule>
    <cfRule type="expression" dxfId="6" priority="9">
      <formula>IF($U187="Moderado",TRUE,FALSE)</formula>
    </cfRule>
  </conditionalFormatting>
  <conditionalFormatting sqref="W187:W206">
    <cfRule type="expression" dxfId="5" priority="4">
      <formula>IF($W187="Extremo",TRUE,FALSE)</formula>
    </cfRule>
    <cfRule type="expression" dxfId="4" priority="5">
      <formula>IF($W187="Alto",TRUE,FALSE)</formula>
    </cfRule>
    <cfRule type="expression" dxfId="3" priority="6">
      <formula>IF($W187="Moderado",TRUE,FALSE)</formula>
    </cfRule>
  </conditionalFormatting>
  <conditionalFormatting sqref="AN187:AN206">
    <cfRule type="expression" dxfId="2" priority="1">
      <formula>IF($AN187="Extremo",TRUE,FALSE)</formula>
    </cfRule>
    <cfRule type="expression" dxfId="1" priority="2">
      <formula>IF($AN187="Alto",TRUE,FALSE)</formula>
    </cfRule>
    <cfRule type="expression" dxfId="0" priority="3">
      <formula>IF($AN187="Moderado",TRUE,FALSE)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E50FA24-C6E4-4409-9AAB-551D72F40060}">
          <x14:formula1>
            <xm:f>'Listas (2)'!$C$9:$C$13</xm:f>
          </x14:formula1>
          <xm:sqref>O7:O366</xm:sqref>
        </x14:dataValidation>
        <x14:dataValidation type="list" allowBlank="1" showInputMessage="1" showErrorMessage="1" xr:uid="{AA243204-3C41-467A-A3E2-D18BCC8D03DB}">
          <x14:formula1>
            <xm:f>'Listas (2)'!$T$2:$T$3</xm:f>
          </x14:formula1>
          <xm:sqref>AW87:AW366 AW7:AW46 AW67</xm:sqref>
        </x14:dataValidation>
        <x14:dataValidation type="list" allowBlank="1" showInputMessage="1" showErrorMessage="1" xr:uid="{C4F66A26-E353-4F52-A476-CF656C951109}">
          <x14:formula1>
            <xm:f>'Listas (2)'!$N$2:$N$5</xm:f>
          </x14:formula1>
          <xm:sqref>AO7:AO366</xm:sqref>
        </x14:dataValidation>
        <x14:dataValidation type="list" allowBlank="1" showInputMessage="1" showErrorMessage="1" xr:uid="{99CC9E44-60AC-4CDE-BC84-F120C83A1D10}">
          <x14:formula1>
            <xm:f>'Listas (2)'!$P$2:$P$4</xm:f>
          </x14:formula1>
          <xm:sqref>AT7:AT86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Ingrid Yohana Rodríguez Gaona</DisplayName>
        <AccountId>267</AccountId>
        <AccountType/>
      </UserInfo>
      <UserInfo>
        <DisplayName>Ibith Fernanda Cortes Ardila</DisplayName>
        <AccountId>205</AccountId>
        <AccountType/>
      </UserInfo>
    </SharedWithUsers>
  </documentManagement>
</p:properties>
</file>

<file path=customXml/itemProps1.xml><?xml version="1.0" encoding="utf-8"?>
<ds:datastoreItem xmlns:ds="http://schemas.openxmlformats.org/officeDocument/2006/customXml" ds:itemID="{D50710C0-1CD5-4D51-9B54-E9F87B1069A4}"/>
</file>

<file path=customXml/itemProps2.xml><?xml version="1.0" encoding="utf-8"?>
<ds:datastoreItem xmlns:ds="http://schemas.openxmlformats.org/officeDocument/2006/customXml" ds:itemID="{2DA789FF-F3EA-4F37-B0C7-8AF011BC9B92}"/>
</file>

<file path=customXml/itemProps3.xml><?xml version="1.0" encoding="utf-8"?>
<ds:datastoreItem xmlns:ds="http://schemas.openxmlformats.org/officeDocument/2006/customXml" ds:itemID="{52C8F87B-B2A6-4856-81DF-BC92793B93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Castro</dc:creator>
  <cp:keywords/>
  <dc:description/>
  <cp:lastModifiedBy/>
  <cp:revision/>
  <dcterms:created xsi:type="dcterms:W3CDTF">2021-12-16T22:07:32Z</dcterms:created>
  <dcterms:modified xsi:type="dcterms:W3CDTF">2023-01-16T18:54:35Z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