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claudia.guerrero\Documents\Vigencia 2022 IDPYBA CI\Informes\"/>
    </mc:Choice>
  </mc:AlternateContent>
  <xr:revisionPtr revIDLastSave="0" documentId="13_ncr:1_{A0F49223-1601-441F-AA3B-575018209158}" xr6:coauthVersionLast="47" xr6:coauthVersionMax="47" xr10:uidLastSave="{00000000-0000-0000-0000-000000000000}"/>
  <bookViews>
    <workbookView xWindow="-120" yWindow="-120" windowWidth="25440" windowHeight="15390" activeTab="1" xr2:uid="{BD74D205-D431-4B1C-9284-C65B70CA23E2}"/>
  </bookViews>
  <sheets>
    <sheet name="Índice" sheetId="2" r:id="rId1"/>
    <sheet name="Componentes" sheetId="1" r:id="rId2"/>
    <sheet name="Listas" sheetId="3" state="hidden" r:id="rId3"/>
    <sheet name="FORMULACIÓN" sheetId="10" state="hidden" r:id="rId4"/>
    <sheet name="Listas (2)" sheetId="7" state="hidden" r:id="rId5"/>
    <sheet name="Matriz" sheetId="8" state="hidden" r:id="rId6"/>
    <sheet name="Mapa Riesgos de Corrupción" sheetId="6" r:id="rId7"/>
  </sheets>
  <externalReferences>
    <externalReference r:id="rId8"/>
    <externalReference r:id="rId9"/>
    <externalReference r:id="rId10"/>
    <externalReference r:id="rId11"/>
    <externalReference r:id="rId12"/>
  </externalReferences>
  <definedNames>
    <definedName name="_xlnm._FilterDatabase" localSheetId="1" hidden="1">Componentes!$A$6:$AF$50</definedName>
    <definedName name="_xlnm._FilterDatabase" localSheetId="2" hidden="1">Listas!$A$1:$A$16</definedName>
    <definedName name="_xlnm._FilterDatabase" localSheetId="6" hidden="1">'Mapa Riesgos de Corrupción'!$A$4:$XFB$386</definedName>
    <definedName name="responsabilidades">Listas!$A$2:$A$21</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7" i="6" l="1"/>
  <c r="T106" i="6"/>
  <c r="S106" i="6"/>
  <c r="Q7" i="6"/>
  <c r="P87" i="6"/>
  <c r="Q87" i="6"/>
  <c r="Y87" i="6"/>
  <c r="AA87" i="6"/>
  <c r="AC87" i="6"/>
  <c r="Y94" i="6"/>
  <c r="AA94" i="6"/>
  <c r="AC94" i="6"/>
  <c r="U87" i="6"/>
  <c r="V87" i="6"/>
  <c r="AM87" i="6"/>
  <c r="Y7" i="6"/>
  <c r="AA7" i="6"/>
  <c r="AC7" i="6"/>
  <c r="S26" i="6"/>
  <c r="U7" i="6"/>
  <c r="T26" i="6"/>
  <c r="P27" i="6"/>
  <c r="Y27" i="6"/>
  <c r="AA27" i="6"/>
  <c r="AC27" i="6"/>
  <c r="S46" i="6"/>
  <c r="U27" i="6"/>
  <c r="V27" i="6"/>
  <c r="AM27" i="6"/>
  <c r="T46" i="6"/>
  <c r="P47" i="6"/>
  <c r="Y47" i="6"/>
  <c r="AA47" i="6"/>
  <c r="AC47" i="6"/>
  <c r="S66" i="6"/>
  <c r="U47" i="6"/>
  <c r="T66" i="6"/>
  <c r="P67" i="6"/>
  <c r="Y67" i="6"/>
  <c r="AA67" i="6"/>
  <c r="AC67" i="6"/>
  <c r="Y74" i="6"/>
  <c r="AA74" i="6"/>
  <c r="AC74" i="6"/>
  <c r="S86" i="6"/>
  <c r="U67" i="6"/>
  <c r="T86" i="6"/>
  <c r="P107" i="6"/>
  <c r="Q107" i="6"/>
  <c r="Y107" i="6"/>
  <c r="AA107" i="6"/>
  <c r="AC107" i="6"/>
  <c r="Y114" i="6"/>
  <c r="AA114" i="6"/>
  <c r="AC114" i="6"/>
  <c r="S126" i="6"/>
  <c r="U107" i="6"/>
  <c r="V107" i="6"/>
  <c r="AM107" i="6"/>
  <c r="T126" i="6"/>
  <c r="P127" i="6"/>
  <c r="Q127" i="6"/>
  <c r="Y127" i="6"/>
  <c r="AA127" i="6"/>
  <c r="AC127" i="6"/>
  <c r="Y134" i="6"/>
  <c r="AA134" i="6"/>
  <c r="AC134" i="6"/>
  <c r="S146" i="6"/>
  <c r="U127" i="6"/>
  <c r="V127" i="6"/>
  <c r="AM127" i="6"/>
  <c r="T146" i="6"/>
  <c r="P147" i="6"/>
  <c r="Q147" i="6"/>
  <c r="Y147" i="6"/>
  <c r="AA147" i="6"/>
  <c r="AC147" i="6"/>
  <c r="Y154" i="6"/>
  <c r="AA154" i="6"/>
  <c r="AC154" i="6"/>
  <c r="S166" i="6"/>
  <c r="U147" i="6"/>
  <c r="V147" i="6"/>
  <c r="AM147" i="6"/>
  <c r="T166" i="6"/>
  <c r="P167" i="6"/>
  <c r="Q167" i="6"/>
  <c r="Y167" i="6"/>
  <c r="AA167" i="6"/>
  <c r="AC167" i="6"/>
  <c r="Y174" i="6"/>
  <c r="AC174" i="6"/>
  <c r="AD174" i="6"/>
  <c r="S186" i="6"/>
  <c r="U167" i="6"/>
  <c r="V167" i="6"/>
  <c r="AM167" i="6"/>
  <c r="T186" i="6"/>
  <c r="P187" i="6"/>
  <c r="Q187" i="6"/>
  <c r="Y187" i="6"/>
  <c r="AA187" i="6"/>
  <c r="AC187" i="6"/>
  <c r="Y194" i="6"/>
  <c r="AC194" i="6"/>
  <c r="AD194" i="6"/>
  <c r="S206" i="6"/>
  <c r="U187" i="6"/>
  <c r="T206" i="6"/>
  <c r="P207" i="6"/>
  <c r="Q207" i="6"/>
  <c r="Y207" i="6"/>
  <c r="AA207" i="6"/>
  <c r="AC207" i="6"/>
  <c r="Y214" i="6"/>
  <c r="AA214" i="6"/>
  <c r="AC214" i="6"/>
  <c r="S226" i="6"/>
  <c r="U207" i="6"/>
  <c r="T226" i="6"/>
  <c r="P227" i="6"/>
  <c r="Q227" i="6"/>
  <c r="Y227" i="6"/>
  <c r="AA227" i="6"/>
  <c r="AC227" i="6"/>
  <c r="Y234" i="6"/>
  <c r="AA234" i="6"/>
  <c r="AC234" i="6"/>
  <c r="S246" i="6"/>
  <c r="U227" i="6"/>
  <c r="T246" i="6"/>
  <c r="P247" i="6"/>
  <c r="Q247" i="6"/>
  <c r="Y247" i="6"/>
  <c r="AA247" i="6"/>
  <c r="AC247" i="6"/>
  <c r="Y254" i="6"/>
  <c r="AA254" i="6"/>
  <c r="AC254" i="6"/>
  <c r="S266" i="6"/>
  <c r="U247" i="6"/>
  <c r="T266" i="6"/>
  <c r="P267" i="6"/>
  <c r="Q267" i="6"/>
  <c r="Y267" i="6"/>
  <c r="AA267" i="6"/>
  <c r="AC267" i="6"/>
  <c r="Y274" i="6"/>
  <c r="AA274" i="6"/>
  <c r="AC274" i="6"/>
  <c r="S286" i="6"/>
  <c r="U267" i="6"/>
  <c r="T286" i="6"/>
  <c r="P287" i="6"/>
  <c r="Q287" i="6"/>
  <c r="Y287" i="6"/>
  <c r="AA287" i="6"/>
  <c r="AC287" i="6"/>
  <c r="Y294" i="6"/>
  <c r="AA294" i="6"/>
  <c r="AC294" i="6"/>
  <c r="S306" i="6"/>
  <c r="U287" i="6"/>
  <c r="T306" i="6"/>
  <c r="P307" i="6"/>
  <c r="Q307" i="6"/>
  <c r="Y307" i="6"/>
  <c r="AA307" i="6"/>
  <c r="AC307" i="6"/>
  <c r="Y314" i="6"/>
  <c r="AA314" i="6"/>
  <c r="AC314" i="6"/>
  <c r="S326" i="6"/>
  <c r="U307" i="6"/>
  <c r="T326" i="6"/>
  <c r="P327" i="6"/>
  <c r="Q327" i="6"/>
  <c r="Y327" i="6"/>
  <c r="AA327" i="6"/>
  <c r="AC327" i="6"/>
  <c r="Y334" i="6"/>
  <c r="AA334" i="6"/>
  <c r="AC334" i="6"/>
  <c r="S346" i="6"/>
  <c r="U327" i="6"/>
  <c r="T346" i="6"/>
  <c r="P347" i="6"/>
  <c r="Q347" i="6"/>
  <c r="Y347" i="6"/>
  <c r="AA347" i="6"/>
  <c r="AC347" i="6"/>
  <c r="Y354" i="6"/>
  <c r="AA354" i="6"/>
  <c r="AC354" i="6"/>
  <c r="S366" i="6"/>
  <c r="U347" i="6"/>
  <c r="T366" i="6"/>
  <c r="AD307" i="6"/>
  <c r="AD7" i="6"/>
  <c r="AD227" i="6"/>
  <c r="AH227" i="6"/>
  <c r="AD347" i="6"/>
  <c r="AH347" i="6"/>
  <c r="AD267" i="6"/>
  <c r="AD114" i="6"/>
  <c r="AD74" i="6"/>
  <c r="W67" i="6"/>
  <c r="V67" i="6"/>
  <c r="AM67" i="6"/>
  <c r="AH7" i="6"/>
  <c r="AJ7" i="6"/>
  <c r="AI7" i="6"/>
  <c r="Q67" i="6"/>
  <c r="Q47" i="6"/>
  <c r="W47" i="6"/>
  <c r="AD154" i="6"/>
  <c r="Q27" i="6"/>
  <c r="W27" i="6"/>
  <c r="AL47" i="6"/>
  <c r="V47" i="6"/>
  <c r="AM47" i="6"/>
  <c r="AD134" i="6"/>
  <c r="V7" i="6"/>
  <c r="AM7" i="6"/>
  <c r="W7" i="6"/>
  <c r="AD327" i="6"/>
  <c r="AD247" i="6"/>
  <c r="AH247" i="6"/>
  <c r="AD94" i="6"/>
  <c r="AD287" i="6"/>
  <c r="AH287" i="6"/>
  <c r="AD207" i="6"/>
  <c r="AH207" i="6"/>
  <c r="AD187" i="6"/>
  <c r="AH187" i="6"/>
  <c r="AH194" i="6"/>
  <c r="AJ187" i="6"/>
  <c r="AL347" i="6"/>
  <c r="AD354" i="6"/>
  <c r="AL327" i="6"/>
  <c r="W327" i="6"/>
  <c r="AD334" i="6"/>
  <c r="AH327" i="6"/>
  <c r="AL307" i="6"/>
  <c r="W307" i="6"/>
  <c r="AD314" i="6"/>
  <c r="AH307" i="6"/>
  <c r="AL287" i="6"/>
  <c r="W287" i="6"/>
  <c r="AD294" i="6"/>
  <c r="AL267" i="6"/>
  <c r="W267" i="6"/>
  <c r="AD274" i="6"/>
  <c r="AH267" i="6"/>
  <c r="AL247" i="6"/>
  <c r="W247" i="6"/>
  <c r="AD254" i="6"/>
  <c r="AL227" i="6"/>
  <c r="W227" i="6"/>
  <c r="AD234" i="6"/>
  <c r="AL207" i="6"/>
  <c r="W207" i="6"/>
  <c r="AD214" i="6"/>
  <c r="AD167" i="6"/>
  <c r="AH167" i="6"/>
  <c r="AH174" i="6"/>
  <c r="AJ167" i="6"/>
  <c r="AD147" i="6"/>
  <c r="AH147" i="6"/>
  <c r="AH154" i="6"/>
  <c r="AJ147" i="6"/>
  <c r="AD127" i="6"/>
  <c r="AH127" i="6"/>
  <c r="AH134" i="6"/>
  <c r="AJ127" i="6"/>
  <c r="AD107" i="6"/>
  <c r="AH107" i="6"/>
  <c r="AL67" i="6"/>
  <c r="AD67" i="6"/>
  <c r="AD47" i="6"/>
  <c r="AD27" i="6"/>
  <c r="AD87" i="6"/>
  <c r="AH87" i="6"/>
  <c r="V187" i="6"/>
  <c r="AM187" i="6"/>
  <c r="AL187" i="6"/>
  <c r="V347" i="6"/>
  <c r="AM347" i="6"/>
  <c r="V327" i="6"/>
  <c r="AM327" i="6"/>
  <c r="V307" i="6"/>
  <c r="AM307" i="6"/>
  <c r="V287" i="6"/>
  <c r="AM287" i="6"/>
  <c r="V267" i="6"/>
  <c r="AM267" i="6"/>
  <c r="V247" i="6"/>
  <c r="AM247" i="6"/>
  <c r="V227" i="6"/>
  <c r="AM227" i="6"/>
  <c r="V207" i="6"/>
  <c r="AM207" i="6"/>
  <c r="AL167" i="6"/>
  <c r="AL147" i="6"/>
  <c r="AL127" i="6"/>
  <c r="AL107" i="6"/>
  <c r="AL27" i="6"/>
  <c r="AL7" i="6"/>
  <c r="AL87" i="6"/>
  <c r="W167" i="6"/>
  <c r="W147" i="6"/>
  <c r="W127" i="6"/>
  <c r="W107" i="6"/>
  <c r="W87" i="6"/>
  <c r="W187" i="6"/>
  <c r="AH254" i="6"/>
  <c r="AJ247" i="6"/>
  <c r="AH27" i="6"/>
  <c r="AJ27" i="6"/>
  <c r="AI27" i="6"/>
  <c r="AH234" i="6"/>
  <c r="AJ227" i="6"/>
  <c r="AH334" i="6"/>
  <c r="AJ327" i="6"/>
  <c r="AH294" i="6"/>
  <c r="AJ287" i="6"/>
  <c r="AH47" i="6"/>
  <c r="AJ47" i="6"/>
  <c r="AI47" i="6"/>
  <c r="AN47" i="6"/>
  <c r="AN27" i="6"/>
  <c r="AH67" i="6"/>
  <c r="AH74" i="6"/>
  <c r="AJ67" i="6"/>
  <c r="AH114" i="6"/>
  <c r="AJ107" i="6"/>
  <c r="AI107" i="6"/>
  <c r="AN107" i="6"/>
  <c r="AH214" i="6"/>
  <c r="AJ207" i="6"/>
  <c r="AI207" i="6"/>
  <c r="AN207" i="6"/>
  <c r="AH274" i="6"/>
  <c r="AJ267" i="6"/>
  <c r="AI267" i="6"/>
  <c r="AN267" i="6"/>
  <c r="AH314" i="6"/>
  <c r="AJ307" i="6"/>
  <c r="AK307" i="6"/>
  <c r="AH354" i="6"/>
  <c r="AJ347" i="6"/>
  <c r="AK347" i="6"/>
  <c r="AN7" i="6"/>
  <c r="W347" i="6"/>
  <c r="AH94" i="6"/>
  <c r="AJ87" i="6"/>
  <c r="AK87" i="6"/>
  <c r="AK107" i="6"/>
  <c r="AI87" i="6"/>
  <c r="AN87" i="6"/>
  <c r="AK187" i="6"/>
  <c r="AI187" i="6"/>
  <c r="AN187" i="6"/>
  <c r="AK267" i="6"/>
  <c r="AK27" i="6"/>
  <c r="AK167" i="6"/>
  <c r="AI167" i="6"/>
  <c r="AN167" i="6"/>
  <c r="AK207" i="6"/>
  <c r="AK7" i="6"/>
  <c r="AI307" i="6"/>
  <c r="AN307" i="6"/>
  <c r="AI287" i="6"/>
  <c r="AN287" i="6"/>
  <c r="AK287" i="6"/>
  <c r="AK147" i="6"/>
  <c r="AI147" i="6"/>
  <c r="AN147" i="6"/>
  <c r="AI247" i="6"/>
  <c r="AN247" i="6"/>
  <c r="AK247" i="6"/>
  <c r="AI327" i="6"/>
  <c r="AN327" i="6"/>
  <c r="AK327" i="6"/>
  <c r="AK127" i="6"/>
  <c r="AI127" i="6"/>
  <c r="AN127" i="6"/>
  <c r="AI227" i="6"/>
  <c r="AN227" i="6"/>
  <c r="AK227" i="6"/>
  <c r="H41" i="1"/>
  <c r="E41" i="1"/>
  <c r="F41" i="1"/>
  <c r="G41" i="1"/>
  <c r="D41" i="1"/>
  <c r="AK47" i="6"/>
  <c r="AI347" i="6"/>
  <c r="AN347" i="6"/>
  <c r="AK67" i="6"/>
  <c r="AI67" i="6"/>
  <c r="AN6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tc={8B78F15A-2D8C-4CFA-B5CF-D3405973F9D7}</author>
    <author>tc={1304E261-5E5D-440F-9A68-5126E613759A}</author>
    <author>tc={F2750BEB-EA6C-4CDC-9DA3-A71BEF49B55D}</author>
    <author>tc={EC1670A1-C395-40F5-B345-82E7CA2E2FB8}</author>
    <author>tc={9DFF658F-C560-4BE4-B7AA-95B04A39FBD3}</author>
    <author>tc={D047532D-6DCC-4967-B598-BE58C23BDA39}</author>
    <author>tc={228AD6AC-BBF4-40D8-93F7-D87C18FE978D}</author>
    <author>tc={2F427AC2-56C1-4538-B4B7-CFE074CD2963}</author>
    <author>tc={5DDE5C47-7878-4E10-A66E-7BC61B49FEA0}</author>
  </authors>
  <commentList>
    <comment ref="D8" authorId="0" shapeId="0" xr:uid="{8B78F15A-2D8C-4CFA-B5CF-D3405973F9D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Política de Administración de Riesgos se puede adoptar a través de manuales o guías. Para estos efectos, se deben tener en cuenta entre otros: (i) objetivos que se espera lograr, (ii) estrategias para establecer cómo se va a
desarrollar la política; (iii) acciones que se van a desarrollar contemplando el tiempo, los recursos, los responsables y el talento humano requerido; (iv) seguimiento y evaluación a la implementación y efectividad de las políticas</t>
      </text>
    </comment>
    <comment ref="D20" authorId="1" shapeId="0" xr:uid="{1304E261-5E5D-440F-9A68-5126E613759A}">
      <text>
        <t>[Comentario encadenado]
Su versión de Excel le permite leer este comentario encadenado; sin embargo, las ediciones que se apliquen se quitarán si el archivo se abre en una versión más reciente de Excel. Más información: https://go.microsoft.com/fwlink/?linkid=870924
Comentario:
    Link de acceso: https://alcaldiabogota-my.sharepoint.com/:f:/g/personal/mipgdistrito_alcaldiabogota_gov_co/Ehp7rUboZ89PluvL_bqohR4Bn8UoxYmdK0Dhjl_p_O8L5A?e=CVLDqs</t>
      </text>
    </comment>
    <comment ref="A26" authorId="2" shapeId="0" xr:uid="{F2750BEB-EA6C-4CDC-9DA3-A71BEF49B55D}">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componente busca mejorar la calidad y el acceso a los trámites y servicios de las entidades públicas, mejorando
la satisfacción de los ciudadanos y facilitando el ejercicio de sus derechos.</t>
      </text>
    </comment>
    <comment ref="A28" authorId="3" shapeId="0" xr:uid="{EC1670A1-C395-40F5-B345-82E7CA2E2FB8}">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componente busca mejorar la calidad y el acceso a los trámites y servicios de las entidades públicas, mejorando
la satisfacción de los ciudadanos y facilitando el ejercicio de sus derechos.</t>
      </text>
    </comment>
    <comment ref="A29" authorId="4" shapeId="0" xr:uid="{9DFF658F-C560-4BE4-B7AA-95B04A39FBD3}">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componente busca mejorar la calidad y el acceso a los trámites y servicios de las entidades públicas, mejorando
la satisfacción de los ciudadanos y facilitando el ejercicio de sus derechos.</t>
      </text>
    </comment>
    <comment ref="D34" authorId="5" shapeId="0" xr:uid="{D047532D-6DCC-4967-B598-BE58C23BDA39}">
      <text>
        <t>[Comentario encadenado]
Su versión de Excel le permite leer este comentario encadenado; sin embargo, las ediciones que se apliquen se quitarán si el archivo se abre en una versión más reciente de Excel. Más información: https://go.microsoft.com/fwlink/?linkid=870924
Comentario:
    Utilizar herramienta http://www.procuraduria.gov.co/portal/grupo-transparencia.page</t>
      </text>
    </comment>
    <comment ref="D35" authorId="6" shapeId="0" xr:uid="{228AD6AC-BBF4-40D8-93F7-D87C18FE978D}">
      <text>
        <t>[Comentario encadenado]
Su versión de Excel le permite leer este comentario encadenado; sin embargo, las ediciones que se apliquen se quitarán si el archivo se abre en una versión más reciente de Excel. Más información: https://go.microsoft.com/fwlink/?linkid=870924
Comentario:
    Publicación de información mínima obligatoria sobre la estructura.
Publicación de información mínima obligatoria de procedimientos, servicios y funcionamiento.
Divulgación de datos abiertos5
Publicación de información sobre contratación pública
• Publicación y divulgación de información establecida en la Estrategia de Gobierno en Línea</t>
      </text>
    </comment>
    <comment ref="D42" authorId="7" shapeId="0" xr:uid="{2F427AC2-56C1-4538-B4B7-CFE074CD2963}">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t>
      </text>
    </comment>
    <comment ref="A47" authorId="8" shapeId="0" xr:uid="{5DDE5C47-7878-4E10-A66E-7BC61B49FEA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iniciativas que la entidad considere necesarias para combatir la corrupción. Se sugiere: Código de Ética con una política de conflicto de interés, canales de denuncia de hechos de corrupción, mecanismos para la protección al denunciante, unidades de reacción inmediata a la corrupción entre otras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tc={BC658DA9-1E5A-496C-ADB2-3C55A296E7C2}</author>
    <author>tc={8071ED42-366C-4E3C-914F-6040BB8C39E5}</author>
    <author>tc={B72E3121-61F5-4F3F-9CB2-37B9CEC995D4}</author>
    <author>tc={99AF330D-B9A3-49BE-B1C7-8BC9AF0445C9}</author>
    <author>tc={18A91015-AE26-4FD7-8D9F-F81295DDB291}</author>
    <author>tc={91B3B208-4FE8-4018-BDD4-EB0965CFFD36}</author>
    <author>tc={8C780EAB-2C12-4831-825D-70E591812AA8}</author>
    <author>tc={99B7F0D9-652A-43A0-B173-EB765918C04D}</author>
    <author>tc={409779C3-0169-4254-A519-09D43470628F}</author>
    <author>tc={C3FD9AB8-9775-4136-BD34-552C500C73D8}</author>
    <author>tc={2BB6E959-DBB8-49BB-92FE-16B4BDA9BD08}</author>
    <author>tc={D1199DDD-9B1D-4993-A987-0F0CAC4D0863}</author>
    <author>tc={61090F11-74B2-4C82-8647-5FE40B0D66C8}</author>
    <author>tc={B3A1CB4F-0EAA-4748-BA04-2E8758B2A6E6}</author>
  </authors>
  <commentList>
    <comment ref="X5" authorId="0" shapeId="0" xr:uid="{BC658DA9-1E5A-496C-ADB2-3C55A296E7C2}">
      <text>
        <t>[Comentario encadenado]
Su versión de Excel le permite leer este comentario encadenado; sin embargo, las ediciones que se apliquen se quitarán si el archivo se abre en una versión más reciente de Excel. Más información: https://go.microsoft.com/fwlink/?linkid=870924
Comentario:
    Un control se define como la medida que permite reducir o mitigar el riesgo.</t>
      </text>
    </comment>
    <comment ref="Y5" authorId="1" shapeId="0" xr:uid="{8071ED42-366C-4E3C-914F-6040BB8C39E5}">
      <text>
        <t>[Comentario encadenado]
Su versión de Excel le permite leer este comentario encadenado; sin embargo, las ediciones que se apliquen se quitarán si el archivo se abre en una versión más reciente de Excel. Más información: https://go.microsoft.com/fwlink/?linkid=870924
Comentario:
    Tratándose de riesgos de corrupción únicamente hay disminución de probabilidad. Es decir, para el impacto no opera el desplazamiento</t>
      </text>
    </comment>
    <comment ref="AH5" authorId="2" shapeId="0" xr:uid="{B72E3121-61F5-4F3F-9CB2-37B9CEC995D4}">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3" shapeId="0" xr:uid="{99AF330D-B9A3-49BE-B1C7-8BC9AF0445C9}">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riesgos que se identifiquen deben tener impacto en los trámites o servicios identificados por el Instituto</t>
      </text>
    </comment>
    <comment ref="K6" authorId="4" shapeId="0" xr:uid="{18A91015-AE26-4FD7-8D9F-F81295DDB291}">
      <text>
        <t>[Comentario encadenado]
Su versión de Excel le permite leer este comentario encadenado; sin embargo, las ediciones que se apliquen se quitarán si el archivo se abre en una versión más reciente de Excel. Más información: https://go.microsoft.com/fwlink/?linkid=870924
Comentario:
    Qué?
Las consecuencias que puede ocasionar al Instituto la materialización del riesgo.</t>
      </text>
    </comment>
    <comment ref="L6" authorId="5" shapeId="0" xr:uid="{91B3B208-4FE8-4018-BDD4-EB0965CFFD36}">
      <text>
        <t>[Comentario encadenado]
Su versión de Excel le permite leer este comentario encadenado; sin embargo, las ediciones que se apliquen se quitarán si el archivo se abre en una versión más reciente de Excel. Más información: https://go.microsoft.com/fwlink/?linkid=870924
Comentario:
    Cómo?
Circunstancias o situaciones más evidentes sobre las cuales se presenta el riesgo, las mismas no constituyen la causa principal o base para que se presente el riesgo.</t>
      </text>
    </comment>
    <comment ref="M6" authorId="6" shapeId="0" xr:uid="{8C780EAB-2C12-4831-825D-70E591812AA8}">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N6" authorId="7" shapeId="0" xr:uid="{99B7F0D9-652A-43A0-B173-EB765918C04D}">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agrupar los riesgos identificados</t>
      </text>
    </comment>
    <comment ref="O6" authorId="8" shapeId="0" xr:uid="{409779C3-0169-4254-A519-09D43470628F}">
      <text>
        <t>[Comentario encadenado]
Su versión de Excel le permite leer este comentario encadenado; sin embargo, las ediciones que se apliquen se quitarán si el archivo se abre en una versión más reciente de Excel. Más información: https://go.microsoft.com/fwlink/?linkid=870924
Comentario:
    Frencuencia en la que se realiza la actividad dada en cantidad de veces al año</t>
      </text>
    </comment>
    <comment ref="P6" authorId="9" shapeId="0" xr:uid="{C3FD9AB8-9775-4136-BD34-552C500C73D8}">
      <text>
        <t>[Comentario encadenado]
Su versión de Excel le permite leer este comentario encadenado; sin embargo, las ediciones que se apliquen se quitarán si el archivo se abre en una versión más reciente de Excel. Más información: https://go.microsoft.com/fwlink/?linkid=870924
Comentario:
    Número de veces que se pasa por el punto de riesgo en el periodo de 1 año</t>
      </text>
    </comment>
    <comment ref="Z6" authorId="10" shapeId="0" xr:uid="{2BB6E959-DBB8-49BB-92FE-16B4BDA9BD08}">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
      </text>
    </comment>
    <comment ref="AB6" authorId="11" shapeId="0" xr:uid="{D1199DDD-9B1D-4993-A987-0F0CAC4D0863}">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Automatico: Sons actividades de procesamiento o validacion de informacion que se ejecutan por un sisteema y/o aplicativo de manera automatica sin la intervención de personas para su realiación
Manual: controles que son ejecutados por una persona, tiene implicito el error humano</t>
      </text>
    </comment>
    <comment ref="AE6" authorId="12" shapeId="0" xr:uid="{61090F11-74B2-4C82-8647-5FE40B0D66C8}">
      <text>
        <t>[Comentario encadenado]
Su versión de Excel le permite leer este comentario encadenado; sin embargo, las ediciones que se apliquen se quitarán si el archivo se abre en una versión más reciente de Excel. Más información: https://go.microsoft.com/fwlink/?linkid=870924
Comentario: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F6" authorId="13" shapeId="0" xr:uid="{B3A1CB4F-0EAA-4748-BA04-2E8758B2A6E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Continua: El control se aplica siempre que se realiza la actividad que conlleva el riesgo.
Aleatoria: El control se aplica aleatoriamente a la actividad que conlleva el riesgo</t>
      </text>
    </comment>
  </commentList>
</comments>
</file>

<file path=xl/sharedStrings.xml><?xml version="1.0" encoding="utf-8"?>
<sst xmlns="http://schemas.openxmlformats.org/spreadsheetml/2006/main" count="1959" uniqueCount="764">
  <si>
    <t>PLAN ANTICORRUPCION Y DE ATENCIÓN AL CIUDADANO 
MAPA DE RIESGOS DE CORRUPCION 
2022</t>
  </si>
  <si>
    <t>OBJETIVO:</t>
  </si>
  <si>
    <t>Determinar acciones enfocadas a la lucha anticorrupción a través del  Plan Anticorrupción y de Atención al Ciudadano dando así cumplimiento a la ley 1474 de 2011. Este contiene la identificación, seguimiento y control de riesgos de corrupción para mitigar los actos de corrupción que puedan afectar al Instituto; al igual incluye estrategias para la optimización de tramite, rendición de cuentas, atención al ciudadano y los mecanismos para la transparencia y acceso a la información.</t>
  </si>
  <si>
    <t>ALCANCE:</t>
  </si>
  <si>
    <t>El Plan anticorrupción, participación y de atención al ciudadano aplica para todos los funcionarios y contratistas que realizan actividades dentro de los procesos del instituto, al igual que a sus partes interesadas.</t>
  </si>
  <si>
    <t>CONTENIDO:</t>
  </si>
  <si>
    <t>Mapa de Riesgos de Corrupción</t>
  </si>
  <si>
    <t>Componentes</t>
  </si>
  <si>
    <t>1. Gestión riesgos corrupción</t>
  </si>
  <si>
    <t>2. Racionalización de trámites</t>
  </si>
  <si>
    <t>3. Rendición de cuentas</t>
  </si>
  <si>
    <t>4. Atención al ciudadano</t>
  </si>
  <si>
    <t>5. Transparencia y acceso a la información</t>
  </si>
  <si>
    <t>6. Iniciativas adicionales</t>
  </si>
  <si>
    <t>NO. DE ACTA DE APROBACIÓN</t>
  </si>
  <si>
    <t>FECHA</t>
  </si>
  <si>
    <t>VERSIÓN</t>
  </si>
  <si>
    <t>DESCRIPCIÓN</t>
  </si>
  <si>
    <t>1.0</t>
  </si>
  <si>
    <t>Adopcion del plan para la vigencia 2022</t>
  </si>
  <si>
    <t>2</t>
  </si>
  <si>
    <t>2.0</t>
  </si>
  <si>
    <t>Aprobacion version 2 del plan para la vigencia 2022</t>
  </si>
  <si>
    <t>5</t>
  </si>
  <si>
    <t>3.0</t>
  </si>
  <si>
    <t>Reformulación de riesgos de corrupción de la Subdireccion de Gestion Corporativa-Contractual</t>
  </si>
  <si>
    <t>CRONOGRAMA</t>
  </si>
  <si>
    <t>SEGUIMIENTO I CUATRIMESTRE Fecha: ________________</t>
  </si>
  <si>
    <t>SEGUIMIENTO II CUATRIMESTRE Fecha: ________________</t>
  </si>
  <si>
    <t>SEGUIMIENTO III CUATRIMESTRE  Fecha: ________________</t>
  </si>
  <si>
    <t>COMPONENTE</t>
  </si>
  <si>
    <t>SUBCOMPONENTE</t>
  </si>
  <si>
    <t>No</t>
  </si>
  <si>
    <t>ACTIVIDAD</t>
  </si>
  <si>
    <t>META O PRODUCTO</t>
  </si>
  <si>
    <t>INDICADOR</t>
  </si>
  <si>
    <t>ENTREGABLE (evidencia)</t>
  </si>
  <si>
    <t>RESPONSABLE DE LA ACTIVIDAD</t>
  </si>
  <si>
    <t>ENE</t>
  </si>
  <si>
    <t>FEB</t>
  </si>
  <si>
    <t>MAR</t>
  </si>
  <si>
    <t>ABR</t>
  </si>
  <si>
    <t>MAY</t>
  </si>
  <si>
    <t>JUN</t>
  </si>
  <si>
    <t>JUL</t>
  </si>
  <si>
    <t>AGO</t>
  </si>
  <si>
    <t>SEP</t>
  </si>
  <si>
    <t>OCT</t>
  </si>
  <si>
    <t>NOV</t>
  </si>
  <si>
    <t>DIC</t>
  </si>
  <si>
    <t>AUTOCONTROL 
(LIDER PROCESO)</t>
  </si>
  <si>
    <t>MONITOREO
(OAP)</t>
  </si>
  <si>
    <t>SEGUIMIENTO
(CONTROL INTERNO)</t>
  </si>
  <si>
    <t xml:space="preserve">% AVANCE </t>
  </si>
  <si>
    <t>1. COMPONENTE: GESTIÓN DEL RIESGO DE CORRUPCIÓN</t>
  </si>
  <si>
    <t xml:space="preserve">1. POLÍTICA DE ADMINISTRACIÓN DE RIESGO DE CORRUPCIÓN </t>
  </si>
  <si>
    <t>1.1</t>
  </si>
  <si>
    <t xml:space="preserve">Actualizar Politica de Administración de Riesgo adicionando el riesgo de SARLAF </t>
  </si>
  <si>
    <t>Politica Actualizada</t>
  </si>
  <si>
    <t>Politica Actualizada con acta de aprobación</t>
  </si>
  <si>
    <t>Oficina Asesora de Planeación -MIPG</t>
  </si>
  <si>
    <t>Se actualiza la política de Administracion de riesgos incluyendo el riesgo Sarlaf, es aprobada en el acta 10 del 6 de abril de 2022</t>
  </si>
  <si>
    <t>Se evidencia cumplimiento de la actividad con  soportes  del entregable asociado, se verifica la actualización mencionada en el listado maestro de documentos.</t>
  </si>
  <si>
    <t>Se evidencia cumplimiento de actualización de la Política de Administración del Riesgo aprobada mediante Acta No.10_06_Abr_22. Las actualizaciones incluyen los temas que se habían comprometido actualizar, se evidencia soporte de dicha actualización.</t>
  </si>
  <si>
    <t>NA</t>
  </si>
  <si>
    <t>1.2</t>
  </si>
  <si>
    <t>Socializar la política de Administración de Riesgos</t>
  </si>
  <si>
    <t>Pieza comunicativa de la Política de Gestión de Riesgos</t>
  </si>
  <si>
    <t>Una Pieza comunicativa de la Politica de Gestion de Riesgos</t>
  </si>
  <si>
    <t>Una Pieza de comunicación de la Política de Administración de Riesgos trimestral</t>
  </si>
  <si>
    <t>Se socializa mediante correo electrónico la política de administración de riesgo version 3, se adjunta correo de socialización por parte de comunicaciones.</t>
  </si>
  <si>
    <t>Se evidencia cumplimiento de la actividad con  soportes del entregable asociado.</t>
  </si>
  <si>
    <t>Se evidencia cumplimiento de la actividad propuesta, se remite correo al listado general el Instituto el 30/03/22 informando al persona sobre la Política de Admisnitración de Riesgo.</t>
  </si>
  <si>
    <t xml:space="preserve">Se realiza la solicitud  el 02/05/2022 a la oficina de comunicaciones para la realización y la socialización de la una pieza de comunicación, que incluye la actualización de los riesgos riesgos relacionados con el lavado de activos y la financiación del terrorismo.
La socialización se realiza el día 02 de junio.  </t>
  </si>
  <si>
    <t>Se recomienda que la socialización sea en reunión con evaluación pos y pre.</t>
  </si>
  <si>
    <t xml:space="preserve">2. CONSTRUCCIÓN MAPA DE RIESGOS DE CORRUPCIÓN </t>
  </si>
  <si>
    <t>2.1</t>
  </si>
  <si>
    <t xml:space="preserve">Formular para la proxima vigencia de los riesgos de corrupción. Causas, consecuencias. Desarrollar la valoración  </t>
  </si>
  <si>
    <t>Mapa de Riesgos de corrupción para la proxima vigencia</t>
  </si>
  <si>
    <t>Mapa de riesgo de corrupción</t>
  </si>
  <si>
    <t xml:space="preserve">Efectivamente en el cronograma la formulación de los riesgos se encuentra programado para realizarse en el mes de diciembre, sin embargo, se recomienda que los actuales riesgos de corrupción sean revisados y redactados tal como lo señala la Guía para la Administración de Riesgos y  el diseño de controles en entidades públicas - versión 5 </t>
  </si>
  <si>
    <t>2.2</t>
  </si>
  <si>
    <t>Publicar Mapa de riesgos de corrupción de la vigencia</t>
  </si>
  <si>
    <t>Mapa de Riesgos de corrupción para la vigencia</t>
  </si>
  <si>
    <t>Se publica Plan Anticorrupcion y de atencion al ciudadano antes del 31 de enero de 2022 en donde estan definidos los riesgos de corrupcion para la vigencia, el link en donde se pueden encontrar es
https://www.animalesbog.gov.co/transparencia/planeacion/integracion-los-planes-institucionales-y-estrategicos-al-plan-accion-58</t>
  </si>
  <si>
    <t xml:space="preserve">Se evidencia cumplimiento de la actividad con soportes del entregable asociado. Se consulta el link relacionado.
</t>
  </si>
  <si>
    <t>Se evidencia que el PAAC fue publicado el 31/01/22 en la página web del Instituo y éste incluye el Mapra de Riesgos de Corrupción.</t>
  </si>
  <si>
    <t>3. CONSULTA Y DIVULGACIÓN</t>
  </si>
  <si>
    <t>3.1</t>
  </si>
  <si>
    <t>Desarrollar proceso participativo en todas las etapas de construcción del Mapa de Riesgos de Corrupción involucrando actores internos y externos del Instituto.</t>
  </si>
  <si>
    <t xml:space="preserve">Identificación del resultado del ejercicio participativo en el PAAC </t>
  </si>
  <si>
    <t xml:space="preserve">Consolidación de opiniones y sugerencias dando respuesta si se implementará en la version final del Plan Anticorrupción y Atención al Ciudadano </t>
  </si>
  <si>
    <t xml:space="preserve">Informe de la consolidación de opiniones y sugerencias dando respuesta si se implementará en la version final del Plan Anticorrupción y Atención al Ciudadano </t>
  </si>
  <si>
    <t>3.2</t>
  </si>
  <si>
    <t>Publicar Plan Anticorrupcion y Atencion al Ciudadano y el Mapa de Riesgos de Corrupción en la página web del Instituto.</t>
  </si>
  <si>
    <t>Publicación del Plan Anticorrupción y Atención al Ciudadano y el Mapa de Riesgos de Corrupción del Instituto.</t>
  </si>
  <si>
    <t>Link de publicación del Plan Anticorrupción y Atención al Ciudadano y el Mapa de Riesgos de Corrupción</t>
  </si>
  <si>
    <t>Se publica Plan Anticorrupcion y de atencion al ciudadano antes del 31 de enero de 2022, el link en donde se pueden encontrar es
https://www.animalesbog.gov.co/transparencia/planeacion/integracion-los-planes-institucionales-y-estrategicos-al-plan-accion-58</t>
  </si>
  <si>
    <t xml:space="preserve">Se evidencia cumplimiento de la actividad con  soportes de la actividad y el entregable asociado. Se consulta el link relacionado.
</t>
  </si>
  <si>
    <t>Se evidencia que el PAAC fue publicado el 31/01/212 en la página web y cumple todos los lineamientos.</t>
  </si>
  <si>
    <t xml:space="preserve">4. MONITOREO Y REVISIÓN   </t>
  </si>
  <si>
    <t>4.1</t>
  </si>
  <si>
    <t>Realizar monitoreo al  Mapa de Riesgos de Corrupción por parte de los lideres de los procesos en conjunto con sus equipos de trabajo y si es el caso ajustarlo haciendo publicos los cambios</t>
  </si>
  <si>
    <t>Tres monitoreos del Mapa de riesgos de corrupción</t>
  </si>
  <si>
    <t>Monitoreo del Mapa de riesgos de corrupción ejecutados/Monitoreo del Mapa de riesgos de corrupción programados</t>
  </si>
  <si>
    <t>Documento con Plan Anticorrupción y Atención al Ciudadano y el Mapa de Riesgos de Corrupción con el monitoreo y seguimiento cuatrimestral.</t>
  </si>
  <si>
    <t xml:space="preserve">Se realiza el monitoreo final en  enero de 2022 del Mapa de riesgos de corrupción y el Plan anticorrupcion y de Atencion al Ciudadano de la vigencia 2021, se adjunta archivo con el monitoreo. 
</t>
  </si>
  <si>
    <t xml:space="preserve">Se evidencia cumplimeinto del seguimiento al Mapa de Riesgos de Corrupción para el tercer cuatrimestre de 2021, fue publicado mediante el siguiente enlace: https://www.animalesbog.gov.co/transparencia/control/reportes-control-interno/seguimiento-plan-anticorrupcion-y-riesgos-0 </t>
  </si>
  <si>
    <t xml:space="preserve">Se realiza el primer monitoreo cuatrimestral en el mes de mayo de 2022 del Mapa de riesgos de corrupción y el Plan anticorrupcion y de Atencion al Ciudadano de la vigencia 2022, se adjunta archivo con el monitoreo. 
</t>
  </si>
  <si>
    <t xml:space="preserve">Se realiza el monitoreo, seguimiento y se publica en la Sede Electrónica del Instituto  </t>
  </si>
  <si>
    <t xml:space="preserve">5. SEGUIMIENTO </t>
  </si>
  <si>
    <t>5.1</t>
  </si>
  <si>
    <t>Realizar seguimiento del Plan Anticorrupción y Atención al Ciudadano y el Mapa de Riesgos de Corrupción conforme a la normatividad vigente, en el marco de la tercera línea de defensa.</t>
  </si>
  <si>
    <t>Tres seguimientos del Mapa de riesgos de corrupción</t>
  </si>
  <si>
    <t>Seguimientos del Mapa de riesgos de corrupción ejecutados/Seguimiento del Mapa de riesgos de corrupción programados</t>
  </si>
  <si>
    <t>Link de publicación del Plan Anticorrupción y Atención al Ciudadano y el Mapa de Riesgos de Corrupción con el monitoreo y seguimiento cuatrimestral.</t>
  </si>
  <si>
    <t>Control Interno</t>
  </si>
  <si>
    <t xml:space="preserve">Se realizó el  seguimiento cuatrimestral del Plan Anticorrupción y de Atención al Ciudadano de la vigencia 2021. El mismo se publicó en la pagina web del Instituto en el link: https://www.animalesbog.gov.co/transparencia/control/reportes-control-interno/seguimiento-plan-anticorrupcion-y-riesgos-0
</t>
  </si>
  <si>
    <t>En el mes de mayo de 2022 se realizó el seguimiento al Plan Anticorrupción y Atención al Ciudadano y al mapa de riesgos de corrupción, retroalimentando su resultado en el Comité Institucional de Coordinación de Contron Interno realizado en el 19 de julio de 2022</t>
  </si>
  <si>
    <t>2 COMPONENTE:RACIONALIZACIÓN DE TRAMITES</t>
  </si>
  <si>
    <t>1. IDENTIFICACIÓN DE TRÁMITES</t>
  </si>
  <si>
    <t>Actualizar Inventario de trámites y actualizarlos en el Sistema Unico de Informacion de Tramites SUIT si existe existen modificaciones</t>
  </si>
  <si>
    <t>Actualizar Inventario de trámites y actualizarlos en el Sistema Unico de Información de Tramites SUIT si existe existen modificaciones</t>
  </si>
  <si>
    <t>Inventario de trámites actualizado</t>
  </si>
  <si>
    <t>Inventario de tramites actualizado y actualizarlos en el Sistema Unico de Informacion de Tramites SUIT si existe existen modificaciones</t>
  </si>
  <si>
    <t>Se realiza actualizacion de tramites y servicios en el aplicativo SUIT en donde se incribio:
Consulta de Informacion:
Constancia de Implantación
Se realizo mesa de trabajo con Funcion publica en donde se deben analizar: 
Servicio Social Estudiantil Obligatorio
Sistema de identificación (Ciudadano de 4 patas) se anexa acta</t>
  </si>
  <si>
    <t>Con la evidencia presentada se da cumplimiento a la actividad programada</t>
  </si>
  <si>
    <t xml:space="preserve">Se viene cumpliendo con la actividad </t>
  </si>
  <si>
    <t>2. PRIORIZACIÓN DE TRÁMITES</t>
  </si>
  <si>
    <t>Priorizar trámites o servicios que sean objeto de racionalización durante la vigencia</t>
  </si>
  <si>
    <t xml:space="preserve"> Trámites o servicios que pueden ser racionalizados durante la vigencia </t>
  </si>
  <si>
    <t xml:space="preserve">Numero de tramites y servicios racionalizados durante la vigencia </t>
  </si>
  <si>
    <t xml:space="preserve">Inventario de Trámites y servicios identificando cuales van a ser racionalizados durante la vigencia </t>
  </si>
  <si>
    <t>3. ESTRATEGIA DE RACIONALIZACIÓN</t>
  </si>
  <si>
    <t xml:space="preserve">MEJORA A IMPLEMENTAR ESTERILIZACIÓN DE PERROS Y GATOS DEL DISTRITO CAPITAL
1. Fortalecimiento del aplicativo "Esterilizar Salva".
2. Inclusión de la prestación del servicio para animales en condición de vulnerabilidad allegados por parte de ciudadanos (as), proteccionistas, fundaciones, refugios,  etc en la Unidad de Cuidado Animal.
3. Articulación periódica con las alcaldías locales y secretaria de Gobierno para la programación de las jornadas de esterilización realizadas por las alcaldías y el IDPYBA. </t>
  </si>
  <si>
    <t>Desarrollar la estrategia de racionalización en los tiempos programadas</t>
  </si>
  <si>
    <t>Estrategia de racionalización implementada</t>
  </si>
  <si>
    <t>Plan de trabajo para implementar la propuesta de mejora del tramite
Evidencia de Implementacion de la estrategia
Actualizacion del tramite en el SUIT incluyendo la mejora
Socializacion de la mejora en el Instituto y con los usuarios
Mecanismos para medir los beneficios de la mejora del tramite</t>
  </si>
  <si>
    <t>Subdirección de Atención a la Fauna (Esterilizaciones)</t>
  </si>
  <si>
    <t>Se hace entrega del,plan de trabajo y avances obtenidos hasta la fecha, frente a la mejora del trámite.</t>
  </si>
  <si>
    <t>Se evidencian los avances realizados, de acuerdo con lo establecido en el plan de trabajo y la actividad expuesta.  
Se recomienda que las evidencias no sean unicamente el listado de asistencia, sino que se acompañe del acta de reunión donde se cerifiquen los temas socializados en cuanto al procedimiento.</t>
  </si>
  <si>
    <t>Se presenta como evidencia de la realizacion de las acciones programadas:
1. Plan de trabajo para implementar la propuesta de mejora del tramite
2. Evidencias de Implementacion de la estrategia
Pendiente presentar para el ultimo cuatrimestre:
1. Socializacion de la mejora en el Instituto y con los usuarios
2. Mecanismos para medir los beneficios de la mejora del tramite</t>
  </si>
  <si>
    <t>Con las evidencias presentadas se da cumplimiento a la gestión realizada, se recomienda desarrollar las actividades pendientes lo antes posible</t>
  </si>
  <si>
    <t xml:space="preserve">Se recomienda revisar la articulación con las Alcaldías Locales como se estableción en la acción. </t>
  </si>
  <si>
    <t xml:space="preserve">MEJORA A IMPLEMENTAR ADOPCION DE ANIMALES DOMESTICOS
Se plantea una estrategia a nivel administrativo, la cual consiste en que la recepción de solicitudes de adopción se realice a través de mas medios, como lo son redes sociales, las cuales son recibidas a través del área de comunicaciones y son recopiladas en una base de datos que constantemente actualizara el equipo de adopciones. </t>
  </si>
  <si>
    <t>Subdirección de Atención a la Fauna (Adopciones)</t>
  </si>
  <si>
    <t>Se hace entrega del plan de trabajo.
Se hace entrega de la base de datos de solicitudes de la pagina provisional que esta ligada a las publicaciones que se realizan a traves de red social Intagram del IDPYBA, la cual estuvo en funcionamiento durante el mes de enero y febrero, posteriormente se inció con el enlace directo a la linea de WhatsApp de adopciones para recibir directamente las solicitudes por parte de la ciudadania (se hace entrega de la base de datos de solicitudes a través de lines de WhatsApp de adopciones)
Se realiza la respectiva socializacion entre el equipo de adopciones y el equipo de comunicaciones para el direccionamiento de las solicitudes (Se hace entrega de las actas de reunión)</t>
  </si>
  <si>
    <t>Se evidencia el cumplimiento de la actividad con soporte del entregable asociado como plan de trabajo y soporte de actividades realizadas</t>
  </si>
  <si>
    <t xml:space="preserve">De acuerdo con la actividad establecida y el plan de trabajo presentado por el programa de adopciones, se evidencia cumplimiento de las acciones. Sin embargo, se recomienda revisar el contexto de la actividad, ya que tambien se incluye parametros del programa de esterilizaciones. 
Finalmente, se recomienda que las evidencias no sean unicamente el listado de asistencia, sino que se acompañe del acta de reunión donde se cerifiquen los temas socializados en cuanto al procedimiento de adopciones. </t>
  </si>
  <si>
    <t>Realizar seguimientos a la(s) estrategias de racionalizacion de trámites  formuladas para cada vigencai en el SUIT</t>
  </si>
  <si>
    <t>Seguimiento cuatrimestar de las estrategias</t>
  </si>
  <si>
    <t>Pantallazo del seguimiento a las estrategias de racionalizacion</t>
  </si>
  <si>
    <t>Se realiza seguimiento a las estrategias de racionalizacion de tramites del 2021 dejando como cumplidas las actividades propuestas.
Se anexa pdf descargado del SUIT como evidencia de la verificación</t>
  </si>
  <si>
    <t>Se evidencia cumplimiento de acuerdo con las actividades propuestas, cabe aclarar que dicho seguimiento se realizó en enero de 2022</t>
  </si>
  <si>
    <t>Se realiza seguimiento a las estrategias de racionalizacion de tramites del 2022 dejando como cumplidas las actividades propuestas.
Se anexa pdf descargado del SUIT como evidencia de la verificación</t>
  </si>
  <si>
    <t xml:space="preserve">Se esta cumpliendo </t>
  </si>
  <si>
    <t>3 COMPONENTE: RENDICIÓN DE CUENTAS</t>
  </si>
  <si>
    <t>1. INFORMACIÓN DE CALIDAD Y EN LENGUAJE COMPRENSIBLE</t>
  </si>
  <si>
    <t>Publicar la Estratégia de Rendición de cuentas 2022</t>
  </si>
  <si>
    <t>Estratégia de Rendición de cuentas 2022</t>
  </si>
  <si>
    <t>Link de publicación de la Estratégia de Rendición de cuentas 2022</t>
  </si>
  <si>
    <t>Equipo Rendición de Cuentas</t>
  </si>
  <si>
    <t>Se realizó la aprobación de la estrategía de rendición de cuentas  del Instituto para la vigencia 2022  por parte del comité de gestión y desempeño y  se realizó su publicación en el siguiente link:
https://www.animalesbog.gov.co/sites/default/files/control/07012022_estrategia_de_rendicion_de_cuentas_2022.pdf</t>
  </si>
  <si>
    <t xml:space="preserve">Se evidencia cumplimiento </t>
  </si>
  <si>
    <t>2. DIALOGO DE DOBLE VÍA CON LA CIUDADAIA Y SUS ORGANIZACIONES</t>
  </si>
  <si>
    <t>Publicar Informe de Evaluación del proceso de rendición de cuentas</t>
  </si>
  <si>
    <t>Informe de Evaluación del proceso de rendición de cuentas</t>
  </si>
  <si>
    <t>El informe de rendición de cuentas se encuentra publicado en la siguiente enlace.
https://www.animalesbog.gov.co/sites/default/files/control/31032022_informe_auditoria_interna_rendicion_de_cuentas_2021.pdf</t>
  </si>
  <si>
    <t>Elaborar plan de mejoramiento Institucional de los acuerdos, propuestas y evaluaciones que resulten de las acciones del proceso de Rendición de Cuentas
del Instituto</t>
  </si>
  <si>
    <t xml:space="preserve"> Plan de mejoramiento Institucional de los acuerdos, propuestas y evaluaciones que resulten de las acciones del proceso de Rendición de Cuentas
del Instituto</t>
  </si>
  <si>
    <t>Link de publicación del Plan de mejoramiento Institucional de los acuerdos, propuestas y evaluaciones que resulten de las acciones del proceso de Rendición de Cuentas
del Instituto
Gargue de compromisos en la plataforma colibri</t>
  </si>
  <si>
    <t>Se formuló y público el plan de mejoramiento individual de rendición de cuentas, se consultó a todos los líderes de proceso para su construcción, se encuentra disponible en el siguiente link:
https://www.animalesbog.gov.co/transparencia/informes-de-gestion-evaluacion-y-auditoria/planes-de-mejoramiento-derivados-de-los-ejercicios-de-rendicion-de-cuentas-ante-la-ciudadania-y-grupos-de-valor</t>
  </si>
  <si>
    <t>3.RESPONSABILIDADPARA MOTIVAR LA CULTURA DE LA RENDICIÓN Y PETICIÓN DE CUENTAS</t>
  </si>
  <si>
    <t>Elaborar y publicar comunicados a través de los diferentes medios de comunicación institucionales (Twitter - Facebook- Instagram - correo electrónico) sobre los logros misionales y las actividades que desarrolla el Instituto.</t>
  </si>
  <si>
    <t>Difusión de comunicados con logros misionales del Instituto a través de los diferentes medios de comunicación</t>
  </si>
  <si>
    <t>Videos Publicados
Boletines Publicados
Comunicados informativos</t>
  </si>
  <si>
    <t>Documento con evidencias de los productos difundidos  (justificacion en el autocontrol de las solicitudes recibidas en el periodo evaluado)</t>
  </si>
  <si>
    <t>Dirección- Comunicaciones</t>
  </si>
  <si>
    <t xml:space="preserve">Se han realizado a través de las redes sociales 1340 publicaciones sobre la información de la entidad. Cabe resaltar que esta cuenta no incluye respuestas a comentarios ni buzones internos. Adicionalmente se han publicado 226 notas en medios de comunicación aliados, bajo la modalidad de free press. </t>
  </si>
  <si>
    <t xml:space="preserve">Teniendo en cuenta la actividad planteada, la cual se basa en la elaboración de comunicados a través de los diferentes medios de comunicación institucionales asociados con los logros misionales de la entidad, se identificó por parte de control interno con base en las evidencias cargadas, las publicaciones alusivas a los logros misionales de la entidad y las actividades desarrolladas por la misma. </t>
  </si>
  <si>
    <t xml:space="preserve">Se han realizado a través de las redes sociales 3259 publicaciones sobre la información de la entidad. Cabe resaltar que esta cuenta no incluye respuestas a comentarios ni buzones internos. Adicionalmente, gracias a los medios aliados se han realizado 450 notas bajo la modalidad de free press. </t>
  </si>
  <si>
    <t xml:space="preserve">Realizar Informe de las acciones llevadas a cabo para incentivar la construcción de los temas de interés  que el Instituto utilizará como insumos para la rendición de cuentas </t>
  </si>
  <si>
    <t>Informe de las acciones llevadas a cabo para incentivar</t>
  </si>
  <si>
    <t xml:space="preserve">Informe de las acciones llevadas a cabo para incentivar la construcción de los temas de interés  que el Instituto utilizará como insumos para la rendión de cuentas </t>
  </si>
  <si>
    <t>Subdireccion de Cultura- Participación</t>
  </si>
  <si>
    <t xml:space="preserve">Se elabora el primer avance del informe de seguimiento, de los meses de enero, febrero, marzo y abril, a las actividades para incentivar la construcción de los temas de interés que el instituto utilizará como insumos para la rendición de cuentas, a través de las instancias, espacios y estrategias que lidera la Subdirección de Cultura Ciuadana y Gestión del Conocimiento. </t>
  </si>
  <si>
    <t>Se evidenció el cumplimiento de la actividad propuesta en el entendido de que se adjuntó dentro de los soportes el avance del informe de las acciones llevadas a cabo; no obstante, teniendo en cuenta que dicha actividad se formula con el fin de incentivar la construcción de los temas de interés para la formulación de la rendición de cuentas, se recomienda realizar acciones que impliquen mayor acercamiento con los ciudadanos en pro de comprender cuales son los requerimientos de los mismos y la información que consideran relevante sobre la gestión de la entidad.</t>
  </si>
  <si>
    <t> Se elabora el segundo avance del informe de seguimiento, del peridodo compremdido de 1 de enero a 31 agosto de 2022, a las actividades para incentivar la construcción de los temas de interés que el instituto utilizará como insumos para la rendición de cuentas, a través de las instancias, espacios y estrategias que lidera la Subdirección de Cultura Ciudadana y Gestión del Conocimiento.</t>
  </si>
  <si>
    <t>Se evidencia cumplimiento de la actividad con  soportes del entregable asociado, así mismo se evidencia que en consideración a las recomendaciones realizadas por control interno se incluyó apartado en el informe con la recopilación de preguntas para la rendición de cuentas. Se recomienda desde la OAP identificar los espacios en los cuales se realizaron las preguntas y se presentaron las inquietudes de la ciudadanía.</t>
  </si>
  <si>
    <t>4. EVALUACIÓN Y RETROALIMENTACIÓN A LA GESTION INSTITUCIONAL</t>
  </si>
  <si>
    <t>4.2</t>
  </si>
  <si>
    <t>Hacer seguimiento a la estratégia de rendición de cuentas</t>
  </si>
  <si>
    <t>Cumplir al 100% la estratégia de rendición de cuentas</t>
  </si>
  <si>
    <t>Numero de actividades de la estratégia de rendición de cuentas ejecutadas/Numero de actividades de la estratégia de rendición de cuentas programadas</t>
  </si>
  <si>
    <t>Seguimiento estratégia de rendición de cuentas ejecutadas</t>
  </si>
  <si>
    <t>Se realizó reunión preparatoria de la rendición de cuentas, así como la revisión de la estrategia de rendición de cuentas aprobada.
Se realizó reunión de socialización de la estrategia de rendición de cuentas a funcionarios y colaboradores del Instituto.
Se realiza seguimiento de la estrategia en el comité de gestión y desempeño del mes del julio.</t>
  </si>
  <si>
    <t xml:space="preserve">Se recomienda continuar con el seguimiento a la estratégia de rendición de cuentas, socializando la misma </t>
  </si>
  <si>
    <t>4 COMPONENTE: MECANISMOS PARA MEJORAR LA ATENCIÓN AL CIUDADANO</t>
  </si>
  <si>
    <t>1. ESTRUCTURA ADMINISTRATIVA Y DIRECCIONAMIENTO ESTRATEGICO</t>
  </si>
  <si>
    <t>Realizar diagnostico del estado actual del Servicio al Ciudadano con el fin de identificar oportunidades de mejora</t>
  </si>
  <si>
    <t>Formular acciones precisas para permitir mejorar el diagnostico del estado actual del Instituto</t>
  </si>
  <si>
    <t>Diagnostico de estado del Servicio al Ciudadano</t>
  </si>
  <si>
    <t>Reporte de Cumplimiento normativo: respuestas a PQRSD
Encuestas de percepcion de ciudadanos
Encuesta de percepcion a los servidores publicos</t>
  </si>
  <si>
    <t>Gestión Corporativa - Atención al Ciudadano</t>
  </si>
  <si>
    <t>Se realiza documento del diágnostico de servicio al ciudadano, con las soluciones a las problemáticas identificadas.</t>
  </si>
  <si>
    <t xml:space="preserve">Se evidencia documento del Diágnostico de Sevicio al Ciudadano </t>
  </si>
  <si>
    <t>Realizar mesas de trabajo con las areas para facilitar la toma de decisiones y el desarrollo de iniciativas de mejora en el Seguimiento a las PQRSD</t>
  </si>
  <si>
    <t>Dar cumplimiento a la gestion de PQRSD en un 95%</t>
  </si>
  <si>
    <t>Desarrollo de reuniones mensuales con la retroalimentacion del seguimiento a las PQRSD</t>
  </si>
  <si>
    <t>Actas de reuniones con compromisos de mejora</t>
  </si>
  <si>
    <t>Se realizan mesas de trabajo con los responsables de gestionar PQRSD y se realiza seguimiento al plan de mejorameinto de PQRSD interno del IDPYBA.</t>
  </si>
  <si>
    <t>Se evidencia actas de reunión del equipo de Atención al ciudadano. Se recomienda la firma y diligencia de las fechas en la totalidad de los soportes. Se recomienda continuar realizando mesas de trabajo con las dependencias que presentan mayor retraso en las respuestas de las PQRSD, a los fines de implementar iniciativas de mejora en los tiempos e indicadores.</t>
  </si>
  <si>
    <t>Se realizan mesas de trabajo con las dependencias de manera mensual para realziar seguimiento a las acciones de mejora del Plan de Mejoramiento interno de PQRSD</t>
  </si>
  <si>
    <t>Se evidencia cumplimiento de la actividad con  soportes del entregable asociado, frente a las mesas de trabajo, se recomienda diligenciar  el formato PE01-PR01-F04 Acta de reunión y Listado de Asistencia V5 en su totalidad, incluido el desarollo.</t>
  </si>
  <si>
    <t xml:space="preserve">Se recomienda continuar realizando mesas de trabajo y presentar su resultado en el Comité Directivo </t>
  </si>
  <si>
    <t>2. FORTALECIMIENTO DE LOS CANALES DE ATENCION</t>
  </si>
  <si>
    <t>Realizar revisión a los espacios físicos de atención y servicio al ciudadano para garantizar
su accesibilidad de acuerdo con la NTC 6047.</t>
  </si>
  <si>
    <t>Informe con el cumplimiento de los requisitos de la norma NTC 6047</t>
  </si>
  <si>
    <t>Control Interno presentó en el mes de mayo de 2022, informe sobre el cumplimiento del Art. 76 de la Ley 1474 de 2011, en el cyal se informó que, si bien se cumple con
algunos aspectos, se sugiere la revisión de la matriz dispuesta en la NTC 6047 de 2013, la
cual se incluyó en el informe de auditoría anterior, dado que a la fecha no se cumple por parte del Instituto con algunos de los lineamientos dispuestos por dicha normativa tanto en
su Sede Administrativa como en la Unidad de Cuidado Animal – UCA.</t>
  </si>
  <si>
    <t>Crear mecanismos en la página Web que permita a las personas con discapacidad auditiva, visual, y cognitiva acceder a los tramites y servicios del Instituto</t>
  </si>
  <si>
    <t>Documentos para garantizar la atención a las personas con discapacidades</t>
  </si>
  <si>
    <t>En la página Web se encuentra un menú de accesibildad el cual permite a las personas con discapacidad visual y con dislexia acceder al contenido de la página web. https://www.animalesbog.gov.co/</t>
  </si>
  <si>
    <t>NA
Aunque se verifica la información descrita en el autocontrol se sugiere para el proximo seguimiento el desarrollo de los documentos  para garantizar la atención a las personas con discapacidades</t>
  </si>
  <si>
    <t>Si bien se evidencia la funcionalidad del menú de accesibilidad, la meta o producto hace alusión a documentos, en este sentido se recomienda el desarrollo de documentos que permitan garantizar la atención a las personas con discapacidades para el próximo seguimiento.</t>
  </si>
  <si>
    <r>
      <t xml:space="preserve">Es importante mencionar que la herramienta dispuesta en la página Web del Instituto funciona para la información que se encuentra allí consignada, los documentos si se encuentran en la página no pueden ser leido a través de la herramienta </t>
    </r>
    <r>
      <rPr>
        <b/>
        <sz val="10"/>
        <color rgb="FF000000"/>
        <rFont val="Arial"/>
      </rPr>
      <t>"menú de accesibilidad"
https://www.animalesbog.gov.co/</t>
    </r>
  </si>
  <si>
    <t xml:space="preserve">Por lineamientos de la Dirección, se esta trabajado en el cumplimiento de los anexos de la Resolución 1519 de 2020, lo anterior para el reporte en la plataforma de la Procuraduría General de la Nación Circular 018 de 2021 </t>
  </si>
  <si>
    <t>2.3</t>
  </si>
  <si>
    <t>Hacer seguimiento a los canales de atención de acuerdo con las características y necesidades de los
ciudadanos para garantizar cobertura.
Presencial
Virtual y 
Telefonico</t>
  </si>
  <si>
    <t>Reporte mensual en SEGPLAN de seguimiento a los canales de Atención</t>
  </si>
  <si>
    <t>De manera mensual a través del seguimiento a SEGPLAN se reporta la gestión realizada por los canales de atención del IDPYBA en cuanto a radicación de documentos, gestión de PQRSD y asesorías. Trimestral se entrega un informe de gestión</t>
  </si>
  <si>
    <t xml:space="preserve">El proceso aporta el formato de Seguimiento al Plan de Acción institucional, sin embargo en el mismo no se establece la fecha de seguimiento. En la pestaña 6 referida a actividades y tareas se observa el diligenciamiento con corte a marzo sin evidenciar los porcentajes de ejecución de las actividades, por lo cual se recomienda actualizar la información a la fecha del presente seguimiento: 30/04/22. </t>
  </si>
  <si>
    <t xml:space="preserve">Presentan el plan de acción y su seguimiento </t>
  </si>
  <si>
    <t>3. TALENTO HUMANO</t>
  </si>
  <si>
    <t>Promover espacios de sensibilización para fortalecer la cultura de servicio al interior de las entidades.(cultura de servicio al ciudadano, fortalecimiento de competencias
para el desarrollo de la labor de servicio, innovación en la administración púbica, ética y valores del
servidor público, normatividad, competencias y habilidades personales, gestión del cambio, lenguaje
claro)</t>
  </si>
  <si>
    <t xml:space="preserve">Lograr las sensibilizaciones en: cultura de servicio al ciudadano, fortalecimiento de competencias
para el desarrollo de la labor de servicio, innovación en la administración púbica, ética y valores del
servidor público, normatividad, competencias y habilidades personales, gestión del cambio, lenguaje
claro
</t>
  </si>
  <si>
    <t>Sensibilizaciones en temas de mejora en la atencion al ciudadano</t>
  </si>
  <si>
    <t>Se realizan las sesiones según lo programado</t>
  </si>
  <si>
    <t>Se evidencian los soportes de las capacitaciones.</t>
  </si>
  <si>
    <t xml:space="preserve">Durante el segundo cuatrimestre:
Introducción a las Politicas Publicas (Secretaría General)
Taller de Comunicación Verbal y no Verbal (veeduría)
Medidas Anticorrupción y de Talento Humano
CUALIFICACIÓN C1 M4. GESTIÓN DE PETICIONES CIUDADANAS
Seguimiento a Peticiones Ciudadanas - Secretaría General
Reto Ciudadano
Producción de textos- Taller Lenguaje Claro
</t>
  </si>
  <si>
    <t>4. NORMATIVO Y PROCEDIMENTAL</t>
  </si>
  <si>
    <t>Sensibilizar al talento humano de Atencion al Ciudadano en los procedimientos internos para la gestión de las peticiones, quejas y
reclamos.</t>
  </si>
  <si>
    <t>Sensibilizaciones en procedimientos internos para la gestion de las peticiones, quejas y reclamos</t>
  </si>
  <si>
    <t>Actas de sensibilizaciones realizadas</t>
  </si>
  <si>
    <t>Se realizan reuniones con el equipo de trabajo de servicio al ciudadano dirigidas a socializar procedimeintos, protocolos sistemas de información, adicionalmente se realizan reuniones de seguimiento a las actividades de PQRSD, y sensibilización en temas misionales (estudios de casos) que permitan fortalecer los conocimeintos y competencias.</t>
  </si>
  <si>
    <t>Se evidencia el cumplimiento de la actividad. Se recomienda diligenciar las fechas en la totalidad de los soportes de actas de reunión y la modificación de la ejecución de la actividad en el cronograma de la presente matriz.</t>
  </si>
  <si>
    <t>Terminos de Ley para responder Derechos de petición (Ley 2207 del 17 de mayo de 2022)
Protocolos de atención (manual de Servicio al Ciudadano)
Manejo de ciudadanos dificiles
Capacitación programas misionales IDPYBA</t>
  </si>
  <si>
    <t>5. RELACIONAMIENTO CON EL CIUDADANO</t>
  </si>
  <si>
    <t>Caracterizar a los ciudadanos - usuarios - grupos de interés y revisar la pertinencia de la oferta, canales, mecanismos de información y comunicación empleados por la entidad.</t>
  </si>
  <si>
    <t>Caracterización de cuidadanos- Usuarios - Grupos de interes</t>
  </si>
  <si>
    <t>Informe con recomendaciones de Caracterización de los ciudadanos - usuarios - grupos de interés</t>
  </si>
  <si>
    <t>Informe con recomendaciones de Caracterizacion de los ciudadanos - usuarios - grupos de interés</t>
  </si>
  <si>
    <t>Se realizan mensualmente los informes de caracterización de ciudadanos y se publica en página web del Instituto. https://www.animalesbog.gov.co/transparencia/instrumentos-gestion-informacion-publica/informes-satisfaccion</t>
  </si>
  <si>
    <t>Se evidencia cumplimiento de la actividad con  soportes del entregable asociado. Se consulta el link relacionado.</t>
  </si>
  <si>
    <t>Se observa el cargue en el link indicado por el proceso de los Informes de satisfacción y caracterización a marzo de 2022, se recomienda el cargue del informe de abril de la vigencia 2022. Con base en las respuestas al FURAG de la vigencia 2021 respecto a la política de racionalización de trámites, se recomienda realizar la caracterización de los usuarios.</t>
  </si>
  <si>
    <t>Se realiza revisión del link indicado por el proceso de los Informes de satisfacción y caracterización a julio de 2022. Se recomienda avanzar en plan de trabajo para iniciar le proceso de caracterización de los usuarios del instituto.</t>
  </si>
  <si>
    <t>Se esta cumpliendo, se recomienda continuar revisando para actualizar</t>
  </si>
  <si>
    <t>5. COMPONENTE: MECANISMOS PARA LA TRANSPARENCIA Y ACCESO A LA INFORMACIÓN PÚBLICA</t>
  </si>
  <si>
    <t>1. TRANSPARENCIA ACTIVA</t>
  </si>
  <si>
    <t>Verificar la publicación minima requerida por la Resolución N° 1519 de 2020 y Ley 1712 del 2014 las cuales recogen los lineamientos para la garantía del derecho fundamental de Acceso a la Información
Públicad digital, y datos abiertos</t>
  </si>
  <si>
    <t>Publicar el 100% de información minima requerida de acuerdo con los lineamientos por la Resolucion N° 1519 de 2020 y Ley 1712 de 2014</t>
  </si>
  <si>
    <t>100% de información minima requerida de acuerdo con los lineamientos por la Resolucion N° 1519 de 2020 y Ley 1712 de 2014</t>
  </si>
  <si>
    <t>Seguimiento cuatrimestral  verificando el cumplimiento de la publicación de la información minima requeridada por la Resolucion N° 1519 de 2020 y Ley 1712 de 2014</t>
  </si>
  <si>
    <t>Se realiza seguimiento y mesas de trabajo para el cumplimiento de lo dispuesto en la Resolucion N° 1519 de 2020 y Ley 1712 de 2014
Se anexa actas de reunion, archivos trabajados y correos enviados</t>
  </si>
  <si>
    <t>Publicar información mínima en los sitios web oficiales, de acuerdo con los parámetros
establecidos por la ley en su artículo 9º y por la Estrategia de Gobierno en Línea</t>
  </si>
  <si>
    <t>Publicar la informacion minimaPublicar información mínima en los sitios web oficiales, de acuerdo con los parámetros
establecidos por la ley en su artículo 9º y por la Estrategia de Gobierno en Línea</t>
  </si>
  <si>
    <t>Lista de chequeo del cumplimiento de la publicacion minima de n los sitios web oficiales, de acuerdo con los parámetros
establecidos por la ley en su artículo 9º y por la Estrategia de Gobierno en Línea</t>
  </si>
  <si>
    <t>Subdirección de Gestión Corporativa - Tecnologia</t>
  </si>
  <si>
    <t xml:space="preserve">De manera articulada con el Oficina Asesora de Comunicaciones, se han realizado publicaciones y actualizaciónes de información del sitio web, dando cumplimiento a lo requerido por la Ley 1712 de 2014 en lo que respecta a los minimos de publicación como lo establece el Artículo 9. 
- Estructura Organizacional y Funciones.
- Presupuesto General
- Directorio de colaboradores
- Marco normativo
- Plan de compras anual 
- Plan Anticorrupción </t>
  </si>
  <si>
    <t xml:space="preserve">Se recomienda que los procesos responsables de la actualización de la información revisen y completen lo requerido por la Ley de transparencia, la Resolución 1519 de 2020 y la verificación realizada por control interno en la matriz ITA </t>
  </si>
  <si>
    <t>Se continúan realizando las actualizaciones correspondientes de acuerdo a la resolución 1519 en el menú de transparencia y acceso a la información pública referente a la sede electrónica del IDPYBA, cumpliendo con la información minima de publicación.                                   1.Información de la Entidad                     2. Normativa                                               3. Contratación                                               4. Planeción, Presupuesto e Informes 5. Trámites                                                 6. Contenido del Menú Participa 7.Datos Abiertos                                8.Información especifica de grupos de interes                                                      9.Obligación de reporte de información especifica por parte de la entidad                                                     10. Información tributaria de entidades territoriales sociales.</t>
  </si>
  <si>
    <t xml:space="preserve">Se evidencia cumplimiento de la actividad con  soportes del entregable asociado. </t>
  </si>
  <si>
    <t>1.3</t>
  </si>
  <si>
    <t>Publicar en la pagina web la información contractual contenida en el portal del SECOP II de acuerdo con la periodicidad de la generación de la información</t>
  </si>
  <si>
    <t>Publicar en la pagina web la información contractual contenida en  en el portal del SECOP II de acuerdo con la periodicidad de la generación de la información</t>
  </si>
  <si>
    <t>Link Página web con publicación
Archivo con la información</t>
  </si>
  <si>
    <t>Subdirección de Gestion Corporativa- Contractual</t>
  </si>
  <si>
    <t>La información contractual actualizada hasta el último día del mes inmediatamente anterior se carga dentro de los primeros cinco días del mes siguiente, incluyendo las novedades como: contratos nuevos, terminaciones anticipadas, suspensiones, adiciones y prórrogas.
ENLACE: 
https://www.animalesbog.gov.co/transparencia/contratacion/informacion_contractual
EVIDENCIA: Carpeta 'Información contractual'
Además, se confirma el cargue del directorio de contratistas actualizado en:
ENLACE: 
https://www.animalesbog.gov.co/transparencia/organizacion/directorio-funcionarios
EVIDENCIA: Carpeta 'Directorio contratistas'</t>
  </si>
  <si>
    <t>Se evidencia cumplimiento de la actividad con  soportes del entregable asociado. Se consultan los link relacionados.</t>
  </si>
  <si>
    <t>Se recomienda que la información del SECOP II se ecuentre actualizada (Informe mensual de las actividades realizadas, garantías) 
Se sugiere incluir como responsable de la acción a los supervisores de contrato</t>
  </si>
  <si>
    <t>Mensualmente dentro de los primeros cinco (5) días hábiles se genera y se realiza el cargue de la información contractual actualizada, incluyendo las novedades y modificaciones presentadas durante el periodo reportado, tales como cesiones, prórrogas, terminaciones anticipadas, y demás. El archivo es acumulativo desde enero de manera que se puede consultar toda la contratación desde enero sin importar el mes en que se esté.
EVIDENCIA: Archivo PAAC Componentes - ...
https://www.animalesbog.gov.co/transparencia/contratacion/informacion-contractual/informacion-contractual-enero-julio-2022</t>
  </si>
  <si>
    <t>Se evidencia cumplimiento de la actividad con  soportes del entregable asociado. Se consultan los links relacionados.</t>
  </si>
  <si>
    <t>1.4</t>
  </si>
  <si>
    <t>Mantener informado al ciudadano de los canales de atención y los mecanismos para presentar las PQRSD con lenguaje claro, entendible y didáctico.</t>
  </si>
  <si>
    <t>Realizar Piezas comunicativas de canales de atencion para presentar PQRSD</t>
  </si>
  <si>
    <t>3 Piezas comunicativas de canales de atencion para presentar PQRSD</t>
  </si>
  <si>
    <t>De manera permanente se publican a través de la redes sociales los canales de atención del IDPYBA. Y de manera permanente se tiene un banner en la página web del Intituto con los canle de atención.</t>
  </si>
  <si>
    <t>Se observan dentro de las evidencias los soportes de las piezas comunicativas.</t>
  </si>
  <si>
    <t>Se esta cumpliendo, y se socializa por las redes sociales https://www.facebook.com/photo/?fbid=385438430392268&amp;set=a.357171686552276</t>
  </si>
  <si>
    <t>1.5</t>
  </si>
  <si>
    <t xml:space="preserve">Informar las actualizaciones y cambios normativos a través de la página web del Instituto.  </t>
  </si>
  <si>
    <t>Publicar el 100% de la información entregada por Oficina Asesora Jurídica</t>
  </si>
  <si>
    <t>ActualizaciÓn del Normograma</t>
  </si>
  <si>
    <t>Normograma publicado con control de cambios</t>
  </si>
  <si>
    <t>Oficina Asesora Jurídica</t>
  </si>
  <si>
    <t xml:space="preserve">De acuerdo con nuestro compromiso como Oficina Asesora Jurídica, se realizó la revisión y actualización del Normograma de la entidad el cual se encuentra debidamente actualizado hasta el 30 de abril de 2022 y publicado en la página web del Instituto. Para verificar por favor ingresar a la página web menú principal - Botón Transparencia y acceso a la información pública - pestaña 2. Normativa - ítem 2.1.1 Normograma.
Enlace de Transparencia: https://www.animalesbog.gov.co/transparencia-y-acceso-la-informacion-publica
Sin embargo, ya que el link está presentando fallas por adecuaciones que el área de sistemas esta realizando en la página web del Instituto, se adjunta a la carpeta de evidencias el normograma actualizado y las capturas de pantalla de las diferentes solicitudes realizadas al área de comunicaciones y sistemas para su cargue en la página.
</t>
  </si>
  <si>
    <t xml:space="preserve">El proceso presentó la matriz del normograma actualizado a mayo de 2022. </t>
  </si>
  <si>
    <t>De acuerdo con nuestro compromiso como Oficina Asesora Jurídica, se realizó la revisión y actualización del normograma de la entidad el cual se encuentra debidamente actualizado hasta el 31 de agosto de 2022 y publicado en la página web del Instituto. Para verificar por favor ingresar a la página web menú principal - botón transparencia y acceso a la información pública - pestaña 2. Normativa - ítem 2.1.1 Normograma. Se adjunta documento de Word con el link de acceso al normograma.</t>
  </si>
  <si>
    <t>Se evidencia cumplimiento de la actividad con  soportes del entregable asociado. Se consulta la ruta indicada.</t>
  </si>
  <si>
    <t>1.6</t>
  </si>
  <si>
    <t>Reportar seguimiento a la Secretaria General  de
manera integral a todas las acciones de Plan de Acción General de la
implementación de GAB</t>
  </si>
  <si>
    <t>Plan de accion general de implementacion de GAB</t>
  </si>
  <si>
    <t>Actividades ejecutadas del plan de trabajo/Actividades planeadas del plan de trabajo</t>
  </si>
  <si>
    <t>Plan de trabajo con evidencias de cumplimiento de las actividades</t>
  </si>
  <si>
    <t>Se realiza seguimiento de Actividades correspondientes a GAB</t>
  </si>
  <si>
    <t>La evidencia asociada corresponde a las actividades de la vigencia 2021, no se anexa el Plan de accion general de implementacion de GAB de la vigencia 2022, no se puede determinar el cumplimiento.</t>
  </si>
  <si>
    <t>Se presenta evidencia del seguimiento.</t>
  </si>
  <si>
    <t xml:space="preserve">Se solicita cambio de dependencia para hacer el autocontrol
Desde la OAP se hace la reprogramacion del plan de trabajo y se realiza el reporte del primer seguimiento
Se entregan correos de reprogramacion y del primer seguimiento .                                                      </t>
  </si>
  <si>
    <t>Se revisan las evidencias presentadas dando cumplimiento a la actividad, se recomienda autorizar en comite de gestion y desempeño el nuevo responsable</t>
  </si>
  <si>
    <t xml:space="preserve">Se observan los reportes de reporgramación y seguimiento con corte a junio de 2022, los cuales fueron reportados en el mes de agosto de la presente vigencia </t>
  </si>
  <si>
    <t>2. TRANSPARENCIA PASIVA</t>
  </si>
  <si>
    <t>Implementación del Sistema de Administración de Riesgos de Lavado de Activos y Financiación del Terrorismo -SARLAFT</t>
  </si>
  <si>
    <t xml:space="preserve">Plan de trabajo para la Implementación del Sistema de Administración de Riesgos de Lavado de Activos y Financiación del Terrorismo -SARLAFT </t>
  </si>
  <si>
    <t>Plan de trabajo para la Implementación del Sistema de Administración de Riesgos de Lavado de Activos y Financiación del Terrorismo -SARLAFT 
Documentos que evidencien la ejecucion de las actividades planeadas</t>
  </si>
  <si>
    <t>Subdirección de Gestión Corporativa - Financiera</t>
  </si>
  <si>
    <t>Se realiza documento con el seguimiento en base a la Implementación del Sistema de Administración de Riesgos de Lavado de Activos y Financiación del Terrorismo -SARLAFT</t>
  </si>
  <si>
    <t>De acuerdo con el cronograma presentado en el item anterior, el plan inicia en el mes de mayo de 2022.</t>
  </si>
  <si>
    <t>Como resultado del cumplimiento del plan de trabajo presentado en el primer seguimiento del PAAC Se realiza formato FORMULARIO ÚNICO DE CONOCIMIENTO SARLAFT para proceder con la validación y aplicacion del mismo</t>
  </si>
  <si>
    <t>Se evidencia el cargue del borrador del formato mencionado, sin embargo; no corresponde a lo programado en el plan de trabajo presentado y cargado para el primer cuatrimestre se sugiere desde la OAP revisar la programación realizada para la actividad.</t>
  </si>
  <si>
    <t>Se recomienda continuar con la implementación del SARLAFT</t>
  </si>
  <si>
    <t>Se realizan mesas de trabajo con los refrentes de las Subdirecciones para realizar seguimiento a las acciones de mejora internas consignadas en el plan de mejoramiento del Instituto.</t>
  </si>
  <si>
    <t xml:space="preserve">Se recomienda establecer estrategias efectivas para el control en la oportunidad de las respuestas a los derechos de petición.
Verificadas las evidencias cumplen con el desarrollo de las mesas de trabajo </t>
  </si>
  <si>
    <t>Se realizan mesas de trabajo con los refrentes de las Subdirecciones para realizar seguimiento a las acciones de mejora internas consignadas en el plan de mejoramiento del Instituto.
Adicionalmente se realiza presentación del estado de las peticiones en los comité directivos.</t>
  </si>
  <si>
    <t>3.ELABORACIÓN DE LOS INSTRUMENTOS DE GESTIÓN DE LA INFORMACIÓN</t>
  </si>
  <si>
    <t>Adoptar y actualizar 
1. Registro o inventario de activos de información
2. Esquema de publicacion de Información
3. Indice de Información Clasificada y reservada</t>
  </si>
  <si>
    <t>Actualización de:
1. Registro o inventario de activos de información
2. Esquema de publicacion de Información
3. Indice de Informacion Clasificada y reservada</t>
  </si>
  <si>
    <t xml:space="preserve">  
Link de publicación de
1. Registro o inventario de activos de información
2. Esquema de publicacion de Información
3. Indice de Informacion Clasificada y reservada</t>
  </si>
  <si>
    <t>Se llevo a cabo mesas de trabajo con las diferentes áreas del Idipyba, donde se consolido y actualizo el registro de activos de información de las áreas.  La siguiente etapa se compone de: el esquema de publicación de la información y el indice de clasificación de la información.  esta tarea se realizara seguimiento cuatrimestral.</t>
  </si>
  <si>
    <t>N/A</t>
  </si>
  <si>
    <t>1. Actualmente se cuenta con la elaboración de los documentos que son el insumo para la generación del acto administrativo que debe contener los Activos de Información a corte 30/07/2022.                                             2. Se cuenta con el documento de esquema de publicación.                         3. Se cuenta con el documento sobre el indice de información clasificada y reservada.</t>
  </si>
  <si>
    <t>4. CRITERIOS DIFERENCIAL DE ACCESIBILIDAD</t>
  </si>
  <si>
    <t>Divulgar la información en formatos alternativos comprensibles. Es decir, que la forma, tamaño o
modo en la que se presenta la información pública, permita su visualización o consulta para los
grupos étnicos y culturales del país, y para las personas en situación de discapacidad.</t>
  </si>
  <si>
    <t>Procedimiento de la gestion de contenidos en la pagina web</t>
  </si>
  <si>
    <t>Procedimiento de la gestion de contenidos en la pagina web (marzo)
Informe de información consulta para los
grupos étnicos y culturales del país (Demanda)</t>
  </si>
  <si>
    <t>Subdireccion de Gestion Corporativa/Tecnologia- Dirección/Comunicaciones</t>
  </si>
  <si>
    <t>En lo corrido del año no se ha generado ninguna solicitud por parte de las comunidades para divulgación traducida a otros idiomas y/o lenguas.</t>
  </si>
  <si>
    <t>Se evidencia cumplimiento.El proceso reporta que no se generaron solicitudes que son el input del entregable. 
Por otro lado el entregable de esta actividad es el procedimeinto de gestion de contenidos en la pagina web el cual no se relacionado en el autocontrol ni en los archivos adjuntos
Se sugiere realizar esta actividad de inmediato</t>
  </si>
  <si>
    <t>Según reporta el líder del proceso no se generaron solicitudes para divulgar información pública en diversos idiomas o lenguajes de grupos étnicos y culturales del país. Se recomienda ser proactivos en la gestión de políticas de TIC encaminadas a consultar a la ciudadanía sobre aquellos temas que impliquen la comunicación y divulgación de información en otro idioma o lengua.
Por otra parte, se evidencia que aún no se ha cumplido con la actualización del "Procedimiento de la gestión de contenidos en la página web".propuesta para marzo de 2022. Aún está vigente el procedimiento aprobado en mayo de 2019. Se recomienda actualizar cuanto antes este proceso.</t>
  </si>
  <si>
    <t>Desde Tecnología se han atendido solicitudes allegadas por parte de la Oficina de Comunicaciones sin embargo las publicaciones carecen en presentación de otras lenguas o idiomas (forma, tamaño, grupos étnicos y culturales) para la consulta de grupo poblacionales específicos.</t>
  </si>
  <si>
    <t>Se evidencia cumplimiento.El proceso reporta que no se generaron solicitudes que son el input del entregable. 
Por otro lado el entregable de esta actividad es el procedimeinto de gestion de contenidos en la pagina web el cual no se relacionado en el autocontrol ni en los archivos adjuntos
Se sugiere nuevamente realizar esta actividad de inmediato, si bien no estaba programada para el cuatrimestre se debe avanzar para lograr el cumplimiento de la acción en la vigencia.</t>
  </si>
  <si>
    <t>4.3</t>
  </si>
  <si>
    <t>Definir los lineamientos de accesibilidad a espacios físicos para población en situación de
discapacidad.</t>
  </si>
  <si>
    <t>Informe con el cumplimiento de los lineamientos de accesibilidad a espacios para la poblacion en situacion de discapacidad</t>
  </si>
  <si>
    <t>Informe con el cumplimiento de los lineamientos de accesibilidad a espacios para la poblacion en situacion de discapacidad
Plan de trabajo de implementación</t>
  </si>
  <si>
    <t>Subdirección de Gestión Corporativa  - Talento Humano</t>
  </si>
  <si>
    <t>En aras de dar cumplimiento al compromiso de elaboración del Informe de Lineamientos de Accesibilidad a Espacios para la Población en Situación de Discapacidad, el día 6 de junio se llevó a cabo reunión con el Subdirector de Gestión Corporativa, con el fin de establecer la ruta a seguir, en la cual se resolvió involucrar a Rescursos Físicos, para la entrega de insumos de los espacios físicos de la sede administrativa y la UCA, quienes el 10 de junio de 2020, remitiron fotos de los citados espacios. Con el mencionado insumo, el equipo de Talento Humano y SST  procedió a proyectar el documento de acuerdo con la Norma Técnica Colombiana de Accesibilidad NTC 6047 de 2013. Las medidas descritas en el documento, fueron validadas por el equipo de Recursos Físicos el día 8 de agosto, asimismo, el informe fue verificado por colaboradores de la Subdirección de Gestión Corporativa y los líderes de los equipos de Atención al Ciudadano, Recursos Físicos y Tecnología.</t>
  </si>
  <si>
    <t>Se evidencia cumplimiento de la actividad con  soportes del entregable asociado, se cumple con el plan de trabajo relcionado.</t>
  </si>
  <si>
    <t>Identificar acciones para responder a solicitud de las autoridades de las comunidades, para divulgar
la información pública en diversos idiomas y lenguas de los grupos étnicos y culturales del país.</t>
  </si>
  <si>
    <t>Respuesta de todas las soliciudes de las comunidades, para divulgar
la información pública en diversos idiomas y lenguas de los grupos étnicos y culturales del país.</t>
  </si>
  <si>
    <t>Respuestas emitidas / Solicitudes  de las comunidades, para divulgar
la información pública en diversos idiomas y lenguas de los grupos étnicos y culturales del país.</t>
  </si>
  <si>
    <t>Resuestas de la solicitudes  de las comunidades, para divulgar
la información pública en diversos idiomas y lenguas de los grupos étnicos y culturales del país.</t>
  </si>
  <si>
    <t xml:space="preserve">En lo corrido del año no se ha allegado ninguna solicitud por parte de las comunidades para divulgación traducida a otros idiomas y/o lenguas. </t>
  </si>
  <si>
    <t xml:space="preserve">Se evidencia cumplimiento. El proceso reporta que no se generaron solicitudes que son el input del entregable. </t>
  </si>
  <si>
    <t>Según reporta el líder del proceso no se generaron solicitudes para divulgar información pública en diversos idiomas o lenguajes de grupos étnicos y culturales del país. Se recomienda estar pendiente sobre cualquier solicitud al repescto o tenerlo presente para cualquier comuicación del IDPYBA que implique tratar con comunidades étnicas o culturales que impliquen el manejo de otro idioma o lengua.</t>
  </si>
  <si>
    <t xml:space="preserve">No se presenta para evaluar </t>
  </si>
  <si>
    <t>5. Monitoreo del acceso a la información pública</t>
  </si>
  <si>
    <t>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t>
  </si>
  <si>
    <t xml:space="preserve">Informe mensual con:
1. El número de solicitudes recibidas.
2. El número de solicitudes que fueron trasladadas a otra institución.
3. El tiempo de respuesta a cada solicitud.
4. El número de solicitudes en las que se negó el acceso a la información </t>
  </si>
  <si>
    <t>Mensualmente se publica en la pagina web del Instituto un informe de PQRSD gestionadas en el Instituto que ingresan a través de los canales habilitados. https://www.animalesbog.gov.co/transparencia/instrumentos-gestion-informacion-publica/Informe-pqr-denuncias-solicitudes</t>
  </si>
  <si>
    <t>Se observa en la página web del Instituto el cumplimiento de la actividad dado que se publica mensualmente un informe el cual contiene las gestiones realizadas respecto de las PQRSD allegadas al Instituto; no obstante, se recomienda realizar el cargue de la información correspondiente al mes de abril de 2022, puesto que a la fecha no se encuentra subido a la página.</t>
  </si>
  <si>
    <t>Se evidencia cumplimiento de la actividad con  soportes del entregable asociado. Se consulta el link relacionado y se evidencia el cargue de información con corte julio de 2022.</t>
  </si>
  <si>
    <t>6. INICIATIVAS ADICIONALES</t>
  </si>
  <si>
    <t>Plan de integridad</t>
  </si>
  <si>
    <t>Actualizar Plan de Acción de Integridad si es necesario</t>
  </si>
  <si>
    <t>Plan de Acción de Integridad actualizado</t>
  </si>
  <si>
    <t>Plan de Acción de Integridad</t>
  </si>
  <si>
    <t>El día 28 de julio se socializó el Plan de Acción de Integridad, en el Comité Institucional de Gestión y Desempeño. Después de haber socializado el citado Plan, el 29 de julio se remitieron a la Oficina Asesora de Planeación (OAP), los siguientes documentos: (i) Plan Acción Integridad 2022 (ii) Propuesta inclusión de valores No Antropocéntricos en el Código de Integridad del IDPYBA, (iii) Presentación de los documentos socializados al Comité de Gestión y Desempeño. El 08 de agosto la OAP devolvió los citados documentos con algunas observaciones y el 29 de agosto se remiten nuevamente los documentos a la OAP con los ajustes requeridos, como se evidencia en correo soportes de la presente actividad. Una vez la OAP apruebe los mismos se presentarán nuevamente al Comité de Gestión que se llevará a cabo en el  mes de septiembre  para su respectiva aprobación. Vale la pena indicar que en la actualización del  Plan de Acción de Integridad,  se planeta realizar un proceso de votación para escoger dos nuevos valores no antropocéntricos para el Código de Integridad de la Entidad, el cual se encuentra listo para ser aplicado en la primera a segunda semana de septiembre, previo ejercicio de pedagogía electoral sobre los significados de los valores propuestos, para el empoderamiento del ejercicio del voto informado. Asimismo, se llevará a cabo la votación de los nuevos gestores de Integridad.</t>
  </si>
  <si>
    <t>Continuar con la actividad para dar cumplimiento con la acción</t>
  </si>
  <si>
    <t>Implementar Actividades de recordación y afianzamiento del código de integridad</t>
  </si>
  <si>
    <t>6 Actividades que genere recordación y afianzamiento del Codigo de Integridad</t>
  </si>
  <si>
    <t xml:space="preserve">6 Actividades que genere recordacion y afianzamiento del Codigo de Integridad </t>
  </si>
  <si>
    <t>Actividad bimensual del Codigo de Integridad</t>
  </si>
  <si>
    <t>Previa logística por parte de la Subdirección de Gestión Corporativa - Talento Humano, se logró agendar con la Secretaría General de la Alcaldía Mayor de Bogotá, capacitación  sobre la importancia del Código de
Integridad en el sector público, para los servidores y colaboradores del Instituto, la cual se llevó a cabo el 25 de marzo de 2022, por la plataforma TEAMS, cuya agenda contempló los siguientes temas (i) Contexto de lucha contra la corrupción, (ii) Código de Integridad y, (iii) Conflicto de interés. Además, en todas las inducciones efectuadas a los servidores de planta, en lo transcurrido del año, se han socializado los valores adoptados por el Instituto.</t>
  </si>
  <si>
    <t>Se observó dentro de los soportes allegados la grabación de la capacitación sobre la importancia del Código de Integridad en el sector público de la Secretaría General de la Alcaldía Mayor de Bogotá del 25 de marzo de 2022; además de lo descrito, en pro lograr el afianzamiento de los conceptos desarrollados en el Código de integridad,  se realizó por parte de la alta dirección el curso virtual: Integridad, transparencia y lucha contra la corrupción, evidencia que se encuentra cargada en la carpeta denominada “Talento humano”.</t>
  </si>
  <si>
    <t>1, En el mes de mayo se llevó a cabo jornada de Reinducción contentiva de los valores institucionales del IDPYBA, con actividades lúdicas que permitieron conocer el significado al servidor y su afianzamiento vivencial en su ejercicio profesional y laboral.
2, En el mes de junio, se llevó a cabo actividad Sketch de valores. Una actividad teatral presencial con contenido de apropiación de valores del Código de Integridad en la ejecución cotidiana de las actividades laborales
3. En el mes de junio se llevó a cabo actividad de integración institucional donde se ejecutaron actividades encaminadas al cumplimiento de los valores institucionales.
4, En el mes de mayo se llevó a cabo capacitación “Ética y valores del servidor público”, cuyo objetivo fue enmarcado en la implementación del Código de Integridad, creación del Sistema Nacional de Integridad y determinación de las funciones principales.
5, El 25 de agosto se realizó la inscripción al lanzamiebto del Programa Senda de Integridad 2022. Se anexa presentación con el enlace a través del cual se efectuó la inscripción.</t>
  </si>
  <si>
    <t>Verificar cumplimiento del Plan de Acción de Integridad</t>
  </si>
  <si>
    <t>Cantidad de Actividades realizadas / Cantidad de actividades programadas del plan de acción Integridad</t>
  </si>
  <si>
    <t>Cronograma de Actividades del plan de Integridad con el % de cumplimiento</t>
  </si>
  <si>
    <t>Se proyectó cronograma de actividades, donde se relacionan la totalidad de actividades ejecutadas y proyectadas, con su porcentaje de ejecución. Del mismo modo, se adjuntan todas las evidencias de las actividades.</t>
  </si>
  <si>
    <t>Desarrollar mecanismos para identificar y controlar la aparición de conflictos de intereses en la entidad con el objeto de evitar la afectación del servicio y el interés general.</t>
  </si>
  <si>
    <t>Estrategia para la gestión de conflictos de intereses</t>
  </si>
  <si>
    <t>En aras de dar cumplimiento al compromiso de elaboración de la estrategia para la gestión de conflictos de intereses, se proyectó documento contentivo de la estrategia, el cual fue revisado por parte de la Subdirección de Gestión Corporativa, junto con la cartilla de ABC de conflicto de intereses como documento lúdico para el personal del IDPYBA, en el conocimiento del tema y cómo actuar cuando se encuentra inmerso en impedimento o recusación. Los documentos fueron enviados a las dependencias involucradas mediante correo electrónico, el día 30 de agosto, para que efectúen sus observaciones u apreciaciones, para luego socializarlo para aprobación a Comité de Gestión y Desempeño del mes de septiembre de 2022.</t>
  </si>
  <si>
    <t>CONTROL DE CAMBIOS</t>
  </si>
  <si>
    <t>Fecha de Aprobación</t>
  </si>
  <si>
    <t>Descripción</t>
  </si>
  <si>
    <t>Se reprogramadan:
1. COMPONENTE: GESTIÓN DEL RIESGO DE CORRUPCIÓN 
1. POLÍTICA DE ADMINISTRACIÓN DE RIESGO DE CORRUPCIÓN Actividad Actualizar Politica de Administración de Riesgo adicionando el riesgo de SARLAF del mes de  marzo a abril</t>
  </si>
  <si>
    <t>1. COMPONENTE: GESTIÓN DEL RIESGO DE CORRUPCIÓN, 1. POLÍTICA DE ADMINISTRACIÓN DE RIESGO DE CORRUPCIÓN, Actividad Socializar la política de Administración de Riesgos del mes de  febrero a marzo</t>
  </si>
  <si>
    <t>2 COMPONENTE:RACIONALIZACIÓN DE TRAMITES, 2. PRIORIZACIÓN DE TRÁMITES,  Actividad Priorizar trámites o servicios que sean objeto de racionalización durante la vigencia del mes de junio a noviembre y dic</t>
  </si>
  <si>
    <t>2 COMPONENTE:RACIONALIZACIÓN DE TRAMITES,  3. ESTRATEGIA DE RACIONALIZACION  DE TRÁMITES 3.1 Se modificacion de responsable</t>
  </si>
  <si>
    <t>2 COMPONENTE:RACIONALIZACIÓN DE TRAMITES,  3. ESTRATEGIA DE RACIONALIZACION  DE TRÁMITES 3.2 Se modificacion de responsable</t>
  </si>
  <si>
    <t>2 COMPONENTE:RACIONALIZACIÓN DE TRAMITES, 3. ESTRATEGIA DE RACIONALIZACION  DE TRÁMITES Actividad 3.3 Nueva</t>
  </si>
  <si>
    <t>3 COMPONENTE: RENDICIÓN DE CUENTAS, 1. INFORMACIÓN DE CALIDAD Y EN LENGUAJE COMPRENSIBLE , Actividad Revisar y actualizar estratégia de rendición de cuentas para el 2022 (teniendo en cuenta lo contenido en la Circular DAFP 100-020 del 10 Dic 2021 y “Repositorio de información de la ruta metodológica para la inclusión del enfoque de derechos de las mujeres, género y diferencial en las estrategias de rendición de cuentas de las entidades del Distrito”) del mes de enero a mayo</t>
  </si>
  <si>
    <t>3 COMPONENTE: RENDICIÓN DE CUENTAS, 2. DIALOGO DE DOBLE VÍA CON LA CIUDADAIA Y SUS ORGANIZACIONES Actividad Desarrollar ejercicio de analisis interna y externa del proceso de rendición de cuentas del mes de enero a mayo</t>
  </si>
  <si>
    <t>3 COMPONENTE: RENDICIÓN DE CUENTAS, 2. DIALOGO DE DOBLE VÍA CON LA CIUDADAIA Y SUS ORGANIZACIONES ActividadElaborar plan de mejoramiento Institucional de los acuerdos, propuestas y evaluaciones que resulten de las acciones del proceso de Rendición de Cuentas
del Instituto del mes de enero a mayo</t>
  </si>
  <si>
    <t>5. COMPONENTE: MECANISMOS PARA LA TRANSPARENCIA Y ACCESO A LA INFORMACIÓN PÚBLICA, 1. TRANSPARENCIA ACTIVA Actividad Verificar la publicación minima requerida por la Resolución N° 1519 de 2020 y Ley 1712 del 2014 las cuales recogen los lineamientos para la garantía del derecho fundamental de Acceso a la Información
Públicad digital, y datos abiertos del mes de enero a Junio</t>
  </si>
  <si>
    <t>Reformulación de riesgos de corrupción responsabilidad de la Subdirección de Gestion Corporativa-Contractual
Respuesta a observaciones Secretaria General en el mes de mayo de 2022</t>
  </si>
  <si>
    <t>Responsables</t>
  </si>
  <si>
    <t>Grupo Senda de Integridad (Dirección, Talento Humano, Comunicaciones, Planeación)</t>
  </si>
  <si>
    <t>Oficina Asesora de Planeación-Proyectos</t>
  </si>
  <si>
    <t>Subdirección de Gestión Corporativa  - Gestion Ambiental</t>
  </si>
  <si>
    <t>Subdirección Gestión Corporativa -Atencion al Ciudadano</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</si>
  <si>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</si>
  <si>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</si>
  <si>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</si>
  <si>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</si>
  <si>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</si>
  <si>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</si>
  <si>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</si>
  <si>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</si>
  <si>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</si>
  <si>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</si>
  <si>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</si>
  <si>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</si>
  <si>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</si>
  <si>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</si>
  <si>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</si>
  <si>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</si>
  <si>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</si>
  <si>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</si>
  <si>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</si>
  <si>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</si>
  <si>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</si>
  <si>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</si>
  <si>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</si>
  <si>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</si>
  <si>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</si>
  <si>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</si>
  <si>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</si>
  <si>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</si>
  <si>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</si>
  <si>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</si>
  <si>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</si>
  <si>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</si>
  <si>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</si>
  <si>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</si>
  <si>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</si>
  <si>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</si>
  <si>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</si>
  <si>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</si>
  <si>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</si>
  <si>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</si>
  <si>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</si>
  <si>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</si>
  <si>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</si>
  <si>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</si>
  <si>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</si>
  <si>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</si>
  <si>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</si>
  <si>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</si>
  <si>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</si>
  <si>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</si>
  <si>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</si>
  <si>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</si>
  <si>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</si>
  <si>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</si>
  <si>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</si>
  <si>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</si>
  <si>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</si>
  <si>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</si>
  <si>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</si>
  <si>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</si>
  <si>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</si>
  <si>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</si>
  <si>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</si>
  <si>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</si>
  <si>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</si>
  <si>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</si>
  <si>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</si>
  <si>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</si>
  <si>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</si>
  <si>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</si>
  <si>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</si>
  <si>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</si>
  <si>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</si>
  <si>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</si>
  <si>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</si>
  <si>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</si>
  <si>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</si>
  <si>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</si>
  <si>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</si>
  <si>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</si>
  <si>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</si>
  <si>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</si>
  <si>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</si>
  <si>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</si>
  <si>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</si>
  <si>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</si>
  <si>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</si>
  <si>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</si>
  <si>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</si>
  <si>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</si>
  <si>
    <t>Clasificación del riesgo</t>
  </si>
  <si>
    <t>Frecuencia de la actividad</t>
  </si>
  <si>
    <t>Impacto Inherente</t>
  </si>
  <si>
    <t>Atributos</t>
  </si>
  <si>
    <t>Tratamiento</t>
  </si>
  <si>
    <t>Estado</t>
  </si>
  <si>
    <t>Control documental del riesgo</t>
  </si>
  <si>
    <t>Estado del Riesgo</t>
  </si>
  <si>
    <r>
      <t xml:space="preserve">Ejecución y administración de procesos : </t>
    </r>
    <r>
      <rPr>
        <sz val="11"/>
        <color rgb="FF000000"/>
        <rFont val="Arial"/>
        <family val="2"/>
      </rPr>
      <t xml:space="preserve">Pérdidas derivadas de errores en la ejecución y administración de procesos. </t>
    </r>
  </si>
  <si>
    <t>2 veces por año</t>
  </si>
  <si>
    <t>Afectación Económica</t>
  </si>
  <si>
    <t>Reputacional</t>
  </si>
  <si>
    <t>Preventivo</t>
  </si>
  <si>
    <t>Automatico</t>
  </si>
  <si>
    <t>Documentado</t>
  </si>
  <si>
    <t>Continua</t>
  </si>
  <si>
    <t>Con registro</t>
  </si>
  <si>
    <r>
      <t xml:space="preserve">Reducir: </t>
    </r>
    <r>
      <rPr>
        <sz val="8"/>
        <rFont val="Arial"/>
        <family val="2"/>
      </rPr>
      <t>Despues de realizar un analisis y cosiderar que el nivel de riesgo es alto, se determina tratarlo mediante transferencia o mitigación del mismo</t>
    </r>
  </si>
  <si>
    <t>Sin iniciar</t>
  </si>
  <si>
    <t xml:space="preserve">Vigente </t>
  </si>
  <si>
    <t>Controlado</t>
  </si>
  <si>
    <r>
      <t xml:space="preserve">Fraude externo: </t>
    </r>
    <r>
      <rPr>
        <sz val="11"/>
        <color rgb="FF000000"/>
        <rFont val="Arial"/>
        <family val="2"/>
      </rPr>
      <t xml:space="preserve">Pérdida derivada de actos de fraude por personas ajenas a la organización (no participa personal del Instituto). </t>
    </r>
  </si>
  <si>
    <t>3 a 24 veces por año</t>
  </si>
  <si>
    <t>Afectación menor a 10 SMLMV</t>
  </si>
  <si>
    <t>El riesgo afecta la imagen de algún área del Instituto</t>
  </si>
  <si>
    <t>Detectivo</t>
  </si>
  <si>
    <t>Manual</t>
  </si>
  <si>
    <t>Sin Documental</t>
  </si>
  <si>
    <t>Aleatoria</t>
  </si>
  <si>
    <t>Sin registro</t>
  </si>
  <si>
    <r>
      <rPr>
        <b/>
        <sz val="8"/>
        <color theme="1"/>
        <rFont val="Calibri"/>
        <family val="2"/>
        <scheme val="minor"/>
      </rPr>
      <t>Mitigar</t>
    </r>
    <r>
      <rPr>
        <sz val="8"/>
        <color theme="1"/>
        <rFont val="Calibri"/>
        <family val="2"/>
        <scheme val="minor"/>
      </rPr>
      <t>: Despues de realizar un analisis y cosiderar los niveles de riesgo se implementan acciones que mitiguen el nivel del riesgo. No necesariamente es un control adicional</t>
    </r>
  </si>
  <si>
    <t>En curso</t>
  </si>
  <si>
    <t>Eliminado controlado</t>
  </si>
  <si>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</si>
  <si>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</si>
  <si>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24 a 500 veces por año</t>
  </si>
  <si>
    <t>Entre 10 y 50 SMLMV</t>
  </si>
  <si>
    <t>El riesgo afecta la imagen del Instituto internamente, de conocimiento general nivel interno, de junta directiva y proveedores</t>
  </si>
  <si>
    <t>Correctivo</t>
  </si>
  <si>
    <r>
      <rPr>
        <b/>
        <sz val="8"/>
        <color theme="1"/>
        <rFont val="Calibri"/>
        <family val="2"/>
        <scheme val="minor"/>
      </rPr>
      <t xml:space="preserve">Tranferir: </t>
    </r>
    <r>
      <rPr>
        <sz val="8"/>
        <color theme="1"/>
        <rFont val="Calibri"/>
        <family val="2"/>
        <scheme val="minor"/>
      </rPr>
      <t>Despues de realizar un analisis, se considera que la mejor estrategia es tercerizar el proceso o trasladar el riesgo a traves de seguros o polizas. La responsabilidad economica recae sobre el tercero, pero no se transfiere la responsabilidad sobre el tema reputacional.</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</si>
  <si>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</si>
  <si>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</si>
  <si>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</si>
  <si>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</si>
  <si>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t>El riesgo afecta la imagen del Instituto con algunos usuarios de relevancia frente al logro de los objetivos</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</si>
  <si>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</si>
  <si>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</si>
  <si>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</si>
  <si>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</si>
  <si>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</si>
  <si>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</si>
  <si>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</si>
  <si>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</si>
  <si>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</si>
  <si>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</si>
  <si>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</si>
  <si>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</si>
  <si>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</si>
  <si>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último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</si>
  <si>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</si>
  <si>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últimos 2 años</t>
  </si>
  <si>
    <t>El Evento podrá ocurrir en algun momento.
Al menos 1 vez en los últimos 5 años</t>
  </si>
  <si>
    <t>El evento puede ocurrir solo en circunstancias excepcionales (poco comunes o anormales)
No se han presentado en los últimos 5 años</t>
  </si>
  <si>
    <t>Matriz de calor Riesgos de Gestion</t>
  </si>
  <si>
    <t>Impacto</t>
  </si>
  <si>
    <t>Probabilidad</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</si>
  <si>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</si>
  <si>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</si>
  <si>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</si>
  <si>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</si>
  <si>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</si>
  <si>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</si>
  <si>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</si>
  <si>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</si>
  <si>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</si>
  <si>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</si>
  <si>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</si>
  <si>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</si>
  <si>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</si>
  <si>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</si>
  <si>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</si>
  <si>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PROCESO DIRECCIONAMIENTO ESTRATÉGICO</t>
  </si>
  <si>
    <t>MAPA DE RIESGOS</t>
  </si>
  <si>
    <t>Código: PE01-PR03-F01</t>
  </si>
  <si>
    <t>Versión: 5.0</t>
  </si>
  <si>
    <t>ITEM</t>
  </si>
  <si>
    <t>PROCESO/AREA</t>
  </si>
  <si>
    <t>TRAMITES O SERVICIO ASOCIADO AL RIESGO</t>
  </si>
  <si>
    <t>ALCANCE</t>
  </si>
  <si>
    <t>Definicion del Riesgo de Corrupción</t>
  </si>
  <si>
    <t>IDENTIFICACION DEL RIESGO</t>
  </si>
  <si>
    <t>VALORACION DEL RIESGO</t>
  </si>
  <si>
    <t>PLANES DE ACCION</t>
  </si>
  <si>
    <t>SEGUIMIENTO I CUATRIMESTRE</t>
  </si>
  <si>
    <t>SEGUIMIENTO II CUATRIMESTRE</t>
  </si>
  <si>
    <t>SEGUIMIENTO III CUATRIMESTRE</t>
  </si>
  <si>
    <t>Descripción del Control</t>
  </si>
  <si>
    <t>Afectación</t>
  </si>
  <si>
    <t>Probabilidad Residual (N controles)</t>
  </si>
  <si>
    <t>Probabilidad residual final</t>
  </si>
  <si>
    <t>%</t>
  </si>
  <si>
    <t>Impacto Residual Final</t>
  </si>
  <si>
    <t>Zona de Riesgo Final</t>
  </si>
  <si>
    <t>Descripción del Riesgo</t>
  </si>
  <si>
    <t>Accion u omisión</t>
  </si>
  <si>
    <t>Uso del poder</t>
  </si>
  <si>
    <t>Desviar la gestion de lo publico</t>
  </si>
  <si>
    <t>Beneficio Privado</t>
  </si>
  <si>
    <t>Causa Inmediata</t>
  </si>
  <si>
    <t>Causa Raiz</t>
  </si>
  <si>
    <t>Frecuencia</t>
  </si>
  <si>
    <t>Probabilidad Inherente</t>
  </si>
  <si>
    <t>Analisis del Impacto</t>
  </si>
  <si>
    <t>Si</t>
  </si>
  <si>
    <t>Zona de Riesgo Inherente</t>
  </si>
  <si>
    <t>Tipo</t>
  </si>
  <si>
    <t>Implementacion</t>
  </si>
  <si>
    <t>Calificacion</t>
  </si>
  <si>
    <t>Documentación</t>
  </si>
  <si>
    <t>Evidencia</t>
  </si>
  <si>
    <t>Plan de Acción</t>
  </si>
  <si>
    <t>Responsable (Subdireccion u Oficina- Cargo)</t>
  </si>
  <si>
    <t>Fecha de Implementación</t>
  </si>
  <si>
    <t>Fecha de Seguimiento</t>
  </si>
  <si>
    <t>Indicador Gestión del Riesgo</t>
  </si>
  <si>
    <t>AUTOCONTROL
(LIDER DEL PROCESO)</t>
  </si>
  <si>
    <t>Valoración del Indicador de Gestion del riesgo</t>
  </si>
  <si>
    <t>MONITOREO
(OFICINA ASESORA DE PLANEACIÓN)</t>
  </si>
  <si>
    <t>% AVANCE</t>
  </si>
  <si>
    <t>Gestión Jurídica - Contractual</t>
  </si>
  <si>
    <t>Procesos contractuales</t>
  </si>
  <si>
    <t>Inicia con la definición de la política de daño antijurídico, las estrategias, las herramientas de gestión y control para la contratación del Instituto, continua la gestión que da respuesta a los derechos de petición, representación judicial o extrajudicial, conceptos jurídicos y normativos, los cuales abarcan también la atención  de los presuntos casos de maltrato animal,  a fin de adelantar las acciones legales  pertinentes ante la autoridad competente y las posterior devolución  o disposición definitiva de los animales  aprehendidos y dejados en custodia del Instituto: la actualización legal,  finalizando con la iplemetación de los planes de mejoramiento</t>
  </si>
  <si>
    <t>Posibilidad de entregar cualquier tipo de información que pueda dar ventaja(s) a un oferente en particular con anterioridad a la divulgación oficial del pliego de condiciones o de los resultados de cualquier proceso contractual</t>
  </si>
  <si>
    <t>X</t>
  </si>
  <si>
    <t xml:space="preserve"> Investigaciones y sanciones legales, administrativas y disciplinarias</t>
  </si>
  <si>
    <t>Utilización indebida de la información institucional</t>
  </si>
  <si>
    <t xml:space="preserve">Búsqueda de beneficios propios </t>
  </si>
  <si>
    <t>Corrupción: posibilidad de que, por acción u omisión, se use el poder para desviar la gestión de lo público hacia un beneficio privado.</t>
  </si>
  <si>
    <t>El evento puede ocurrir solo en circunstancias excepcionales (poco comunes o anormales)
No se han presentado en los ultimos 5 años</t>
  </si>
  <si>
    <t>Afectar al grupo de funcionarios del proceso?</t>
  </si>
  <si>
    <t>Socializar las consecuencias que acarrea la inobservancia del manejo de la información privilegiada</t>
  </si>
  <si>
    <t>Reducir: Despues de realizar un analisis y cosiderar que el nivel de riesgo es alto, se determina tratarlo mediante transferencia o mitigación del mismo</t>
  </si>
  <si>
    <t>Elaborar e implementar formato de DECLARACIÓN DE CONFLICTOS DE INTERÉS - INHABILIDADES E INCOMPATIBILIDADES</t>
  </si>
  <si>
    <t>Profesional Especializado Subdirección de Gestión corporativa - Contractual</t>
  </si>
  <si>
    <t>Cuatrimestral</t>
  </si>
  <si>
    <t>Formato DECLARACIÓN DE CONFLICTOS DE INTERÉS - INHABILIDADES E INCOMPATIBILIDADES y socializzción</t>
  </si>
  <si>
    <t xml:space="preserve">Se realizo seguimiento en la version 2 del PAAC </t>
  </si>
  <si>
    <t>Habiendo hecho una revisión de los contenidos del formato propuesto DECLARACIÓN DE CONFLICTOS DE INTERÉS - INHABILIDADES E INCOMPATIBILIDADES, se identificó que estos se encuentran ya incluidos en tres instrumentos: la Declaración de conflictos de interés SIDEAP (Ley 213-2019, Ley 1437-2011 y 734-2002), el formato PE02-PR04 -F16 ACUERDO INDIVIDUAL DE CONFIDENCIALIDAD Y MANEJO DE LA INFORMACIÓN, del Proceso de Talento Humano, y en la POLÍTICA SEGURIDAD Y PRIVACIDAD DE LA INFORMACIÓN,  alineada con el Plan de Tratamientos de Riesgos de Seguridad y Privacidad de la información perteneciente al Proceso de Gestión Tecnológica. El formato de talento humano procede únicamente para funcionarios de planta en consideración a las competencias del grupo de TH; es entonces que se decide conciliar lo incluido en la política del grupo de gestión tecnológica con el formato de TH para que existiendo uno solo se pueda implementar tanto para funcionarios de planta como para contratistas. Así se anula la necesidad de tener dos formatos diciendo lo mismo en procesos distintos aunque compatibles. La concertación entre TH y TIC's es que el formato se eliminará del proceso de TH en tanto se incluye en el proceso de gestión tecnológica; en adelante ellos administrarán el mismo. Se usará este según las necesidades tanto de contractual como de TH , con su nueva codificación. Se recibió el formato con contenido armonizado por parte de TIC's y se devolvió con algunas observaciones desde contractual para que ellos puedan iniciar el proceso ante OAP de modificación del procedimiento respectivo y la creación del formato. Apenas se haga esto, TH realizará lo debido ante OAP para la eliminación del formato de su proceso y refiriendo al código nuevo asignado, y el grupo contractual incluirá esta nueva codificación del formato dentro del procedimiento contractual. Su uso será según lo conciliado e indicado en el correo adjunto (archivo Acuerdo tratamiento información - Correo envío formato conciliado): "...la idea es que el Supervisor del Contrato o el jefe inmediato del funcionario al solicitar correo y acceso a las aplicaciones del Instituto para el nuevo contratista o funcionario, envíe el documento adjunto firmado, de manera tal que se le pueda otorgar acceso a la persona que tiene dicho acuerdo firmado..."
EVIDENCIA: Carpeta ACUERDO INDIVIDUAL INFORMACIÓN
Por otra parte, se generó el texto propuesto para la elaboración de las piezas gráficas que el grupo de comunicaciones remitirá por correo al listado general semanalmente. Se solicitó al grupo de comunicaciones la edición del texto para desarrollar la presentación que considere y remitirla según indicaciones en el formato de petición de medios.
EVIDENCIA: CARPETA TIPS TRANSPARENCIA Y ANTICORRUPCIÓN
Atendiendo a lo comentado, solicitamos sea aprobada la modificación del PAAC para contractual en esta línea eliminando la necesidad de creación del formato propuesto inicialmente para permitir que como evidencia de las acciones en relación con transparencia y anticorrupción sean las piezas comunicativas mencionadas con su correspondiente evidencia de envío, además de la participación que contractual pueda tener en la socialización del código de integridad que adelante TH.
En relación con la socialización de valores para contrarrestar la causa raíz "flata de ética y valores del funcionario público", se realizó solicitud a talento humano para proceder con lo corrrespondiente del Código de Integridad; se recibió respuesta indicando que se han sostenido actividades de socialización de los valores, y qu ese hallan en proceso de verificación y ajuste en conjunto TH y OAP. Se puede consultar la respuesta pertinente y correspondiente en la evidencia (Archivo PAAC TH y Contractual - Solicitud socializacion). Es así que cuando se apruebe la versión más reciente del código de integridad, el grupo contractual participará en la socialización en los temas respectivos para sensibilizar y buscar la disminución del impacto de la causa raíz descrita</t>
  </si>
  <si>
    <t xml:space="preserve">Se evidencia cumplimiento de la actividad con  soportes  del entregable asociado y el plan de acción
Se evidencia cumplimiento de la actividad con  soportes  del entregable asociado y el plan de acción
"
</t>
  </si>
  <si>
    <t>En el mes de julio de 2022 todos los fucionarios públicos y colaboradores diligenciamos el SIDEAP el formulario de conflicto de interés</t>
  </si>
  <si>
    <t>Afectar el cumplimiento de metas y objetivos de las dependencias?</t>
  </si>
  <si>
    <t>Afectar el cumplimiento de la misión del Instituto?</t>
  </si>
  <si>
    <t>Afectar el cumplimiento de la misión del sector al que pertenece el Instituto?</t>
  </si>
  <si>
    <t>Generar perdidas de confianza del Instituto, afectando su reputación?</t>
  </si>
  <si>
    <t>Generar perdidas de recursos económicos?</t>
  </si>
  <si>
    <t>Afectar la prestación de servicios?</t>
  </si>
  <si>
    <t>Dar lugar al detrimento de calidad de vida de la comunidad por perdida del bien, servicios o recursos públicos?</t>
  </si>
  <si>
    <t>Socializar pieza comunicativa con las consecuencias que acarrea la inobservancia del manejo de la información privilegiada y el formato  DECLARACIÓN DE CONFLICTOS DE INTERÉS - INHABILIDADES E INCOMPATIBILIDADES</t>
  </si>
  <si>
    <t>Pieza comunicativa socializada</t>
  </si>
  <si>
    <t xml:space="preserve">"Se evidencia cumplimiento de la actividad con  soportes  del entregable asociado y el plan de acción
Se evidencia cumplimiento de la actividad con  soportes  del entregable asociado y el plan de acción
</t>
  </si>
  <si>
    <t>Generar perdida de información del Instituto</t>
  </si>
  <si>
    <t>Generar intervención de los entes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</si>
  <si>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</si>
  <si>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</si>
  <si>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</si>
  <si>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</si>
  <si>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</si>
  <si>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perdidas de vidas humanas?</t>
  </si>
  <si>
    <t>Afectar la imagen regional?</t>
  </si>
  <si>
    <t>Afectar la imagen nacional?</t>
  </si>
  <si>
    <t>Generar daño ambiental?</t>
  </si>
  <si>
    <t>Total</t>
  </si>
  <si>
    <t>Posibilidad de Perfeccionamiento contractual  con aprobación de garantías sin el cumplimiento legal para beneficio propio o favorecimiento de un tercero</t>
  </si>
  <si>
    <t>Investigaciones y sanciones legales, administrativas y disciplinarias.</t>
  </si>
  <si>
    <t>1. Necesidad o búsqueda de obtención de contratos en el menor tiempo posible</t>
  </si>
  <si>
    <t>Comportamiento de conducta ilegal (Dolo)</t>
  </si>
  <si>
    <t>El Evento podrá ocurrir en algun momento.
Al menos 1 vez en los ultimos 5 años</t>
  </si>
  <si>
    <t>Realizar la consulta en Fasecolda para confirmar la validez de la garantia</t>
  </si>
  <si>
    <t>Base contractual con enlaces a SECOP II de cada uno de los contratos con la verificación y aprobación de las garatias</t>
  </si>
  <si>
    <t>Los profesionales del grupo contractual tienen claro que debe seguirse lo indicado en los procedimientos precontractuales en relación con la confirmación de la legalidad y validez de cada una de las garantías aportadas en desarrollo de los procesos contractuales; es así que se realiza la validación con el emisor de la póliza a través de los enlaces que se pueden consultar a través de la página web de Fasecolda. De la confirmación de cada póliza se toma un pantallazo que se carga en Secop II en el numeral de ejecución, como es constatable con los enlaces del archivo adjunto.
EVIDENCIA: Archivo Base contractual Secop enero-julio 2022
y Carpeta Consulta pólizas</t>
  </si>
  <si>
    <t xml:space="preserve">Se evidencia cumplimiento de la actividad con  soportes  del entregable asociado y el plan de acción
Se evidencia cumplimiento de la actividad con  soportes  del entregable asociado y el plan de acción
</t>
  </si>
  <si>
    <t xml:space="preserve">Se recomienda continuar con la acción </t>
  </si>
  <si>
    <t>Verificación por flujo de aprobación en Secop II de las garantias de los procesos contractuales</t>
  </si>
  <si>
    <t>Este control se realiza a través de la confirmación de la validez de las pólizas según lo indicado a continuación, porque los flujos de aprobación son diferentes según cada prioceso y las necesidades dependiendo de la modalidad.
Los profesionales del grupo contractual tienen claro que debe seguirse lo indicado en los procedimientos precontractuales en relación con la confirmación de la legalidad y validez de cada una de las garantías aportadas en desarrollo de los procesos contractuales; es así que se realiza la validación con el emisor de la póliza a través de los enlaces que se pueden consultar a través de la página web de Fasecolda. De la confirmación de cada póliza se toma un pantallazo que se carga en Secop II en el numeral de ejecución, como es constatable con los enlaces del archivo adjunto.
EVIDENCIA: Archivo Base contractual Secop enero-julio 2022
y Carpeta Consulta pólizas</t>
  </si>
  <si>
    <t xml:space="preserve">Se observa la revisión de la póliza, no se encuentra la evidencia de la base de datos contractual de la aprobación de la póliza  </t>
  </si>
  <si>
    <t>Subdireccion de Gestion Corporativa-Gestion Documental</t>
  </si>
  <si>
    <t>Acceso a la Información fisica y/o Digital</t>
  </si>
  <si>
    <t>Inicia con la planeacion Institucional sobre la gestion documental, ambiental y servicios administrativos para las diferentes sedes del instituto, continua con la ejecucion de los planes, dando cumplimiento a los lineamientos contractuales establecidos y a la normatividad vigente y finaliza con la ejecucion de los planes de mejora</t>
  </si>
  <si>
    <t xml:space="preserve"> Ausencia de controles de seguridad del sistema de información, que facilite el acceso a informaicópn y su posible manipulación o adulteración para beneficio propio o de un tercero</t>
  </si>
  <si>
    <t>Manipulación o alteracion de los documentos
Apertura de procesos disciplinarios
Perdida de la memoria institucional
Perdida de trazabilidad de la información</t>
  </si>
  <si>
    <t xml:space="preserve">Desorganización documentos electronicos y fisicos para su consulta y acceso
</t>
  </si>
  <si>
    <t>Capacitación del personal en la utilizacion de sistemas de información</t>
  </si>
  <si>
    <t>El Evento podrá ocurrir en algun momento.
Al menos 1 vez en los ultimos 2 años</t>
  </si>
  <si>
    <t>Realizar capacitaciones en:
1. Organización de documentos electronicos y Fisicos
2. Utilizacion de sistemas de información (solicitar al proveedor y verificar cumplimiento)</t>
  </si>
  <si>
    <t>Realizar cuatrimestrales de capacitaciones en:
1. Organización de documentos electronicos y Fisicos
2. Utilizacion de sistemas de información (solicitar al proveedor y verificar cumplimiento)</t>
  </si>
  <si>
    <t>Subdireccion de Gestion Corporativa-Gestion documental</t>
  </si>
  <si>
    <t>3 capacitaciones en Organización de documentos electronicos y Fisicos
Capacitaciones en Utilizacion de sistemas de información (las definidas por el proveedor))</t>
  </si>
  <si>
    <t>En el primer cuatrismestre de 2022 se realizaron 37 capacitaciones en préstamo documental, inventarios documentales, manejo del software de gestión documental</t>
  </si>
  <si>
    <t xml:space="preserve">Controlado </t>
  </si>
  <si>
    <t>Se evidencia cumplimiento de la actividad con  soportes  del entregable asociado y el plan de acción</t>
  </si>
  <si>
    <t xml:space="preserve">Revisada la evidencia y lo señalado por el proceso se cumple con la acción, sin embargo es importante revisar, el sentido de la descripción del riesgo "Ausencia de controles de seguridad del sistema de información", siendo responsabilidad de no solo el proceso de gestión documental, sino de TIC, frente al proceso que se esta realizando con el Modelo de Seguridad de la Información </t>
  </si>
  <si>
    <t>En el segundo cuatrimestre de 2022 se llevaron a cabo siete capacitaciones en oganización de expedientes físicos, de las cuales en dos se capacitó también en organización de expedientes electronicos. Las áreas capacitadas fueron: fauna silvestre, contabilidad, brigadas médicas,  operador de urgencias veterinarias y operador del programa de esterilizaciones.
Respecto a la observación frente a la responsabilidad del área de TICS se procederá a solicitar una mesa de trabajo con la oficina asesora de planeación para revisar la formulación del riesgo y replantearla de ser necesario.</t>
  </si>
  <si>
    <t xml:space="preserve">
Se evidencia cumplimiento de la actividad con  soportes  del entregable asociado y el plan de acción, desde la OAP diligenciar  el formato PE01-PR01-F04 Acta de reunión y Listado de Asistencia V5 en su totalidad, incluido el desarollo.
</t>
  </si>
  <si>
    <t>En las cuales asistieron un total de 188 colaboradores y funcionarios del IDPYBA, esto con el fin de minimizar cualquier eventualidad que pueda llegar a ocurrir en Documentación desorganizada y no aplicación de instrumentos archivísticos.</t>
  </si>
  <si>
    <t>Subdireccion de Atencion a la Fauna/Salud Integral a la Fauna/Proteccion ante la crueldad animal</t>
  </si>
  <si>
    <t>Jornadas de Esterilización (CES, Punto Fijo)
Brigadas Médico-veterinarias
Urgencias Veterinarias
Escuadron Anticrueldad
Linea 123 y Maltrato
Sinantropicos
Identificación</t>
  </si>
  <si>
    <t>El proceso inicia con el reporte o solicitud de atencion medica veterinaria y/o identificacion y termina con la devolucion del animal al tenedor, al lugar de origen o programa de adopciones</t>
  </si>
  <si>
    <t>Probabilidad de cobros asociados a los trámites o servicios o influencia de tramitadores o tráfico de influencias en relación con las personas que necesitan acceder a la oferta de servicios del Instituto.</t>
  </si>
  <si>
    <t>x</t>
  </si>
  <si>
    <t>Perdida de la Imagen institucional
Investigaciones de Entes de control</t>
  </si>
  <si>
    <t>Desconocimiento u omisión de requisitos para acceder a los servicios de la subdirección</t>
  </si>
  <si>
    <t>Socialización de los procedimientos vigentes de los diferentes programas y estrategias</t>
  </si>
  <si>
    <t>Subdireccion de Atencion a la Fauna-Profesional especializado de los programas y estrategias</t>
  </si>
  <si>
    <t>Numero de socializaciones de los procedimientos de los diferentes programas y estrategias</t>
  </si>
  <si>
    <t>Durante los meses de enero a abril de 2022 se realizaron 12 socializaciones en lo relacionado a protocolos y procedimientos de la subdireccion de atencioan a la fauna</t>
  </si>
  <si>
    <t xml:space="preserve">Frente a esta acción se recomienda la socialización de los procedimientos y formatos asociados de manera que se pueda realizar una evaluación posterior sobre entendimiento y aplicación, pues las auditorías han reflejado desconocimiento de los protocolos, guías, intsructivos, procedimientos y  formatos.
Se recomienda que la evidencia no puede ser unicamente el listado de asistencia, sino que debe acompañarlo el acta donde se cerifique los temas socializados </t>
  </si>
  <si>
    <t>Durante el segundo cuatrimestre se pone en práctica un elemento interactivo para socializar procedimientos y protocolos en el siguiente link https://view.genial.ly/62be4dcaabde59001881cf3e/interactive-image-imagen-interactiva
Se realizan seis sesiones de capacitación y socialización 
Se implementaron 6 cuestionarios em Microsoft Forms® diferentes para evaluar el conocimiento del procedimiento de la UCA (en todos) y cinco más para los protocolos según competencia de cada equipo de trabajo. Para esto, se adjuntan las 4 listas de asistencia a las sesiones de evaluación para que cada equipo los diligenciara y un pdf de cada uno de los formularios desarrollados para tal fin.</t>
  </si>
  <si>
    <t xml:space="preserve">Se evidencia cumplimiento de la actividad con  soportes  del entregable asociado y el plan de acción
Se evidencia cumplimiento de la actividad con  soportes  del entregable asociado y el plan de acción
</t>
  </si>
  <si>
    <t xml:space="preserve">Se cumple con la actividad, se recomienda la socialización con evaluación de su aprendizaje  </t>
  </si>
  <si>
    <t>Seguimiento de las diferentes base de datos de animales que ingresan a los diferentes programas y estrategias de la subdirección</t>
  </si>
  <si>
    <t>Seguimiento de las diferentes base de datos de animales/solicitudes que ingresan a los diferentes programas y estrategias de la subdirección</t>
  </si>
  <si>
    <t>Seguimientos realizados de las bases de datos de los animales/solicitudes que ingresan a los diferentes programas de la subdirección</t>
  </si>
  <si>
    <t>Durante los meses de enero a abril de 2022, desde la Subdirección de atencion a la fauna se han emitido las siguientes respuestas a las peticones realizadas a esta Subdirección.
Enero ingresaron 746 y se radicarón 147 respuestas.
Febrero ingresaron 699 peticiones y se radicarón 684 respuestas.
Marzo ingresaron 861 peticiones y se radicarón 917 respuestas
Abril ingresarón 647 peticiones y se radicaron 760 respuestas.
Las evidencias se encuentrasn en las AZ de la subdireccion de Atencion  la fauna y de los programas que tienen AZ Digital</t>
  </si>
  <si>
    <t xml:space="preserve">Se recomienda revisar el control, si este aplica para el riesgo identificado, así mismo y de acuerdo con lo expuesto por el proceso la acción desarrollada no aplica al control diseñado </t>
  </si>
  <si>
    <t>El seguimiento a las bases de datos con información de los diferentes programas de atención a la fauna, se realiza de manera consolidada en un formato que se entrega mensualmente a la Oficina Asesora de Planeación con el comportamiento y ejecución física de los programas, se adjunta evidencia de formato PM05-PR13-F11 CONSOLIDADO PROGRAMAS FAUNA.</t>
  </si>
  <si>
    <t xml:space="preserve">Se cumple con la actividad, se recomienda revisar el control como se indicó en el seguimiento del primer cuatrimestre </t>
  </si>
  <si>
    <t>Probabilidad de perder, manipular o alterar intencionalmente la información y el expediente físico o digital de los procesos contractuales para beneficio propio o de particulares</t>
  </si>
  <si>
    <t>Detrimento patrimonial, inobservancia de los principios contractuales que rigen a la administración.</t>
  </si>
  <si>
    <t xml:space="preserve">1. Falta de motivación y/o reconocimiento en las labores y/o actividades desempeñadas  
2. Remuneración insatisfactoria
</t>
  </si>
  <si>
    <t>1. Falta de ética y valores del funcionario público</t>
  </si>
  <si>
    <t>Hacer un control permanente de las listas de chequeo de los procesos  contractuales</t>
  </si>
  <si>
    <t>Actualizar el formato de lista de chequeo de los procesos  contractuales</t>
  </si>
  <si>
    <t>Lista de chequeo actualizada</t>
  </si>
  <si>
    <t>Las listas de chequeo de las distintas modalidades de selección se actualizaron en diciembre de 2021 (6 de 6). Estas ya están incluidas en el listado maestro de documentos. Actualmente se está realizando una actualización a los procedimientos existentes, además de la creación del procedimiento de contractual; lo anterior implica la revisión y actualización de las listas de chequeo incluyendo la información relacionada con el procedimiento de selección en el marco de la directriz 'Talento no palanca', en desarrollo también y en próxima revisión y aprobación. Se creó y se halla en revisión la lista de chequeo para Contratación Directa Convenios y entidades sin ánimo de lucro.
EVIDENCIA:
Carpeta 'Listas de chequeo'</t>
  </si>
  <si>
    <t>Celebración de contratos omitiendo requisitos legales y/o del procedimiento para favorecimiento de un tercero.</t>
  </si>
  <si>
    <t>Subdireccion de Gestion Corporativa-Atención al Ciudadano</t>
  </si>
  <si>
    <t>Posible inoportunidad en la respuesta a las PQRSD favoreciendo a terceros</t>
  </si>
  <si>
    <t>Subdireccion de Gestion Corporativa-Taleno Humano</t>
  </si>
  <si>
    <t>Inconsistencia en la información sobre la liquidación de la nómina mensual, aportes, parafiscales y seguridad social para beneficiar a un tercero</t>
  </si>
  <si>
    <t>1. Verificar que la información de los cálculos del aplicativo coinciden con la herramienta manual que se tiene</t>
  </si>
  <si>
    <t>Continuar con las revisiones de nómina y las conciliaciones entre el aplicativo y la herramienta  manual que tiene el área</t>
  </si>
  <si>
    <t>Revelación de
información reservada
y clasificada de
historias laborales por
parte de servidores
públicos para beneficio
propio o de terceros</t>
  </si>
  <si>
    <t>Espacio fisico archivo para la custodia de las historias laborales talento humano con restriccion de acceso y manipulación
Verificación del documento que describe el manejo, control y administración de las historias laborales.</t>
  </si>
  <si>
    <t>tecnologia</t>
  </si>
  <si>
    <t xml:space="preserve">Manipulación y
adulteración de la
información contenida
en los sistemas de
información para
beneficio propio o de
un tercero. </t>
  </si>
  <si>
    <t>Direccionamiento Estrategico /Oficina Asesora de Planeación</t>
  </si>
  <si>
    <t>Este proceso inicia con la identificacion, planeacion y desarrollo de las metodologias y las herramientas de gestion, finalizando con el seguimiento, informes de gestion, reporte y archivo de la documentacion generada en el proceso, de acuerdo con la tabla de retencion documental</t>
  </si>
  <si>
    <t>Aprobación de estudios previos y estudios de mercado sin el
cumplimiento de los
requisitos para el
beneficio particular</t>
  </si>
  <si>
    <t>1. Validación de acuerdo con procedimiento</t>
  </si>
  <si>
    <t>Validación de acuerdo con procedimiento</t>
  </si>
  <si>
    <t>Oficina Asesora de Planeacion /Proyectos</t>
  </si>
  <si>
    <t>Mensual</t>
  </si>
  <si>
    <t>Generacion de concepto de Viabilidad para Proyectos Locales sin el cumplimiento de los criterios de viabilidad y elegibilidad del Sector Ambiente</t>
  </si>
  <si>
    <t>1.Procedimiento para la emision de conceptos (En elaboración)</t>
  </si>
  <si>
    <t>Procedimiento para la emision de conceptos (En elaboración)</t>
  </si>
  <si>
    <t>Ajustes en magnitudes físicas y/o financieras en instrumentos y herramientas establecidas cumpliendo requisitos</t>
  </si>
  <si>
    <t xml:space="preserve">1. Validación del formato de solicitud modificacion del Plan de Acción Institucional </t>
  </si>
  <si>
    <t xml:space="preserve">Validación del formato de solicitud modificacion del Plan de Acción Institucional </t>
  </si>
  <si>
    <t>Gestión Jurídica</t>
  </si>
  <si>
    <t>Incumplimiento de términos de emisión de conceptos Jurídicos y derechos de petición  para el beneficio particular.</t>
  </si>
  <si>
    <t>Inadecuada defensa del Instituto y vigilancia de los
procesos judiciales.</t>
  </si>
  <si>
    <t>Evaluacion y Control a la Gestión/Control Interno</t>
  </si>
  <si>
    <t>Auditorias, elvaluaciones y seguimiento</t>
  </si>
  <si>
    <t>El proceso inicia con la formulacion del plan anual de auditorias internas PAAI, seguidamente se desarrolla el rol de la oficina de control interno y finaliza con los seguimientos a las acciones correctivas y de mejora incorporadas en los planes de mejoramiento de la gestion del Instituto</t>
  </si>
  <si>
    <t>Posible omisión  de información o  denuncia sobre  hechos
irregulares detectados en auditorias, evaluaciones y/o
seguimientos, con el fin
de favorecerse a sí mismo y/o a un tercero</t>
  </si>
  <si>
    <t>Gestion Administrativa y Documental</t>
  </si>
  <si>
    <t>Divulgar u ocultar
información de carácter
confidencial para
beneficio propio o de
un tercero</t>
  </si>
  <si>
    <t>En el mes de julio de 2022 todos los funcionarios públicos y colaboradores diligenciamos el SIDEAP el formulario de conflicto de interés</t>
  </si>
  <si>
    <t xml:space="preserve">Se esta cumpliendo, se recomienda tener en cuenta la recomendación del I cuatrimestre por parte de Control Interno </t>
  </si>
  <si>
    <t xml:space="preserve">Se actualizó una plataforma para adopción, la cual es importante continuar con la socialización en sede electrónica y redes sociales y lograr medir su impacto con la ciudadanía </t>
  </si>
  <si>
    <t>Se esta cumpliendo, se recomienda continuar con el ejercicio adelantado por la Secretaría General de la Alcaldíaa mayor de Bogotá con la senda de integridad</t>
  </si>
  <si>
    <t>Continuar con la actividad para dar cumplimiento de la acción</t>
  </si>
  <si>
    <t>Revisado el informe y la matríz de  accesibilidad de la NTC 6047 en la sede administrativa faltan los anuncios de las flechas de salida y en la UCA los baños no cumplen con las normas de acccesibilidad para discapacidad, se recomienda continuar con el proceso. Para el II cuatrimestre se recomienda iniciar con el plan de trabajo de implementación.</t>
  </si>
  <si>
    <t xml:space="preserve">Para erl cierre de II cuatrimestre el cumplimiento de las actividades fue del 66%  del total de programadas para la vigencia, se recomienda continuar con el cumplimiento de la actividad.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</si>
</sst>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1" x14ac:knownFonts="1">
    <font>
      <sz val="11"/>
      <color theme="1"/>
      <name val="Calibri"/>
      <family val="2"/>
      <scheme val="minor"/>
    </font>
    <font>
      <sz val="10"/>
      <color rgb="FF000000"/>
      <name val="Arial"/>
      <family val="2"/>
    </font>
    <font>
      <sz val="10"/>
      <name val="Arial"/>
      <family val="2"/>
    </font>
    <font>
      <b/>
      <sz val="10"/>
      <name val="Arial"/>
      <family val="2"/>
    </font>
    <font>
      <sz val="10"/>
      <color rgb="FF000000"/>
      <name val="Arial"/>
      <family val="2"/>
    </font>
    <font>
      <b/>
      <sz val="10"/>
      <color theme="0" tint="-0.499984740745262"/>
      <name val="Arial"/>
      <family val="2"/>
    </font>
    <font>
      <b/>
      <sz val="10"/>
      <color rgb="FF000000"/>
      <name val="Arial"/>
      <family val="2"/>
    </font>
    <font>
      <u/>
      <sz val="10"/>
      <color theme="10"/>
      <name val="Arial"/>
      <family val="2"/>
    </font>
    <font>
      <b/>
      <sz val="11"/>
      <color theme="1"/>
      <name val="Arial"/>
      <family val="2"/>
    </font>
    <font>
      <sz val="11"/>
      <color theme="1"/>
      <name val="Arial"/>
      <family val="2"/>
    </font>
    <font>
      <sz val="8"/>
      <name val="Arial"/>
      <family val="2"/>
    </font>
    <font>
      <sz val="11"/>
      <name val="Arial"/>
      <family val="2"/>
    </font>
    <font>
      <sz val="11"/>
      <color theme="1"/>
      <name val="Calibri"/>
      <family val="2"/>
      <scheme val="minor"/>
    </font>
    <font>
      <sz val="14"/>
      <name val="Arial"/>
      <family val="2"/>
    </font>
    <font>
      <b/>
      <sz val="11"/>
      <name val="Arial"/>
      <family val="2"/>
    </font>
    <font>
      <b/>
      <sz val="11"/>
      <color rgb="FF000000"/>
      <name val="Arial"/>
      <family val="2"/>
    </font>
    <font>
      <sz val="11"/>
      <color rgb="FF000000"/>
      <name val="Arial"/>
      <family val="2"/>
    </font>
    <font>
      <sz val="9"/>
      <name val="Arial"/>
      <family val="2"/>
    </font>
    <font>
      <b/>
      <sz val="14"/>
      <name val="Arial"/>
      <family val="2"/>
    </font>
    <font>
      <u/>
      <sz val="11"/>
      <color theme="10"/>
      <name val="Calibri"/>
      <family val="2"/>
      <scheme val="minor"/>
    </font>
    <font>
      <b/>
      <sz val="11"/>
      <color theme="1"/>
      <name val="Calibri"/>
      <family val="2"/>
      <scheme val="minor"/>
    </font>
    <font>
      <sz val="8"/>
      <color rgb="FF000000"/>
      <name val="Arial"/>
      <family val="2"/>
    </font>
    <font>
      <b/>
      <sz val="8"/>
      <name val="Arial"/>
      <family val="2"/>
    </font>
    <font>
      <sz val="8"/>
      <color theme="1"/>
      <name val="Arial"/>
      <family val="2"/>
    </font>
    <font>
      <sz val="9"/>
      <color rgb="FF000000"/>
      <name val="Arial"/>
      <family val="2"/>
    </font>
    <font>
      <sz val="8"/>
      <color theme="1"/>
      <name val="Calibri"/>
      <family val="2"/>
      <scheme val="minor"/>
    </font>
    <font>
      <b/>
      <sz val="8"/>
      <color theme="1"/>
      <name val="Calibri"/>
      <family val="2"/>
      <scheme val="minor"/>
    </font>
    <font>
      <sz val="14"/>
      <color theme="1"/>
      <name val="Calibri"/>
      <family val="2"/>
      <scheme val="minor"/>
    </font>
    <font>
      <b/>
      <sz val="14"/>
      <color theme="1"/>
      <name val="Calibri"/>
      <family val="2"/>
      <scheme val="minor"/>
    </font>
    <font>
      <b/>
      <sz val="11"/>
      <name val="Calibri"/>
      <family val="2"/>
      <scheme val="minor"/>
    </font>
    <font>
      <sz val="11"/>
      <color rgb="FFFF0000"/>
      <name val="Arial"/>
      <family val="2"/>
    </font>
    <font>
      <b/>
      <sz val="11"/>
      <color rgb="FFFF0000"/>
      <name val="Arial"/>
      <family val="2"/>
    </font>
    <font>
      <sz val="10"/>
      <color rgb="FF000000"/>
      <name val="Arial"/>
    </font>
    <font>
      <b/>
      <sz val="10"/>
      <color rgb="FF000000"/>
      <name val="Arial"/>
    </font>
    <font>
      <sz val="10"/>
      <name val="Arial"/>
    </font>
    <font>
      <sz val="10"/>
      <color theme="1"/>
      <name val="Arial"/>
    </font>
    <font>
      <b/>
      <sz val="10"/>
      <name val="Arial"/>
    </font>
    <font>
      <b/>
      <sz val="10"/>
      <color theme="1"/>
      <name val="Arial"/>
    </font>
    <font>
      <sz val="8"/>
      <name val="Arial"/>
    </font>
    <font>
      <sz val="10"/>
      <color rgb="FFFF0000"/>
      <name val="Arial"/>
    </font>
    <font>
      <sz val="11"/>
      <color rgb="FF000000"/>
      <name val="Arial"/>
    </font>
  </fonts>
  <fills count="31">
    <fill>
      <patternFill patternType="none"/>
    </fill>
    <fill>
      <patternFill patternType="gray125"/>
    </fill>
    <fill>
      <patternFill patternType="solid">
        <fgColor theme="9" tint="-0.249977111117893"/>
        <bgColor indexed="64"/>
      </patternFill>
    </fill>
    <fill>
      <patternFill patternType="solid">
        <fgColor rgb="FFC0000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39997558519241921"/>
        <bgColor indexed="21"/>
      </patternFill>
    </fill>
    <fill>
      <patternFill patternType="solid">
        <fgColor theme="9"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249977111117893"/>
        <bgColor rgb="FFFFFFFF"/>
      </patternFill>
    </fill>
    <fill>
      <patternFill patternType="solid">
        <fgColor theme="6" tint="-0.249977111117893"/>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D9D9D9"/>
        <bgColor indexed="64"/>
      </patternFill>
    </fill>
    <fill>
      <patternFill patternType="solid">
        <fgColor rgb="FFFFFF00"/>
        <bgColor indexed="64"/>
      </patternFill>
    </fill>
    <fill>
      <patternFill patternType="solid">
        <fgColor rgb="FFFA9706"/>
        <bgColor indexed="64"/>
      </patternFill>
    </fill>
    <fill>
      <patternFill patternType="solid">
        <fgColor rgb="FF92D050"/>
        <bgColor indexed="64"/>
      </patternFill>
    </fill>
    <fill>
      <patternFill patternType="solid">
        <fgColor rgb="FFFFFFFF"/>
        <bgColor rgb="FF000000"/>
      </patternFill>
    </fill>
    <fill>
      <patternFill patternType="solid">
        <fgColor rgb="FFC6E0B4"/>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style="medium">
        <color indexed="64"/>
      </left>
      <right/>
      <top/>
      <bottom style="thin">
        <color theme="8"/>
      </bottom>
      <diagonal/>
    </border>
    <border>
      <left/>
      <right/>
      <top/>
      <bottom style="thin">
        <color theme="8"/>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s>
  <cellStyleXfs count="7">
    <xf numFmtId="0" fontId="0" fillId="0" borderId="0"/>
    <xf numFmtId="0" fontId="2" fillId="0" borderId="0"/>
    <xf numFmtId="0" fontId="1" fillId="0" borderId="0"/>
    <xf numFmtId="0" fontId="4" fillId="0" borderId="0"/>
    <xf numFmtId="0" fontId="7" fillId="0" borderId="0" applyNumberFormat="0" applyFill="0" applyBorder="0" applyAlignment="0" applyProtection="0"/>
    <xf numFmtId="9" fontId="12" fillId="0" borderId="0" applyFont="0" applyFill="0" applyBorder="0" applyAlignment="0" applyProtection="0"/>
    <xf numFmtId="0" fontId="19" fillId="0" borderId="0" applyNumberFormat="0" applyFill="0" applyBorder="0" applyAlignment="0" applyProtection="0"/>
  </cellStyleXfs>
  <cellXfs count="573">
    <xf numFmtId="0" fontId="0" fillId="0" borderId="0" xfId="0"/>
    <xf numFmtId="0" fontId="1" fillId="0" borderId="0" xfId="3" applyFont="1"/>
    <xf numFmtId="0" fontId="2" fillId="0" borderId="13" xfId="3" applyFont="1" applyBorder="1" applyAlignment="1">
      <alignment vertical="top"/>
    </xf>
    <xf numFmtId="0" fontId="2" fillId="0" borderId="0" xfId="3" applyFont="1" applyAlignment="1">
      <alignment vertical="top"/>
    </xf>
    <xf numFmtId="0" fontId="2" fillId="0" borderId="0" xfId="3" applyFont="1"/>
    <xf numFmtId="0" fontId="2" fillId="0" borderId="21" xfId="3" applyFont="1" applyBorder="1"/>
    <xf numFmtId="0" fontId="2" fillId="0" borderId="0" xfId="3" applyFont="1" applyAlignment="1">
      <alignment vertical="center" wrapText="1"/>
    </xf>
    <xf numFmtId="0" fontId="1" fillId="0" borderId="0" xfId="3" applyFont="1" applyAlignment="1">
      <alignment vertical="center"/>
    </xf>
    <xf numFmtId="0" fontId="2" fillId="0" borderId="14" xfId="3" applyFont="1" applyBorder="1" applyAlignment="1">
      <alignment vertical="top"/>
    </xf>
    <xf numFmtId="0" fontId="2" fillId="0" borderId="31" xfId="3" applyFont="1" applyBorder="1" applyAlignment="1">
      <alignment vertical="top"/>
    </xf>
    <xf numFmtId="0" fontId="2" fillId="0" borderId="31" xfId="3" applyFont="1" applyBorder="1"/>
    <xf numFmtId="0" fontId="2" fillId="0" borderId="32" xfId="3" applyFont="1" applyBorder="1"/>
    <xf numFmtId="0" fontId="1" fillId="0" borderId="0" xfId="3" applyFont="1" applyAlignment="1">
      <alignment vertical="top"/>
    </xf>
    <xf numFmtId="0" fontId="1" fillId="0" borderId="0" xfId="3" applyFont="1" applyAlignment="1">
      <alignment horizontal="center"/>
    </xf>
    <xf numFmtId="0" fontId="6" fillId="5" borderId="34" xfId="3" applyFont="1" applyFill="1" applyBorder="1" applyAlignment="1">
      <alignment horizontal="center" vertical="center" wrapText="1"/>
    </xf>
    <xf numFmtId="0" fontId="6" fillId="0" borderId="1" xfId="3" applyFont="1" applyBorder="1" applyAlignment="1">
      <alignment vertical="center" wrapText="1"/>
    </xf>
    <xf numFmtId="0" fontId="6" fillId="0" borderId="5" xfId="3" applyFont="1" applyBorder="1" applyAlignment="1">
      <alignment vertical="center" wrapText="1"/>
    </xf>
    <xf numFmtId="0" fontId="8" fillId="0" borderId="0" xfId="0" applyFont="1"/>
    <xf numFmtId="0" fontId="9" fillId="0" borderId="0" xfId="0" applyFont="1"/>
    <xf numFmtId="0" fontId="9" fillId="0" borderId="1" xfId="0" applyFont="1" applyBorder="1"/>
    <xf numFmtId="0" fontId="11" fillId="0" borderId="1" xfId="0" applyFont="1" applyBorder="1" applyAlignment="1" applyProtection="1">
      <alignment horizontal="left" vertical="center" wrapText="1"/>
      <protection hidden="1"/>
    </xf>
    <xf numFmtId="0" fontId="11" fillId="0" borderId="1" xfId="2" applyFont="1" applyBorder="1" applyAlignment="1" applyProtection="1">
      <alignment horizontal="left" vertical="center" wrapText="1"/>
      <protection hidden="1"/>
    </xf>
    <xf numFmtId="0" fontId="1" fillId="21" borderId="10" xfId="3" applyFont="1" applyFill="1" applyBorder="1" applyAlignment="1">
      <alignment vertical="center"/>
    </xf>
    <xf numFmtId="0" fontId="1" fillId="21" borderId="12" xfId="3" applyFont="1" applyFill="1" applyBorder="1" applyAlignment="1">
      <alignment vertical="center"/>
    </xf>
    <xf numFmtId="0" fontId="11" fillId="0" borderId="0" xfId="0" applyFont="1" applyAlignment="1" applyProtection="1">
      <alignment horizontal="center" vertical="center" wrapText="1"/>
      <protection locked="0"/>
    </xf>
    <xf numFmtId="9" fontId="11" fillId="0" borderId="0" xfId="5" applyFont="1" applyFill="1" applyAlignment="1" applyProtection="1">
      <alignment horizontal="center" vertical="center" wrapText="1"/>
      <protection locked="0"/>
    </xf>
    <xf numFmtId="164" fontId="11" fillId="0" borderId="0" xfId="0" applyNumberFormat="1"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9" fontId="14" fillId="0" borderId="0" xfId="5" applyFont="1" applyFill="1" applyAlignment="1" applyProtection="1">
      <alignment horizontal="center" vertical="center" wrapText="1"/>
      <protection locked="0"/>
    </xf>
    <xf numFmtId="9" fontId="14" fillId="0" borderId="0" xfId="5" applyFont="1" applyAlignment="1" applyProtection="1">
      <alignment horizontal="center" vertical="center" wrapText="1"/>
      <protection locked="0"/>
    </xf>
    <xf numFmtId="0" fontId="11" fillId="0" borderId="0" xfId="0" applyFont="1" applyAlignment="1" applyProtection="1">
      <alignment horizontal="center" vertical="top" wrapText="1"/>
      <protection locked="0"/>
    </xf>
    <xf numFmtId="9" fontId="11" fillId="0" borderId="0" xfId="5" applyFont="1" applyFill="1" applyAlignment="1" applyProtection="1">
      <alignment horizontal="center" vertical="top" wrapText="1"/>
      <protection locked="0"/>
    </xf>
    <xf numFmtId="164" fontId="11" fillId="0" borderId="0" xfId="0" applyNumberFormat="1" applyFont="1" applyAlignment="1" applyProtection="1">
      <alignment horizontal="center" vertical="top" wrapText="1"/>
      <protection locked="0"/>
    </xf>
    <xf numFmtId="0" fontId="13" fillId="0" borderId="0" xfId="0" applyFont="1" applyAlignment="1" applyProtection="1">
      <alignment horizontal="center" vertical="top" wrapText="1"/>
      <protection locked="0"/>
    </xf>
    <xf numFmtId="9" fontId="14" fillId="0" borderId="0" xfId="5" applyFont="1" applyFill="1" applyAlignment="1" applyProtection="1">
      <alignment horizontal="center" vertical="top" wrapText="1"/>
      <protection locked="0"/>
    </xf>
    <xf numFmtId="9" fontId="14" fillId="0" borderId="0" xfId="5" applyFont="1" applyAlignment="1" applyProtection="1">
      <alignment horizontal="center" vertical="top" wrapText="1"/>
      <protection locked="0"/>
    </xf>
    <xf numFmtId="9" fontId="11" fillId="0" borderId="43" xfId="5"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wrapText="1"/>
      <protection locked="0"/>
    </xf>
    <xf numFmtId="0" fontId="15" fillId="0" borderId="1" xfId="0" applyFont="1" applyBorder="1" applyAlignment="1">
      <alignment horizontal="justify" vertical="top" wrapText="1"/>
    </xf>
    <xf numFmtId="9" fontId="11" fillId="0" borderId="44" xfId="5" applyFont="1" applyFill="1" applyBorder="1" applyAlignment="1" applyProtection="1">
      <alignment horizontal="center" vertical="top" wrapText="1"/>
      <protection locked="0"/>
    </xf>
    <xf numFmtId="0" fontId="16" fillId="0" borderId="1" xfId="0" applyFont="1" applyBorder="1" applyAlignment="1">
      <alignment horizontal="justify" vertical="top" wrapText="1"/>
    </xf>
    <xf numFmtId="9" fontId="11" fillId="0" borderId="42" xfId="5" applyFont="1" applyFill="1" applyBorder="1" applyAlignment="1" applyProtection="1">
      <alignment horizontal="center" vertical="top" wrapText="1"/>
      <protection locked="0"/>
    </xf>
    <xf numFmtId="0" fontId="11" fillId="22" borderId="0" xfId="0" applyFont="1" applyFill="1" applyAlignment="1" applyProtection="1">
      <alignment horizontal="center" vertical="center" wrapText="1"/>
      <protection locked="0"/>
    </xf>
    <xf numFmtId="9" fontId="11" fillId="22" borderId="43" xfId="5" applyFont="1" applyFill="1" applyBorder="1" applyAlignment="1" applyProtection="1">
      <alignment horizontal="center" vertical="top" wrapText="1"/>
      <protection locked="0"/>
    </xf>
    <xf numFmtId="0" fontId="11" fillId="22" borderId="1" xfId="0" applyFont="1" applyFill="1" applyBorder="1" applyAlignment="1" applyProtection="1">
      <alignment horizontal="center" vertical="center" wrapText="1"/>
      <protection locked="0"/>
    </xf>
    <xf numFmtId="0" fontId="15" fillId="22" borderId="1" xfId="0" applyFont="1" applyFill="1" applyBorder="1" applyAlignment="1">
      <alignment horizontal="justify" vertical="center" wrapText="1"/>
    </xf>
    <xf numFmtId="9" fontId="11" fillId="22" borderId="44" xfId="5" applyFont="1" applyFill="1" applyBorder="1" applyAlignment="1" applyProtection="1">
      <alignment horizontal="center" vertical="top" wrapText="1"/>
      <protection locked="0"/>
    </xf>
    <xf numFmtId="0" fontId="16" fillId="22" borderId="1" xfId="0" applyFont="1" applyFill="1" applyBorder="1" applyAlignment="1">
      <alignment horizontal="justify" vertical="center" wrapText="1"/>
    </xf>
    <xf numFmtId="9" fontId="11" fillId="22" borderId="42" xfId="5" applyFont="1" applyFill="1" applyBorder="1" applyAlignment="1" applyProtection="1">
      <alignment horizontal="center" vertical="top" wrapText="1"/>
      <protection locked="0"/>
    </xf>
    <xf numFmtId="0" fontId="11" fillId="22" borderId="0" xfId="0" applyFont="1" applyFill="1" applyAlignment="1" applyProtection="1">
      <alignment horizontal="center" vertical="top" wrapText="1"/>
      <protection locked="0"/>
    </xf>
    <xf numFmtId="0" fontId="11" fillId="22" borderId="1" xfId="0" applyFont="1" applyFill="1" applyBorder="1" applyAlignment="1" applyProtection="1">
      <alignment horizontal="center" vertical="top" wrapText="1"/>
      <protection locked="0"/>
    </xf>
    <xf numFmtId="0" fontId="15" fillId="22" borderId="1" xfId="0" applyFont="1" applyFill="1" applyBorder="1" applyAlignment="1">
      <alignment horizontal="justify" vertical="top" wrapText="1"/>
    </xf>
    <xf numFmtId="0" fontId="16" fillId="22" borderId="1" xfId="0" applyFont="1" applyFill="1" applyBorder="1" applyAlignment="1">
      <alignment horizontal="justify" vertical="top" wrapText="1"/>
    </xf>
    <xf numFmtId="0" fontId="11" fillId="0" borderId="1" xfId="0" applyFont="1" applyBorder="1" applyAlignment="1" applyProtection="1">
      <alignment horizontal="center" vertical="center" wrapText="1"/>
      <protection locked="0"/>
    </xf>
    <xf numFmtId="0" fontId="15"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14" fillId="0" borderId="0" xfId="0" applyFont="1" applyAlignment="1" applyProtection="1">
      <alignment horizontal="center" vertical="center" wrapText="1"/>
      <protection locked="0"/>
    </xf>
    <xf numFmtId="9" fontId="14" fillId="5" borderId="42" xfId="5" applyFont="1" applyFill="1" applyBorder="1" applyAlignment="1" applyProtection="1">
      <alignment horizontal="center" vertical="center" wrapText="1"/>
      <protection locked="0"/>
    </xf>
    <xf numFmtId="0" fontId="14" fillId="5" borderId="42" xfId="0" applyFont="1" applyFill="1" applyBorder="1" applyAlignment="1" applyProtection="1">
      <alignment horizontal="center" vertical="center" wrapText="1"/>
      <protection locked="0"/>
    </xf>
    <xf numFmtId="0" fontId="14" fillId="23" borderId="42" xfId="0" applyFont="1" applyFill="1" applyBorder="1" applyAlignment="1" applyProtection="1">
      <alignment horizontal="center" vertical="center" wrapText="1"/>
      <protection locked="0"/>
    </xf>
    <xf numFmtId="164" fontId="14" fillId="23" borderId="42" xfId="0" applyNumberFormat="1" applyFont="1" applyFill="1" applyBorder="1" applyAlignment="1" applyProtection="1">
      <alignment horizontal="center" vertical="center" wrapText="1"/>
      <protection locked="0"/>
    </xf>
    <xf numFmtId="9" fontId="14" fillId="24" borderId="44" xfId="5" applyFont="1" applyFill="1" applyBorder="1" applyAlignment="1" applyProtection="1">
      <alignment horizontal="center" vertical="center" wrapText="1"/>
      <protection locked="0"/>
    </xf>
    <xf numFmtId="0" fontId="14" fillId="24" borderId="42" xfId="0" applyFont="1" applyFill="1" applyBorder="1" applyAlignment="1" applyProtection="1">
      <alignment horizontal="center" vertical="center" textRotation="90"/>
      <protection locked="0"/>
    </xf>
    <xf numFmtId="9" fontId="14" fillId="24" borderId="42" xfId="5" applyFont="1" applyFill="1" applyBorder="1" applyAlignment="1" applyProtection="1">
      <alignment horizontal="center" vertical="center" textRotation="90"/>
      <protection locked="0"/>
    </xf>
    <xf numFmtId="0" fontId="18" fillId="9" borderId="42" xfId="0" applyFont="1" applyFill="1" applyBorder="1" applyAlignment="1" applyProtection="1">
      <alignment horizontal="center" vertical="center" wrapText="1"/>
      <protection locked="0"/>
    </xf>
    <xf numFmtId="0" fontId="14" fillId="9" borderId="42" xfId="0" applyFont="1" applyFill="1" applyBorder="1" applyAlignment="1" applyProtection="1">
      <alignment horizontal="center" vertical="center" wrapText="1"/>
      <protection locked="0"/>
    </xf>
    <xf numFmtId="0" fontId="14" fillId="9" borderId="9" xfId="0" applyFont="1" applyFill="1" applyBorder="1" applyAlignment="1" applyProtection="1">
      <alignment horizontal="center" vertical="center" wrapText="1"/>
      <protection locked="0"/>
    </xf>
    <xf numFmtId="0" fontId="14" fillId="9" borderId="42" xfId="0" applyFont="1" applyFill="1" applyBorder="1" applyAlignment="1" applyProtection="1">
      <alignment horizontal="center" vertical="center" textRotation="90" wrapText="1"/>
      <protection locked="0"/>
    </xf>
    <xf numFmtId="9" fontId="14" fillId="24" borderId="42" xfId="5" applyFont="1" applyFill="1" applyBorder="1" applyAlignment="1" applyProtection="1">
      <alignment horizontal="center" vertical="center" wrapText="1"/>
      <protection locked="0"/>
    </xf>
    <xf numFmtId="0" fontId="14" fillId="24" borderId="1" xfId="0" applyFont="1" applyFill="1" applyBorder="1" applyAlignment="1" applyProtection="1">
      <alignment horizontal="center" vertical="center" wrapText="1"/>
      <protection locked="0"/>
    </xf>
    <xf numFmtId="9" fontId="11" fillId="0" borderId="0" xfId="5" applyFont="1" applyFill="1" applyBorder="1" applyAlignment="1" applyProtection="1">
      <alignment horizontal="center" vertical="center" wrapText="1"/>
      <protection locked="0"/>
    </xf>
    <xf numFmtId="9" fontId="14" fillId="0" borderId="0" xfId="5" applyFont="1" applyFill="1" applyBorder="1" applyAlignment="1" applyProtection="1">
      <alignment horizontal="center" vertical="center" wrapText="1"/>
      <protection locked="0"/>
    </xf>
    <xf numFmtId="0" fontId="14" fillId="0" borderId="0" xfId="0" applyFont="1" applyAlignment="1" applyProtection="1">
      <alignment vertical="center" wrapText="1"/>
      <protection locked="0"/>
    </xf>
    <xf numFmtId="0" fontId="18" fillId="0" borderId="0" xfId="0" applyFont="1" applyAlignment="1" applyProtection="1">
      <alignment horizontal="center" vertical="center" wrapText="1"/>
      <protection locked="0"/>
    </xf>
    <xf numFmtId="9" fontId="14" fillId="0" borderId="0" xfId="5" applyFont="1" applyBorder="1" applyAlignment="1" applyProtection="1">
      <alignment vertical="center" wrapText="1"/>
      <protection locked="0"/>
    </xf>
    <xf numFmtId="9" fontId="14" fillId="0" borderId="0" xfId="5" applyFont="1" applyBorder="1" applyAlignment="1" applyProtection="1">
      <alignment horizontal="center" vertical="center" wrapText="1"/>
      <protection locked="0"/>
    </xf>
    <xf numFmtId="0" fontId="16" fillId="6" borderId="1" xfId="0" applyFont="1" applyFill="1" applyBorder="1" applyAlignment="1">
      <alignment horizontal="justify" vertical="top" wrapText="1"/>
    </xf>
    <xf numFmtId="0" fontId="11" fillId="6" borderId="1" xfId="0" applyFont="1" applyFill="1" applyBorder="1" applyAlignment="1" applyProtection="1">
      <alignment horizontal="center" vertical="top" wrapText="1"/>
      <protection locked="0"/>
    </xf>
    <xf numFmtId="9" fontId="11" fillId="6" borderId="42" xfId="5" applyFont="1" applyFill="1" applyBorder="1" applyAlignment="1" applyProtection="1">
      <alignment horizontal="center" vertical="top" wrapText="1"/>
      <protection locked="0"/>
    </xf>
    <xf numFmtId="0" fontId="11" fillId="6" borderId="0" xfId="0" applyFont="1" applyFill="1" applyAlignment="1" applyProtection="1">
      <alignment horizontal="center" vertical="top" wrapText="1"/>
      <protection locked="0"/>
    </xf>
    <xf numFmtId="9" fontId="11" fillId="6" borderId="44" xfId="5" applyFont="1" applyFill="1" applyBorder="1" applyAlignment="1" applyProtection="1">
      <alignment horizontal="center" vertical="top" wrapText="1"/>
      <protection locked="0"/>
    </xf>
    <xf numFmtId="0" fontId="16" fillId="6" borderId="1" xfId="0" applyFont="1" applyFill="1" applyBorder="1" applyAlignment="1">
      <alignment horizontal="justify" vertical="center" wrapText="1"/>
    </xf>
    <xf numFmtId="9" fontId="11" fillId="6" borderId="44" xfId="5" applyFont="1" applyFill="1" applyBorder="1" applyAlignment="1" applyProtection="1">
      <alignment horizontal="center" vertical="center" wrapText="1"/>
      <protection locked="0"/>
    </xf>
    <xf numFmtId="0" fontId="11" fillId="6" borderId="0" xfId="0" applyFont="1" applyFill="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5" fillId="6" borderId="1" xfId="0" applyFont="1" applyFill="1" applyBorder="1" applyAlignment="1">
      <alignment horizontal="justify" vertical="center" wrapText="1"/>
    </xf>
    <xf numFmtId="9" fontId="11" fillId="6" borderId="43" xfId="5" applyFont="1" applyFill="1" applyBorder="1" applyAlignment="1" applyProtection="1">
      <alignment horizontal="center" vertical="center" wrapText="1"/>
      <protection locked="0"/>
    </xf>
    <xf numFmtId="0" fontId="14" fillId="9" borderId="1" xfId="0" applyFont="1" applyFill="1" applyBorder="1" applyAlignment="1" applyProtection="1">
      <alignment horizontal="center" vertical="center" wrapText="1"/>
      <protection hidden="1"/>
    </xf>
    <xf numFmtId="0" fontId="14" fillId="24" borderId="1" xfId="0" applyFont="1" applyFill="1" applyBorder="1" applyAlignment="1" applyProtection="1">
      <alignment horizontal="center" vertical="center" wrapText="1"/>
      <protection hidden="1"/>
    </xf>
    <xf numFmtId="0" fontId="14" fillId="23" borderId="1" xfId="0" applyFont="1" applyFill="1" applyBorder="1" applyAlignment="1" applyProtection="1">
      <alignment horizontal="center" vertical="center" wrapText="1"/>
      <protection hidden="1"/>
    </xf>
    <xf numFmtId="0" fontId="14" fillId="5" borderId="1" xfId="0" applyFont="1" applyFill="1" applyBorder="1" applyAlignment="1" applyProtection="1">
      <alignment horizontal="center" vertical="center" wrapText="1"/>
      <protection hidden="1"/>
    </xf>
    <xf numFmtId="0" fontId="15" fillId="0" borderId="1" xfId="0" applyFont="1" applyBorder="1" applyAlignment="1">
      <alignment vertical="center" wrapText="1"/>
    </xf>
    <xf numFmtId="0" fontId="21" fillId="0" borderId="1" xfId="0" applyFont="1" applyBorder="1" applyAlignment="1">
      <alignment horizontal="center" vertical="center" wrapText="1"/>
    </xf>
    <xf numFmtId="0" fontId="15" fillId="25" borderId="1" xfId="0" applyFont="1" applyFill="1" applyBorder="1" applyAlignment="1">
      <alignment horizontal="center" vertical="center" wrapText="1"/>
    </xf>
    <xf numFmtId="0" fontId="0" fillId="0" borderId="1" xfId="0" applyBorder="1" applyAlignment="1">
      <alignment wrapText="1"/>
    </xf>
    <xf numFmtId="0" fontId="22" fillId="0" borderId="1" xfId="0" applyFont="1" applyBorder="1" applyAlignment="1" applyProtection="1">
      <alignment vertical="center" wrapText="1"/>
      <protection hidden="1"/>
    </xf>
    <xf numFmtId="0" fontId="23" fillId="0" borderId="1" xfId="0" applyFont="1" applyBorder="1" applyAlignment="1">
      <alignment horizontal="left" vertical="center"/>
    </xf>
    <xf numFmtId="0" fontId="24" fillId="0" borderId="1" xfId="0" applyFont="1" applyBorder="1" applyAlignment="1">
      <alignment vertical="center" wrapText="1"/>
    </xf>
    <xf numFmtId="0" fontId="10" fillId="0" borderId="1" xfId="0" applyFont="1" applyBorder="1" applyAlignment="1" applyProtection="1">
      <alignment horizontal="left" vertical="center" wrapText="1"/>
      <protection locked="0"/>
    </xf>
    <xf numFmtId="0" fontId="0" fillId="0" borderId="0" xfId="0" applyAlignment="1">
      <alignment wrapText="1"/>
    </xf>
    <xf numFmtId="0" fontId="21" fillId="0" borderId="44" xfId="0" applyFont="1" applyBorder="1" applyAlignment="1">
      <alignment horizontal="center" vertical="center" wrapText="1"/>
    </xf>
    <xf numFmtId="0" fontId="25" fillId="0" borderId="0" xfId="0" applyFont="1"/>
    <xf numFmtId="0" fontId="24" fillId="0" borderId="0" xfId="0" applyFont="1" applyAlignment="1">
      <alignment vertical="center" wrapText="1"/>
    </xf>
    <xf numFmtId="0" fontId="20" fillId="0" borderId="0" xfId="0" applyFont="1"/>
    <xf numFmtId="9" fontId="0" fillId="0" borderId="0" xfId="0" applyNumberFormat="1"/>
    <xf numFmtId="0" fontId="27" fillId="0" borderId="0" xfId="0" applyFont="1" applyAlignment="1">
      <alignment vertical="center"/>
    </xf>
    <xf numFmtId="0" fontId="0" fillId="0" borderId="0" xfId="0" applyAlignment="1">
      <alignment horizontal="center"/>
    </xf>
    <xf numFmtId="0" fontId="20" fillId="0" borderId="0" xfId="0" applyFont="1" applyAlignment="1">
      <alignment horizontal="left"/>
    </xf>
    <xf numFmtId="0" fontId="20" fillId="0" borderId="0" xfId="0" applyFont="1" applyAlignment="1">
      <alignment horizontal="center"/>
    </xf>
    <xf numFmtId="9" fontId="0" fillId="0" borderId="0" xfId="0" applyNumberFormat="1" applyAlignment="1">
      <alignment horizontal="center"/>
    </xf>
    <xf numFmtId="0" fontId="0" fillId="0" borderId="0" xfId="0" applyAlignment="1">
      <alignment horizontal="left"/>
    </xf>
    <xf numFmtId="9" fontId="0" fillId="0" borderId="0" xfId="0" applyNumberFormat="1" applyAlignment="1">
      <alignment horizontal="left"/>
    </xf>
    <xf numFmtId="0" fontId="1" fillId="0" borderId="1" xfId="3" applyFont="1" applyBorder="1" applyAlignment="1">
      <alignment horizontal="center" vertical="center" wrapText="1"/>
    </xf>
    <xf numFmtId="0" fontId="0" fillId="0" borderId="1" xfId="0" applyBorder="1" applyAlignment="1">
      <alignment horizontal="center"/>
    </xf>
    <xf numFmtId="0" fontId="20" fillId="0" borderId="1" xfId="0" applyFont="1" applyBorder="1" applyAlignment="1">
      <alignment horizontal="center" wrapText="1"/>
    </xf>
    <xf numFmtId="0" fontId="20" fillId="0" borderId="1" xfId="0" applyFont="1" applyBorder="1" applyAlignment="1">
      <alignment horizontal="center"/>
    </xf>
    <xf numFmtId="0" fontId="20" fillId="26" borderId="1" xfId="0" applyFont="1" applyFill="1" applyBorder="1" applyAlignment="1">
      <alignment horizontal="center"/>
    </xf>
    <xf numFmtId="0" fontId="0" fillId="0" borderId="1" xfId="0" applyBorder="1" applyAlignment="1">
      <alignment horizontal="center" vertical="center"/>
    </xf>
    <xf numFmtId="0" fontId="20" fillId="0" borderId="1" xfId="0" applyFont="1" applyBorder="1" applyAlignment="1">
      <alignment horizontal="center" vertical="center"/>
    </xf>
    <xf numFmtId="0" fontId="0" fillId="27" borderId="42" xfId="0" applyFill="1" applyBorder="1" applyAlignment="1">
      <alignment horizontal="center" vertical="center"/>
    </xf>
    <xf numFmtId="0" fontId="0" fillId="26" borderId="42" xfId="0" applyFill="1" applyBorder="1" applyAlignment="1">
      <alignment horizontal="center" vertical="center"/>
    </xf>
    <xf numFmtId="0" fontId="0" fillId="28" borderId="42" xfId="0" applyFill="1" applyBorder="1" applyAlignment="1">
      <alignment horizontal="center" vertical="center"/>
    </xf>
    <xf numFmtId="0" fontId="29" fillId="27" borderId="1" xfId="0" applyFont="1" applyFill="1" applyBorder="1" applyAlignment="1">
      <alignment horizontal="center"/>
    </xf>
    <xf numFmtId="0" fontId="30" fillId="0" borderId="0" xfId="0" applyFont="1" applyAlignment="1" applyProtection="1">
      <alignment horizontal="center" vertical="center" wrapText="1"/>
      <protection locked="0"/>
    </xf>
    <xf numFmtId="0" fontId="30" fillId="0" borderId="0" xfId="0" applyFont="1" applyAlignment="1" applyProtection="1">
      <alignment horizontal="center" vertical="top" wrapText="1"/>
      <protection locked="0"/>
    </xf>
    <xf numFmtId="0" fontId="31" fillId="0" borderId="0" xfId="0" applyFont="1" applyAlignment="1" applyProtection="1">
      <alignment vertical="center" wrapText="1"/>
      <protection locked="0"/>
    </xf>
    <xf numFmtId="0" fontId="26" fillId="0" borderId="1" xfId="0" applyFont="1" applyBorder="1" applyAlignment="1" applyProtection="1">
      <alignment vertical="center" wrapText="1"/>
      <protection hidden="1"/>
    </xf>
    <xf numFmtId="0" fontId="8" fillId="9" borderId="42" xfId="0" applyFont="1" applyFill="1" applyBorder="1" applyAlignment="1" applyProtection="1">
      <alignment horizontal="center" vertical="center" wrapText="1"/>
      <protection locked="0"/>
    </xf>
    <xf numFmtId="0" fontId="32" fillId="0" borderId="1" xfId="0" applyFont="1" applyBorder="1" applyAlignment="1">
      <alignment vertical="center" wrapText="1"/>
    </xf>
    <xf numFmtId="0" fontId="34" fillId="0" borderId="1" xfId="0" applyFont="1" applyBorder="1" applyAlignment="1">
      <alignment vertical="center" wrapText="1"/>
    </xf>
    <xf numFmtId="0" fontId="34" fillId="0" borderId="42" xfId="0" applyFont="1" applyBorder="1" applyAlignment="1">
      <alignment vertical="center" wrapText="1"/>
    </xf>
    <xf numFmtId="0" fontId="32" fillId="4" borderId="0" xfId="0" applyFont="1" applyFill="1" applyAlignment="1">
      <alignment vertical="center" wrapText="1"/>
    </xf>
    <xf numFmtId="0" fontId="35" fillId="0" borderId="58" xfId="0" applyFont="1" applyBorder="1" applyAlignment="1">
      <alignment vertical="center" wrapText="1"/>
    </xf>
    <xf numFmtId="0" fontId="35" fillId="0" borderId="46" xfId="0" applyFont="1" applyBorder="1" applyAlignment="1">
      <alignment vertical="center" wrapText="1"/>
    </xf>
    <xf numFmtId="0" fontId="34" fillId="0" borderId="1" xfId="0" applyFont="1" applyBorder="1" applyAlignment="1">
      <alignment vertical="top" wrapText="1"/>
    </xf>
    <xf numFmtId="0" fontId="35" fillId="0" borderId="48" xfId="0" applyFont="1" applyBorder="1" applyAlignment="1">
      <alignment vertical="center" wrapText="1"/>
    </xf>
    <xf numFmtId="0" fontId="32" fillId="0" borderId="46" xfId="0" applyFont="1" applyBorder="1" applyAlignment="1">
      <alignment vertical="center" wrapText="1"/>
    </xf>
    <xf numFmtId="0" fontId="34" fillId="0" borderId="46" xfId="0" applyFont="1" applyBorder="1" applyAlignment="1">
      <alignment vertical="center" wrapText="1"/>
    </xf>
    <xf numFmtId="0" fontId="32" fillId="0" borderId="0" xfId="3" applyFont="1"/>
    <xf numFmtId="0" fontId="36" fillId="0" borderId="0" xfId="0" applyFont="1" applyAlignment="1">
      <alignment vertical="center" wrapText="1"/>
    </xf>
    <xf numFmtId="0" fontId="36" fillId="0" borderId="0" xfId="0" applyFont="1" applyAlignment="1">
      <alignment horizontal="center" vertical="center" wrapText="1"/>
    </xf>
    <xf numFmtId="0" fontId="34" fillId="0" borderId="0" xfId="0" applyFont="1" applyAlignment="1">
      <alignment horizontal="left" vertical="center"/>
    </xf>
    <xf numFmtId="0" fontId="34" fillId="0" borderId="0" xfId="0" applyFont="1" applyAlignment="1">
      <alignment vertical="center"/>
    </xf>
    <xf numFmtId="0" fontId="36" fillId="0" borderId="0" xfId="0" applyFont="1" applyAlignment="1">
      <alignment horizontal="left" vertical="center"/>
    </xf>
    <xf numFmtId="0" fontId="36" fillId="0" borderId="0" xfId="0" applyFont="1" applyAlignment="1">
      <alignment vertical="center"/>
    </xf>
    <xf numFmtId="0" fontId="36" fillId="2" borderId="1" xfId="0" applyFont="1" applyFill="1" applyBorder="1" applyAlignment="1" applyProtection="1">
      <alignment horizontal="center" vertical="center" wrapText="1"/>
      <protection hidden="1"/>
    </xf>
    <xf numFmtId="0" fontId="36" fillId="3" borderId="1" xfId="0" applyFont="1" applyFill="1" applyBorder="1" applyAlignment="1" applyProtection="1">
      <alignment horizontal="center" vertical="center" wrapText="1"/>
      <protection hidden="1"/>
    </xf>
    <xf numFmtId="0" fontId="36" fillId="7" borderId="1" xfId="0" applyFont="1" applyFill="1" applyBorder="1" applyAlignment="1" applyProtection="1">
      <alignment horizontal="center" vertical="center" wrapText="1"/>
      <protection hidden="1"/>
    </xf>
    <xf numFmtId="0" fontId="36" fillId="3" borderId="1" xfId="0" applyFont="1" applyFill="1" applyBorder="1" applyAlignment="1" applyProtection="1">
      <alignment horizontal="center" vertical="center"/>
      <protection hidden="1"/>
    </xf>
    <xf numFmtId="0" fontId="36" fillId="10" borderId="1" xfId="0" applyFont="1" applyFill="1" applyBorder="1" applyAlignment="1">
      <alignment vertical="center" wrapText="1"/>
    </xf>
    <xf numFmtId="0" fontId="37" fillId="11" borderId="1" xfId="0" applyFont="1" applyFill="1" applyBorder="1" applyAlignment="1" applyProtection="1">
      <alignment horizontal="center" vertical="center" wrapText="1"/>
      <protection hidden="1"/>
    </xf>
    <xf numFmtId="0" fontId="36" fillId="11" borderId="1" xfId="0" applyFont="1" applyFill="1" applyBorder="1" applyAlignment="1" applyProtection="1">
      <alignment horizontal="center" vertical="center" wrapText="1"/>
      <protection hidden="1"/>
    </xf>
    <xf numFmtId="0" fontId="34" fillId="0" borderId="1" xfId="0" applyFont="1" applyBorder="1" applyAlignment="1">
      <alignment horizontal="left" vertical="center" wrapText="1"/>
    </xf>
    <xf numFmtId="0" fontId="34" fillId="0" borderId="1" xfId="0" applyFont="1" applyBorder="1" applyAlignment="1">
      <alignment horizontal="center" vertical="center" wrapText="1"/>
    </xf>
    <xf numFmtId="0" fontId="34" fillId="10" borderId="1" xfId="0" applyFont="1" applyFill="1" applyBorder="1" applyAlignment="1" applyProtection="1">
      <alignment horizontal="center" vertical="center" wrapText="1"/>
      <protection hidden="1"/>
    </xf>
    <xf numFmtId="0" fontId="34" fillId="0" borderId="1" xfId="0" applyFont="1" applyBorder="1" applyAlignment="1">
      <alignment vertical="center"/>
    </xf>
    <xf numFmtId="0" fontId="34" fillId="9" borderId="1" xfId="0" applyFont="1" applyFill="1" applyBorder="1" applyAlignment="1">
      <alignment vertical="center"/>
    </xf>
    <xf numFmtId="9" fontId="34" fillId="0" borderId="1" xfId="0" applyNumberFormat="1" applyFont="1" applyBorder="1" applyAlignment="1">
      <alignment horizontal="center" vertical="center"/>
    </xf>
    <xf numFmtId="0" fontId="34" fillId="0" borderId="42" xfId="0" applyFont="1" applyBorder="1" applyAlignment="1">
      <alignment horizontal="center" vertical="center"/>
    </xf>
    <xf numFmtId="0" fontId="34" fillId="0" borderId="37" xfId="0" applyFont="1" applyBorder="1" applyAlignment="1">
      <alignment vertical="center"/>
    </xf>
    <xf numFmtId="9" fontId="34" fillId="0" borderId="46" xfId="0" applyNumberFormat="1" applyFont="1" applyBorder="1" applyAlignment="1">
      <alignment vertical="center"/>
    </xf>
    <xf numFmtId="0" fontId="34" fillId="9" borderId="37" xfId="0" applyFont="1" applyFill="1" applyBorder="1" applyAlignment="1">
      <alignment vertical="center"/>
    </xf>
    <xf numFmtId="9" fontId="34" fillId="0" borderId="43" xfId="0" applyNumberFormat="1" applyFont="1" applyBorder="1" applyAlignment="1">
      <alignment horizontal="center" vertical="center"/>
    </xf>
    <xf numFmtId="0" fontId="34" fillId="4" borderId="1" xfId="0" applyFont="1" applyFill="1" applyBorder="1" applyAlignment="1">
      <alignment vertical="center" wrapText="1"/>
    </xf>
    <xf numFmtId="0" fontId="34" fillId="0" borderId="43" xfId="0" applyFont="1" applyBorder="1" applyAlignment="1">
      <alignment vertical="center" wrapText="1"/>
    </xf>
    <xf numFmtId="0" fontId="36" fillId="2" borderId="1" xfId="0" applyFont="1" applyFill="1" applyBorder="1" applyAlignment="1">
      <alignment vertical="center" wrapText="1"/>
    </xf>
    <xf numFmtId="0" fontId="36" fillId="8"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wrapText="1"/>
      <protection hidden="1"/>
    </xf>
    <xf numFmtId="0" fontId="34" fillId="0" borderId="1" xfId="0" applyFont="1" applyBorder="1" applyAlignment="1" applyProtection="1">
      <alignment horizontal="center" vertical="center" wrapText="1"/>
      <protection hidden="1"/>
    </xf>
    <xf numFmtId="0" fontId="34" fillId="2" borderId="1" xfId="0" applyFont="1" applyFill="1" applyBorder="1" applyAlignment="1" applyProtection="1">
      <alignment horizontal="center" vertical="center" wrapText="1"/>
      <protection hidden="1"/>
    </xf>
    <xf numFmtId="0" fontId="36" fillId="7" borderId="1" xfId="0" applyFont="1" applyFill="1" applyBorder="1" applyAlignment="1" applyProtection="1">
      <alignment vertical="center" wrapText="1"/>
      <protection hidden="1"/>
    </xf>
    <xf numFmtId="0" fontId="38" fillId="0" borderId="1" xfId="0" applyFont="1" applyBorder="1" applyAlignment="1" applyProtection="1">
      <alignment horizontal="center" vertical="center" wrapText="1"/>
      <protection hidden="1"/>
    </xf>
    <xf numFmtId="0" fontId="34" fillId="2" borderId="47" xfId="0" applyFont="1" applyFill="1" applyBorder="1" applyAlignment="1" applyProtection="1">
      <alignment horizontal="center" vertical="center" wrapText="1"/>
      <protection hidden="1"/>
    </xf>
    <xf numFmtId="0" fontId="34" fillId="9" borderId="47" xfId="0" applyFont="1" applyFill="1" applyBorder="1" applyAlignment="1">
      <alignment vertical="center"/>
    </xf>
    <xf numFmtId="0" fontId="34" fillId="0" borderId="47" xfId="0" applyFont="1" applyBorder="1" applyAlignment="1">
      <alignment vertical="center"/>
    </xf>
    <xf numFmtId="0" fontId="34" fillId="0" borderId="48" xfId="0" applyFont="1" applyBorder="1" applyAlignment="1">
      <alignment vertical="center"/>
    </xf>
    <xf numFmtId="9" fontId="34" fillId="0" borderId="1" xfId="0" applyNumberFormat="1" applyFont="1" applyBorder="1" applyAlignment="1">
      <alignment vertical="center"/>
    </xf>
    <xf numFmtId="0" fontId="34" fillId="2" borderId="43" xfId="0" applyFont="1" applyFill="1" applyBorder="1" applyAlignment="1" applyProtection="1">
      <alignment horizontal="center" vertical="center" wrapText="1"/>
      <protection hidden="1"/>
    </xf>
    <xf numFmtId="0" fontId="34" fillId="9" borderId="43" xfId="0" applyFont="1" applyFill="1" applyBorder="1" applyAlignment="1">
      <alignment vertical="center"/>
    </xf>
    <xf numFmtId="0" fontId="34" fillId="0" borderId="43" xfId="0" applyFont="1" applyBorder="1" applyAlignment="1">
      <alignment vertical="center"/>
    </xf>
    <xf numFmtId="0" fontId="34" fillId="0" borderId="44" xfId="0" applyFont="1" applyBorder="1" applyAlignment="1">
      <alignment vertical="center"/>
    </xf>
    <xf numFmtId="0" fontId="34" fillId="9" borderId="44" xfId="0" applyFont="1" applyFill="1" applyBorder="1" applyAlignment="1">
      <alignment vertical="center"/>
    </xf>
    <xf numFmtId="0" fontId="34" fillId="9" borderId="0" xfId="0" applyFont="1" applyFill="1" applyAlignment="1">
      <alignment vertical="center"/>
    </xf>
    <xf numFmtId="0" fontId="34" fillId="0" borderId="9" xfId="0" applyFont="1" applyBorder="1" applyAlignment="1">
      <alignment vertical="center"/>
    </xf>
    <xf numFmtId="0" fontId="34" fillId="0" borderId="46" xfId="0" applyFont="1" applyBorder="1" applyAlignment="1">
      <alignment vertical="center"/>
    </xf>
    <xf numFmtId="0" fontId="34" fillId="9" borderId="46" xfId="0" applyFont="1" applyFill="1" applyBorder="1" applyAlignment="1">
      <alignment vertical="center"/>
    </xf>
    <xf numFmtId="0" fontId="34" fillId="0" borderId="45" xfId="0" applyFont="1" applyBorder="1" applyAlignment="1">
      <alignment vertical="center"/>
    </xf>
    <xf numFmtId="0" fontId="34" fillId="0" borderId="42" xfId="0" applyFont="1" applyBorder="1" applyAlignment="1">
      <alignment vertical="center"/>
    </xf>
    <xf numFmtId="0" fontId="34" fillId="9" borderId="42" xfId="0" applyFont="1" applyFill="1" applyBorder="1" applyAlignment="1">
      <alignment vertical="center"/>
    </xf>
    <xf numFmtId="0" fontId="36" fillId="12" borderId="1" xfId="0" applyFont="1" applyFill="1" applyBorder="1" applyAlignment="1">
      <alignment vertical="center" wrapText="1"/>
    </xf>
    <xf numFmtId="0" fontId="36" fillId="13" borderId="1" xfId="0" applyFont="1" applyFill="1" applyBorder="1" applyAlignment="1" applyProtection="1">
      <alignment horizontal="center" vertical="center" wrapText="1"/>
      <protection hidden="1"/>
    </xf>
    <xf numFmtId="0" fontId="32" fillId="4" borderId="1" xfId="0" applyFont="1" applyFill="1" applyBorder="1" applyAlignment="1">
      <alignment horizontal="left" vertical="center" wrapText="1"/>
    </xf>
    <xf numFmtId="0" fontId="34" fillId="14" borderId="1" xfId="2" applyFont="1" applyFill="1" applyBorder="1" applyAlignment="1" applyProtection="1">
      <alignment horizontal="center" vertical="center" wrapText="1"/>
      <protection hidden="1"/>
    </xf>
    <xf numFmtId="0" fontId="32" fillId="4" borderId="0" xfId="0" applyFont="1" applyFill="1" applyAlignment="1">
      <alignment horizontal="left" vertical="center" wrapText="1"/>
    </xf>
    <xf numFmtId="0" fontId="34" fillId="0" borderId="28" xfId="0" applyFont="1" applyBorder="1" applyAlignment="1">
      <alignment vertical="center"/>
    </xf>
    <xf numFmtId="0" fontId="34" fillId="4" borderId="1" xfId="0" applyFont="1" applyFill="1" applyBorder="1" applyAlignment="1">
      <alignment horizontal="center" vertical="center" wrapText="1"/>
    </xf>
    <xf numFmtId="0" fontId="34" fillId="12" borderId="1" xfId="2" applyFont="1" applyFill="1" applyBorder="1" applyAlignment="1" applyProtection="1">
      <alignment horizontal="center" vertical="center" wrapText="1"/>
      <protection hidden="1"/>
    </xf>
    <xf numFmtId="0" fontId="36" fillId="13" borderId="0" xfId="0" applyFont="1" applyFill="1" applyAlignment="1">
      <alignment horizontal="center" vertical="center" wrapText="1"/>
    </xf>
    <xf numFmtId="0" fontId="36" fillId="15" borderId="1" xfId="0" applyFont="1" applyFill="1" applyBorder="1" applyAlignment="1">
      <alignment vertical="center" wrapText="1"/>
    </xf>
    <xf numFmtId="0" fontId="36" fillId="16" borderId="1" xfId="0" applyFont="1" applyFill="1" applyBorder="1" applyAlignment="1" applyProtection="1">
      <alignment horizontal="center" vertical="center" wrapText="1"/>
      <protection hidden="1"/>
    </xf>
    <xf numFmtId="0" fontId="34" fillId="15" borderId="1" xfId="2" applyFont="1" applyFill="1" applyBorder="1" applyAlignment="1" applyProtection="1">
      <alignment horizontal="center" vertical="center" wrapText="1"/>
      <protection hidden="1"/>
    </xf>
    <xf numFmtId="0" fontId="36" fillId="16" borderId="1" xfId="0" applyFont="1" applyFill="1" applyBorder="1" applyAlignment="1" applyProtection="1">
      <alignment horizontal="center" vertical="center"/>
      <protection hidden="1"/>
    </xf>
    <xf numFmtId="9" fontId="34" fillId="0" borderId="42" xfId="0" applyNumberFormat="1" applyFont="1" applyBorder="1" applyAlignment="1">
      <alignment vertical="center"/>
    </xf>
    <xf numFmtId="0" fontId="34" fillId="0" borderId="37" xfId="0" applyFont="1" applyBorder="1" applyAlignment="1">
      <alignment horizontal="left" vertical="center" wrapText="1"/>
    </xf>
    <xf numFmtId="9" fontId="34" fillId="0" borderId="46" xfId="0" applyNumberFormat="1" applyFont="1" applyBorder="1" applyAlignment="1">
      <alignment horizontal="center" vertical="center"/>
    </xf>
    <xf numFmtId="0" fontId="36" fillId="16" borderId="1" xfId="0" applyFont="1" applyFill="1" applyBorder="1" applyAlignment="1" applyProtection="1">
      <alignment vertical="center" wrapText="1"/>
      <protection hidden="1"/>
    </xf>
    <xf numFmtId="0" fontId="36" fillId="17" borderId="1" xfId="0" applyFont="1" applyFill="1" applyBorder="1" applyAlignment="1">
      <alignment vertical="center" wrapText="1"/>
    </xf>
    <xf numFmtId="0" fontId="36" fillId="18" borderId="1" xfId="0" applyFont="1" applyFill="1" applyBorder="1" applyAlignment="1" applyProtection="1">
      <alignment horizontal="center" vertical="center" wrapText="1"/>
      <protection hidden="1"/>
    </xf>
    <xf numFmtId="0" fontId="34" fillId="17" borderId="37" xfId="0" applyFont="1" applyFill="1" applyBorder="1" applyAlignment="1" applyProtection="1">
      <alignment horizontal="center" vertical="center" wrapText="1"/>
      <protection hidden="1"/>
    </xf>
    <xf numFmtId="0" fontId="39" fillId="0" borderId="8" xfId="0" applyFont="1" applyBorder="1" applyAlignment="1">
      <alignment vertical="center" wrapText="1"/>
    </xf>
    <xf numFmtId="0" fontId="34" fillId="17" borderId="1" xfId="0" applyFont="1" applyFill="1" applyBorder="1" applyAlignment="1" applyProtection="1">
      <alignment horizontal="center" vertical="center" wrapText="1"/>
      <protection hidden="1"/>
    </xf>
    <xf numFmtId="0" fontId="36" fillId="18" borderId="1" xfId="1" applyFont="1" applyFill="1" applyBorder="1" applyAlignment="1" applyProtection="1">
      <alignment horizontal="center" vertical="center" wrapText="1"/>
      <protection hidden="1"/>
    </xf>
    <xf numFmtId="9" fontId="34" fillId="0" borderId="37" xfId="0" applyNumberFormat="1" applyFont="1" applyBorder="1" applyAlignment="1">
      <alignment vertical="center"/>
    </xf>
    <xf numFmtId="0" fontId="34" fillId="7" borderId="1" xfId="0" applyFont="1" applyFill="1" applyBorder="1" applyAlignment="1">
      <alignment vertical="center"/>
    </xf>
    <xf numFmtId="0" fontId="34" fillId="17" borderId="1" xfId="2" applyFont="1" applyFill="1" applyBorder="1" applyAlignment="1" applyProtection="1">
      <alignment horizontal="center" vertical="center" wrapText="1"/>
      <protection hidden="1"/>
    </xf>
    <xf numFmtId="0" fontId="36" fillId="18" borderId="1" xfId="0" applyFont="1" applyFill="1" applyBorder="1" applyAlignment="1" applyProtection="1">
      <alignment horizontal="center" vertical="center"/>
      <protection hidden="1"/>
    </xf>
    <xf numFmtId="0" fontId="34" fillId="5" borderId="1" xfId="0" applyFont="1" applyFill="1" applyBorder="1" applyAlignment="1" applyProtection="1">
      <alignment horizontal="left" vertical="center" wrapText="1"/>
      <protection hidden="1"/>
    </xf>
    <xf numFmtId="0" fontId="34" fillId="5" borderId="1" xfId="0" applyFont="1" applyFill="1" applyBorder="1" applyAlignment="1" applyProtection="1">
      <alignment horizontal="center" vertical="center" wrapText="1"/>
      <protection hidden="1"/>
    </xf>
    <xf numFmtId="0" fontId="34" fillId="30" borderId="1" xfId="0" applyFont="1" applyFill="1" applyBorder="1" applyAlignment="1" applyProtection="1">
      <alignment horizontal="center" vertical="center" wrapText="1"/>
      <protection hidden="1"/>
    </xf>
    <xf numFmtId="0" fontId="34" fillId="4" borderId="1" xfId="0" applyFont="1" applyFill="1" applyBorder="1" applyAlignment="1" applyProtection="1">
      <alignment horizontal="center" vertical="center" wrapText="1"/>
      <protection hidden="1"/>
    </xf>
    <xf numFmtId="9" fontId="34" fillId="5" borderId="1" xfId="0" applyNumberFormat="1" applyFont="1" applyFill="1" applyBorder="1" applyAlignment="1" applyProtection="1">
      <alignment horizontal="center" vertical="center" wrapText="1"/>
      <protection hidden="1"/>
    </xf>
    <xf numFmtId="0" fontId="36" fillId="18" borderId="42" xfId="1" applyFont="1" applyFill="1" applyBorder="1" applyAlignment="1" applyProtection="1">
      <alignment vertical="center" wrapText="1"/>
      <protection hidden="1"/>
    </xf>
    <xf numFmtId="0" fontId="34" fillId="0" borderId="1" xfId="0" applyFont="1" applyBorder="1" applyAlignment="1">
      <alignment horizontal="center" vertical="center"/>
    </xf>
    <xf numFmtId="9" fontId="34" fillId="0" borderId="37" xfId="0" applyNumberFormat="1" applyFont="1" applyBorder="1" applyAlignment="1">
      <alignment horizontal="center" vertical="center"/>
    </xf>
    <xf numFmtId="0" fontId="36" fillId="18" borderId="1" xfId="1" applyFont="1" applyFill="1" applyBorder="1" applyAlignment="1" applyProtection="1">
      <alignment horizontal="center" vertical="center"/>
      <protection hidden="1"/>
    </xf>
    <xf numFmtId="0" fontId="34" fillId="17" borderId="1" xfId="1" applyFont="1" applyFill="1" applyBorder="1" applyAlignment="1" applyProtection="1">
      <alignment horizontal="center" vertical="center" wrapText="1"/>
      <protection hidden="1"/>
    </xf>
    <xf numFmtId="0" fontId="33" fillId="18" borderId="1" xfId="1" applyFont="1" applyFill="1" applyBorder="1" applyAlignment="1" applyProtection="1">
      <alignment horizontal="center" vertical="center"/>
      <protection hidden="1"/>
    </xf>
    <xf numFmtId="0" fontId="32" fillId="0" borderId="1" xfId="0" applyFont="1" applyBorder="1" applyAlignment="1" applyProtection="1">
      <alignment horizontal="left" vertical="center" wrapText="1"/>
      <protection hidden="1"/>
    </xf>
    <xf numFmtId="0" fontId="32" fillId="0" borderId="1" xfId="0" applyFont="1" applyBorder="1" applyAlignment="1" applyProtection="1">
      <alignment horizontal="center" vertical="center" wrapText="1"/>
      <protection hidden="1"/>
    </xf>
    <xf numFmtId="0" fontId="32" fillId="17" borderId="1" xfId="1" applyFont="1" applyFill="1" applyBorder="1" applyAlignment="1" applyProtection="1">
      <alignment horizontal="center" vertical="center" wrapText="1"/>
      <protection hidden="1"/>
    </xf>
    <xf numFmtId="0" fontId="40" fillId="0" borderId="0" xfId="0" applyFont="1" applyAlignment="1">
      <alignment vertical="top" wrapText="1"/>
    </xf>
    <xf numFmtId="0" fontId="36" fillId="19" borderId="1" xfId="0" applyFont="1" applyFill="1" applyBorder="1" applyAlignment="1">
      <alignment vertical="center" wrapText="1"/>
    </xf>
    <xf numFmtId="0" fontId="33" fillId="20" borderId="1" xfId="1" applyFont="1" applyFill="1" applyBorder="1" applyAlignment="1" applyProtection="1">
      <alignment horizontal="center" vertical="center" wrapText="1"/>
      <protection hidden="1"/>
    </xf>
    <xf numFmtId="0" fontId="32" fillId="19" borderId="1" xfId="2" applyFont="1" applyFill="1" applyBorder="1" applyAlignment="1" applyProtection="1">
      <alignment horizontal="center" vertical="center" wrapText="1"/>
      <protection hidden="1"/>
    </xf>
    <xf numFmtId="0" fontId="39" fillId="0" borderId="1" xfId="0" applyFont="1" applyBorder="1" applyAlignment="1">
      <alignment vertical="center"/>
    </xf>
    <xf numFmtId="0" fontId="39" fillId="7" borderId="1" xfId="0" applyFont="1" applyFill="1" applyBorder="1" applyAlignment="1">
      <alignment vertical="center"/>
    </xf>
    <xf numFmtId="0" fontId="34" fillId="0" borderId="1" xfId="0" applyFont="1" applyBorder="1" applyAlignment="1">
      <alignment wrapText="1"/>
    </xf>
    <xf numFmtId="0" fontId="32" fillId="4" borderId="1" xfId="0" applyFont="1" applyFill="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34" fillId="0" borderId="0" xfId="1" applyFont="1" applyAlignment="1">
      <alignment horizontal="center" vertical="center" wrapText="1"/>
    </xf>
    <xf numFmtId="0" fontId="34" fillId="0" borderId="0" xfId="0" applyFont="1" applyAlignment="1">
      <alignment horizontal="center" vertical="center" wrapText="1"/>
    </xf>
    <xf numFmtId="0" fontId="34" fillId="4" borderId="1" xfId="0" applyFont="1" applyFill="1" applyBorder="1" applyAlignment="1">
      <alignment wrapText="1"/>
    </xf>
    <xf numFmtId="0" fontId="34" fillId="4" borderId="46" xfId="0" applyFont="1" applyFill="1" applyBorder="1" applyAlignment="1">
      <alignment vertical="center" wrapText="1"/>
    </xf>
    <xf numFmtId="9" fontId="34" fillId="4" borderId="1" xfId="0" applyNumberFormat="1" applyFont="1" applyFill="1" applyBorder="1" applyAlignment="1">
      <alignment horizontal="center" vertical="center"/>
    </xf>
    <xf numFmtId="0" fontId="34" fillId="4" borderId="42" xfId="0" applyFont="1" applyFill="1" applyBorder="1" applyAlignment="1">
      <alignment vertical="center" wrapText="1"/>
    </xf>
    <xf numFmtId="0" fontId="34" fillId="0" borderId="8" xfId="0" applyFont="1" applyBorder="1" applyAlignment="1">
      <alignment horizontal="center" vertical="center"/>
    </xf>
    <xf numFmtId="0" fontId="34" fillId="0" borderId="46" xfId="0" applyFont="1" applyBorder="1" applyAlignment="1">
      <alignment horizontal="center" vertical="center"/>
    </xf>
    <xf numFmtId="0" fontId="2" fillId="0" borderId="13" xfId="3" applyFont="1" applyBorder="1" applyAlignment="1">
      <alignment horizontal="center"/>
    </xf>
    <xf numFmtId="0" fontId="2" fillId="0" borderId="0" xfId="3" applyFont="1" applyAlignment="1">
      <alignment horizontal="center"/>
    </xf>
    <xf numFmtId="0" fontId="2" fillId="0" borderId="21" xfId="3" applyFont="1" applyBorder="1" applyAlignment="1">
      <alignment horizontal="center"/>
    </xf>
    <xf numFmtId="0" fontId="2" fillId="0" borderId="15" xfId="3" applyFont="1" applyBorder="1" applyAlignment="1">
      <alignment horizontal="center" vertical="top"/>
    </xf>
    <xf numFmtId="0" fontId="2" fillId="0" borderId="16" xfId="3" applyFont="1" applyBorder="1" applyAlignment="1">
      <alignment horizontal="center" vertical="top"/>
    </xf>
    <xf numFmtId="0" fontId="2" fillId="0" borderId="13" xfId="3" applyFont="1" applyBorder="1" applyAlignment="1">
      <alignment horizontal="center" vertical="top"/>
    </xf>
    <xf numFmtId="0" fontId="2" fillId="0" borderId="0" xfId="3" applyFont="1" applyAlignment="1">
      <alignment horizontal="center" vertical="top"/>
    </xf>
    <xf numFmtId="0" fontId="2" fillId="0" borderId="22" xfId="3" applyFont="1" applyBorder="1" applyAlignment="1">
      <alignment horizontal="center" vertical="top"/>
    </xf>
    <xf numFmtId="0" fontId="2" fillId="0" borderId="23" xfId="3" applyFont="1" applyBorder="1" applyAlignment="1">
      <alignment horizontal="center" vertical="top"/>
    </xf>
    <xf numFmtId="0" fontId="3" fillId="0" borderId="17" xfId="3" applyFont="1" applyBorder="1" applyAlignment="1">
      <alignment horizontal="center" vertical="center" wrapText="1"/>
    </xf>
    <xf numFmtId="0" fontId="3" fillId="0" borderId="16" xfId="3" applyFont="1" applyBorder="1" applyAlignment="1">
      <alignment horizontal="center" vertical="center" wrapText="1"/>
    </xf>
    <xf numFmtId="0" fontId="3" fillId="0" borderId="18"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0" xfId="3" applyFont="1" applyAlignment="1">
      <alignment horizontal="center" vertical="center" wrapText="1"/>
    </xf>
    <xf numFmtId="0" fontId="3" fillId="0" borderId="20" xfId="3" applyFont="1" applyBorder="1" applyAlignment="1">
      <alignment horizontal="center" vertical="center" wrapText="1"/>
    </xf>
    <xf numFmtId="0" fontId="3" fillId="0" borderId="12" xfId="3" applyFont="1" applyBorder="1" applyAlignment="1">
      <alignment horizontal="center" vertical="center" wrapText="1"/>
    </xf>
    <xf numFmtId="0" fontId="3" fillId="0" borderId="24" xfId="3" applyFont="1" applyBorder="1" applyAlignment="1">
      <alignment horizontal="center" vertical="center" wrapText="1"/>
    </xf>
    <xf numFmtId="0" fontId="3" fillId="0" borderId="25" xfId="3" applyFont="1" applyBorder="1" applyAlignment="1">
      <alignment horizontal="center" vertical="center" wrapText="1"/>
    </xf>
    <xf numFmtId="0" fontId="2" fillId="0" borderId="17" xfId="3" applyFont="1" applyBorder="1" applyAlignment="1">
      <alignment horizontal="center" vertical="center" wrapText="1"/>
    </xf>
    <xf numFmtId="0" fontId="2" fillId="0" borderId="19" xfId="3" applyFont="1" applyBorder="1" applyAlignment="1">
      <alignment horizontal="center" vertical="center" wrapText="1"/>
    </xf>
    <xf numFmtId="0" fontId="2" fillId="0" borderId="10" xfId="3" applyFont="1" applyBorder="1" applyAlignment="1">
      <alignment horizontal="center" vertical="center" wrapText="1"/>
    </xf>
    <xf numFmtId="0" fontId="2" fillId="0" borderId="21" xfId="3" applyFont="1" applyBorder="1" applyAlignment="1">
      <alignment horizontal="center" vertical="center" wrapText="1"/>
    </xf>
    <xf numFmtId="0" fontId="2" fillId="0" borderId="12" xfId="3" applyFont="1" applyBorder="1" applyAlignment="1">
      <alignment horizontal="center" vertical="center" wrapText="1"/>
    </xf>
    <xf numFmtId="0" fontId="2" fillId="0" borderId="26" xfId="3" applyFont="1" applyBorder="1" applyAlignment="1">
      <alignment horizontal="center" vertical="center" wrapText="1"/>
    </xf>
    <xf numFmtId="0" fontId="3" fillId="5" borderId="3" xfId="3" applyFont="1" applyFill="1" applyBorder="1" applyAlignment="1">
      <alignment horizontal="left" vertical="center"/>
    </xf>
    <xf numFmtId="0" fontId="3" fillId="5" borderId="1" xfId="3" applyFont="1" applyFill="1" applyBorder="1" applyAlignment="1">
      <alignment horizontal="left" vertical="center"/>
    </xf>
    <xf numFmtId="0" fontId="2" fillId="0" borderId="1" xfId="3" applyFont="1" applyBorder="1" applyAlignment="1">
      <alignment horizontal="justify" vertical="top" wrapText="1"/>
    </xf>
    <xf numFmtId="0" fontId="2" fillId="0" borderId="2" xfId="3" applyFont="1" applyBorder="1" applyAlignment="1">
      <alignment horizontal="justify" vertical="top" wrapText="1"/>
    </xf>
    <xf numFmtId="0" fontId="2" fillId="0" borderId="27" xfId="3" applyFont="1" applyBorder="1" applyAlignment="1">
      <alignment horizontal="center"/>
    </xf>
    <xf numFmtId="0" fontId="2" fillId="0" borderId="28" xfId="3" applyFont="1" applyBorder="1" applyAlignment="1">
      <alignment horizontal="center"/>
    </xf>
    <xf numFmtId="0" fontId="2" fillId="0" borderId="29" xfId="3" applyFont="1" applyBorder="1" applyAlignment="1">
      <alignment horizontal="center"/>
    </xf>
    <xf numFmtId="0" fontId="2" fillId="0" borderId="9" xfId="3" applyFont="1" applyBorder="1" applyAlignment="1">
      <alignment horizontal="left"/>
    </xf>
    <xf numFmtId="0" fontId="2" fillId="0" borderId="11" xfId="3" applyFont="1" applyBorder="1" applyAlignment="1">
      <alignment horizontal="left"/>
    </xf>
    <xf numFmtId="0" fontId="2" fillId="0" borderId="30" xfId="3" applyFont="1" applyBorder="1" applyAlignment="1">
      <alignment horizontal="left"/>
    </xf>
    <xf numFmtId="0" fontId="6" fillId="5" borderId="33" xfId="3" applyFont="1" applyFill="1" applyBorder="1" applyAlignment="1">
      <alignment horizontal="center" vertical="center" wrapText="1"/>
    </xf>
    <xf numFmtId="0" fontId="6" fillId="5" borderId="34" xfId="3" applyFont="1" applyFill="1" applyBorder="1" applyAlignment="1">
      <alignment horizontal="center" vertical="center" wrapText="1"/>
    </xf>
    <xf numFmtId="0" fontId="6" fillId="5" borderId="35" xfId="3" applyFont="1" applyFill="1" applyBorder="1" applyAlignment="1">
      <alignment horizontal="center" vertical="center" wrapText="1"/>
    </xf>
    <xf numFmtId="0" fontId="6" fillId="5" borderId="36" xfId="3" applyFont="1" applyFill="1" applyBorder="1" applyAlignment="1">
      <alignment horizontal="center" vertical="center" wrapText="1"/>
    </xf>
    <xf numFmtId="0" fontId="6" fillId="5" borderId="6" xfId="3" applyFont="1" applyFill="1" applyBorder="1" applyAlignment="1">
      <alignment horizontal="center" vertical="center" wrapText="1"/>
    </xf>
    <xf numFmtId="0" fontId="6" fillId="5" borderId="7" xfId="3" applyFont="1" applyFill="1" applyBorder="1" applyAlignment="1">
      <alignment horizontal="center" vertical="center" wrapText="1"/>
    </xf>
    <xf numFmtId="0" fontId="1" fillId="21" borderId="0" xfId="3" applyFont="1" applyFill="1" applyAlignment="1">
      <alignment horizontal="left"/>
    </xf>
    <xf numFmtId="0" fontId="1" fillId="21" borderId="20" xfId="3" applyFont="1" applyFill="1" applyBorder="1" applyAlignment="1">
      <alignment horizontal="left"/>
    </xf>
    <xf numFmtId="0" fontId="1" fillId="21" borderId="24" xfId="3" applyFont="1" applyFill="1" applyBorder="1" applyAlignment="1">
      <alignment horizontal="left"/>
    </xf>
    <xf numFmtId="0" fontId="1" fillId="21" borderId="25" xfId="3" applyFont="1" applyFill="1" applyBorder="1" applyAlignment="1">
      <alignment horizontal="left"/>
    </xf>
    <xf numFmtId="0" fontId="2" fillId="21" borderId="9" xfId="3" applyFont="1" applyFill="1" applyBorder="1" applyAlignment="1">
      <alignment horizontal="left"/>
    </xf>
    <xf numFmtId="0" fontId="2" fillId="21" borderId="11" xfId="3" applyFont="1" applyFill="1" applyBorder="1" applyAlignment="1">
      <alignment horizontal="left"/>
    </xf>
    <xf numFmtId="0" fontId="2" fillId="21" borderId="45" xfId="3" applyFont="1" applyFill="1" applyBorder="1" applyAlignment="1">
      <alignment horizontal="left"/>
    </xf>
    <xf numFmtId="49" fontId="1" fillId="0" borderId="3" xfId="3" applyNumberFormat="1" applyFont="1" applyBorder="1" applyAlignment="1">
      <alignment horizontal="center" vertical="center" wrapText="1"/>
    </xf>
    <xf numFmtId="49" fontId="1" fillId="0" borderId="1" xfId="3" applyNumberFormat="1" applyFont="1" applyBorder="1" applyAlignment="1">
      <alignment horizontal="center" vertical="center" wrapText="1"/>
    </xf>
    <xf numFmtId="14" fontId="1" fillId="0" borderId="37" xfId="3" applyNumberFormat="1" applyFont="1" applyBorder="1" applyAlignment="1">
      <alignment horizontal="center" vertical="center" wrapText="1"/>
    </xf>
    <xf numFmtId="14" fontId="1" fillId="0" borderId="8" xfId="3" applyNumberFormat="1" applyFont="1" applyBorder="1" applyAlignment="1">
      <alignment horizontal="center" vertical="center" wrapText="1"/>
    </xf>
    <xf numFmtId="49" fontId="1" fillId="0" borderId="37" xfId="3" applyNumberFormat="1" applyFont="1" applyBorder="1" applyAlignment="1">
      <alignment horizontal="left" vertical="center" wrapText="1"/>
    </xf>
    <xf numFmtId="49" fontId="1" fillId="0" borderId="28" xfId="3" applyNumberFormat="1" applyFont="1" applyBorder="1" applyAlignment="1">
      <alignment horizontal="left" vertical="center" wrapText="1"/>
    </xf>
    <xf numFmtId="49" fontId="1" fillId="0" borderId="29" xfId="3" applyNumberFormat="1" applyFont="1" applyBorder="1" applyAlignment="1">
      <alignment horizontal="left" vertical="center" wrapText="1"/>
    </xf>
    <xf numFmtId="0" fontId="5" fillId="0" borderId="0" xfId="3" applyFont="1" applyAlignment="1">
      <alignment horizontal="center" vertical="top" wrapText="1"/>
    </xf>
    <xf numFmtId="49" fontId="6" fillId="0" borderId="3" xfId="3" applyNumberFormat="1" applyFont="1" applyBorder="1" applyAlignment="1">
      <alignment horizontal="center" vertical="center" wrapText="1"/>
    </xf>
    <xf numFmtId="49" fontId="6" fillId="0" borderId="1" xfId="3" applyNumberFormat="1" applyFont="1" applyBorder="1" applyAlignment="1">
      <alignment horizontal="center" vertical="center" wrapText="1"/>
    </xf>
    <xf numFmtId="14" fontId="6" fillId="0" borderId="37" xfId="3" applyNumberFormat="1" applyFont="1" applyBorder="1" applyAlignment="1">
      <alignment horizontal="center" vertical="center" wrapText="1"/>
    </xf>
    <xf numFmtId="14" fontId="6" fillId="0" borderId="8" xfId="3" applyNumberFormat="1" applyFont="1" applyBorder="1" applyAlignment="1">
      <alignment horizontal="center" vertical="center" wrapText="1"/>
    </xf>
    <xf numFmtId="49" fontId="6" fillId="0" borderId="4" xfId="3" applyNumberFormat="1" applyFont="1" applyBorder="1" applyAlignment="1">
      <alignment horizontal="center" vertical="center" wrapText="1"/>
    </xf>
    <xf numFmtId="49" fontId="6" fillId="0" borderId="5" xfId="3" applyNumberFormat="1" applyFont="1" applyBorder="1" applyAlignment="1">
      <alignment horizontal="center" vertical="center" wrapText="1"/>
    </xf>
    <xf numFmtId="14" fontId="6" fillId="0" borderId="38" xfId="3" applyNumberFormat="1" applyFont="1" applyBorder="1" applyAlignment="1">
      <alignment horizontal="center" vertical="center" wrapText="1"/>
    </xf>
    <xf numFmtId="14" fontId="6" fillId="0" borderId="39" xfId="3" applyNumberFormat="1" applyFont="1" applyBorder="1" applyAlignment="1">
      <alignment horizontal="center" vertical="center" wrapText="1"/>
    </xf>
    <xf numFmtId="49" fontId="1" fillId="0" borderId="38" xfId="3" applyNumberFormat="1" applyFont="1" applyBorder="1" applyAlignment="1">
      <alignment horizontal="left" vertical="center" wrapText="1"/>
    </xf>
    <xf numFmtId="49" fontId="1" fillId="0" borderId="40" xfId="3" applyNumberFormat="1" applyFont="1" applyBorder="1" applyAlignment="1">
      <alignment horizontal="left" vertical="center" wrapText="1"/>
    </xf>
    <xf numFmtId="49" fontId="1" fillId="0" borderId="41" xfId="3" applyNumberFormat="1" applyFont="1" applyBorder="1" applyAlignment="1">
      <alignment horizontal="left" vertical="center" wrapText="1"/>
    </xf>
    <xf numFmtId="0" fontId="1" fillId="0" borderId="3" xfId="3" applyFont="1" applyBorder="1" applyAlignment="1">
      <alignment horizontal="center" vertical="center" wrapText="1"/>
    </xf>
    <xf numFmtId="0" fontId="1" fillId="0" borderId="1" xfId="3" applyFont="1" applyBorder="1" applyAlignment="1">
      <alignment horizontal="center" vertical="center" wrapText="1"/>
    </xf>
    <xf numFmtId="0" fontId="1" fillId="0" borderId="37" xfId="3" applyFont="1" applyBorder="1" applyAlignment="1">
      <alignment horizontal="left" vertical="center" wrapText="1"/>
    </xf>
    <xf numFmtId="0" fontId="1" fillId="0" borderId="28" xfId="3" applyFont="1" applyBorder="1" applyAlignment="1">
      <alignment horizontal="left" vertical="center" wrapText="1"/>
    </xf>
    <xf numFmtId="0" fontId="1" fillId="0" borderId="29" xfId="3" applyFont="1" applyBorder="1" applyAlignment="1">
      <alignment horizontal="left" vertical="center" wrapText="1"/>
    </xf>
    <xf numFmtId="0" fontId="36" fillId="3" borderId="1" xfId="0" applyFont="1" applyFill="1" applyBorder="1" applyAlignment="1" applyProtection="1">
      <alignment horizontal="center" vertical="center" wrapText="1"/>
      <protection hidden="1"/>
    </xf>
    <xf numFmtId="0" fontId="34" fillId="0" borderId="1"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43" xfId="0" applyFont="1" applyBorder="1" applyAlignment="1">
      <alignment horizontal="center" vertical="center" wrapText="1"/>
    </xf>
    <xf numFmtId="0" fontId="33" fillId="20" borderId="1" xfId="1" applyFont="1" applyFill="1" applyBorder="1" applyAlignment="1" applyProtection="1">
      <alignment horizontal="center" vertical="center" wrapText="1"/>
      <protection hidden="1"/>
    </xf>
    <xf numFmtId="0" fontId="36" fillId="6" borderId="1" xfId="1" applyFont="1" applyFill="1" applyBorder="1" applyAlignment="1" applyProtection="1">
      <alignment horizontal="center" vertical="center" wrapText="1"/>
      <protection hidden="1"/>
    </xf>
    <xf numFmtId="0" fontId="36" fillId="6" borderId="1" xfId="0" applyFont="1" applyFill="1" applyBorder="1" applyAlignment="1" applyProtection="1">
      <alignment horizontal="center" vertical="center" wrapText="1"/>
      <protection hidden="1"/>
    </xf>
    <xf numFmtId="0" fontId="36" fillId="18" borderId="42" xfId="1" applyFont="1" applyFill="1" applyBorder="1" applyAlignment="1" applyProtection="1">
      <alignment horizontal="center" vertical="center" wrapText="1"/>
      <protection hidden="1"/>
    </xf>
    <xf numFmtId="0" fontId="36" fillId="18" borderId="44" xfId="1" applyFont="1" applyFill="1" applyBorder="1" applyAlignment="1" applyProtection="1">
      <alignment horizontal="center" vertical="center" wrapText="1"/>
      <protection hidden="1"/>
    </xf>
    <xf numFmtId="0" fontId="36" fillId="18" borderId="43" xfId="1" applyFont="1" applyFill="1" applyBorder="1" applyAlignment="1" applyProtection="1">
      <alignment horizontal="center" vertical="center" wrapText="1"/>
      <protection hidden="1"/>
    </xf>
    <xf numFmtId="0" fontId="36" fillId="16" borderId="42" xfId="0" applyFont="1" applyFill="1" applyBorder="1" applyAlignment="1" applyProtection="1">
      <alignment horizontal="center" vertical="center" wrapText="1"/>
      <protection hidden="1"/>
    </xf>
    <xf numFmtId="0" fontId="36" fillId="16" borderId="43" xfId="0" applyFont="1" applyFill="1" applyBorder="1" applyAlignment="1" applyProtection="1">
      <alignment horizontal="center" vertical="center" wrapText="1"/>
      <protection hidden="1"/>
    </xf>
    <xf numFmtId="0" fontId="36" fillId="2" borderId="1" xfId="0" applyFont="1" applyFill="1" applyBorder="1" applyAlignment="1" applyProtection="1">
      <alignment horizontal="center" vertical="center" wrapText="1"/>
      <protection hidden="1"/>
    </xf>
    <xf numFmtId="0" fontId="37" fillId="11" borderId="1" xfId="1" applyFont="1" applyFill="1" applyBorder="1" applyAlignment="1" applyProtection="1">
      <alignment horizontal="center" vertical="center" wrapText="1"/>
      <protection hidden="1"/>
    </xf>
    <xf numFmtId="0" fontId="37" fillId="11" borderId="1" xfId="0" applyFont="1" applyFill="1" applyBorder="1" applyAlignment="1" applyProtection="1">
      <alignment horizontal="center" vertical="center" wrapText="1"/>
      <protection hidden="1"/>
    </xf>
    <xf numFmtId="0" fontId="36" fillId="13" borderId="42" xfId="0" applyFont="1" applyFill="1" applyBorder="1" applyAlignment="1" applyProtection="1">
      <alignment horizontal="center" vertical="center" wrapText="1"/>
      <protection hidden="1"/>
    </xf>
    <xf numFmtId="0" fontId="36" fillId="13" borderId="43" xfId="0" applyFont="1" applyFill="1" applyBorder="1" applyAlignment="1" applyProtection="1">
      <alignment horizontal="center" vertical="center" wrapText="1"/>
      <protection hidden="1"/>
    </xf>
    <xf numFmtId="0" fontId="34" fillId="0" borderId="42" xfId="0" applyFont="1" applyBorder="1" applyAlignment="1">
      <alignment vertical="center" wrapText="1"/>
    </xf>
    <xf numFmtId="0" fontId="34" fillId="0" borderId="43" xfId="0" applyFont="1" applyBorder="1" applyAlignment="1">
      <alignment vertical="center" wrapText="1"/>
    </xf>
    <xf numFmtId="9" fontId="34" fillId="0" borderId="42" xfId="0" applyNumberFormat="1" applyFont="1" applyBorder="1" applyAlignment="1">
      <alignment horizontal="center" vertical="center"/>
    </xf>
    <xf numFmtId="9" fontId="34" fillId="0" borderId="43" xfId="0" applyNumberFormat="1" applyFont="1" applyBorder="1" applyAlignment="1">
      <alignment horizontal="center" vertical="center"/>
    </xf>
    <xf numFmtId="14" fontId="34" fillId="0" borderId="1" xfId="0" applyNumberFormat="1" applyFont="1" applyBorder="1" applyAlignment="1">
      <alignment horizontal="center" vertical="center" wrapText="1"/>
    </xf>
    <xf numFmtId="0" fontId="34" fillId="0" borderId="1" xfId="0" applyFont="1" applyBorder="1" applyAlignment="1">
      <alignment horizontal="center" vertical="center"/>
    </xf>
    <xf numFmtId="0" fontId="32" fillId="0" borderId="1" xfId="3" applyFont="1" applyBorder="1" applyAlignment="1">
      <alignment horizontal="center"/>
    </xf>
    <xf numFmtId="0" fontId="36" fillId="0" borderId="1" xfId="3" applyFont="1" applyBorder="1" applyAlignment="1">
      <alignment horizontal="center" vertical="center" wrapText="1"/>
    </xf>
    <xf numFmtId="0" fontId="33" fillId="18" borderId="44" xfId="1" applyFont="1" applyFill="1" applyBorder="1" applyAlignment="1" applyProtection="1">
      <alignment horizontal="center" vertical="center" wrapText="1"/>
      <protection hidden="1"/>
    </xf>
    <xf numFmtId="0" fontId="34" fillId="0" borderId="1" xfId="3" applyFont="1" applyBorder="1" applyAlignment="1">
      <alignment horizontal="center" vertical="top"/>
    </xf>
    <xf numFmtId="0" fontId="36" fillId="16" borderId="42" xfId="0" applyFont="1" applyFill="1" applyBorder="1" applyAlignment="1">
      <alignment horizontal="center" vertical="top" wrapText="1"/>
    </xf>
    <xf numFmtId="0" fontId="33" fillId="16" borderId="44" xfId="0" applyFont="1" applyFill="1" applyBorder="1" applyAlignment="1">
      <alignment horizontal="center" vertical="top" wrapText="1"/>
    </xf>
    <xf numFmtId="0" fontId="36" fillId="16" borderId="44" xfId="0" applyFont="1" applyFill="1" applyBorder="1" applyAlignment="1">
      <alignment horizontal="center" vertical="top" wrapText="1"/>
    </xf>
    <xf numFmtId="0" fontId="36" fillId="2" borderId="42" xfId="0" applyFont="1" applyFill="1" applyBorder="1" applyAlignment="1">
      <alignment horizontal="center" vertical="center" wrapText="1"/>
    </xf>
    <xf numFmtId="0" fontId="36" fillId="2" borderId="44" xfId="0" applyFont="1" applyFill="1" applyBorder="1" applyAlignment="1">
      <alignment horizontal="center" vertical="center" wrapText="1"/>
    </xf>
    <xf numFmtId="0" fontId="36" fillId="2" borderId="43" xfId="0" applyFont="1" applyFill="1" applyBorder="1" applyAlignment="1">
      <alignment horizontal="center" vertical="center" wrapText="1"/>
    </xf>
    <xf numFmtId="0" fontId="36" fillId="7" borderId="44" xfId="0" applyFont="1" applyFill="1" applyBorder="1" applyAlignment="1" applyProtection="1">
      <alignment horizontal="center" vertical="center" wrapText="1"/>
      <protection hidden="1"/>
    </xf>
    <xf numFmtId="0" fontId="36" fillId="7" borderId="43" xfId="0" applyFont="1" applyFill="1" applyBorder="1" applyAlignment="1" applyProtection="1">
      <alignment horizontal="center" vertical="center" wrapText="1"/>
      <protection hidden="1"/>
    </xf>
    <xf numFmtId="14" fontId="34" fillId="0" borderId="9" xfId="0" applyNumberFormat="1" applyFont="1" applyBorder="1" applyAlignment="1">
      <alignment horizontal="center" vertical="center" wrapText="1"/>
    </xf>
    <xf numFmtId="14" fontId="34" fillId="0" borderId="45" xfId="0" applyNumberFormat="1" applyFont="1" applyBorder="1" applyAlignment="1">
      <alignment horizontal="center" vertical="center" wrapText="1"/>
    </xf>
    <xf numFmtId="14" fontId="34" fillId="0" borderId="10" xfId="0" applyNumberFormat="1" applyFont="1" applyBorder="1" applyAlignment="1">
      <alignment horizontal="center" vertical="center" wrapText="1"/>
    </xf>
    <xf numFmtId="14" fontId="34" fillId="0" borderId="20" xfId="0" applyNumberFormat="1" applyFont="1" applyBorder="1" applyAlignment="1">
      <alignment horizontal="center" vertical="center" wrapText="1"/>
    </xf>
    <xf numFmtId="14" fontId="34" fillId="0" borderId="12" xfId="0" applyNumberFormat="1" applyFont="1" applyBorder="1" applyAlignment="1">
      <alignment horizontal="center" vertical="center" wrapText="1"/>
    </xf>
    <xf numFmtId="14" fontId="34" fillId="0" borderId="25" xfId="0" applyNumberFormat="1" applyFont="1" applyBorder="1" applyAlignment="1">
      <alignment horizontal="center" vertical="center" wrapText="1"/>
    </xf>
    <xf numFmtId="0" fontId="20" fillId="0" borderId="1" xfId="0" applyFont="1" applyBorder="1" applyAlignment="1">
      <alignment horizont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center"/>
    </xf>
    <xf numFmtId="0" fontId="20" fillId="0" borderId="1" xfId="0" applyFont="1" applyBorder="1" applyAlignment="1">
      <alignment horizontal="center" vertical="top" wrapText="1"/>
    </xf>
    <xf numFmtId="0" fontId="14" fillId="9" borderId="1" xfId="0" applyFont="1" applyFill="1" applyBorder="1" applyAlignment="1" applyProtection="1">
      <alignment horizontal="center" vertical="center" wrapText="1"/>
      <protection hidden="1"/>
    </xf>
    <xf numFmtId="0" fontId="14" fillId="24" borderId="1" xfId="0" applyFont="1" applyFill="1" applyBorder="1" applyAlignment="1" applyProtection="1">
      <alignment horizontal="center" vertical="center" wrapText="1"/>
      <protection hidden="1"/>
    </xf>
    <xf numFmtId="0" fontId="28" fillId="0" borderId="0" xfId="0" applyFont="1" applyAlignment="1">
      <alignment horizontal="center" vertical="center"/>
    </xf>
    <xf numFmtId="0" fontId="11" fillId="0" borderId="1" xfId="0" applyFont="1" applyBorder="1" applyAlignment="1">
      <alignment horizontal="center" vertical="top" wrapText="1"/>
    </xf>
    <xf numFmtId="9" fontId="14" fillId="0" borderId="1" xfId="5" applyFont="1" applyFill="1" applyBorder="1" applyAlignment="1" applyProtection="1">
      <alignment horizontal="center" vertical="top" wrapText="1"/>
    </xf>
    <xf numFmtId="0" fontId="11" fillId="6" borderId="1"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9" fontId="14" fillId="6" borderId="1" xfId="5" applyFont="1" applyFill="1" applyBorder="1" applyAlignment="1" applyProtection="1">
      <alignment horizontal="center" vertical="center" wrapText="1"/>
    </xf>
    <xf numFmtId="0" fontId="9" fillId="6" borderId="1" xfId="0" applyFont="1" applyFill="1" applyBorder="1" applyAlignment="1">
      <alignment horizontal="center" vertical="center" wrapText="1"/>
    </xf>
    <xf numFmtId="0" fontId="11" fillId="6" borderId="1" xfId="0" applyFont="1" applyFill="1" applyBorder="1" applyAlignment="1" applyProtection="1">
      <alignment horizontal="center" vertical="center" textRotation="90" wrapText="1"/>
      <protection locked="0"/>
    </xf>
    <xf numFmtId="0" fontId="11" fillId="0" borderId="42" xfId="0" applyFont="1" applyBorder="1" applyAlignment="1" applyProtection="1">
      <alignment horizontal="center" vertical="top" textRotation="90" wrapText="1"/>
      <protection locked="0"/>
    </xf>
    <xf numFmtId="0" fontId="11" fillId="0" borderId="44" xfId="0" applyFont="1" applyBorder="1" applyAlignment="1" applyProtection="1">
      <alignment horizontal="center" vertical="top" textRotation="90" wrapText="1"/>
      <protection locked="0"/>
    </xf>
    <xf numFmtId="0" fontId="11" fillId="0" borderId="43" xfId="0" applyFont="1" applyBorder="1" applyAlignment="1" applyProtection="1">
      <alignment horizontal="center" vertical="top" textRotation="90" wrapText="1"/>
      <protection locked="0"/>
    </xf>
    <xf numFmtId="9" fontId="14" fillId="0" borderId="42" xfId="5" applyFont="1" applyFill="1" applyBorder="1" applyAlignment="1" applyProtection="1">
      <alignment horizontal="center" vertical="top" wrapText="1"/>
    </xf>
    <xf numFmtId="9" fontId="14" fillId="0" borderId="44" xfId="5" applyFont="1" applyFill="1" applyBorder="1" applyAlignment="1" applyProtection="1">
      <alignment horizontal="center" vertical="top" wrapText="1"/>
    </xf>
    <xf numFmtId="9" fontId="14" fillId="0" borderId="43" xfId="5" applyFont="1" applyFill="1" applyBorder="1" applyAlignment="1" applyProtection="1">
      <alignment horizontal="center" vertical="top" wrapText="1"/>
    </xf>
    <xf numFmtId="9" fontId="11" fillId="0" borderId="42" xfId="5" applyFont="1" applyFill="1" applyBorder="1" applyAlignment="1" applyProtection="1">
      <alignment horizontal="center" vertical="top" wrapText="1"/>
      <protection locked="0"/>
    </xf>
    <xf numFmtId="9" fontId="11" fillId="0" borderId="44" xfId="5" applyFont="1" applyFill="1" applyBorder="1" applyAlignment="1" applyProtection="1">
      <alignment horizontal="center" vertical="top" wrapText="1"/>
      <protection locked="0"/>
    </xf>
    <xf numFmtId="9" fontId="11" fillId="0" borderId="43" xfId="5" applyFont="1" applyFill="1" applyBorder="1" applyAlignment="1" applyProtection="1">
      <alignment horizontal="center" vertical="top" wrapText="1"/>
      <protection locked="0"/>
    </xf>
    <xf numFmtId="9" fontId="11" fillId="0" borderId="42" xfId="5" applyFont="1" applyFill="1" applyBorder="1" applyAlignment="1" applyProtection="1">
      <alignment horizontal="center" vertical="top" wrapText="1"/>
    </xf>
    <xf numFmtId="9" fontId="11" fillId="0" borderId="44" xfId="5" applyFont="1" applyFill="1" applyBorder="1" applyAlignment="1" applyProtection="1">
      <alignment horizontal="center" vertical="top" wrapText="1"/>
    </xf>
    <xf numFmtId="9" fontId="11" fillId="0" borderId="43" xfId="5" applyFont="1" applyFill="1" applyBorder="1" applyAlignment="1" applyProtection="1">
      <alignment horizontal="center" vertical="top" wrapText="1"/>
    </xf>
    <xf numFmtId="0" fontId="11" fillId="0" borderId="1" xfId="0" applyFont="1" applyBorder="1" applyAlignment="1" applyProtection="1">
      <alignment horizontal="center" vertical="top" textRotation="90" wrapText="1"/>
      <protection locked="0"/>
    </xf>
    <xf numFmtId="0" fontId="0" fillId="0" borderId="1" xfId="0" applyBorder="1" applyAlignment="1" applyProtection="1">
      <alignment horizontal="center" vertical="top" textRotation="90" wrapText="1"/>
      <protection locked="0"/>
    </xf>
    <xf numFmtId="0" fontId="0" fillId="0" borderId="1" xfId="0" applyBorder="1" applyAlignment="1">
      <alignment horizontal="center" vertical="top" wrapText="1"/>
    </xf>
    <xf numFmtId="0" fontId="11" fillId="0" borderId="1" xfId="0" applyFont="1" applyBorder="1" applyAlignment="1" applyProtection="1">
      <alignment horizontal="center" vertical="top" wrapText="1"/>
      <protection locked="0"/>
    </xf>
    <xf numFmtId="0" fontId="11" fillId="6" borderId="1" xfId="0" applyFont="1" applyFill="1" applyBorder="1" applyAlignment="1">
      <alignment horizontal="center" vertical="center" wrapText="1"/>
    </xf>
    <xf numFmtId="9" fontId="11" fillId="6" borderId="42" xfId="5" applyFont="1" applyFill="1" applyBorder="1" applyAlignment="1" applyProtection="1">
      <alignment horizontal="center" vertical="center" wrapText="1"/>
    </xf>
    <xf numFmtId="9" fontId="11" fillId="6" borderId="44" xfId="5" applyFont="1" applyFill="1" applyBorder="1" applyAlignment="1" applyProtection="1">
      <alignment horizontal="center" vertical="center" wrapText="1"/>
    </xf>
    <xf numFmtId="9" fontId="11" fillId="6" borderId="43" xfId="5" applyFont="1" applyFill="1" applyBorder="1" applyAlignment="1" applyProtection="1">
      <alignment horizontal="center" vertical="center" wrapText="1"/>
    </xf>
    <xf numFmtId="0" fontId="11" fillId="29" borderId="55" xfId="0" applyFont="1" applyFill="1" applyBorder="1" applyAlignment="1">
      <alignment horizontal="center" vertical="center" wrapText="1"/>
    </xf>
    <xf numFmtId="0" fontId="11" fillId="29" borderId="56" xfId="0" applyFont="1" applyFill="1" applyBorder="1" applyAlignment="1">
      <alignment horizontal="center" vertical="center" wrapText="1"/>
    </xf>
    <xf numFmtId="0" fontId="11" fillId="29" borderId="57" xfId="0" applyFont="1" applyFill="1" applyBorder="1" applyAlignment="1">
      <alignment horizontal="center" vertical="center" wrapText="1"/>
    </xf>
    <xf numFmtId="0" fontId="30" fillId="0" borderId="42" xfId="0" applyFont="1" applyBorder="1" applyAlignment="1" applyProtection="1">
      <alignment horizontal="center" vertical="top" wrapText="1"/>
      <protection locked="0"/>
    </xf>
    <xf numFmtId="0" fontId="30" fillId="0" borderId="44" xfId="0" applyFont="1" applyBorder="1" applyAlignment="1" applyProtection="1">
      <alignment horizontal="center" vertical="top" wrapText="1"/>
      <protection locked="0"/>
    </xf>
    <xf numFmtId="0" fontId="30" fillId="0" borderId="43" xfId="0" applyFont="1" applyBorder="1" applyAlignment="1" applyProtection="1">
      <alignment horizontal="center" vertical="top" wrapText="1"/>
      <protection locked="0"/>
    </xf>
    <xf numFmtId="0" fontId="11" fillId="0" borderId="42" xfId="0" applyFont="1" applyBorder="1" applyAlignment="1">
      <alignment horizontal="center" vertical="top" wrapText="1"/>
    </xf>
    <xf numFmtId="0" fontId="11" fillId="0" borderId="44" xfId="0" applyFont="1" applyBorder="1" applyAlignment="1">
      <alignment horizontal="center" vertical="top" wrapText="1"/>
    </xf>
    <xf numFmtId="0" fontId="11" fillId="0" borderId="43" xfId="0" applyFont="1" applyBorder="1" applyAlignment="1">
      <alignment horizontal="center" vertical="top" wrapText="1"/>
    </xf>
    <xf numFmtId="0" fontId="13" fillId="0" borderId="1" xfId="0" applyFont="1" applyBorder="1" applyAlignment="1">
      <alignment horizontal="center" vertical="top" wrapText="1"/>
    </xf>
    <xf numFmtId="0" fontId="11" fillId="0" borderId="42" xfId="0" applyFont="1" applyBorder="1" applyAlignment="1" applyProtection="1">
      <alignment horizontal="center" vertical="top" wrapText="1"/>
      <protection locked="0"/>
    </xf>
    <xf numFmtId="0" fontId="11" fillId="0" borderId="44" xfId="0" applyFont="1" applyBorder="1" applyAlignment="1" applyProtection="1">
      <alignment horizontal="center" vertical="top" wrapText="1"/>
      <protection locked="0"/>
    </xf>
    <xf numFmtId="0" fontId="11" fillId="0" borderId="43" xfId="0" applyFont="1" applyBorder="1" applyAlignment="1" applyProtection="1">
      <alignment horizontal="center" vertical="top" wrapText="1"/>
      <protection locked="0"/>
    </xf>
    <xf numFmtId="164" fontId="11" fillId="0" borderId="42" xfId="0" applyNumberFormat="1" applyFont="1" applyBorder="1" applyAlignment="1" applyProtection="1">
      <alignment horizontal="center" vertical="top" wrapText="1"/>
      <protection locked="0"/>
    </xf>
    <xf numFmtId="164" fontId="11" fillId="0" borderId="44" xfId="0" applyNumberFormat="1" applyFont="1" applyBorder="1" applyAlignment="1" applyProtection="1">
      <alignment horizontal="center" vertical="top" wrapText="1"/>
      <protection locked="0"/>
    </xf>
    <xf numFmtId="164" fontId="11" fillId="0" borderId="43" xfId="0" applyNumberFormat="1" applyFont="1" applyBorder="1" applyAlignment="1" applyProtection="1">
      <alignment horizontal="center" vertical="top" wrapText="1"/>
      <protection locked="0"/>
    </xf>
    <xf numFmtId="0" fontId="9" fillId="0" borderId="1" xfId="0" applyFont="1" applyBorder="1" applyAlignment="1" applyProtection="1">
      <alignment horizontal="center" vertical="top" wrapText="1"/>
      <protection locked="0"/>
    </xf>
    <xf numFmtId="0" fontId="11" fillId="22" borderId="1" xfId="0" applyFont="1" applyFill="1" applyBorder="1" applyAlignment="1" applyProtection="1">
      <alignment horizontal="center" vertical="top" wrapText="1"/>
      <protection locked="0"/>
    </xf>
    <xf numFmtId="0" fontId="0" fillId="22" borderId="1" xfId="0" applyFill="1" applyBorder="1" applyAlignment="1" applyProtection="1">
      <alignment horizontal="center" vertical="top" wrapText="1"/>
      <protection locked="0"/>
    </xf>
    <xf numFmtId="9" fontId="11" fillId="22" borderId="1" xfId="5" applyFont="1" applyFill="1" applyBorder="1" applyAlignment="1" applyProtection="1">
      <alignment horizontal="center" vertical="top" wrapText="1"/>
      <protection locked="0"/>
    </xf>
    <xf numFmtId="0" fontId="11" fillId="22" borderId="1" xfId="0" applyFont="1" applyFill="1" applyBorder="1" applyAlignment="1">
      <alignment horizontal="center" vertical="top" wrapText="1"/>
    </xf>
    <xf numFmtId="9" fontId="14" fillId="22" borderId="1" xfId="5" applyFont="1" applyFill="1" applyBorder="1" applyAlignment="1" applyProtection="1">
      <alignment horizontal="center" vertical="top" wrapText="1"/>
    </xf>
    <xf numFmtId="0" fontId="30" fillId="22" borderId="1" xfId="0" applyFont="1" applyFill="1" applyBorder="1" applyAlignment="1" applyProtection="1">
      <alignment horizontal="center" vertical="top" wrapText="1"/>
      <protection locked="0"/>
    </xf>
    <xf numFmtId="0" fontId="11" fillId="22" borderId="1" xfId="0" applyFont="1" applyFill="1" applyBorder="1" applyAlignment="1" applyProtection="1">
      <alignment horizontal="center" vertical="top" textRotation="90" wrapText="1"/>
      <protection locked="0"/>
    </xf>
    <xf numFmtId="0" fontId="9" fillId="22" borderId="1" xfId="0" applyFont="1" applyFill="1" applyBorder="1" applyAlignment="1" applyProtection="1">
      <alignment horizontal="center" vertical="top" textRotation="90" wrapText="1"/>
      <protection locked="0"/>
    </xf>
    <xf numFmtId="0" fontId="0" fillId="22" borderId="1" xfId="0" applyFill="1" applyBorder="1" applyAlignment="1" applyProtection="1">
      <alignment horizontal="center" vertical="top" textRotation="90" wrapText="1"/>
      <protection locked="0"/>
    </xf>
    <xf numFmtId="9" fontId="11" fillId="22" borderId="42" xfId="5" applyFont="1" applyFill="1" applyBorder="1" applyAlignment="1" applyProtection="1">
      <alignment horizontal="center" vertical="top" wrapText="1"/>
    </xf>
    <xf numFmtId="9" fontId="11" fillId="22" borderId="44" xfId="5" applyFont="1" applyFill="1" applyBorder="1" applyAlignment="1" applyProtection="1">
      <alignment horizontal="center" vertical="top" wrapText="1"/>
    </xf>
    <xf numFmtId="9" fontId="11" fillId="22" borderId="43" xfId="5" applyFont="1" applyFill="1" applyBorder="1" applyAlignment="1" applyProtection="1">
      <alignment horizontal="center" vertical="top" wrapText="1"/>
    </xf>
    <xf numFmtId="0" fontId="11" fillId="22" borderId="42" xfId="0" applyFont="1" applyFill="1" applyBorder="1" applyAlignment="1" applyProtection="1">
      <alignment horizontal="center" vertical="top" textRotation="90" wrapText="1"/>
      <protection locked="0"/>
    </xf>
    <xf numFmtId="0" fontId="11" fillId="22" borderId="44" xfId="0" applyFont="1" applyFill="1" applyBorder="1" applyAlignment="1" applyProtection="1">
      <alignment horizontal="center" vertical="top" textRotation="90" wrapText="1"/>
      <protection locked="0"/>
    </xf>
    <xf numFmtId="0" fontId="11" fillId="22" borderId="43" xfId="0" applyFont="1" applyFill="1" applyBorder="1" applyAlignment="1" applyProtection="1">
      <alignment horizontal="center" vertical="top" textRotation="90" wrapText="1"/>
      <protection locked="0"/>
    </xf>
    <xf numFmtId="0" fontId="0" fillId="22" borderId="1" xfId="0" applyFill="1" applyBorder="1" applyAlignment="1">
      <alignment horizontal="center" vertical="top" wrapText="1"/>
    </xf>
    <xf numFmtId="0" fontId="11" fillId="22" borderId="42" xfId="0" applyFont="1" applyFill="1" applyBorder="1" applyAlignment="1" applyProtection="1">
      <alignment horizontal="center" vertical="top" wrapText="1"/>
      <protection locked="0"/>
    </xf>
    <xf numFmtId="0" fontId="11" fillId="22" borderId="44" xfId="0" applyFont="1" applyFill="1" applyBorder="1" applyAlignment="1" applyProtection="1">
      <alignment horizontal="center" vertical="top" wrapText="1"/>
      <protection locked="0"/>
    </xf>
    <xf numFmtId="0" fontId="11" fillId="22" borderId="43" xfId="0" applyFont="1" applyFill="1" applyBorder="1" applyAlignment="1" applyProtection="1">
      <alignment horizontal="center" vertical="top" wrapText="1"/>
      <protection locked="0"/>
    </xf>
    <xf numFmtId="0" fontId="13" fillId="22" borderId="1" xfId="0" applyFont="1" applyFill="1" applyBorder="1" applyAlignment="1">
      <alignment horizontal="center" vertical="top" wrapText="1"/>
    </xf>
    <xf numFmtId="164" fontId="11" fillId="22" borderId="1" xfId="0" applyNumberFormat="1" applyFont="1" applyFill="1" applyBorder="1" applyAlignment="1" applyProtection="1">
      <alignment horizontal="center" vertical="top" wrapText="1"/>
      <protection locked="0"/>
    </xf>
    <xf numFmtId="0" fontId="10" fillId="22" borderId="1" xfId="0" applyFont="1" applyFill="1" applyBorder="1" applyAlignment="1" applyProtection="1">
      <alignment horizontal="center" vertical="top" wrapText="1"/>
      <protection locked="0"/>
    </xf>
    <xf numFmtId="0" fontId="11" fillId="22" borderId="42" xfId="0" applyFont="1" applyFill="1" applyBorder="1" applyAlignment="1">
      <alignment horizontal="center" vertical="top" wrapText="1"/>
    </xf>
    <xf numFmtId="0" fontId="11" fillId="22" borderId="44" xfId="0" applyFont="1" applyFill="1" applyBorder="1" applyAlignment="1">
      <alignment horizontal="center" vertical="top" wrapText="1"/>
    </xf>
    <xf numFmtId="0" fontId="11" fillId="22" borderId="43" xfId="0" applyFont="1" applyFill="1" applyBorder="1" applyAlignment="1">
      <alignment horizontal="center" vertical="top" wrapText="1"/>
    </xf>
    <xf numFmtId="9" fontId="14" fillId="22" borderId="42" xfId="5" applyFont="1" applyFill="1" applyBorder="1" applyAlignment="1" applyProtection="1">
      <alignment horizontal="center" vertical="top" wrapText="1"/>
    </xf>
    <xf numFmtId="9" fontId="14" fillId="22" borderId="44" xfId="5" applyFont="1" applyFill="1" applyBorder="1" applyAlignment="1" applyProtection="1">
      <alignment horizontal="center" vertical="top" wrapText="1"/>
    </xf>
    <xf numFmtId="9" fontId="14" fillId="22" borderId="43" xfId="5" applyFont="1" applyFill="1" applyBorder="1" applyAlignment="1" applyProtection="1">
      <alignment horizontal="center" vertical="top" wrapText="1"/>
    </xf>
    <xf numFmtId="0" fontId="30" fillId="22" borderId="1" xfId="0" applyFont="1" applyFill="1" applyBorder="1" applyAlignment="1" applyProtection="1">
      <alignment horizontal="center" vertical="center" wrapText="1"/>
      <protection locked="0"/>
    </xf>
    <xf numFmtId="9" fontId="11" fillId="0" borderId="59" xfId="0" applyNumberFormat="1"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11" fillId="0" borderId="60" xfId="0" applyFont="1" applyBorder="1" applyAlignment="1" applyProtection="1">
      <alignment horizontal="center" vertical="top" wrapText="1"/>
      <protection locked="0"/>
    </xf>
    <xf numFmtId="0" fontId="11" fillId="0" borderId="46" xfId="0" applyFont="1" applyBorder="1" applyAlignment="1" applyProtection="1">
      <alignment horizontal="center" vertical="top" wrapText="1"/>
      <protection locked="0"/>
    </xf>
    <xf numFmtId="9" fontId="11" fillId="0" borderId="46" xfId="5" applyFont="1" applyFill="1" applyBorder="1" applyAlignment="1" applyProtection="1">
      <alignment horizontal="center" vertical="top" wrapText="1"/>
      <protection locked="0"/>
    </xf>
    <xf numFmtId="0" fontId="17" fillId="0" borderId="1" xfId="0" applyFont="1" applyBorder="1" applyAlignment="1" applyProtection="1">
      <alignment horizontal="center" vertical="top" wrapText="1"/>
      <protection locked="0"/>
    </xf>
    <xf numFmtId="0" fontId="30" fillId="0" borderId="42" xfId="0" applyFont="1" applyBorder="1" applyAlignment="1" applyProtection="1">
      <alignment horizontal="center" vertical="center" wrapText="1"/>
      <protection locked="0"/>
    </xf>
    <xf numFmtId="0" fontId="30" fillId="0" borderId="44" xfId="0" applyFont="1" applyBorder="1" applyAlignment="1" applyProtection="1">
      <alignment horizontal="center" vertical="center" wrapText="1"/>
      <protection locked="0"/>
    </xf>
    <xf numFmtId="0" fontId="30" fillId="0" borderId="43" xfId="0" applyFont="1" applyBorder="1" applyAlignment="1" applyProtection="1">
      <alignment horizontal="center" vertical="center" wrapText="1"/>
      <protection locked="0"/>
    </xf>
    <xf numFmtId="0" fontId="9" fillId="22" borderId="1" xfId="0" applyFont="1" applyFill="1" applyBorder="1" applyAlignment="1" applyProtection="1">
      <alignment horizontal="center" vertical="top" wrapText="1"/>
      <protection locked="0"/>
    </xf>
    <xf numFmtId="0" fontId="11" fillId="6" borderId="1" xfId="0" applyFont="1" applyFill="1" applyBorder="1" applyAlignment="1" applyProtection="1">
      <alignment horizontal="center" vertical="top" wrapText="1"/>
      <protection locked="0"/>
    </xf>
    <xf numFmtId="9" fontId="11" fillId="6" borderId="1" xfId="5" applyFont="1" applyFill="1" applyBorder="1" applyAlignment="1" applyProtection="1">
      <alignment horizontal="center" vertical="center" wrapText="1"/>
      <protection locked="0"/>
    </xf>
    <xf numFmtId="0" fontId="9" fillId="22" borderId="1" xfId="0" applyFont="1" applyFill="1" applyBorder="1" applyAlignment="1">
      <alignment horizontal="center" vertical="top" wrapText="1"/>
    </xf>
    <xf numFmtId="0" fontId="11" fillId="0" borderId="45" xfId="0" applyFont="1" applyBorder="1" applyAlignment="1" applyProtection="1">
      <alignment horizontal="center" vertical="top" wrapText="1"/>
      <protection locked="0"/>
    </xf>
    <xf numFmtId="0" fontId="11" fillId="0" borderId="20" xfId="0" applyFont="1" applyBorder="1" applyAlignment="1" applyProtection="1">
      <alignment horizontal="center" vertical="top" wrapText="1"/>
      <protection locked="0"/>
    </xf>
    <xf numFmtId="0" fontId="11" fillId="0" borderId="25" xfId="0" applyFont="1" applyBorder="1" applyAlignment="1" applyProtection="1">
      <alignment horizontal="center" vertical="top" wrapText="1"/>
      <protection locked="0"/>
    </xf>
    <xf numFmtId="9" fontId="11" fillId="6" borderId="1" xfId="5" applyFont="1" applyFill="1" applyBorder="1" applyAlignment="1" applyProtection="1">
      <alignment horizontal="center" vertical="top" wrapText="1"/>
      <protection locked="0"/>
    </xf>
    <xf numFmtId="0" fontId="9" fillId="6" borderId="1" xfId="0" applyFont="1" applyFill="1" applyBorder="1" applyAlignment="1" applyProtection="1">
      <alignment horizontal="center" vertical="top" wrapText="1"/>
      <protection locked="0"/>
    </xf>
    <xf numFmtId="0" fontId="9" fillId="0" borderId="46" xfId="0" applyFont="1" applyBorder="1" applyAlignment="1" applyProtection="1">
      <alignment horizontal="center" vertical="top" wrapText="1"/>
      <protection locked="0"/>
    </xf>
    <xf numFmtId="164" fontId="11" fillId="6" borderId="1" xfId="0" applyNumberFormat="1" applyFont="1" applyFill="1" applyBorder="1" applyAlignment="1" applyProtection="1">
      <alignment horizontal="center" vertical="top" wrapText="1"/>
      <protection locked="0"/>
    </xf>
    <xf numFmtId="0" fontId="11" fillId="6" borderId="42" xfId="0" applyFont="1" applyFill="1" applyBorder="1" applyAlignment="1" applyProtection="1">
      <alignment horizontal="center" vertical="top" textRotation="90" wrapText="1"/>
      <protection locked="0"/>
    </xf>
    <xf numFmtId="0" fontId="11" fillId="6" borderId="44" xfId="0" applyFont="1" applyFill="1" applyBorder="1" applyAlignment="1" applyProtection="1">
      <alignment horizontal="center" vertical="top" textRotation="90" wrapText="1"/>
      <protection locked="0"/>
    </xf>
    <xf numFmtId="0" fontId="11" fillId="6" borderId="43" xfId="0" applyFont="1" applyFill="1" applyBorder="1" applyAlignment="1" applyProtection="1">
      <alignment horizontal="center" vertical="top" textRotation="90" wrapText="1"/>
      <protection locked="0"/>
    </xf>
    <xf numFmtId="9" fontId="14" fillId="6" borderId="1" xfId="5" applyFont="1" applyFill="1" applyBorder="1" applyAlignment="1" applyProtection="1">
      <alignment horizontal="center" vertical="top" wrapText="1"/>
    </xf>
    <xf numFmtId="0" fontId="9" fillId="6" borderId="1" xfId="0" applyFont="1" applyFill="1" applyBorder="1" applyAlignment="1">
      <alignment horizontal="center" vertical="top" wrapText="1"/>
    </xf>
    <xf numFmtId="0" fontId="11" fillId="6" borderId="1" xfId="0" applyFont="1" applyFill="1" applyBorder="1" applyAlignment="1" applyProtection="1">
      <alignment horizontal="center" vertical="top" textRotation="90" wrapText="1"/>
      <protection locked="0"/>
    </xf>
    <xf numFmtId="0" fontId="9" fillId="6" borderId="1" xfId="0" applyFont="1" applyFill="1" applyBorder="1" applyAlignment="1" applyProtection="1">
      <alignment horizontal="center" vertical="top" textRotation="90" wrapText="1"/>
      <protection locked="0"/>
    </xf>
    <xf numFmtId="0" fontId="30" fillId="6" borderId="1" xfId="0" applyFont="1" applyFill="1" applyBorder="1" applyAlignment="1" applyProtection="1">
      <alignment horizontal="center" vertical="top" wrapText="1"/>
      <protection locked="0"/>
    </xf>
    <xf numFmtId="0" fontId="11" fillId="6" borderId="1" xfId="0" applyFont="1" applyFill="1" applyBorder="1" applyAlignment="1">
      <alignment horizontal="center" vertical="top" wrapText="1"/>
    </xf>
    <xf numFmtId="0" fontId="0" fillId="0" borderId="1" xfId="0" applyBorder="1" applyAlignment="1" applyProtection="1">
      <alignment horizontal="center" vertical="top" wrapText="1"/>
      <protection locked="0"/>
    </xf>
    <xf numFmtId="9" fontId="11" fillId="0" borderId="1" xfId="5" applyFont="1" applyFill="1" applyBorder="1" applyAlignment="1" applyProtection="1">
      <alignment horizontal="center" vertical="top" wrapText="1"/>
      <protection locked="0"/>
    </xf>
    <xf numFmtId="0" fontId="9" fillId="0" borderId="42" xfId="0" applyFont="1" applyBorder="1" applyAlignment="1" applyProtection="1">
      <alignment horizontal="center" vertical="top" wrapText="1"/>
      <protection locked="0"/>
    </xf>
    <xf numFmtId="9" fontId="11" fillId="0" borderId="46" xfId="0" applyNumberFormat="1" applyFont="1" applyBorder="1" applyAlignment="1" applyProtection="1">
      <alignment horizontal="center" vertical="top" wrapText="1"/>
      <protection locked="0"/>
    </xf>
    <xf numFmtId="0" fontId="11" fillId="29" borderId="50" xfId="0" applyFont="1" applyFill="1" applyBorder="1" applyAlignment="1">
      <alignment horizontal="center" vertical="center" wrapText="1"/>
    </xf>
    <xf numFmtId="0" fontId="11" fillId="29" borderId="49" xfId="0" applyFont="1" applyFill="1" applyBorder="1" applyAlignment="1">
      <alignment horizontal="center" vertical="center" wrapText="1"/>
    </xf>
    <xf numFmtId="0" fontId="11" fillId="29" borderId="51" xfId="0" applyFont="1" applyFill="1" applyBorder="1" applyAlignment="1">
      <alignment horizontal="center" vertical="center" wrapText="1"/>
    </xf>
    <xf numFmtId="164" fontId="11" fillId="0" borderId="1" xfId="0" applyNumberFormat="1" applyFont="1" applyBorder="1" applyAlignment="1" applyProtection="1">
      <alignment horizontal="center" vertical="top" wrapText="1"/>
      <protection locked="0"/>
    </xf>
    <xf numFmtId="0" fontId="11" fillId="22" borderId="1" xfId="0" applyFont="1" applyFill="1" applyBorder="1" applyAlignment="1" applyProtection="1">
      <alignment horizontal="left" vertical="top" wrapText="1"/>
      <protection locked="0"/>
    </xf>
    <xf numFmtId="164" fontId="11" fillId="6" borderId="1" xfId="0" applyNumberFormat="1" applyFont="1" applyFill="1" applyBorder="1" applyAlignment="1" applyProtection="1">
      <alignment horizontal="center" vertical="center" wrapText="1"/>
      <protection locked="0"/>
    </xf>
    <xf numFmtId="9" fontId="11" fillId="29" borderId="50" xfId="0" applyNumberFormat="1" applyFont="1" applyFill="1" applyBorder="1" applyAlignment="1">
      <alignment horizontal="center" vertical="center" wrapText="1"/>
    </xf>
    <xf numFmtId="9" fontId="11" fillId="29" borderId="49" xfId="0" applyNumberFormat="1" applyFont="1" applyFill="1" applyBorder="1" applyAlignment="1">
      <alignment horizontal="center" vertical="center" wrapText="1"/>
    </xf>
    <xf numFmtId="9" fontId="11" fillId="29" borderId="51" xfId="0" applyNumberFormat="1" applyFont="1" applyFill="1" applyBorder="1" applyAlignment="1">
      <alignment horizontal="center" vertical="center" wrapText="1"/>
    </xf>
    <xf numFmtId="0" fontId="11" fillId="29" borderId="52" xfId="0" applyFont="1" applyFill="1" applyBorder="1" applyAlignment="1">
      <alignment horizontal="center" vertical="center" wrapText="1"/>
    </xf>
    <xf numFmtId="0" fontId="11" fillId="29" borderId="53" xfId="0" applyFont="1" applyFill="1" applyBorder="1" applyAlignment="1">
      <alignment horizontal="center" vertical="center" wrapText="1"/>
    </xf>
    <xf numFmtId="0" fontId="11" fillId="29" borderId="54" xfId="0" applyFont="1" applyFill="1" applyBorder="1" applyAlignment="1">
      <alignment horizontal="center" vertical="center" wrapText="1"/>
    </xf>
    <xf numFmtId="0" fontId="11" fillId="0" borderId="4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3" xfId="0" applyFont="1" applyBorder="1" applyAlignment="1">
      <alignment horizontal="center"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2" xfId="0" applyNumberFormat="1" applyFont="1" applyBorder="1" applyAlignment="1">
      <alignment horizontal="center" vertical="center" wrapText="1"/>
    </xf>
    <xf numFmtId="0" fontId="11" fillId="29" borderId="46" xfId="0" applyFont="1" applyFill="1" applyBorder="1" applyAlignment="1">
      <alignment horizontal="center" vertical="center" wrapText="1"/>
    </xf>
    <xf numFmtId="0" fontId="11" fillId="0" borderId="59" xfId="0" applyFont="1" applyBorder="1" applyAlignment="1" applyProtection="1">
      <alignment horizontal="center" vertical="center" wrapText="1"/>
      <protection locked="0"/>
    </xf>
    <xf numFmtId="0" fontId="11" fillId="0" borderId="37" xfId="0" applyFont="1" applyBorder="1" applyAlignment="1" applyProtection="1">
      <alignment horizontal="center" vertical="top" wrapText="1"/>
      <protection locked="0"/>
    </xf>
    <xf numFmtId="0" fontId="9" fillId="0" borderId="37" xfId="0" applyFont="1" applyBorder="1" applyAlignment="1" applyProtection="1">
      <alignment horizontal="center" vertical="top" wrapText="1"/>
      <protection locked="0"/>
    </xf>
    <xf numFmtId="0" fontId="9" fillId="0" borderId="9" xfId="0" applyFont="1" applyBorder="1" applyAlignment="1" applyProtection="1">
      <alignment horizontal="center" vertical="top" wrapText="1"/>
      <protection locked="0"/>
    </xf>
    <xf numFmtId="0" fontId="11" fillId="4" borderId="1" xfId="0" applyFont="1" applyFill="1" applyBorder="1" applyAlignment="1" applyProtection="1">
      <alignment horizontal="center" vertical="top" wrapText="1"/>
      <protection locked="0"/>
    </xf>
    <xf numFmtId="0" fontId="0" fillId="4" borderId="1" xfId="0" applyFill="1" applyBorder="1" applyAlignment="1" applyProtection="1">
      <alignment horizontal="center" vertical="top" wrapText="1"/>
      <protection locked="0"/>
    </xf>
    <xf numFmtId="0" fontId="11" fillId="0" borderId="1" xfId="0" applyFont="1" applyBorder="1" applyAlignment="1" applyProtection="1">
      <alignment horizontal="left" vertical="top" wrapText="1"/>
      <protection locked="0"/>
    </xf>
    <xf numFmtId="0" fontId="11" fillId="0" borderId="58" xfId="0" applyFont="1" applyBorder="1" applyAlignment="1" applyProtection="1">
      <alignment horizontal="center" vertical="top" wrapText="1"/>
      <protection locked="0"/>
    </xf>
    <xf numFmtId="0" fontId="11" fillId="0" borderId="49" xfId="0" applyFont="1" applyBorder="1" applyAlignment="1" applyProtection="1">
      <alignment horizontal="center" vertical="top" wrapText="1"/>
      <protection locked="0"/>
    </xf>
    <xf numFmtId="0" fontId="11" fillId="0" borderId="59" xfId="0" applyFont="1" applyBorder="1" applyAlignment="1" applyProtection="1">
      <alignment horizontal="center" vertical="top" wrapText="1"/>
      <protection locked="0"/>
    </xf>
    <xf numFmtId="9" fontId="11" fillId="0" borderId="52" xfId="0" applyNumberFormat="1" applyFont="1" applyBorder="1" applyAlignment="1" applyProtection="1">
      <alignment horizontal="center" vertical="top" wrapText="1"/>
      <protection locked="0"/>
    </xf>
    <xf numFmtId="0" fontId="11" fillId="0" borderId="53" xfId="0" applyFont="1" applyBorder="1" applyAlignment="1" applyProtection="1">
      <alignment horizontal="center" vertical="top" wrapText="1"/>
      <protection locked="0"/>
    </xf>
    <xf numFmtId="0" fontId="9" fillId="4" borderId="1" xfId="0" applyFont="1" applyFill="1" applyBorder="1" applyAlignment="1" applyProtection="1">
      <alignment horizontal="center" vertical="top" wrapText="1"/>
      <protection locked="0"/>
    </xf>
    <xf numFmtId="0" fontId="11" fillId="0" borderId="8" xfId="0" applyFont="1" applyBorder="1" applyAlignment="1" applyProtection="1">
      <alignment horizontal="center" vertical="top" wrapText="1"/>
      <protection locked="0"/>
    </xf>
    <xf numFmtId="0" fontId="9" fillId="0" borderId="8" xfId="0" applyFont="1" applyBorder="1" applyAlignment="1" applyProtection="1">
      <alignment horizontal="center" vertical="top" wrapText="1"/>
      <protection locked="0"/>
    </xf>
    <xf numFmtId="0" fontId="11" fillId="0" borderId="54" xfId="0" applyFont="1" applyBorder="1" applyAlignment="1" applyProtection="1">
      <alignment horizontal="center" vertical="top" wrapText="1"/>
      <protection locked="0"/>
    </xf>
    <xf numFmtId="0" fontId="11" fillId="6" borderId="42" xfId="0" applyFont="1" applyFill="1" applyBorder="1" applyAlignment="1" applyProtection="1">
      <alignment horizontal="center" vertical="top" wrapText="1"/>
      <protection locked="0"/>
    </xf>
    <xf numFmtId="0" fontId="11" fillId="6" borderId="44" xfId="0" applyFont="1" applyFill="1" applyBorder="1" applyAlignment="1" applyProtection="1">
      <alignment horizontal="center" vertical="top" wrapText="1"/>
      <protection locked="0"/>
    </xf>
    <xf numFmtId="0" fontId="11" fillId="6" borderId="43" xfId="0" applyFont="1" applyFill="1" applyBorder="1" applyAlignment="1" applyProtection="1">
      <alignment horizontal="center" vertical="top" wrapText="1"/>
      <protection locked="0"/>
    </xf>
    <xf numFmtId="0" fontId="11" fillId="0" borderId="43" xfId="0" applyFont="1" applyBorder="1" applyAlignment="1" applyProtection="1">
      <alignment horizontal="left" vertical="top" wrapText="1"/>
      <protection locked="0"/>
    </xf>
    <xf numFmtId="0" fontId="11" fillId="0" borderId="37" xfId="0" applyFont="1" applyBorder="1" applyAlignment="1" applyProtection="1">
      <alignment horizontal="left" vertical="top" wrapText="1"/>
      <protection locked="0"/>
    </xf>
    <xf numFmtId="0" fontId="11" fillId="4" borderId="42" xfId="0" applyFont="1" applyFill="1" applyBorder="1" applyAlignment="1" applyProtection="1">
      <alignment horizontal="center" vertical="top" wrapText="1"/>
      <protection locked="0"/>
    </xf>
    <xf numFmtId="0" fontId="11" fillId="4" borderId="44" xfId="0" applyFont="1" applyFill="1" applyBorder="1" applyAlignment="1" applyProtection="1">
      <alignment horizontal="center" vertical="top" wrapText="1"/>
      <protection locked="0"/>
    </xf>
    <xf numFmtId="0" fontId="11" fillId="4" borderId="43" xfId="0" applyFont="1" applyFill="1" applyBorder="1" applyAlignment="1" applyProtection="1">
      <alignment horizontal="center" vertical="top" wrapText="1"/>
      <protection locked="0"/>
    </xf>
    <xf numFmtId="0" fontId="11" fillId="6" borderId="1" xfId="0" applyFont="1" applyFill="1" applyBorder="1" applyAlignment="1" applyProtection="1">
      <alignment horizontal="left" vertical="top" wrapText="1"/>
      <protection locked="0"/>
    </xf>
    <xf numFmtId="0" fontId="9" fillId="6" borderId="1" xfId="0" applyFont="1" applyFill="1" applyBorder="1" applyAlignment="1" applyProtection="1">
      <alignment horizontal="center" vertical="center" textRotation="90" wrapText="1"/>
      <protection locked="0"/>
    </xf>
    <xf numFmtId="0" fontId="11" fillId="6" borderId="42" xfId="0" applyFont="1" applyFill="1" applyBorder="1" applyAlignment="1" applyProtection="1">
      <alignment horizontal="center" vertical="center" wrapText="1"/>
      <protection locked="0"/>
    </xf>
    <xf numFmtId="0" fontId="11" fillId="6" borderId="44" xfId="0" applyFont="1" applyFill="1" applyBorder="1" applyAlignment="1" applyProtection="1">
      <alignment horizontal="center" vertical="center" wrapText="1"/>
      <protection locked="0"/>
    </xf>
    <xf numFmtId="0" fontId="11" fillId="6" borderId="43" xfId="0" applyFont="1" applyFill="1" applyBorder="1" applyAlignment="1" applyProtection="1">
      <alignment horizontal="center" vertical="center" wrapText="1"/>
      <protection locked="0"/>
    </xf>
    <xf numFmtId="0" fontId="11" fillId="6" borderId="42" xfId="0" applyFont="1" applyFill="1" applyBorder="1" applyAlignment="1">
      <alignment horizontal="center" vertical="center" wrapText="1"/>
    </xf>
    <xf numFmtId="0" fontId="11" fillId="6" borderId="44" xfId="0" applyFont="1" applyFill="1" applyBorder="1" applyAlignment="1">
      <alignment horizontal="center" vertical="center" wrapText="1"/>
    </xf>
    <xf numFmtId="0" fontId="11" fillId="6" borderId="43" xfId="0" applyFont="1" applyFill="1" applyBorder="1" applyAlignment="1">
      <alignment horizontal="center" vertical="center" wrapText="1"/>
    </xf>
    <xf numFmtId="9" fontId="14" fillId="6" borderId="42" xfId="5" applyFont="1" applyFill="1" applyBorder="1" applyAlignment="1" applyProtection="1">
      <alignment horizontal="center" vertical="center" wrapText="1"/>
    </xf>
    <xf numFmtId="9" fontId="14" fillId="6" borderId="44" xfId="5" applyFont="1" applyFill="1" applyBorder="1" applyAlignment="1" applyProtection="1">
      <alignment horizontal="center" vertical="center" wrapText="1"/>
    </xf>
    <xf numFmtId="9" fontId="14" fillId="6" borderId="43" xfId="5"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protection locked="0"/>
    </xf>
    <xf numFmtId="0" fontId="11" fillId="6" borderId="42" xfId="0" applyFont="1" applyFill="1" applyBorder="1" applyAlignment="1" applyProtection="1">
      <alignment horizontal="center" vertical="center" textRotation="90" wrapText="1"/>
      <protection locked="0"/>
    </xf>
    <xf numFmtId="0" fontId="11" fillId="6" borderId="44" xfId="0" applyFont="1" applyFill="1" applyBorder="1" applyAlignment="1" applyProtection="1">
      <alignment horizontal="center" vertical="center" textRotation="90" wrapText="1"/>
      <protection locked="0"/>
    </xf>
    <xf numFmtId="0" fontId="11" fillId="6" borderId="43" xfId="0" applyFont="1" applyFill="1" applyBorder="1" applyAlignment="1" applyProtection="1">
      <alignment horizontal="center" vertical="center" textRotation="90" wrapText="1"/>
      <protection locked="0"/>
    </xf>
    <xf numFmtId="0" fontId="3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top" wrapText="1"/>
      <protection locked="0"/>
    </xf>
    <xf numFmtId="9" fontId="11" fillId="0" borderId="43" xfId="0" applyNumberFormat="1" applyFont="1" applyBorder="1" applyAlignment="1" applyProtection="1">
      <alignment horizontal="center" vertical="top" wrapText="1"/>
      <protection locked="0"/>
    </xf>
    <xf numFmtId="9" fontId="11" fillId="0" borderId="1" xfId="0" applyNumberFormat="1" applyFont="1"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0" fontId="11" fillId="0" borderId="9" xfId="0" applyFont="1" applyBorder="1" applyAlignment="1" applyProtection="1">
      <alignment horizontal="center" vertical="top" wrapText="1"/>
      <protection locked="0"/>
    </xf>
    <xf numFmtId="0" fontId="11" fillId="0" borderId="10" xfId="0" applyFont="1" applyBorder="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0" fontId="14" fillId="0" borderId="37"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45"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14" fillId="9" borderId="9" xfId="0" applyFont="1" applyFill="1" applyBorder="1" applyAlignment="1" applyProtection="1">
      <alignment horizontal="center" vertical="center" wrapText="1"/>
      <protection locked="0"/>
    </xf>
    <xf numFmtId="0" fontId="14" fillId="9" borderId="11" xfId="0" applyFont="1" applyFill="1" applyBorder="1" applyAlignment="1" applyProtection="1">
      <alignment horizontal="center" vertical="center" wrapText="1"/>
      <protection locked="0"/>
    </xf>
    <xf numFmtId="0" fontId="14" fillId="9" borderId="45" xfId="0" applyFont="1" applyFill="1" applyBorder="1" applyAlignment="1" applyProtection="1">
      <alignment horizontal="center" vertical="center" wrapText="1"/>
      <protection locked="0"/>
    </xf>
    <xf numFmtId="0" fontId="14" fillId="9" borderId="12" xfId="0" applyFont="1" applyFill="1" applyBorder="1" applyAlignment="1" applyProtection="1">
      <alignment horizontal="center" vertical="center" wrapText="1"/>
      <protection locked="0"/>
    </xf>
    <xf numFmtId="0" fontId="14" fillId="9" borderId="24" xfId="0" applyFont="1" applyFill="1" applyBorder="1" applyAlignment="1" applyProtection="1">
      <alignment horizontal="center" vertical="center" wrapText="1"/>
      <protection locked="0"/>
    </xf>
    <xf numFmtId="0" fontId="14" fillId="9" borderId="25" xfId="0" applyFont="1" applyFill="1" applyBorder="1" applyAlignment="1" applyProtection="1">
      <alignment horizontal="center" vertical="center" wrapText="1"/>
      <protection locked="0"/>
    </xf>
    <xf numFmtId="0" fontId="14" fillId="9" borderId="1" xfId="0" applyFont="1" applyFill="1" applyBorder="1" applyAlignment="1" applyProtection="1">
      <alignment horizontal="center" vertical="center" wrapText="1"/>
      <protection locked="0"/>
    </xf>
    <xf numFmtId="0" fontId="14" fillId="24" borderId="1" xfId="0" applyFont="1" applyFill="1" applyBorder="1" applyAlignment="1" applyProtection="1">
      <alignment horizontal="center" vertical="center" wrapText="1"/>
      <protection locked="0"/>
    </xf>
    <xf numFmtId="0" fontId="14" fillId="23" borderId="9" xfId="0" applyFont="1" applyFill="1" applyBorder="1" applyAlignment="1" applyProtection="1">
      <alignment horizontal="center" vertical="center" wrapText="1"/>
      <protection locked="0"/>
    </xf>
    <xf numFmtId="0" fontId="14" fillId="23" borderId="11" xfId="0" applyFont="1" applyFill="1" applyBorder="1" applyAlignment="1" applyProtection="1">
      <alignment horizontal="center" vertical="center" wrapText="1"/>
      <protection locked="0"/>
    </xf>
    <xf numFmtId="0" fontId="14" fillId="23" borderId="45" xfId="0" applyFont="1" applyFill="1" applyBorder="1" applyAlignment="1" applyProtection="1">
      <alignment horizontal="center" vertical="center" wrapText="1"/>
      <protection locked="0"/>
    </xf>
    <xf numFmtId="0" fontId="14" fillId="23" borderId="12" xfId="0" applyFont="1" applyFill="1" applyBorder="1" applyAlignment="1" applyProtection="1">
      <alignment horizontal="center" vertical="center" wrapText="1"/>
      <protection locked="0"/>
    </xf>
    <xf numFmtId="0" fontId="14" fillId="23" borderId="24" xfId="0" applyFont="1" applyFill="1" applyBorder="1" applyAlignment="1" applyProtection="1">
      <alignment horizontal="center" vertical="center" wrapText="1"/>
      <protection locked="0"/>
    </xf>
    <xf numFmtId="0" fontId="14" fillId="23" borderId="25"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31" fillId="24" borderId="1" xfId="0" applyFont="1" applyFill="1" applyBorder="1" applyAlignment="1" applyProtection="1">
      <alignment horizontal="center" vertical="center" wrapText="1"/>
      <protection locked="0"/>
    </xf>
    <xf numFmtId="0" fontId="31" fillId="24" borderId="42" xfId="0" applyFont="1" applyFill="1" applyBorder="1" applyAlignment="1" applyProtection="1">
      <alignment horizontal="center" vertical="center" wrapText="1"/>
      <protection locked="0"/>
    </xf>
    <xf numFmtId="9" fontId="14" fillId="24" borderId="1" xfId="5" applyFont="1" applyFill="1" applyBorder="1" applyAlignment="1" applyProtection="1">
      <alignment horizontal="center" vertical="center" wrapText="1"/>
      <protection locked="0"/>
    </xf>
    <xf numFmtId="9" fontId="14" fillId="24" borderId="42" xfId="5" applyFont="1" applyFill="1" applyBorder="1" applyAlignment="1" applyProtection="1">
      <alignment horizontal="center" vertical="center" wrapText="1"/>
      <protection locked="0"/>
    </xf>
    <xf numFmtId="0" fontId="14" fillId="24" borderId="42" xfId="0" applyFont="1" applyFill="1" applyBorder="1" applyAlignment="1" applyProtection="1">
      <alignment horizontal="center" vertical="center" wrapText="1"/>
      <protection locked="0"/>
    </xf>
    <xf numFmtId="9" fontId="14" fillId="24" borderId="43" xfId="5" applyFont="1" applyFill="1" applyBorder="1" applyAlignment="1" applyProtection="1">
      <alignment horizontal="center" vertical="center" wrapText="1"/>
      <protection locked="0"/>
    </xf>
    <xf numFmtId="0" fontId="18" fillId="24" borderId="1" xfId="0" applyFont="1" applyFill="1" applyBorder="1" applyAlignment="1" applyProtection="1">
      <alignment horizontal="center" vertical="center" wrapText="1"/>
      <protection locked="0"/>
    </xf>
    <xf numFmtId="0" fontId="18" fillId="24" borderId="42" xfId="0" applyFont="1" applyFill="1" applyBorder="1" applyAlignment="1" applyProtection="1">
      <alignment horizontal="center" vertical="center" wrapText="1"/>
      <protection locked="0"/>
    </xf>
  </cellXfs>
  <cellStyles count="7">
    <cellStyle name="Hipervínculo 3" xfId="4" xr:uid="{26689330-70CE-478E-81CE-9C8AEC9774EC}"/>
    <cellStyle name="Hyperlink" xfId="6" xr:uid="{00000000-000B-0000-0000-000008000000}"/>
    <cellStyle name="Normal" xfId="0" builtinId="0"/>
    <cellStyle name="Normal 2" xfId="3" xr:uid="{F5817C59-51D1-4DDC-AA15-EBD998A625C2}"/>
    <cellStyle name="Normal 3" xfId="2" xr:uid="{0687C647-DBE6-45FA-9578-EBF7028ECDAD}"/>
    <cellStyle name="Normal 9" xfId="1" xr:uid="{81A60DB1-83D9-44D0-8957-0F37FAE903F5}"/>
    <cellStyle name="Porcentaje" xfId="5" builtinId="5"/>
  </cellStyles>
  <dxfs count="276">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297657</xdr:colOff>
      <xdr:row>0</xdr:row>
      <xdr:rowOff>107156</xdr:rowOff>
    </xdr:from>
    <xdr:to>
      <xdr:col>1</xdr:col>
      <xdr:colOff>264319</xdr:colOff>
      <xdr:row>2</xdr:row>
      <xdr:rowOff>240506</xdr:rowOff>
    </xdr:to>
    <xdr:pic>
      <xdr:nvPicPr>
        <xdr:cNvPr id="2" name="Imagen 1" descr="escudo_negro">
          <a:extLst>
            <a:ext uri="{FF2B5EF4-FFF2-40B4-BE49-F238E27FC236}">
              <a16:creationId xmlns:a16="http://schemas.microsoft.com/office/drawing/2014/main" id="{E4BADFCE-8219-4DA0-BEDC-BF887217C9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657" y="107156"/>
          <a:ext cx="604837"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52917</xdr:colOff>
      <xdr:row>0</xdr:row>
      <xdr:rowOff>218017</xdr:rowOff>
    </xdr:from>
    <xdr:to>
      <xdr:col>9</xdr:col>
      <xdr:colOff>557742</xdr:colOff>
      <xdr:row>2</xdr:row>
      <xdr:rowOff>0</xdr:rowOff>
    </xdr:to>
    <xdr:pic>
      <xdr:nvPicPr>
        <xdr:cNvPr id="3" name="Imagen 2">
          <a:extLst>
            <a:ext uri="{FF2B5EF4-FFF2-40B4-BE49-F238E27FC236}">
              <a16:creationId xmlns:a16="http://schemas.microsoft.com/office/drawing/2014/main" id="{EC5E1459-DCF2-4D7B-B57F-4C61A10B30D1}"/>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2"/>
        <a:stretch>
          <a:fillRect/>
        </a:stretch>
      </xdr:blipFill>
      <xdr:spPr>
        <a:xfrm>
          <a:off x="5799667" y="218017"/>
          <a:ext cx="1139825" cy="374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631032</xdr:colOff>
      <xdr:row>0</xdr:row>
      <xdr:rowOff>154781</xdr:rowOff>
    </xdr:from>
    <xdr:to>
      <xdr:col>0</xdr:col>
      <xdr:colOff>1214437</xdr:colOff>
      <xdr:row>2</xdr:row>
      <xdr:rowOff>166687</xdr:rowOff>
    </xdr:to>
    <xdr:pic>
      <xdr:nvPicPr>
        <xdr:cNvPr id="2" name="Imagen 1" descr="escudo_negro">
          <a:extLst>
            <a:ext uri="{FF2B5EF4-FFF2-40B4-BE49-F238E27FC236}">
              <a16:creationId xmlns:a16="http://schemas.microsoft.com/office/drawing/2014/main" id="{7E9A6D44-A059-4F2F-B0C0-D6399FBE18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032" y="154781"/>
          <a:ext cx="583405" cy="607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100541</xdr:colOff>
      <xdr:row>0</xdr:row>
      <xdr:rowOff>83345</xdr:rowOff>
    </xdr:from>
    <xdr:to>
      <xdr:col>19</xdr:col>
      <xdr:colOff>74067</xdr:colOff>
      <xdr:row>2</xdr:row>
      <xdr:rowOff>119064</xdr:rowOff>
    </xdr:to>
    <xdr:pic>
      <xdr:nvPicPr>
        <xdr:cNvPr id="3" name="Imagen 2">
          <a:extLst>
            <a:ext uri="{FF2B5EF4-FFF2-40B4-BE49-F238E27FC236}">
              <a16:creationId xmlns:a16="http://schemas.microsoft.com/office/drawing/2014/main" id="{7F0C3B25-5483-4140-9EDE-EA2B1D5D8FA5}"/>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2"/>
        <a:stretch>
          <a:fillRect/>
        </a:stretch>
      </xdr:blipFill>
      <xdr:spPr>
        <a:xfrm>
          <a:off x="13364104" y="83345"/>
          <a:ext cx="1759463" cy="6310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2" name="Imagen 1">
          <a:extLst>
            <a:ext uri="{FF2B5EF4-FFF2-40B4-BE49-F238E27FC236}">
              <a16:creationId xmlns:a16="http://schemas.microsoft.com/office/drawing/2014/main" id="{AB210CF2-07A2-4552-A977-29AD711CA245}"/>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3" name="Imagen 2">
          <a:extLst>
            <a:ext uri="{FF2B5EF4-FFF2-40B4-BE49-F238E27FC236}">
              <a16:creationId xmlns:a16="http://schemas.microsoft.com/office/drawing/2014/main" id="{B65EE5F6-A5CF-4B3A-BBCD-F10C29E63095}"/>
            </a:ext>
          </a:extLst>
        </xdr:cNvPr>
        <xdr:cNvPicPr>
          <a:picLocks noChangeAspect="1"/>
        </xdr:cNvPicPr>
      </xdr:nvPicPr>
      <xdr:blipFill>
        <a:blip xmlns:r="http://schemas.openxmlformats.org/officeDocument/2006/relationships" r:embed="rId2"/>
        <a:stretch>
          <a:fillRect/>
        </a:stretch>
      </xdr:blipFill>
      <xdr:spPr>
        <a:xfrm>
          <a:off x="3333750" y="4419600"/>
          <a:ext cx="5734050" cy="37134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416220</xdr:colOff>
      <xdr:row>0</xdr:row>
      <xdr:rowOff>80842</xdr:rowOff>
    </xdr:from>
    <xdr:ext cx="609193" cy="756906"/>
    <xdr:pic>
      <xdr:nvPicPr>
        <xdr:cNvPr id="2" name="image5.png" descr="escudo_negro">
          <a:extLst>
            <a:ext uri="{FF2B5EF4-FFF2-40B4-BE49-F238E27FC236}">
              <a16:creationId xmlns:a16="http://schemas.microsoft.com/office/drawing/2014/main" id="{73679D0E-C2D6-476F-AC5F-0BBFA17572E1}"/>
            </a:ext>
          </a:extLst>
        </xdr:cNvPr>
        <xdr:cNvPicPr/>
      </xdr:nvPicPr>
      <xdr:blipFill>
        <a:blip xmlns:r="http://schemas.openxmlformats.org/officeDocument/2006/relationships" r:embed="rId1"/>
        <a:srcRect/>
        <a:stretch>
          <a:fillRect/>
        </a:stretch>
      </xdr:blipFill>
      <xdr:spPr>
        <a:xfrm>
          <a:off x="416220" y="80842"/>
          <a:ext cx="609193" cy="756906"/>
        </a:xfrm>
        <a:prstGeom prst="rect">
          <a:avLst/>
        </a:prstGeom>
        <a:ln/>
      </xdr:spPr>
    </xdr:pic>
    <xdr:clientData/>
  </xdr:oneCellAnchor>
  <xdr:oneCellAnchor>
    <xdr:from>
      <xdr:col>13</xdr:col>
      <xdr:colOff>470646</xdr:colOff>
      <xdr:row>0</xdr:row>
      <xdr:rowOff>100852</xdr:rowOff>
    </xdr:from>
    <xdr:ext cx="2246272" cy="633642"/>
    <xdr:pic>
      <xdr:nvPicPr>
        <xdr:cNvPr id="3" name="image3.png">
          <a:extLst>
            <a:ext uri="{FF2B5EF4-FFF2-40B4-BE49-F238E27FC236}">
              <a16:creationId xmlns:a16="http://schemas.microsoft.com/office/drawing/2014/main" id="{C4D4FB8A-4BD4-4E17-BBD4-95B666EC55AD}"/>
            </a:ext>
          </a:extLst>
        </xdr:cNvPr>
        <xdr:cNvPicPr/>
      </xdr:nvPicPr>
      <xdr:blipFill>
        <a:blip xmlns:r="http://schemas.openxmlformats.org/officeDocument/2006/relationships" r:embed="rId2"/>
        <a:srcRect l="21724" t="27673" r="31431" b="37148"/>
        <a:stretch>
          <a:fillRect/>
        </a:stretch>
      </xdr:blipFill>
      <xdr:spPr>
        <a:xfrm>
          <a:off x="12424521" y="100852"/>
          <a:ext cx="2246272" cy="633642"/>
        </a:xfrm>
        <a:prstGeom prst="rect">
          <a:avLst/>
        </a:prstGeom>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f3ec9adc900ca403/XC-Documents/IDPYBA/Teletrabajo/Reporte%20Teletrabajo/2021/12.%20Diciembre%202021/Riesgos%202022/Mapa%20de%20riesgos%20G%5eJ%20C%20SI%20Atencion%20al%20Ciudadano%20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f3ec9adc900ca403/XC-Documents/IDPYBA/Teletrabajo/Reporte%20Teletrabajo/2021/12.%20Diciembre%202021/Riesgos%202022/Mapa%20de%20riesgos%20G%5eJ%20C%20SI%20Talento%20Humano%20V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f3ec9adc900ca403/XC-Documents/IDPYBA/Teletrabajo/Reporte%20Teletrabajo/2021/12.%20Diciembre%202021/Riesgos%202022/Mapa%20de%20riesgos%20G%5eJ%20C%20SI%20V5%20Proc%20Direccionamiento%20E%20V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f3ec9adc900ca403/XC-Documents/IDPYBA/Teletrabajo/Reporte%20Teletrabajo/2021/12.%20Diciembre%202021/Riesgos%202022/Mapa%20de%20riesgos%20G%5eJ%20C%20SI%20Proc%20Evaluacion%20y%20Control%20V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wnloads\Mapa%20de%20riesgos%20G,%20C%20SI%20Proc%20Admin%20y%20doc%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sheetData sheetId="1"/>
      <sheetData sheetId="2"/>
      <sheetData sheetId="3"/>
      <sheetData sheetId="4">
        <row r="23">
          <cell r="B23"/>
          <cell r="C23" t="str">
            <v>Insignificante</v>
          </cell>
          <cell r="D23" t="str">
            <v>Menor</v>
          </cell>
          <cell r="E23" t="str">
            <v>Moderado</v>
          </cell>
          <cell r="F23" t="str">
            <v>Mayor</v>
          </cell>
          <cell r="G23" t="str">
            <v>Catastrofico</v>
          </cell>
        </row>
        <row r="24">
          <cell r="B24" t="str">
            <v>Casi seguro</v>
          </cell>
          <cell r="C24" t="str">
            <v>No aplica para riesgos de corrupción</v>
          </cell>
          <cell r="D24" t="str">
            <v>No aplica para riesgos de corrupción</v>
          </cell>
          <cell r="E24" t="str">
            <v>Extremo</v>
          </cell>
          <cell r="F24" t="str">
            <v>Extremo</v>
          </cell>
          <cell r="G24" t="str">
            <v>Extremo</v>
          </cell>
        </row>
        <row r="25">
          <cell r="B25" t="str">
            <v>Probable</v>
          </cell>
          <cell r="C25" t="str">
            <v>No aplica para riesgos de corrupción</v>
          </cell>
          <cell r="D25" t="str">
            <v>No aplica para riesgos de corrupción</v>
          </cell>
          <cell r="E25" t="str">
            <v>Alto</v>
          </cell>
          <cell r="F25" t="str">
            <v>Extremo</v>
          </cell>
          <cell r="G25" t="str">
            <v>Extremo</v>
          </cell>
        </row>
        <row r="26">
          <cell r="B26" t="str">
            <v>Posible</v>
          </cell>
          <cell r="C26" t="str">
            <v>No aplica para riesgos de corrupción</v>
          </cell>
          <cell r="D26" t="str">
            <v>No aplica para riesgos de corrupción</v>
          </cell>
          <cell r="E26" t="str">
            <v>Alto</v>
          </cell>
          <cell r="F26" t="str">
            <v>Extremo</v>
          </cell>
          <cell r="G26" t="str">
            <v>Extremo</v>
          </cell>
        </row>
        <row r="27">
          <cell r="B27" t="str">
            <v>Improbable</v>
          </cell>
          <cell r="C27" t="str">
            <v>No aplica para riesgos de corrupción</v>
          </cell>
          <cell r="D27" t="str">
            <v>No aplica para riesgos de corrupción</v>
          </cell>
          <cell r="E27" t="str">
            <v>Moderado</v>
          </cell>
          <cell r="F27" t="str">
            <v>Alto</v>
          </cell>
          <cell r="G27" t="str">
            <v>Extremo</v>
          </cell>
        </row>
        <row r="28">
          <cell r="B28" t="str">
            <v>Rara vez</v>
          </cell>
          <cell r="C28" t="str">
            <v>No aplica para riesgos de corrupción</v>
          </cell>
          <cell r="D28" t="str">
            <v>No aplica para riesgos de corrupción</v>
          </cell>
          <cell r="E28" t="str">
            <v>Moderado</v>
          </cell>
          <cell r="F28" t="str">
            <v>Alto</v>
          </cell>
          <cell r="G28" t="str">
            <v>Extremo</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sheetData sheetId="1"/>
      <sheetData sheetId="2"/>
      <sheetData sheetId="3"/>
      <sheetData sheetId="4">
        <row r="23">
          <cell r="B23"/>
          <cell r="C23" t="str">
            <v>Insignificante</v>
          </cell>
          <cell r="D23" t="str">
            <v>Menor</v>
          </cell>
          <cell r="E23" t="str">
            <v>Moderado</v>
          </cell>
          <cell r="F23" t="str">
            <v>Mayor</v>
          </cell>
          <cell r="G23" t="str">
            <v>Catastrofico</v>
          </cell>
        </row>
        <row r="24">
          <cell r="B24" t="str">
            <v>Casi seguro</v>
          </cell>
          <cell r="C24" t="str">
            <v>No aplica para riesgos de corrupción</v>
          </cell>
          <cell r="D24" t="str">
            <v>No aplica para riesgos de corrupción</v>
          </cell>
          <cell r="E24" t="str">
            <v>Extremo</v>
          </cell>
          <cell r="F24" t="str">
            <v>Extremo</v>
          </cell>
          <cell r="G24" t="str">
            <v>Extremo</v>
          </cell>
        </row>
        <row r="25">
          <cell r="B25" t="str">
            <v>Probable</v>
          </cell>
          <cell r="C25" t="str">
            <v>No aplica para riesgos de corrupción</v>
          </cell>
          <cell r="D25" t="str">
            <v>No aplica para riesgos de corrupción</v>
          </cell>
          <cell r="E25" t="str">
            <v>Alto</v>
          </cell>
          <cell r="F25" t="str">
            <v>Extremo</v>
          </cell>
          <cell r="G25" t="str">
            <v>Extremo</v>
          </cell>
        </row>
        <row r="26">
          <cell r="B26" t="str">
            <v>Posible</v>
          </cell>
          <cell r="C26" t="str">
            <v>No aplica para riesgos de corrupción</v>
          </cell>
          <cell r="D26" t="str">
            <v>No aplica para riesgos de corrupción</v>
          </cell>
          <cell r="E26" t="str">
            <v>Alto</v>
          </cell>
          <cell r="F26" t="str">
            <v>Extremo</v>
          </cell>
          <cell r="G26" t="str">
            <v>Extremo</v>
          </cell>
        </row>
        <row r="27">
          <cell r="B27" t="str">
            <v>Improbable</v>
          </cell>
          <cell r="C27" t="str">
            <v>No aplica para riesgos de corrupción</v>
          </cell>
          <cell r="D27" t="str">
            <v>No aplica para riesgos de corrupción</v>
          </cell>
          <cell r="E27" t="str">
            <v>Moderado</v>
          </cell>
          <cell r="F27" t="str">
            <v>Alto</v>
          </cell>
          <cell r="G27" t="str">
            <v>Extremo</v>
          </cell>
        </row>
        <row r="28">
          <cell r="B28" t="str">
            <v>Rara vez</v>
          </cell>
          <cell r="C28" t="str">
            <v>No aplica para riesgos de corrupción</v>
          </cell>
          <cell r="D28" t="str">
            <v>No aplica para riesgos de corrupción</v>
          </cell>
          <cell r="E28" t="str">
            <v>Moderado</v>
          </cell>
          <cell r="F28" t="str">
            <v>Alto</v>
          </cell>
          <cell r="G28" t="str">
            <v>Extremo</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s>
    <sheetDataSet>
      <sheetData sheetId="0" refreshError="1"/>
      <sheetData sheetId="1" refreshError="1"/>
      <sheetData sheetId="2" refreshError="1"/>
      <sheetData sheetId="3" refreshError="1"/>
      <sheetData sheetId="4"/>
    </sheetDataSet>
  </externalBook>
</externalLink>
</file>

<file path=xl/persons/person.xml><?xml version="1.0" encoding="utf-8"?>
<personList xmlns="http://schemas.microsoft.com/office/spreadsheetml/2018/threadedcomments" xmlns:x="http://schemas.openxmlformats.org/spreadsheetml/2006/main">
  <person displayName="Gomez Castro Family" id="{9A0C04DD-417B-4D4B-B5D1-9CEA29D31A4C}" userId="f3ec9adc900ca403"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8" dT="2021-12-20T22:35:59.20" personId="{9A0C04DD-417B-4D4B-B5D1-9CEA29D31A4C}" id="{8B78F15A-2D8C-4CFA-B5CF-D3405973F9D7}">
    <text>La Política de Administración de Riesgos se puede adoptar a través de manuales o guías. Para estos efectos, se deben tener en cuenta entre otros: (i) objetivos que se espera lograr, (ii) estrategias para establecer cómo se va a
desarrollar la política; (iii) acciones que se van a desarrollar contemplando el tiempo, los recursos, los responsables y el talento humano requerido; (iv) seguimiento y evaluación a la implementación y efectividad de las políticas</text>
  </threadedComment>
  <threadedComment ref="D20" dT="2022-01-25T11:31:30.20" personId="{9A0C04DD-417B-4D4B-B5D1-9CEA29D31A4C}" id="{1304E261-5E5D-440F-9A68-5126E613759A}">
    <text>Link de acceso: https://alcaldiabogota-my.sharepoint.com/:f:/g/personal/mipgdistrito_alcaldiabogota_gov_co/Ehp7rUboZ89PluvL_bqohR4Bn8UoxYmdK0Dhjl_p_O8L5A?e=CVLDqs</text>
  </threadedComment>
  <threadedComment ref="A26" dT="2021-12-21T17:05:55.64" personId="{9A0C04DD-417B-4D4B-B5D1-9CEA29D31A4C}" id="{F2750BEB-EA6C-4CDC-9DA3-A71BEF49B55D}">
    <text>Este componente busca mejorar la calidad y el acceso a los trámites y servicios de las entidades públicas, mejorando
la satisfacción de los ciudadanos y facilitando el ejercicio de sus derechos.</text>
  </threadedComment>
  <threadedComment ref="A28" dT="2021-12-21T17:05:55.64" personId="{9A0C04DD-417B-4D4B-B5D1-9CEA29D31A4C}" id="{EC1670A1-C395-40F5-B345-82E7CA2E2FB8}">
    <text>Este componente busca mejorar la calidad y el acceso a los trámites y servicios de las entidades públicas, mejorando
la satisfacción de los ciudadanos y facilitando el ejercicio de sus derechos.</text>
  </threadedComment>
  <threadedComment ref="A29" dT="2021-12-21T17:05:55.64" personId="{9A0C04DD-417B-4D4B-B5D1-9CEA29D31A4C}" id="{9DFF658F-C560-4BE4-B7AA-95B04A39FBD3}">
    <text>Este componente busca mejorar la calidad y el acceso a los trámites y servicios de las entidades públicas, mejorando
la satisfacción de los ciudadanos y facilitando el ejercicio de sus derechos.</text>
  </threadedComment>
  <threadedComment ref="D34" dT="2021-12-21T18:45:25.52" personId="{9A0C04DD-417B-4D4B-B5D1-9CEA29D31A4C}" id="{D047532D-6DCC-4967-B598-BE58C23BDA39}">
    <text>Utilizar herramienta http://www.procuraduria.gov.co/portal/grupo-transparencia.page</text>
  </threadedComment>
  <threadedComment ref="D35" dT="2021-12-21T18:44:39.30" personId="{9A0C04DD-417B-4D4B-B5D1-9CEA29D31A4C}" id="{228AD6AC-BBF4-40D8-93F7-D87C18FE978D}">
    <text>Publicación de información mínima obligatoria sobre la estructura.
Publicación de información mínima obligatoria de procedimientos, servicios y funcionamiento.
Divulgación de datos abiertos5
Publicación de información sobre contratación pública
• Publicación y divulgación de información establecida en la Estrategia de Gobierno en Línea</text>
  </threadedComment>
  <threadedComment ref="D42" dT="2021-12-21T19:22:39.50" personId="{9A0C04DD-417B-4D4B-B5D1-9CEA29D31A4C}" id="{2F427AC2-56C1-4538-B4B7-CFE074CD2963}">
    <text>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text>
  </threadedComment>
  <threadedComment ref="A47" dT="2021-12-20T22:10:10.45" personId="{9A0C04DD-417B-4D4B-B5D1-9CEA29D31A4C}" id="{5DDE5C47-7878-4E10-A66E-7BC61B49FEA0}">
    <text>Las iniciativas que la entidad considere necesarias para combatir la corrupción. Se sugiere: Código de Ética con una política de conflicto de interés, canales de denuncia de hechos de corrupción, mecanismos para la protección al denunciante, unidades de reacción inmediata a la corrupción entre otras</text>
  </threadedComment>
</ThreadedComments>
</file>

<file path=xl/threadedComments/threadedComment2.xml><?xml version="1.0" encoding="utf-8"?>
<ThreadedComments xmlns="http://schemas.microsoft.com/office/spreadsheetml/2018/threadedcomments" xmlns:x="http://schemas.openxmlformats.org/spreadsheetml/2006/main">
  <threadedComment ref="X5" dT="2021-08-23T12:10:29.73" personId="{9A0C04DD-417B-4D4B-B5D1-9CEA29D31A4C}" id="{BC658DA9-1E5A-496C-ADB2-3C55A296E7C2}">
    <text>Un control se define como la medida que permite reducir o mitigar el riesgo.</text>
  </threadedComment>
  <threadedComment ref="Y5" dT="2021-08-23T22:45:49.43" personId="{9A0C04DD-417B-4D4B-B5D1-9CEA29D31A4C}" id="{8071ED42-366C-4E3C-914F-6040BB8C39E5}">
    <text>Tratándose de riesgos de corrupción únicamente hay disminución de probabilidad. Es decir, para el impacto no opera el desplazamiento</text>
  </threadedComment>
  <threadedComment ref="AH5" dT="2021-08-23T12:45:06.24" personId="{9A0C04DD-417B-4D4B-B5D1-9CEA29D31A4C}" id="{B72E3121-61F5-4F3F-9CB2-37B9CEC995D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20T20:00:10.18" personId="{9A0C04DD-417B-4D4B-B5D1-9CEA29D31A4C}" id="{99AF330D-B9A3-49BE-B1C7-8BC9AF0445C9}">
    <text>Los riesgos que se identifiquen deben tener impacto en los trámites o servicios identificados por el Instituto</text>
  </threadedComment>
  <threadedComment ref="K6" dT="2021-08-10T14:14:18.93" personId="{9A0C04DD-417B-4D4B-B5D1-9CEA29D31A4C}" id="{18A91015-AE26-4FD7-8D9F-F81295DDB291}">
    <text>Qué?
Las consecuencias que puede ocasionar al Instituto la materialización del riesgo.</text>
  </threadedComment>
  <threadedComment ref="L6" dT="2021-08-10T14:14:27.70" personId="{9A0C04DD-417B-4D4B-B5D1-9CEA29D31A4C}" id="{91B3B208-4FE8-4018-BDD4-EB0965CFFD36}">
    <text>Cómo?
Circunstancias o situaciones más evidentes sobre las cuales se presenta el riesgo, las mismas no constituyen la causa principal o base para que se presente el riesgo.</text>
  </threadedComment>
  <threadedComment ref="M6" dT="2021-08-10T14:14:44.80" personId="{9A0C04DD-417B-4D4B-B5D1-9CEA29D31A4C}" id="{8C780EAB-2C12-4831-825D-70E591812AA8}">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N6" dT="2021-08-20T20:48:08.23" personId="{9A0C04DD-417B-4D4B-B5D1-9CEA29D31A4C}" id="{99B7F0D9-652A-43A0-B173-EB765918C04D}">
    <text>Permite agrupar los riesgos identificados</text>
  </threadedComment>
  <threadedComment ref="O6" dT="2021-08-20T20:56:52.84" personId="{9A0C04DD-417B-4D4B-B5D1-9CEA29D31A4C}" id="{409779C3-0169-4254-A519-09D43470628F}">
    <text>Frencuencia en la que se realiza la actividad dada en cantidad de veces al año</text>
  </threadedComment>
  <threadedComment ref="P6" dT="2021-08-20T20:51:59.34" personId="{9A0C04DD-417B-4D4B-B5D1-9CEA29D31A4C}" id="{C3FD9AB8-9775-4136-BD34-552C500C73D8}">
    <text>Número de veces que se pasa por el punto de riesgo en el periodo de 1 año</text>
  </threadedComment>
  <threadedComment ref="Z6" dT="2021-08-23T12:15:00.81" personId="{9A0C04DD-417B-4D4B-B5D1-9CEA29D31A4C}" id="{2BB6E959-DBB8-49BB-92FE-16B4BDA9BD08}">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ext>
  </threadedComment>
  <threadedComment ref="AB6" dT="2021-08-23T12:24:18.42" personId="{9A0C04DD-417B-4D4B-B5D1-9CEA29D31A4C}" id="{D1199DDD-9B1D-4993-A987-0F0CAC4D0863}">
    <text>Automatico: Sons actividades de procesamiento o validacion de informacion que se ejecutan por un sisteema y/o aplicativo de manera automatica sin la intervención de personas para su realiación
Manual: controles que son ejecutados por una persona, tiene implicito el error humano</text>
  </threadedComment>
  <threadedComment ref="AE6" dT="2021-08-23T12:29:14.63" personId="{9A0C04DD-417B-4D4B-B5D1-9CEA29D31A4C}" id="{61090F11-74B2-4C82-8647-5FE40B0D66C8}">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F6" dT="2021-08-23T12:30:37.24" personId="{9A0C04DD-417B-4D4B-B5D1-9CEA29D31A4C}" id="{B3A1CB4F-0EAA-4748-BA04-2E8758B2A6E6}">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nimalesbog.gov.co/sites/default/files/control/31032022_informe_auditoria_interna_rendicion_de_cuentas_2021.pdf"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362E4-23B6-40DF-8248-C90BDABE3519}">
  <dimension ref="A1:L32"/>
  <sheetViews>
    <sheetView topLeftCell="A14" zoomScale="90" zoomScaleNormal="90" workbookViewId="0">
      <selection activeCell="N22" sqref="N22"/>
    </sheetView>
  </sheetViews>
  <sheetFormatPr baseColWidth="10" defaultColWidth="14.42578125" defaultRowHeight="15" customHeight="1" x14ac:dyDescent="0.2"/>
  <cols>
    <col min="1" max="1" width="9.5703125" style="12" customWidth="1"/>
    <col min="2" max="2" width="12.5703125" style="12" customWidth="1"/>
    <col min="3" max="3" width="4.28515625" style="12" customWidth="1"/>
    <col min="4" max="4" width="21.85546875" style="1" customWidth="1"/>
    <col min="5" max="5" width="11.28515625" style="1" customWidth="1"/>
    <col min="6" max="7" width="9.5703125" style="1" customWidth="1"/>
    <col min="8" max="8" width="10.85546875" style="1" customWidth="1"/>
    <col min="9" max="10" width="9.5703125" style="1" customWidth="1"/>
    <col min="11" max="19" width="10" style="1" customWidth="1"/>
    <col min="20" max="16384" width="14.42578125" style="1"/>
  </cols>
  <sheetData>
    <row r="1" spans="1:12" ht="23.25" customHeight="1" x14ac:dyDescent="0.2">
      <c r="A1" s="252"/>
      <c r="B1" s="253"/>
      <c r="C1" s="258" t="s">
        <v>0</v>
      </c>
      <c r="D1" s="259"/>
      <c r="E1" s="259"/>
      <c r="F1" s="259"/>
      <c r="G1" s="259"/>
      <c r="H1" s="260"/>
      <c r="I1" s="267"/>
      <c r="J1" s="268"/>
    </row>
    <row r="2" spans="1:12" ht="23.25" customHeight="1" x14ac:dyDescent="0.2">
      <c r="A2" s="254"/>
      <c r="B2" s="255"/>
      <c r="C2" s="261"/>
      <c r="D2" s="262"/>
      <c r="E2" s="262"/>
      <c r="F2" s="262"/>
      <c r="G2" s="262"/>
      <c r="H2" s="263"/>
      <c r="I2" s="269"/>
      <c r="J2" s="270"/>
    </row>
    <row r="3" spans="1:12" ht="23.25" customHeight="1" x14ac:dyDescent="0.2">
      <c r="A3" s="256"/>
      <c r="B3" s="257"/>
      <c r="C3" s="264"/>
      <c r="D3" s="265"/>
      <c r="E3" s="265"/>
      <c r="F3" s="265"/>
      <c r="G3" s="265"/>
      <c r="H3" s="266"/>
      <c r="I3" s="271"/>
      <c r="J3" s="272"/>
    </row>
    <row r="4" spans="1:12" ht="4.5" customHeight="1" x14ac:dyDescent="0.2">
      <c r="A4" s="2"/>
      <c r="B4" s="3"/>
      <c r="C4" s="3"/>
      <c r="D4" s="4"/>
      <c r="E4" s="4"/>
      <c r="F4" s="4"/>
      <c r="G4" s="4"/>
      <c r="H4" s="4"/>
      <c r="I4" s="4"/>
      <c r="J4" s="5"/>
    </row>
    <row r="5" spans="1:12" ht="80.25" customHeight="1" x14ac:dyDescent="0.2">
      <c r="A5" s="273" t="s">
        <v>1</v>
      </c>
      <c r="B5" s="274"/>
      <c r="C5" s="275" t="s">
        <v>2</v>
      </c>
      <c r="D5" s="275"/>
      <c r="E5" s="275"/>
      <c r="F5" s="275"/>
      <c r="G5" s="275"/>
      <c r="H5" s="275"/>
      <c r="I5" s="275"/>
      <c r="J5" s="276"/>
      <c r="K5" s="6"/>
      <c r="L5" s="6"/>
    </row>
    <row r="6" spans="1:12" ht="5.25" customHeight="1" x14ac:dyDescent="0.2">
      <c r="A6" s="249"/>
      <c r="B6" s="250"/>
      <c r="C6" s="250"/>
      <c r="D6" s="250"/>
      <c r="E6" s="250"/>
      <c r="F6" s="250"/>
      <c r="G6" s="250"/>
      <c r="H6" s="250"/>
      <c r="I6" s="250"/>
      <c r="J6" s="251"/>
    </row>
    <row r="7" spans="1:12" ht="41.25" customHeight="1" x14ac:dyDescent="0.2">
      <c r="A7" s="273" t="s">
        <v>3</v>
      </c>
      <c r="B7" s="274"/>
      <c r="C7" s="275" t="s">
        <v>4</v>
      </c>
      <c r="D7" s="275"/>
      <c r="E7" s="275"/>
      <c r="F7" s="275"/>
      <c r="G7" s="275"/>
      <c r="H7" s="275"/>
      <c r="I7" s="275"/>
      <c r="J7" s="276"/>
    </row>
    <row r="8" spans="1:12" ht="5.25" customHeight="1" x14ac:dyDescent="0.2">
      <c r="A8" s="277"/>
      <c r="B8" s="278"/>
      <c r="C8" s="278"/>
      <c r="D8" s="278"/>
      <c r="E8" s="278"/>
      <c r="F8" s="278"/>
      <c r="G8" s="278"/>
      <c r="H8" s="278"/>
      <c r="I8" s="278"/>
      <c r="J8" s="279"/>
    </row>
    <row r="9" spans="1:12" ht="17.25" customHeight="1" x14ac:dyDescent="0.2">
      <c r="A9" s="274" t="s">
        <v>5</v>
      </c>
      <c r="B9" s="274"/>
      <c r="C9" s="280" t="s">
        <v>6</v>
      </c>
      <c r="D9" s="281"/>
      <c r="E9" s="281"/>
      <c r="F9" s="281"/>
      <c r="G9" s="281"/>
      <c r="H9" s="281"/>
      <c r="I9" s="281"/>
      <c r="J9" s="282"/>
    </row>
    <row r="10" spans="1:12" ht="17.25" customHeight="1" x14ac:dyDescent="0.2">
      <c r="A10" s="274"/>
      <c r="B10" s="274"/>
      <c r="C10" s="293" t="s">
        <v>7</v>
      </c>
      <c r="D10" s="294"/>
      <c r="E10" s="294"/>
      <c r="F10" s="294"/>
      <c r="G10" s="294"/>
      <c r="H10" s="294"/>
      <c r="I10" s="294"/>
      <c r="J10" s="295"/>
    </row>
    <row r="11" spans="1:12" s="7" customFormat="1" ht="17.25" customHeight="1" x14ac:dyDescent="0.2">
      <c r="A11" s="274"/>
      <c r="B11" s="274"/>
      <c r="C11" s="22"/>
      <c r="D11" s="289" t="s">
        <v>8</v>
      </c>
      <c r="E11" s="289"/>
      <c r="F11" s="289"/>
      <c r="G11" s="289"/>
      <c r="H11" s="289"/>
      <c r="I11" s="289"/>
      <c r="J11" s="290"/>
    </row>
    <row r="12" spans="1:12" s="7" customFormat="1" ht="17.25" customHeight="1" x14ac:dyDescent="0.2">
      <c r="A12" s="274"/>
      <c r="B12" s="274"/>
      <c r="C12" s="22"/>
      <c r="D12" s="289" t="s">
        <v>9</v>
      </c>
      <c r="E12" s="289"/>
      <c r="F12" s="289"/>
      <c r="G12" s="289"/>
      <c r="H12" s="289"/>
      <c r="I12" s="289"/>
      <c r="J12" s="290"/>
    </row>
    <row r="13" spans="1:12" s="7" customFormat="1" ht="17.25" customHeight="1" x14ac:dyDescent="0.2">
      <c r="A13" s="274"/>
      <c r="B13" s="274"/>
      <c r="C13" s="22"/>
      <c r="D13" s="289" t="s">
        <v>10</v>
      </c>
      <c r="E13" s="289"/>
      <c r="F13" s="289"/>
      <c r="G13" s="289"/>
      <c r="H13" s="289"/>
      <c r="I13" s="289"/>
      <c r="J13" s="290"/>
    </row>
    <row r="14" spans="1:12" s="7" customFormat="1" ht="17.25" customHeight="1" x14ac:dyDescent="0.2">
      <c r="A14" s="274"/>
      <c r="B14" s="274"/>
      <c r="C14" s="22"/>
      <c r="D14" s="289" t="s">
        <v>11</v>
      </c>
      <c r="E14" s="289"/>
      <c r="F14" s="289"/>
      <c r="G14" s="289"/>
      <c r="H14" s="289"/>
      <c r="I14" s="289"/>
      <c r="J14" s="290"/>
    </row>
    <row r="15" spans="1:12" s="7" customFormat="1" ht="17.25" customHeight="1" x14ac:dyDescent="0.2">
      <c r="A15" s="274"/>
      <c r="B15" s="274"/>
      <c r="C15" s="22"/>
      <c r="D15" s="289" t="s">
        <v>12</v>
      </c>
      <c r="E15" s="289"/>
      <c r="F15" s="289"/>
      <c r="G15" s="289"/>
      <c r="H15" s="289"/>
      <c r="I15" s="289"/>
      <c r="J15" s="290"/>
    </row>
    <row r="16" spans="1:12" s="7" customFormat="1" ht="17.25" customHeight="1" x14ac:dyDescent="0.2">
      <c r="A16" s="274"/>
      <c r="B16" s="274"/>
      <c r="C16" s="23"/>
      <c r="D16" s="291" t="s">
        <v>13</v>
      </c>
      <c r="E16" s="291"/>
      <c r="F16" s="291"/>
      <c r="G16" s="291"/>
      <c r="H16" s="291"/>
      <c r="I16" s="291"/>
      <c r="J16" s="292"/>
    </row>
    <row r="17" spans="1:10" ht="6" customHeight="1" thickBot="1" x14ac:dyDescent="0.25">
      <c r="A17" s="8"/>
      <c r="B17" s="9"/>
      <c r="C17" s="9"/>
      <c r="D17" s="10"/>
      <c r="E17" s="10"/>
      <c r="F17" s="10"/>
      <c r="G17" s="10"/>
      <c r="H17" s="10"/>
      <c r="I17" s="10"/>
      <c r="J17" s="11"/>
    </row>
    <row r="18" spans="1:10" ht="4.5" customHeight="1" x14ac:dyDescent="0.2"/>
    <row r="19" spans="1:10" ht="4.5" customHeight="1" thickBot="1" x14ac:dyDescent="0.25"/>
    <row r="20" spans="1:10" ht="27.75" customHeight="1" x14ac:dyDescent="0.2">
      <c r="A20" s="283" t="s">
        <v>14</v>
      </c>
      <c r="B20" s="284"/>
      <c r="C20" s="285" t="s">
        <v>15</v>
      </c>
      <c r="D20" s="286"/>
      <c r="E20" s="14" t="s">
        <v>16</v>
      </c>
      <c r="F20" s="285" t="s">
        <v>17</v>
      </c>
      <c r="G20" s="287"/>
      <c r="H20" s="287"/>
      <c r="I20" s="287"/>
      <c r="J20" s="288"/>
    </row>
    <row r="21" spans="1:10" s="13" customFormat="1" ht="16.5" customHeight="1" x14ac:dyDescent="0.2">
      <c r="A21" s="315">
        <v>1</v>
      </c>
      <c r="B21" s="316"/>
      <c r="C21" s="298">
        <v>44590</v>
      </c>
      <c r="D21" s="299"/>
      <c r="E21" s="112" t="s">
        <v>18</v>
      </c>
      <c r="F21" s="317" t="s">
        <v>19</v>
      </c>
      <c r="G21" s="318"/>
      <c r="H21" s="318"/>
      <c r="I21" s="318"/>
      <c r="J21" s="319"/>
    </row>
    <row r="22" spans="1:10" ht="32.25" customHeight="1" x14ac:dyDescent="0.2">
      <c r="A22" s="296" t="s">
        <v>20</v>
      </c>
      <c r="B22" s="297"/>
      <c r="C22" s="298">
        <v>44658</v>
      </c>
      <c r="D22" s="299"/>
      <c r="E22" s="112" t="s">
        <v>21</v>
      </c>
      <c r="F22" s="300" t="s">
        <v>22</v>
      </c>
      <c r="G22" s="301"/>
      <c r="H22" s="301"/>
      <c r="I22" s="301"/>
      <c r="J22" s="302"/>
    </row>
    <row r="23" spans="1:10" ht="37.5" customHeight="1" x14ac:dyDescent="0.2">
      <c r="A23" s="296" t="s">
        <v>23</v>
      </c>
      <c r="B23" s="297"/>
      <c r="C23" s="298">
        <v>44714</v>
      </c>
      <c r="D23" s="299"/>
      <c r="E23" s="112" t="s">
        <v>24</v>
      </c>
      <c r="F23" s="300" t="s">
        <v>25</v>
      </c>
      <c r="G23" s="301"/>
      <c r="H23" s="301"/>
      <c r="I23" s="301"/>
      <c r="J23" s="302"/>
    </row>
    <row r="24" spans="1:10" ht="16.5" customHeight="1" x14ac:dyDescent="0.2">
      <c r="A24" s="304"/>
      <c r="B24" s="305"/>
      <c r="C24" s="306"/>
      <c r="D24" s="307"/>
      <c r="E24" s="15"/>
      <c r="F24" s="300"/>
      <c r="G24" s="301"/>
      <c r="H24" s="301"/>
      <c r="I24" s="301"/>
      <c r="J24" s="302"/>
    </row>
    <row r="25" spans="1:10" ht="16.5" customHeight="1" thickBot="1" x14ac:dyDescent="0.25">
      <c r="A25" s="308"/>
      <c r="B25" s="309"/>
      <c r="C25" s="310"/>
      <c r="D25" s="311"/>
      <c r="E25" s="16"/>
      <c r="F25" s="312"/>
      <c r="G25" s="313"/>
      <c r="H25" s="313"/>
      <c r="I25" s="313"/>
      <c r="J25" s="314"/>
    </row>
    <row r="26" spans="1:10" ht="12.75" customHeight="1" x14ac:dyDescent="0.2"/>
    <row r="32" spans="1:10" ht="15" customHeight="1" x14ac:dyDescent="0.2">
      <c r="A32" s="303"/>
      <c r="B32" s="303"/>
      <c r="C32" s="303"/>
      <c r="D32" s="303"/>
      <c r="E32" s="303"/>
      <c r="F32" s="303"/>
      <c r="G32" s="303"/>
      <c r="H32" s="303"/>
      <c r="I32" s="303"/>
      <c r="J32" s="303"/>
    </row>
  </sheetData>
  <mergeCells count="37">
    <mergeCell ref="A22:B22"/>
    <mergeCell ref="C22:D22"/>
    <mergeCell ref="F22:J22"/>
    <mergeCell ref="A21:B21"/>
    <mergeCell ref="C21:D21"/>
    <mergeCell ref="F21:J21"/>
    <mergeCell ref="A23:B23"/>
    <mergeCell ref="C23:D23"/>
    <mergeCell ref="F23:J23"/>
    <mergeCell ref="A32:J32"/>
    <mergeCell ref="A24:B24"/>
    <mergeCell ref="C24:D24"/>
    <mergeCell ref="F24:J24"/>
    <mergeCell ref="A25:B25"/>
    <mergeCell ref="C25:D25"/>
    <mergeCell ref="F25:J25"/>
    <mergeCell ref="A7:B7"/>
    <mergeCell ref="C7:J7"/>
    <mergeCell ref="A8:J8"/>
    <mergeCell ref="C9:J9"/>
    <mergeCell ref="A20:B20"/>
    <mergeCell ref="C20:D20"/>
    <mergeCell ref="F20:J20"/>
    <mergeCell ref="D14:J14"/>
    <mergeCell ref="D15:J15"/>
    <mergeCell ref="D16:J16"/>
    <mergeCell ref="A9:B16"/>
    <mergeCell ref="C10:J10"/>
    <mergeCell ref="D11:J11"/>
    <mergeCell ref="D13:J13"/>
    <mergeCell ref="D12:J12"/>
    <mergeCell ref="A6:J6"/>
    <mergeCell ref="A1:B3"/>
    <mergeCell ref="C1:H3"/>
    <mergeCell ref="I1:J3"/>
    <mergeCell ref="A5:B5"/>
    <mergeCell ref="C5:J5"/>
  </mergeCells>
  <pageMargins left="0.51181102362204722" right="0.51181102362204722" top="0.74803149606299213" bottom="0.74803149606299213" header="0.31496062992125984" footer="0.31496062992125984"/>
  <pageSetup orientation="portrait" horizontalDpi="4294967293"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3614-2528-454D-ADB1-1D8D660DCC29}">
  <dimension ref="A1:AF66"/>
  <sheetViews>
    <sheetView tabSelected="1" topLeftCell="E44" zoomScale="60" zoomScaleNormal="60" workbookViewId="0">
      <selection activeCell="AB50" sqref="AB50"/>
    </sheetView>
  </sheetViews>
  <sheetFormatPr baseColWidth="10" defaultColWidth="11.42578125" defaultRowHeight="12.75" x14ac:dyDescent="0.25"/>
  <cols>
    <col min="1" max="1" width="32.85546875" style="139" customWidth="1"/>
    <col min="2" max="2" width="24" style="140" customWidth="1"/>
    <col min="3" max="3" width="5.5703125" style="139" customWidth="1"/>
    <col min="4" max="4" width="35" style="141" customWidth="1"/>
    <col min="5" max="5" width="20.85546875" style="142" customWidth="1"/>
    <col min="6" max="6" width="29.28515625" style="142" customWidth="1"/>
    <col min="7" max="8" width="20.85546875" style="142" customWidth="1"/>
    <col min="9" max="20" width="5.42578125" style="142" customWidth="1"/>
    <col min="21" max="23" width="24" style="142" customWidth="1"/>
    <col min="24" max="24" width="12" style="142" bestFit="1" customWidth="1"/>
    <col min="25" max="25" width="74.28515625" style="142" customWidth="1"/>
    <col min="26" max="27" width="24" style="142" customWidth="1"/>
    <col min="28" max="28" width="12" style="142" bestFit="1" customWidth="1"/>
    <col min="29" max="31" width="24" style="142" hidden="1" customWidth="1"/>
    <col min="32" max="32" width="12" style="142" hidden="1" customWidth="1"/>
    <col min="33" max="16384" width="11.42578125" style="142"/>
  </cols>
  <sheetData>
    <row r="1" spans="1:32" s="138" customFormat="1" ht="23.25" customHeight="1" x14ac:dyDescent="0.2">
      <c r="A1" s="346"/>
      <c r="B1" s="344" t="s">
        <v>0</v>
      </c>
      <c r="C1" s="344"/>
      <c r="D1" s="344"/>
      <c r="E1" s="344"/>
      <c r="F1" s="344"/>
      <c r="G1" s="344"/>
      <c r="H1" s="344"/>
      <c r="I1" s="344"/>
      <c r="J1" s="344"/>
      <c r="K1" s="344"/>
      <c r="L1" s="344"/>
      <c r="M1" s="344"/>
      <c r="N1" s="343"/>
      <c r="O1" s="343"/>
      <c r="P1" s="343"/>
      <c r="Q1" s="343"/>
      <c r="R1" s="343"/>
      <c r="S1" s="343"/>
      <c r="T1" s="343"/>
    </row>
    <row r="2" spans="1:32" s="138" customFormat="1" ht="23.25" customHeight="1" x14ac:dyDescent="0.2">
      <c r="A2" s="346"/>
      <c r="B2" s="344"/>
      <c r="C2" s="344"/>
      <c r="D2" s="344"/>
      <c r="E2" s="344"/>
      <c r="F2" s="344"/>
      <c r="G2" s="344"/>
      <c r="H2" s="344"/>
      <c r="I2" s="344"/>
      <c r="J2" s="344"/>
      <c r="K2" s="344"/>
      <c r="L2" s="344"/>
      <c r="M2" s="344"/>
      <c r="N2" s="343"/>
      <c r="O2" s="343"/>
      <c r="P2" s="343"/>
      <c r="Q2" s="343"/>
      <c r="R2" s="343"/>
      <c r="S2" s="343"/>
      <c r="T2" s="343"/>
    </row>
    <row r="3" spans="1:32" s="138" customFormat="1" ht="23.25" customHeight="1" x14ac:dyDescent="0.2">
      <c r="A3" s="346"/>
      <c r="B3" s="344"/>
      <c r="C3" s="344"/>
      <c r="D3" s="344"/>
      <c r="E3" s="344"/>
      <c r="F3" s="344"/>
      <c r="G3" s="344"/>
      <c r="H3" s="344"/>
      <c r="I3" s="344"/>
      <c r="J3" s="344"/>
      <c r="K3" s="344"/>
      <c r="L3" s="344"/>
      <c r="M3" s="344"/>
      <c r="N3" s="343"/>
      <c r="O3" s="343"/>
      <c r="P3" s="343"/>
      <c r="Q3" s="343"/>
      <c r="R3" s="343"/>
      <c r="S3" s="343"/>
      <c r="T3" s="343"/>
    </row>
    <row r="4" spans="1:32" ht="3" customHeight="1" x14ac:dyDescent="0.25"/>
    <row r="5" spans="1:32" s="144" customFormat="1" ht="25.5" customHeight="1" x14ac:dyDescent="0.25">
      <c r="A5" s="139"/>
      <c r="B5" s="140"/>
      <c r="C5" s="139"/>
      <c r="D5" s="143"/>
      <c r="I5" s="332" t="s">
        <v>26</v>
      </c>
      <c r="J5" s="332"/>
      <c r="K5" s="332"/>
      <c r="L5" s="332"/>
      <c r="M5" s="332"/>
      <c r="N5" s="332"/>
      <c r="O5" s="332"/>
      <c r="P5" s="332"/>
      <c r="Q5" s="332"/>
      <c r="R5" s="332"/>
      <c r="S5" s="332"/>
      <c r="T5" s="332"/>
      <c r="U5" s="320" t="s">
        <v>27</v>
      </c>
      <c r="V5" s="320"/>
      <c r="W5" s="320"/>
      <c r="X5" s="320"/>
      <c r="Y5" s="320" t="s">
        <v>28</v>
      </c>
      <c r="Z5" s="320"/>
      <c r="AA5" s="320"/>
      <c r="AB5" s="320"/>
      <c r="AC5" s="320" t="s">
        <v>29</v>
      </c>
      <c r="AD5" s="320"/>
      <c r="AE5" s="320"/>
      <c r="AF5" s="320"/>
    </row>
    <row r="6" spans="1:32" s="144" customFormat="1" ht="25.5" x14ac:dyDescent="0.25">
      <c r="A6" s="145" t="s">
        <v>30</v>
      </c>
      <c r="B6" s="147" t="s">
        <v>31</v>
      </c>
      <c r="C6" s="147" t="s">
        <v>32</v>
      </c>
      <c r="D6" s="147" t="s">
        <v>33</v>
      </c>
      <c r="E6" s="147" t="s">
        <v>34</v>
      </c>
      <c r="F6" s="147" t="s">
        <v>35</v>
      </c>
      <c r="G6" s="147" t="s">
        <v>36</v>
      </c>
      <c r="H6" s="145" t="s">
        <v>37</v>
      </c>
      <c r="I6" s="145" t="s">
        <v>38</v>
      </c>
      <c r="J6" s="145" t="s">
        <v>39</v>
      </c>
      <c r="K6" s="145" t="s">
        <v>40</v>
      </c>
      <c r="L6" s="145" t="s">
        <v>41</v>
      </c>
      <c r="M6" s="145" t="s">
        <v>42</v>
      </c>
      <c r="N6" s="145" t="s">
        <v>43</v>
      </c>
      <c r="O6" s="145" t="s">
        <v>44</v>
      </c>
      <c r="P6" s="145" t="s">
        <v>45</v>
      </c>
      <c r="Q6" s="145" t="s">
        <v>46</v>
      </c>
      <c r="R6" s="145" t="s">
        <v>47</v>
      </c>
      <c r="S6" s="145" t="s">
        <v>48</v>
      </c>
      <c r="T6" s="145" t="s">
        <v>49</v>
      </c>
      <c r="U6" s="146" t="s">
        <v>50</v>
      </c>
      <c r="V6" s="146" t="s">
        <v>51</v>
      </c>
      <c r="W6" s="146" t="s">
        <v>52</v>
      </c>
      <c r="X6" s="148" t="s">
        <v>53</v>
      </c>
      <c r="Y6" s="146" t="s">
        <v>50</v>
      </c>
      <c r="Z6" s="146" t="s">
        <v>51</v>
      </c>
      <c r="AA6" s="146" t="s">
        <v>52</v>
      </c>
      <c r="AB6" s="148" t="s">
        <v>53</v>
      </c>
      <c r="AC6" s="146" t="s">
        <v>50</v>
      </c>
      <c r="AD6" s="146" t="s">
        <v>51</v>
      </c>
      <c r="AE6" s="146" t="s">
        <v>52</v>
      </c>
      <c r="AF6" s="148" t="s">
        <v>53</v>
      </c>
    </row>
    <row r="7" spans="1:32" ht="125.25" customHeight="1" x14ac:dyDescent="0.25">
      <c r="A7" s="149" t="s">
        <v>54</v>
      </c>
      <c r="B7" s="150" t="s">
        <v>55</v>
      </c>
      <c r="C7" s="151" t="s">
        <v>56</v>
      </c>
      <c r="D7" s="152" t="s">
        <v>57</v>
      </c>
      <c r="E7" s="153" t="s">
        <v>58</v>
      </c>
      <c r="F7" s="153" t="s">
        <v>58</v>
      </c>
      <c r="G7" s="153" t="s">
        <v>59</v>
      </c>
      <c r="H7" s="154" t="s">
        <v>60</v>
      </c>
      <c r="I7" s="155"/>
      <c r="J7" s="155"/>
      <c r="L7" s="156"/>
      <c r="M7" s="155"/>
      <c r="N7" s="155"/>
      <c r="O7" s="155"/>
      <c r="P7" s="155"/>
      <c r="Q7" s="155"/>
      <c r="R7" s="155"/>
      <c r="S7" s="155"/>
      <c r="T7" s="155"/>
      <c r="U7" s="129" t="s">
        <v>61</v>
      </c>
      <c r="V7" s="129" t="s">
        <v>62</v>
      </c>
      <c r="W7" s="129" t="s">
        <v>63</v>
      </c>
      <c r="X7" s="157">
        <v>1</v>
      </c>
      <c r="Y7" s="222" t="s">
        <v>64</v>
      </c>
      <c r="Z7" s="222" t="s">
        <v>64</v>
      </c>
      <c r="AA7" s="222" t="s">
        <v>64</v>
      </c>
      <c r="AB7" s="157" t="s">
        <v>64</v>
      </c>
      <c r="AC7" s="155"/>
      <c r="AD7" s="155"/>
      <c r="AE7" s="155"/>
      <c r="AF7" s="155"/>
    </row>
    <row r="8" spans="1:32" ht="125.25" customHeight="1" x14ac:dyDescent="0.25">
      <c r="A8" s="149" t="s">
        <v>54</v>
      </c>
      <c r="B8" s="150" t="s">
        <v>55</v>
      </c>
      <c r="C8" s="151" t="s">
        <v>65</v>
      </c>
      <c r="D8" s="152" t="s">
        <v>66</v>
      </c>
      <c r="E8" s="153" t="s">
        <v>67</v>
      </c>
      <c r="F8" s="153" t="s">
        <v>68</v>
      </c>
      <c r="G8" s="153" t="s">
        <v>69</v>
      </c>
      <c r="H8" s="154" t="s">
        <v>60</v>
      </c>
      <c r="I8" s="155"/>
      <c r="K8" s="156"/>
      <c r="L8" s="155"/>
      <c r="M8" s="155"/>
      <c r="N8" s="156"/>
      <c r="O8" s="155"/>
      <c r="P8" s="155"/>
      <c r="Q8" s="155"/>
      <c r="R8" s="156"/>
      <c r="S8" s="155"/>
      <c r="T8" s="155"/>
      <c r="U8" s="129" t="s">
        <v>70</v>
      </c>
      <c r="V8" s="129" t="s">
        <v>71</v>
      </c>
      <c r="W8" s="129" t="s">
        <v>72</v>
      </c>
      <c r="X8" s="157">
        <v>1</v>
      </c>
      <c r="Y8" s="129" t="s">
        <v>73</v>
      </c>
      <c r="Z8" s="129" t="s">
        <v>71</v>
      </c>
      <c r="AA8" s="129" t="s">
        <v>74</v>
      </c>
      <c r="AB8" s="157">
        <v>1</v>
      </c>
      <c r="AC8" s="155"/>
      <c r="AD8" s="155"/>
      <c r="AE8" s="155"/>
      <c r="AF8" s="155"/>
    </row>
    <row r="9" spans="1:32" ht="162.75" customHeight="1" x14ac:dyDescent="0.25">
      <c r="A9" s="149" t="s">
        <v>54</v>
      </c>
      <c r="B9" s="333" t="s">
        <v>75</v>
      </c>
      <c r="C9" s="151" t="s">
        <v>76</v>
      </c>
      <c r="D9" s="152" t="s">
        <v>77</v>
      </c>
      <c r="E9" s="153" t="s">
        <v>78</v>
      </c>
      <c r="F9" s="153" t="s">
        <v>79</v>
      </c>
      <c r="G9" s="153" t="s">
        <v>79</v>
      </c>
      <c r="H9" s="154" t="s">
        <v>60</v>
      </c>
      <c r="I9" s="155"/>
      <c r="J9" s="155"/>
      <c r="K9" s="155"/>
      <c r="L9" s="155"/>
      <c r="M9" s="155"/>
      <c r="N9" s="155"/>
      <c r="O9" s="155"/>
      <c r="P9" s="155"/>
      <c r="Q9" s="155"/>
      <c r="R9" s="155"/>
      <c r="S9" s="155"/>
      <c r="T9" s="156"/>
      <c r="U9" s="158" t="s">
        <v>64</v>
      </c>
      <c r="V9" s="158" t="s">
        <v>64</v>
      </c>
      <c r="W9" s="158" t="s">
        <v>64</v>
      </c>
      <c r="X9" s="158"/>
      <c r="Y9" s="222" t="s">
        <v>64</v>
      </c>
      <c r="Z9" s="222" t="s">
        <v>64</v>
      </c>
      <c r="AA9" s="153" t="s">
        <v>80</v>
      </c>
      <c r="AB9" s="157" t="s">
        <v>64</v>
      </c>
      <c r="AC9" s="155"/>
      <c r="AD9" s="155"/>
      <c r="AE9" s="155"/>
      <c r="AF9" s="155"/>
    </row>
    <row r="10" spans="1:32" ht="125.25" customHeight="1" x14ac:dyDescent="0.25">
      <c r="A10" s="149" t="s">
        <v>54</v>
      </c>
      <c r="B10" s="333"/>
      <c r="C10" s="151" t="s">
        <v>81</v>
      </c>
      <c r="D10" s="152" t="s">
        <v>82</v>
      </c>
      <c r="E10" s="153" t="s">
        <v>83</v>
      </c>
      <c r="F10" s="153" t="s">
        <v>83</v>
      </c>
      <c r="G10" s="153" t="s">
        <v>83</v>
      </c>
      <c r="H10" s="154" t="s">
        <v>60</v>
      </c>
      <c r="I10" s="156"/>
      <c r="J10" s="155"/>
      <c r="K10" s="155"/>
      <c r="L10" s="155"/>
      <c r="M10" s="155"/>
      <c r="N10" s="155"/>
      <c r="O10" s="155"/>
      <c r="P10" s="155"/>
      <c r="Q10" s="155"/>
      <c r="R10" s="155"/>
      <c r="S10" s="155"/>
      <c r="T10" s="159"/>
      <c r="U10" s="129" t="s">
        <v>84</v>
      </c>
      <c r="V10" s="129" t="s">
        <v>85</v>
      </c>
      <c r="W10" s="129" t="s">
        <v>86</v>
      </c>
      <c r="X10" s="160">
        <v>1</v>
      </c>
      <c r="Y10" s="247" t="s">
        <v>64</v>
      </c>
      <c r="Z10" s="222" t="s">
        <v>64</v>
      </c>
      <c r="AA10" s="222" t="s">
        <v>64</v>
      </c>
      <c r="AB10" s="157" t="s">
        <v>64</v>
      </c>
      <c r="AC10" s="222"/>
      <c r="AD10" s="155"/>
      <c r="AE10" s="155"/>
      <c r="AF10" s="155"/>
    </row>
    <row r="11" spans="1:32" ht="125.25" customHeight="1" x14ac:dyDescent="0.25">
      <c r="A11" s="149" t="s">
        <v>54</v>
      </c>
      <c r="B11" s="334" t="s">
        <v>87</v>
      </c>
      <c r="C11" s="151" t="s">
        <v>88</v>
      </c>
      <c r="D11" s="152" t="s">
        <v>89</v>
      </c>
      <c r="E11" s="153" t="s">
        <v>90</v>
      </c>
      <c r="F11" s="153" t="s">
        <v>91</v>
      </c>
      <c r="G11" s="153" t="s">
        <v>92</v>
      </c>
      <c r="H11" s="154" t="s">
        <v>60</v>
      </c>
      <c r="I11" s="155"/>
      <c r="J11" s="155"/>
      <c r="K11" s="155"/>
      <c r="L11" s="155"/>
      <c r="M11" s="155"/>
      <c r="N11" s="155"/>
      <c r="O11" s="155"/>
      <c r="P11" s="155"/>
      <c r="Q11" s="155"/>
      <c r="R11" s="155"/>
      <c r="S11" s="155"/>
      <c r="T11" s="161"/>
      <c r="U11" s="137" t="s">
        <v>64</v>
      </c>
      <c r="V11" s="137" t="s">
        <v>64</v>
      </c>
      <c r="W11" s="137" t="s">
        <v>64</v>
      </c>
      <c r="X11" s="160"/>
      <c r="Y11" s="247" t="s">
        <v>64</v>
      </c>
      <c r="Z11" s="222" t="s">
        <v>64</v>
      </c>
      <c r="AA11" s="153" t="s">
        <v>80</v>
      </c>
      <c r="AB11" s="157" t="s">
        <v>64</v>
      </c>
      <c r="AC11" s="155"/>
      <c r="AD11" s="155"/>
      <c r="AE11" s="155"/>
      <c r="AF11" s="155"/>
    </row>
    <row r="12" spans="1:32" ht="125.25" customHeight="1" x14ac:dyDescent="0.25">
      <c r="A12" s="149" t="s">
        <v>54</v>
      </c>
      <c r="B12" s="334"/>
      <c r="C12" s="151" t="s">
        <v>93</v>
      </c>
      <c r="D12" s="152" t="s">
        <v>94</v>
      </c>
      <c r="E12" s="153" t="s">
        <v>95</v>
      </c>
      <c r="F12" s="153" t="s">
        <v>95</v>
      </c>
      <c r="G12" s="153" t="s">
        <v>96</v>
      </c>
      <c r="H12" s="154" t="s">
        <v>60</v>
      </c>
      <c r="I12" s="156"/>
      <c r="J12" s="155"/>
      <c r="K12" s="155"/>
      <c r="L12" s="155"/>
      <c r="M12" s="155"/>
      <c r="N12" s="155"/>
      <c r="O12" s="155"/>
      <c r="P12" s="155"/>
      <c r="Q12" s="155"/>
      <c r="R12" s="155"/>
      <c r="S12" s="155"/>
      <c r="T12" s="155"/>
      <c r="U12" s="129" t="s">
        <v>97</v>
      </c>
      <c r="V12" s="129" t="s">
        <v>98</v>
      </c>
      <c r="W12" s="129" t="s">
        <v>99</v>
      </c>
      <c r="X12" s="162">
        <v>1</v>
      </c>
      <c r="Y12" s="222" t="s">
        <v>64</v>
      </c>
      <c r="Z12" s="222" t="s">
        <v>64</v>
      </c>
      <c r="AA12" s="222" t="s">
        <v>64</v>
      </c>
      <c r="AB12" s="157" t="s">
        <v>64</v>
      </c>
      <c r="AC12" s="155"/>
      <c r="AD12" s="155"/>
      <c r="AE12" s="155"/>
      <c r="AF12" s="155"/>
    </row>
    <row r="13" spans="1:32" ht="125.25" customHeight="1" x14ac:dyDescent="0.25">
      <c r="A13" s="149" t="s">
        <v>54</v>
      </c>
      <c r="B13" s="150" t="s">
        <v>100</v>
      </c>
      <c r="C13" s="151" t="s">
        <v>101</v>
      </c>
      <c r="D13" s="152" t="s">
        <v>102</v>
      </c>
      <c r="E13" s="153" t="s">
        <v>103</v>
      </c>
      <c r="F13" s="153" t="s">
        <v>104</v>
      </c>
      <c r="G13" s="153" t="s">
        <v>105</v>
      </c>
      <c r="H13" s="154" t="s">
        <v>60</v>
      </c>
      <c r="I13" s="156"/>
      <c r="J13" s="155"/>
      <c r="K13" s="155"/>
      <c r="L13" s="155"/>
      <c r="M13" s="156"/>
      <c r="N13" s="155"/>
      <c r="O13" s="155"/>
      <c r="P13" s="155"/>
      <c r="Q13" s="156"/>
      <c r="R13" s="155"/>
      <c r="S13" s="155"/>
      <c r="T13" s="155"/>
      <c r="U13" s="129" t="s">
        <v>106</v>
      </c>
      <c r="V13" s="337" t="s">
        <v>71</v>
      </c>
      <c r="W13" s="337" t="s">
        <v>107</v>
      </c>
      <c r="X13" s="339">
        <v>1</v>
      </c>
      <c r="Y13" s="129" t="s">
        <v>108</v>
      </c>
      <c r="Z13" s="322" t="s">
        <v>71</v>
      </c>
      <c r="AA13" s="129" t="s">
        <v>109</v>
      </c>
      <c r="AB13" s="157">
        <v>1</v>
      </c>
      <c r="AC13" s="155"/>
      <c r="AD13" s="155"/>
      <c r="AE13" s="155"/>
      <c r="AF13" s="155"/>
    </row>
    <row r="14" spans="1:32" ht="138.75" customHeight="1" x14ac:dyDescent="0.25">
      <c r="A14" s="149" t="s">
        <v>54</v>
      </c>
      <c r="B14" s="150" t="s">
        <v>110</v>
      </c>
      <c r="C14" s="151" t="s">
        <v>111</v>
      </c>
      <c r="D14" s="152" t="s">
        <v>112</v>
      </c>
      <c r="E14" s="153" t="s">
        <v>113</v>
      </c>
      <c r="F14" s="153" t="s">
        <v>114</v>
      </c>
      <c r="G14" s="153" t="s">
        <v>115</v>
      </c>
      <c r="H14" s="154" t="s">
        <v>116</v>
      </c>
      <c r="I14" s="156"/>
      <c r="J14" s="155"/>
      <c r="K14" s="155"/>
      <c r="L14" s="155"/>
      <c r="M14" s="156"/>
      <c r="N14" s="155"/>
      <c r="O14" s="155"/>
      <c r="P14" s="155"/>
      <c r="Q14" s="156"/>
      <c r="R14" s="155"/>
      <c r="S14" s="155"/>
      <c r="T14" s="155"/>
      <c r="U14" s="163" t="s">
        <v>117</v>
      </c>
      <c r="V14" s="338"/>
      <c r="W14" s="338"/>
      <c r="X14" s="340"/>
      <c r="Y14" s="163" t="s">
        <v>118</v>
      </c>
      <c r="Z14" s="323"/>
      <c r="AA14" s="129" t="s">
        <v>109</v>
      </c>
      <c r="AB14" s="157">
        <v>1</v>
      </c>
      <c r="AC14" s="155"/>
      <c r="AD14" s="155"/>
      <c r="AE14" s="155"/>
      <c r="AF14" s="155"/>
    </row>
    <row r="15" spans="1:32" ht="234" customHeight="1" x14ac:dyDescent="0.25">
      <c r="A15" s="165" t="s">
        <v>119</v>
      </c>
      <c r="B15" s="166" t="s">
        <v>120</v>
      </c>
      <c r="C15" s="166" t="s">
        <v>56</v>
      </c>
      <c r="D15" s="167" t="s">
        <v>121</v>
      </c>
      <c r="E15" s="168" t="s">
        <v>122</v>
      </c>
      <c r="F15" s="168" t="s">
        <v>123</v>
      </c>
      <c r="G15" s="168" t="s">
        <v>124</v>
      </c>
      <c r="H15" s="169" t="s">
        <v>60</v>
      </c>
      <c r="I15" s="155"/>
      <c r="J15" s="155"/>
      <c r="K15" s="155"/>
      <c r="L15" s="155"/>
      <c r="M15" s="155"/>
      <c r="N15" s="156"/>
      <c r="O15" s="156"/>
      <c r="P15" s="155"/>
      <c r="Q15" s="155"/>
      <c r="R15" s="155"/>
      <c r="S15" s="155"/>
      <c r="T15" s="155"/>
      <c r="U15" s="155" t="s">
        <v>64</v>
      </c>
      <c r="V15" s="155" t="s">
        <v>64</v>
      </c>
      <c r="W15" s="155" t="s">
        <v>64</v>
      </c>
      <c r="X15" s="155"/>
      <c r="Y15" s="129" t="s">
        <v>125</v>
      </c>
      <c r="Z15" s="134" t="s">
        <v>126</v>
      </c>
      <c r="AA15" s="129" t="s">
        <v>127</v>
      </c>
      <c r="AB15" s="157">
        <v>1</v>
      </c>
      <c r="AC15" s="155"/>
      <c r="AD15" s="155"/>
      <c r="AE15" s="155"/>
      <c r="AF15" s="155"/>
    </row>
    <row r="16" spans="1:32" ht="234" customHeight="1" x14ac:dyDescent="0.25">
      <c r="A16" s="350" t="s">
        <v>119</v>
      </c>
      <c r="B16" s="170" t="s">
        <v>128</v>
      </c>
      <c r="C16" s="147" t="s">
        <v>76</v>
      </c>
      <c r="D16" s="167" t="s">
        <v>129</v>
      </c>
      <c r="E16" s="168" t="s">
        <v>130</v>
      </c>
      <c r="F16" s="168" t="s">
        <v>131</v>
      </c>
      <c r="G16" s="168" t="s">
        <v>132</v>
      </c>
      <c r="H16" s="169" t="s">
        <v>60</v>
      </c>
      <c r="I16" s="155"/>
      <c r="J16" s="155"/>
      <c r="K16" s="155"/>
      <c r="L16" s="155"/>
      <c r="M16" s="155"/>
      <c r="N16" s="155"/>
      <c r="O16" s="155"/>
      <c r="P16" s="155"/>
      <c r="Q16" s="155"/>
      <c r="R16" s="155"/>
      <c r="S16" s="156"/>
      <c r="T16" s="156"/>
      <c r="U16" s="155" t="s">
        <v>64</v>
      </c>
      <c r="V16" s="155" t="s">
        <v>64</v>
      </c>
      <c r="W16" s="155" t="s">
        <v>64</v>
      </c>
      <c r="X16" s="155"/>
      <c r="Y16" s="222" t="s">
        <v>64</v>
      </c>
      <c r="Z16" s="222" t="s">
        <v>64</v>
      </c>
      <c r="AA16" s="222" t="s">
        <v>64</v>
      </c>
      <c r="AB16" s="157" t="s">
        <v>64</v>
      </c>
      <c r="AC16" s="155"/>
      <c r="AD16" s="155"/>
      <c r="AE16" s="155"/>
      <c r="AF16" s="155"/>
    </row>
    <row r="17" spans="1:32" ht="234" customHeight="1" x14ac:dyDescent="0.25">
      <c r="A17" s="351"/>
      <c r="B17" s="353" t="s">
        <v>133</v>
      </c>
      <c r="C17" s="147" t="s">
        <v>88</v>
      </c>
      <c r="D17" s="167" t="s">
        <v>134</v>
      </c>
      <c r="E17" s="168" t="s">
        <v>135</v>
      </c>
      <c r="F17" s="168" t="s">
        <v>136</v>
      </c>
      <c r="G17" s="171" t="s">
        <v>137</v>
      </c>
      <c r="H17" s="172" t="s">
        <v>138</v>
      </c>
      <c r="I17" s="173"/>
      <c r="J17" s="174"/>
      <c r="K17" s="175"/>
      <c r="L17" s="174"/>
      <c r="M17" s="173"/>
      <c r="N17" s="174"/>
      <c r="O17" s="174"/>
      <c r="P17" s="174"/>
      <c r="Q17" s="156"/>
      <c r="R17" s="155"/>
      <c r="S17" s="155"/>
      <c r="T17" s="155"/>
      <c r="U17" s="129" t="s">
        <v>139</v>
      </c>
      <c r="V17" s="129" t="s">
        <v>71</v>
      </c>
      <c r="W17" s="129" t="s">
        <v>140</v>
      </c>
      <c r="X17" s="176">
        <v>1</v>
      </c>
      <c r="Y17" s="129" t="s">
        <v>141</v>
      </c>
      <c r="Z17" s="129" t="s">
        <v>142</v>
      </c>
      <c r="AA17" s="129" t="s">
        <v>143</v>
      </c>
      <c r="AB17" s="157">
        <v>0.8</v>
      </c>
      <c r="AC17" s="155"/>
      <c r="AD17" s="155"/>
      <c r="AE17" s="155"/>
      <c r="AF17" s="155"/>
    </row>
    <row r="18" spans="1:32" ht="191.25" customHeight="1" x14ac:dyDescent="0.25">
      <c r="A18" s="351"/>
      <c r="B18" s="353"/>
      <c r="C18" s="147" t="s">
        <v>93</v>
      </c>
      <c r="D18" s="168" t="s">
        <v>144</v>
      </c>
      <c r="E18" s="168" t="s">
        <v>135</v>
      </c>
      <c r="F18" s="168" t="s">
        <v>136</v>
      </c>
      <c r="G18" s="171" t="s">
        <v>137</v>
      </c>
      <c r="H18" s="177" t="s">
        <v>145</v>
      </c>
      <c r="I18" s="178"/>
      <c r="J18" s="179"/>
      <c r="L18" s="180"/>
      <c r="M18" s="181"/>
      <c r="N18" s="180"/>
      <c r="O18" s="179"/>
      <c r="P18" s="179"/>
      <c r="Q18" s="156"/>
      <c r="R18" s="155"/>
      <c r="S18" s="155"/>
      <c r="T18" s="155"/>
      <c r="U18" s="129" t="s">
        <v>146</v>
      </c>
      <c r="V18" s="128" t="s">
        <v>147</v>
      </c>
      <c r="W18" s="129" t="s">
        <v>148</v>
      </c>
      <c r="X18" s="176">
        <v>1</v>
      </c>
      <c r="Y18" s="129" t="s">
        <v>141</v>
      </c>
      <c r="Z18" s="129" t="s">
        <v>142</v>
      </c>
      <c r="AA18" s="129" t="s">
        <v>759</v>
      </c>
      <c r="AB18" s="157">
        <v>0.9</v>
      </c>
      <c r="AC18" s="155"/>
      <c r="AD18" s="155"/>
      <c r="AE18" s="155"/>
      <c r="AF18" s="155"/>
    </row>
    <row r="19" spans="1:32" ht="66" customHeight="1" x14ac:dyDescent="0.25">
      <c r="A19" s="352"/>
      <c r="B19" s="354"/>
      <c r="C19" s="147">
        <v>3.3</v>
      </c>
      <c r="D19" s="167" t="s">
        <v>149</v>
      </c>
      <c r="E19" s="168" t="s">
        <v>150</v>
      </c>
      <c r="F19" s="168" t="s">
        <v>150</v>
      </c>
      <c r="G19" s="168" t="s">
        <v>151</v>
      </c>
      <c r="H19" s="169" t="s">
        <v>60</v>
      </c>
      <c r="I19" s="182"/>
      <c r="J19" s="183"/>
      <c r="K19" s="184"/>
      <c r="L19" s="184"/>
      <c r="M19" s="185"/>
      <c r="N19" s="184"/>
      <c r="O19" s="186"/>
      <c r="P19" s="187"/>
      <c r="Q19" s="188"/>
      <c r="R19" s="187"/>
      <c r="S19" s="187"/>
      <c r="T19" s="155"/>
      <c r="U19" s="129" t="s">
        <v>152</v>
      </c>
      <c r="V19" s="129" t="s">
        <v>71</v>
      </c>
      <c r="W19" s="129" t="s">
        <v>153</v>
      </c>
      <c r="X19" s="176">
        <v>1</v>
      </c>
      <c r="Y19" s="129" t="s">
        <v>154</v>
      </c>
      <c r="Z19" s="129" t="s">
        <v>71</v>
      </c>
      <c r="AA19" s="155" t="s">
        <v>155</v>
      </c>
      <c r="AB19" s="157">
        <v>1</v>
      </c>
      <c r="AC19" s="155"/>
      <c r="AD19" s="155"/>
      <c r="AE19" s="155"/>
      <c r="AF19" s="155"/>
    </row>
    <row r="20" spans="1:32" ht="135" customHeight="1" x14ac:dyDescent="0.25">
      <c r="A20" s="189" t="s">
        <v>156</v>
      </c>
      <c r="B20" s="190" t="s">
        <v>157</v>
      </c>
      <c r="C20" s="190" t="s">
        <v>56</v>
      </c>
      <c r="D20" s="191" t="s">
        <v>158</v>
      </c>
      <c r="E20" s="168" t="s">
        <v>159</v>
      </c>
      <c r="F20" s="168" t="s">
        <v>159</v>
      </c>
      <c r="G20" s="168" t="s">
        <v>160</v>
      </c>
      <c r="H20" s="192" t="s">
        <v>161</v>
      </c>
      <c r="I20" s="155"/>
      <c r="J20" s="155"/>
      <c r="K20" s="179"/>
      <c r="L20" s="179"/>
      <c r="M20" s="178"/>
      <c r="N20" s="179"/>
      <c r="O20" s="155"/>
      <c r="P20" s="155"/>
      <c r="Q20" s="155"/>
      <c r="R20" s="155"/>
      <c r="S20" s="155"/>
      <c r="T20" s="155"/>
      <c r="U20" s="155" t="s">
        <v>64</v>
      </c>
      <c r="V20" s="155" t="s">
        <v>64</v>
      </c>
      <c r="W20" s="155" t="s">
        <v>64</v>
      </c>
      <c r="X20" s="155"/>
      <c r="Y20" s="129" t="s">
        <v>162</v>
      </c>
      <c r="Z20" s="129" t="s">
        <v>71</v>
      </c>
      <c r="AA20" s="155" t="s">
        <v>163</v>
      </c>
      <c r="AB20" s="157">
        <v>1</v>
      </c>
      <c r="AC20" s="155"/>
      <c r="AD20" s="155"/>
      <c r="AE20" s="155"/>
      <c r="AF20" s="155"/>
    </row>
    <row r="21" spans="1:32" ht="94.5" customHeight="1" x14ac:dyDescent="0.25">
      <c r="A21" s="189" t="s">
        <v>156</v>
      </c>
      <c r="B21" s="335" t="s">
        <v>164</v>
      </c>
      <c r="C21" s="190" t="s">
        <v>76</v>
      </c>
      <c r="D21" s="193" t="s">
        <v>165</v>
      </c>
      <c r="E21" s="168" t="s">
        <v>166</v>
      </c>
      <c r="F21" s="168" t="s">
        <v>166</v>
      </c>
      <c r="G21" s="168" t="s">
        <v>166</v>
      </c>
      <c r="H21" s="192" t="s">
        <v>161</v>
      </c>
      <c r="I21" s="155"/>
      <c r="J21" s="155"/>
      <c r="K21" s="194"/>
      <c r="L21" s="155"/>
      <c r="M21" s="156"/>
      <c r="N21" s="155"/>
      <c r="O21" s="155"/>
      <c r="P21" s="155"/>
      <c r="Q21" s="155"/>
      <c r="R21" s="155"/>
      <c r="S21" s="155"/>
      <c r="T21" s="155"/>
      <c r="U21" s="155" t="s">
        <v>64</v>
      </c>
      <c r="V21" s="155" t="s">
        <v>64</v>
      </c>
      <c r="W21" s="155" t="s">
        <v>64</v>
      </c>
      <c r="X21" s="155"/>
      <c r="Y21" s="129" t="s">
        <v>167</v>
      </c>
      <c r="Z21" s="129" t="s">
        <v>71</v>
      </c>
      <c r="AA21" s="155" t="s">
        <v>155</v>
      </c>
      <c r="AB21" s="157">
        <v>1</v>
      </c>
      <c r="AC21" s="155"/>
      <c r="AD21" s="155"/>
      <c r="AE21" s="155"/>
      <c r="AF21" s="155"/>
    </row>
    <row r="22" spans="1:32" ht="198.75" customHeight="1" x14ac:dyDescent="0.25">
      <c r="A22" s="189" t="s">
        <v>156</v>
      </c>
      <c r="B22" s="336"/>
      <c r="C22" s="190" t="s">
        <v>81</v>
      </c>
      <c r="D22" s="167" t="s">
        <v>168</v>
      </c>
      <c r="E22" s="168" t="s">
        <v>169</v>
      </c>
      <c r="F22" s="168" t="s">
        <v>169</v>
      </c>
      <c r="G22" s="168" t="s">
        <v>170</v>
      </c>
      <c r="H22" s="192" t="s">
        <v>161</v>
      </c>
      <c r="I22" s="179"/>
      <c r="J22" s="179"/>
      <c r="L22" s="179"/>
      <c r="M22" s="178"/>
      <c r="N22" s="155"/>
      <c r="O22" s="155"/>
      <c r="P22" s="155"/>
      <c r="Q22" s="155"/>
      <c r="R22" s="155"/>
      <c r="S22" s="155"/>
      <c r="T22" s="155"/>
      <c r="U22" s="129" t="s">
        <v>64</v>
      </c>
      <c r="V22" s="155" t="s">
        <v>64</v>
      </c>
      <c r="W22" s="155" t="s">
        <v>64</v>
      </c>
      <c r="X22" s="155"/>
      <c r="Y22" s="129" t="s">
        <v>171</v>
      </c>
      <c r="Z22" s="129" t="s">
        <v>71</v>
      </c>
      <c r="AA22" s="155" t="s">
        <v>155</v>
      </c>
      <c r="AB22" s="157">
        <v>1</v>
      </c>
      <c r="AC22" s="155"/>
      <c r="AD22" s="155"/>
      <c r="AE22" s="155"/>
      <c r="AF22" s="155"/>
    </row>
    <row r="23" spans="1:32" ht="184.5" customHeight="1" x14ac:dyDescent="0.25">
      <c r="A23" s="189" t="s">
        <v>156</v>
      </c>
      <c r="B23" s="335" t="s">
        <v>172</v>
      </c>
      <c r="C23" s="190" t="s">
        <v>88</v>
      </c>
      <c r="D23" s="167" t="s">
        <v>173</v>
      </c>
      <c r="E23" s="168" t="s">
        <v>174</v>
      </c>
      <c r="F23" s="168" t="s">
        <v>175</v>
      </c>
      <c r="G23" s="195" t="s">
        <v>176</v>
      </c>
      <c r="H23" s="196" t="s">
        <v>177</v>
      </c>
      <c r="I23" s="156"/>
      <c r="J23" s="156"/>
      <c r="K23" s="156"/>
      <c r="L23" s="156"/>
      <c r="M23" s="156"/>
      <c r="N23" s="156"/>
      <c r="O23" s="156"/>
      <c r="P23" s="156"/>
      <c r="Q23" s="156"/>
      <c r="R23" s="156"/>
      <c r="S23" s="156"/>
      <c r="T23" s="156"/>
      <c r="U23" s="129" t="s">
        <v>178</v>
      </c>
      <c r="V23" s="129" t="s">
        <v>71</v>
      </c>
      <c r="W23" s="129" t="s">
        <v>179</v>
      </c>
      <c r="X23" s="176">
        <v>1</v>
      </c>
      <c r="Y23" s="128" t="s">
        <v>180</v>
      </c>
      <c r="Z23" s="129" t="s">
        <v>71</v>
      </c>
      <c r="AA23" s="155" t="s">
        <v>155</v>
      </c>
      <c r="AB23" s="157">
        <v>1</v>
      </c>
      <c r="AC23" s="155"/>
      <c r="AD23" s="155"/>
      <c r="AE23" s="155"/>
      <c r="AF23" s="155"/>
    </row>
    <row r="24" spans="1:32" ht="249.75" customHeight="1" x14ac:dyDescent="0.25">
      <c r="A24" s="189" t="s">
        <v>156</v>
      </c>
      <c r="B24" s="336"/>
      <c r="C24" s="190" t="s">
        <v>93</v>
      </c>
      <c r="D24" s="167" t="s">
        <v>181</v>
      </c>
      <c r="E24" s="168" t="s">
        <v>182</v>
      </c>
      <c r="F24" s="168" t="s">
        <v>182</v>
      </c>
      <c r="G24" s="168" t="s">
        <v>183</v>
      </c>
      <c r="H24" s="196" t="s">
        <v>184</v>
      </c>
      <c r="I24" s="155"/>
      <c r="J24" s="156"/>
      <c r="K24" s="155"/>
      <c r="L24" s="156"/>
      <c r="M24" s="155"/>
      <c r="N24" s="156"/>
      <c r="O24" s="155"/>
      <c r="P24" s="156"/>
      <c r="Q24" s="155"/>
      <c r="R24" s="156"/>
      <c r="S24" s="155"/>
      <c r="T24" s="156"/>
      <c r="U24" s="129" t="s">
        <v>185</v>
      </c>
      <c r="V24" s="129" t="s">
        <v>71</v>
      </c>
      <c r="W24" s="135" t="s">
        <v>186</v>
      </c>
      <c r="X24" s="176">
        <v>1</v>
      </c>
      <c r="Y24" s="128" t="s">
        <v>187</v>
      </c>
      <c r="Z24" s="129" t="s">
        <v>188</v>
      </c>
      <c r="AA24" s="155" t="s">
        <v>155</v>
      </c>
      <c r="AB24" s="157">
        <v>1</v>
      </c>
      <c r="AC24" s="155"/>
      <c r="AD24" s="155"/>
      <c r="AE24" s="155"/>
      <c r="AF24" s="155"/>
    </row>
    <row r="25" spans="1:32" ht="123.75" customHeight="1" x14ac:dyDescent="0.25">
      <c r="A25" s="189" t="s">
        <v>156</v>
      </c>
      <c r="B25" s="197" t="s">
        <v>189</v>
      </c>
      <c r="C25" s="190" t="s">
        <v>190</v>
      </c>
      <c r="D25" s="167" t="s">
        <v>191</v>
      </c>
      <c r="E25" s="168" t="s">
        <v>192</v>
      </c>
      <c r="F25" s="168" t="s">
        <v>193</v>
      </c>
      <c r="G25" s="168" t="s">
        <v>194</v>
      </c>
      <c r="H25" s="192" t="s">
        <v>161</v>
      </c>
      <c r="I25" s="155"/>
      <c r="J25" s="155"/>
      <c r="K25" s="155"/>
      <c r="L25" s="155"/>
      <c r="N25" s="155"/>
      <c r="O25" s="156"/>
      <c r="P25" s="155"/>
      <c r="Q25" s="155"/>
      <c r="R25" s="155"/>
      <c r="S25" s="155"/>
      <c r="T25" s="155"/>
      <c r="U25" s="155" t="s">
        <v>64</v>
      </c>
      <c r="V25" s="155" t="s">
        <v>64</v>
      </c>
      <c r="W25" s="179" t="s">
        <v>64</v>
      </c>
      <c r="X25" s="155"/>
      <c r="Y25" s="128" t="s">
        <v>195</v>
      </c>
      <c r="Z25" s="129" t="s">
        <v>71</v>
      </c>
      <c r="AA25" s="129" t="s">
        <v>196</v>
      </c>
      <c r="AB25" s="157">
        <v>0.8</v>
      </c>
      <c r="AC25" s="155"/>
      <c r="AD25" s="155"/>
      <c r="AE25" s="155"/>
      <c r="AF25" s="155"/>
    </row>
    <row r="26" spans="1:32" ht="125.25" customHeight="1" x14ac:dyDescent="0.25">
      <c r="A26" s="198" t="s">
        <v>197</v>
      </c>
      <c r="B26" s="330" t="s">
        <v>198</v>
      </c>
      <c r="C26" s="199" t="s">
        <v>56</v>
      </c>
      <c r="D26" s="167" t="s">
        <v>199</v>
      </c>
      <c r="E26" s="168" t="s">
        <v>200</v>
      </c>
      <c r="F26" s="168" t="s">
        <v>201</v>
      </c>
      <c r="G26" s="168" t="s">
        <v>202</v>
      </c>
      <c r="H26" s="200" t="s">
        <v>203</v>
      </c>
      <c r="I26" s="155"/>
      <c r="J26" s="156"/>
      <c r="K26" s="156"/>
      <c r="L26" s="156"/>
      <c r="M26" s="155"/>
      <c r="N26" s="155"/>
      <c r="O26" s="155"/>
      <c r="P26" s="155"/>
      <c r="Q26" s="155"/>
      <c r="R26" s="155"/>
      <c r="S26" s="155"/>
      <c r="T26" s="155"/>
      <c r="U26" s="129" t="s">
        <v>204</v>
      </c>
      <c r="V26" s="129" t="s">
        <v>71</v>
      </c>
      <c r="W26" s="152" t="s">
        <v>205</v>
      </c>
      <c r="X26" s="176">
        <v>1</v>
      </c>
      <c r="Y26" s="155" t="s">
        <v>64</v>
      </c>
      <c r="Z26" s="155" t="s">
        <v>64</v>
      </c>
      <c r="AA26" s="155" t="s">
        <v>64</v>
      </c>
      <c r="AB26" s="157" t="s">
        <v>64</v>
      </c>
      <c r="AC26" s="155"/>
      <c r="AD26" s="155"/>
      <c r="AE26" s="155"/>
      <c r="AF26" s="155"/>
    </row>
    <row r="27" spans="1:32" ht="108.75" customHeight="1" x14ac:dyDescent="0.25">
      <c r="A27" s="198" t="s">
        <v>197</v>
      </c>
      <c r="B27" s="331"/>
      <c r="C27" s="201" t="s">
        <v>65</v>
      </c>
      <c r="D27" s="167" t="s">
        <v>206</v>
      </c>
      <c r="E27" s="168" t="s">
        <v>207</v>
      </c>
      <c r="F27" s="168" t="s">
        <v>208</v>
      </c>
      <c r="G27" s="168" t="s">
        <v>209</v>
      </c>
      <c r="H27" s="200" t="s">
        <v>203</v>
      </c>
      <c r="I27" s="156"/>
      <c r="J27" s="156"/>
      <c r="K27" s="156"/>
      <c r="L27" s="156"/>
      <c r="M27" s="156"/>
      <c r="N27" s="156"/>
      <c r="O27" s="156"/>
      <c r="P27" s="156"/>
      <c r="Q27" s="156"/>
      <c r="R27" s="156"/>
      <c r="S27" s="156"/>
      <c r="T27" s="156"/>
      <c r="U27" s="129" t="s">
        <v>210</v>
      </c>
      <c r="V27" s="129" t="s">
        <v>71</v>
      </c>
      <c r="W27" s="129" t="s">
        <v>211</v>
      </c>
      <c r="X27" s="202">
        <v>0.9</v>
      </c>
      <c r="Y27" s="130" t="s">
        <v>212</v>
      </c>
      <c r="Z27" s="129" t="s">
        <v>213</v>
      </c>
      <c r="AA27" s="129" t="s">
        <v>214</v>
      </c>
      <c r="AB27" s="157">
        <v>1</v>
      </c>
      <c r="AC27" s="155"/>
      <c r="AD27" s="155"/>
      <c r="AE27" s="155"/>
      <c r="AF27" s="155"/>
    </row>
    <row r="28" spans="1:32" ht="257.25" customHeight="1" x14ac:dyDescent="0.25">
      <c r="A28" s="198" t="s">
        <v>197</v>
      </c>
      <c r="B28" s="347" t="s">
        <v>215</v>
      </c>
      <c r="C28" s="199" t="s">
        <v>76</v>
      </c>
      <c r="D28" s="167" t="s">
        <v>216</v>
      </c>
      <c r="E28" s="168" t="s">
        <v>217</v>
      </c>
      <c r="F28" s="168" t="s">
        <v>217</v>
      </c>
      <c r="G28" s="168" t="s">
        <v>217</v>
      </c>
      <c r="H28" s="200" t="s">
        <v>203</v>
      </c>
      <c r="I28" s="155"/>
      <c r="J28" s="155"/>
      <c r="K28" s="155"/>
      <c r="L28" s="155"/>
      <c r="M28" s="155"/>
      <c r="N28" s="155"/>
      <c r="O28" s="155"/>
      <c r="P28" s="155"/>
      <c r="Q28" s="155"/>
      <c r="R28" s="155"/>
      <c r="S28" s="156"/>
      <c r="T28" s="155"/>
      <c r="U28" s="155" t="s">
        <v>64</v>
      </c>
      <c r="V28" s="155" t="s">
        <v>64</v>
      </c>
      <c r="W28" s="159" t="s">
        <v>64</v>
      </c>
      <c r="X28" s="184"/>
      <c r="Y28" s="248" t="s">
        <v>64</v>
      </c>
      <c r="Z28" s="247" t="s">
        <v>64</v>
      </c>
      <c r="AA28" s="129" t="s">
        <v>218</v>
      </c>
      <c r="AB28" s="157" t="s">
        <v>64</v>
      </c>
      <c r="AC28" s="155"/>
      <c r="AD28" s="155"/>
      <c r="AE28" s="155"/>
      <c r="AF28" s="155"/>
    </row>
    <row r="29" spans="1:32" ht="135" customHeight="1" x14ac:dyDescent="0.25">
      <c r="A29" s="198" t="s">
        <v>197</v>
      </c>
      <c r="B29" s="348"/>
      <c r="C29" s="201" t="s">
        <v>81</v>
      </c>
      <c r="D29" s="168" t="s">
        <v>219</v>
      </c>
      <c r="E29" s="168" t="s">
        <v>220</v>
      </c>
      <c r="F29" s="168" t="s">
        <v>220</v>
      </c>
      <c r="G29" s="168" t="s">
        <v>220</v>
      </c>
      <c r="H29" s="200" t="s">
        <v>203</v>
      </c>
      <c r="I29" s="155"/>
      <c r="J29" s="155"/>
      <c r="K29" s="155"/>
      <c r="M29" s="156"/>
      <c r="N29" s="155"/>
      <c r="O29" s="155"/>
      <c r="P29" s="155"/>
      <c r="Q29" s="155"/>
      <c r="R29" s="155"/>
      <c r="S29" s="155"/>
      <c r="T29" s="155"/>
      <c r="U29" s="129" t="s">
        <v>221</v>
      </c>
      <c r="V29" s="129" t="s">
        <v>222</v>
      </c>
      <c r="W29" s="203" t="s">
        <v>223</v>
      </c>
      <c r="X29" s="204">
        <v>0.5</v>
      </c>
      <c r="Y29" s="136" t="s">
        <v>224</v>
      </c>
      <c r="Z29" s="129" t="s">
        <v>71</v>
      </c>
      <c r="AA29" s="129" t="s">
        <v>225</v>
      </c>
      <c r="AB29" s="157">
        <v>0.9</v>
      </c>
      <c r="AC29" s="155"/>
      <c r="AD29" s="155"/>
      <c r="AE29" s="155"/>
      <c r="AF29" s="155"/>
    </row>
    <row r="30" spans="1:32" ht="131.25" customHeight="1" x14ac:dyDescent="0.25">
      <c r="A30" s="198" t="s">
        <v>197</v>
      </c>
      <c r="B30" s="349"/>
      <c r="C30" s="201" t="s">
        <v>226</v>
      </c>
      <c r="D30" s="168" t="s">
        <v>227</v>
      </c>
      <c r="E30" s="168" t="s">
        <v>228</v>
      </c>
      <c r="F30" s="168" t="s">
        <v>228</v>
      </c>
      <c r="G30" s="168" t="s">
        <v>228</v>
      </c>
      <c r="H30" s="200" t="s">
        <v>203</v>
      </c>
      <c r="I30" s="156"/>
      <c r="J30" s="156"/>
      <c r="K30" s="156"/>
      <c r="L30" s="156"/>
      <c r="M30" s="156"/>
      <c r="N30" s="156"/>
      <c r="O30" s="156"/>
      <c r="P30" s="156"/>
      <c r="Q30" s="156"/>
      <c r="R30" s="156"/>
      <c r="S30" s="156"/>
      <c r="T30" s="156"/>
      <c r="U30" s="129" t="s">
        <v>229</v>
      </c>
      <c r="V30" s="129" t="s">
        <v>71</v>
      </c>
      <c r="W30" s="152" t="s">
        <v>230</v>
      </c>
      <c r="X30" s="157">
        <v>0.5</v>
      </c>
      <c r="Y30" s="129" t="s">
        <v>229</v>
      </c>
      <c r="Z30" s="129" t="s">
        <v>71</v>
      </c>
      <c r="AA30" s="129" t="s">
        <v>231</v>
      </c>
      <c r="AB30" s="157">
        <v>1</v>
      </c>
      <c r="AC30" s="155"/>
      <c r="AD30" s="155"/>
      <c r="AE30" s="155"/>
      <c r="AF30" s="155"/>
    </row>
    <row r="31" spans="1:32" ht="165.75" customHeight="1" x14ac:dyDescent="0.25">
      <c r="A31" s="198" t="s">
        <v>197</v>
      </c>
      <c r="B31" s="201" t="s">
        <v>232</v>
      </c>
      <c r="C31" s="201" t="s">
        <v>88</v>
      </c>
      <c r="D31" s="167" t="s">
        <v>233</v>
      </c>
      <c r="E31" s="168" t="s">
        <v>234</v>
      </c>
      <c r="F31" s="168" t="s">
        <v>235</v>
      </c>
      <c r="G31" s="168" t="s">
        <v>235</v>
      </c>
      <c r="H31" s="200" t="s">
        <v>203</v>
      </c>
      <c r="I31" s="156"/>
      <c r="J31" s="156"/>
      <c r="K31" s="156"/>
      <c r="L31" s="178"/>
      <c r="M31" s="156"/>
      <c r="N31" s="156"/>
      <c r="O31" s="156"/>
      <c r="P31" s="156"/>
      <c r="Q31" s="156"/>
      <c r="R31" s="156"/>
      <c r="S31" s="156"/>
      <c r="T31" s="156"/>
      <c r="U31" s="129" t="s">
        <v>236</v>
      </c>
      <c r="V31" s="129" t="s">
        <v>71</v>
      </c>
      <c r="W31" s="129" t="s">
        <v>237</v>
      </c>
      <c r="X31" s="157">
        <v>1</v>
      </c>
      <c r="Y31" s="164" t="s">
        <v>238</v>
      </c>
      <c r="Z31" s="129" t="s">
        <v>71</v>
      </c>
      <c r="AA31" s="155" t="s">
        <v>155</v>
      </c>
      <c r="AB31" s="157">
        <v>1</v>
      </c>
      <c r="AC31" s="155"/>
      <c r="AD31" s="155"/>
      <c r="AE31" s="155"/>
      <c r="AF31" s="155"/>
    </row>
    <row r="32" spans="1:32" ht="123" customHeight="1" x14ac:dyDescent="0.25">
      <c r="A32" s="198" t="s">
        <v>197</v>
      </c>
      <c r="B32" s="205" t="s">
        <v>239</v>
      </c>
      <c r="C32" s="201" t="s">
        <v>101</v>
      </c>
      <c r="D32" s="167" t="s">
        <v>240</v>
      </c>
      <c r="E32" s="168" t="s">
        <v>241</v>
      </c>
      <c r="F32" s="168" t="s">
        <v>241</v>
      </c>
      <c r="G32" s="168" t="s">
        <v>242</v>
      </c>
      <c r="H32" s="200" t="s">
        <v>203</v>
      </c>
      <c r="I32" s="155"/>
      <c r="J32" s="155"/>
      <c r="K32" s="155"/>
      <c r="L32" s="155"/>
      <c r="M32" s="155"/>
      <c r="N32" s="156"/>
      <c r="O32" s="155"/>
      <c r="P32" s="155"/>
      <c r="Q32" s="155"/>
      <c r="R32" s="155"/>
      <c r="S32" s="155"/>
      <c r="T32" s="156"/>
      <c r="U32" s="129" t="s">
        <v>243</v>
      </c>
      <c r="V32" s="129" t="s">
        <v>71</v>
      </c>
      <c r="W32" s="152" t="s">
        <v>244</v>
      </c>
      <c r="X32" s="176">
        <v>0.9</v>
      </c>
      <c r="Y32" s="129" t="s">
        <v>245</v>
      </c>
      <c r="Z32" s="129" t="s">
        <v>71</v>
      </c>
      <c r="AA32" s="155" t="s">
        <v>155</v>
      </c>
      <c r="AB32" s="157">
        <v>1</v>
      </c>
      <c r="AC32" s="155"/>
      <c r="AD32" s="155"/>
      <c r="AE32" s="155"/>
      <c r="AF32" s="155"/>
    </row>
    <row r="33" spans="1:32" ht="143.25" customHeight="1" x14ac:dyDescent="0.25">
      <c r="A33" s="198" t="s">
        <v>197</v>
      </c>
      <c r="B33" s="199" t="s">
        <v>246</v>
      </c>
      <c r="C33" s="201" t="s">
        <v>111</v>
      </c>
      <c r="D33" s="167" t="s">
        <v>247</v>
      </c>
      <c r="E33" s="168" t="s">
        <v>248</v>
      </c>
      <c r="F33" s="168" t="s">
        <v>249</v>
      </c>
      <c r="G33" s="168" t="s">
        <v>250</v>
      </c>
      <c r="H33" s="200" t="s">
        <v>203</v>
      </c>
      <c r="I33" s="188"/>
      <c r="J33" s="187"/>
      <c r="K33" s="187"/>
      <c r="L33" s="188"/>
      <c r="M33" s="187"/>
      <c r="N33" s="187"/>
      <c r="O33" s="188"/>
      <c r="P33" s="187"/>
      <c r="Q33" s="187"/>
      <c r="R33" s="188"/>
      <c r="S33" s="187"/>
      <c r="T33" s="187"/>
      <c r="U33" s="129" t="s">
        <v>251</v>
      </c>
      <c r="V33" s="129" t="s">
        <v>252</v>
      </c>
      <c r="W33" s="129" t="s">
        <v>253</v>
      </c>
      <c r="X33" s="176">
        <v>0.9</v>
      </c>
      <c r="Y33" s="129" t="s">
        <v>251</v>
      </c>
      <c r="Z33" s="129" t="s">
        <v>254</v>
      </c>
      <c r="AA33" s="129" t="s">
        <v>255</v>
      </c>
      <c r="AB33" s="157">
        <v>1</v>
      </c>
      <c r="AC33" s="155"/>
      <c r="AD33" s="155"/>
      <c r="AE33" s="155"/>
      <c r="AF33" s="155"/>
    </row>
    <row r="34" spans="1:32" ht="191.25" customHeight="1" x14ac:dyDescent="0.25">
      <c r="A34" s="206" t="s">
        <v>256</v>
      </c>
      <c r="B34" s="327" t="s">
        <v>257</v>
      </c>
      <c r="C34" s="207" t="s">
        <v>56</v>
      </c>
      <c r="D34" s="167" t="s">
        <v>258</v>
      </c>
      <c r="E34" s="168" t="s">
        <v>259</v>
      </c>
      <c r="F34" s="168" t="s">
        <v>260</v>
      </c>
      <c r="G34" s="168" t="s">
        <v>261</v>
      </c>
      <c r="H34" s="208" t="s">
        <v>60</v>
      </c>
      <c r="I34" s="184"/>
      <c r="J34" s="184"/>
      <c r="K34" s="184"/>
      <c r="L34" s="184"/>
      <c r="M34" s="184"/>
      <c r="N34" s="185"/>
      <c r="O34" s="185"/>
      <c r="P34" s="184"/>
      <c r="Q34" s="184"/>
      <c r="R34" s="184"/>
      <c r="S34" s="184"/>
      <c r="T34" s="185"/>
      <c r="U34" s="209" t="s">
        <v>64</v>
      </c>
      <c r="V34" s="155" t="s">
        <v>64</v>
      </c>
      <c r="W34" s="155" t="s">
        <v>64</v>
      </c>
      <c r="X34" s="155"/>
      <c r="Y34" s="129" t="s">
        <v>262</v>
      </c>
      <c r="Z34" s="129" t="s">
        <v>71</v>
      </c>
      <c r="AA34" s="129" t="s">
        <v>225</v>
      </c>
      <c r="AB34" s="245">
        <v>0.9</v>
      </c>
      <c r="AC34" s="155"/>
      <c r="AD34" s="155"/>
      <c r="AE34" s="155"/>
      <c r="AF34" s="155"/>
    </row>
    <row r="35" spans="1:32" ht="139.5" customHeight="1" x14ac:dyDescent="0.25">
      <c r="A35" s="206" t="s">
        <v>256</v>
      </c>
      <c r="B35" s="328"/>
      <c r="C35" s="207" t="s">
        <v>65</v>
      </c>
      <c r="D35" s="167" t="s">
        <v>263</v>
      </c>
      <c r="E35" s="168" t="s">
        <v>264</v>
      </c>
      <c r="F35" s="168" t="s">
        <v>264</v>
      </c>
      <c r="G35" s="168" t="s">
        <v>265</v>
      </c>
      <c r="H35" s="210" t="s">
        <v>266</v>
      </c>
      <c r="I35" s="179"/>
      <c r="J35" s="179"/>
      <c r="K35" s="178"/>
      <c r="L35" s="179"/>
      <c r="M35" s="179"/>
      <c r="N35" s="179"/>
      <c r="O35" s="178"/>
      <c r="P35" s="179"/>
      <c r="Q35" s="179"/>
      <c r="R35" s="179"/>
      <c r="S35" s="178"/>
      <c r="T35" s="179"/>
      <c r="U35" s="129" t="s">
        <v>267</v>
      </c>
      <c r="V35" s="129" t="s">
        <v>71</v>
      </c>
      <c r="W35" s="129" t="s">
        <v>268</v>
      </c>
      <c r="X35" s="157">
        <v>0.5</v>
      </c>
      <c r="Y35" s="129" t="s">
        <v>269</v>
      </c>
      <c r="Z35" s="129" t="s">
        <v>270</v>
      </c>
      <c r="AA35" s="129" t="s">
        <v>225</v>
      </c>
      <c r="AB35" s="157">
        <v>0.9</v>
      </c>
      <c r="AC35" s="155"/>
      <c r="AD35" s="155"/>
      <c r="AE35" s="155"/>
      <c r="AF35" s="155"/>
    </row>
    <row r="36" spans="1:32" ht="105" customHeight="1" x14ac:dyDescent="0.25">
      <c r="A36" s="206" t="s">
        <v>256</v>
      </c>
      <c r="B36" s="328"/>
      <c r="C36" s="211" t="s">
        <v>271</v>
      </c>
      <c r="D36" s="167" t="s">
        <v>272</v>
      </c>
      <c r="E36" s="168" t="s">
        <v>273</v>
      </c>
      <c r="F36" s="168" t="s">
        <v>273</v>
      </c>
      <c r="G36" s="168" t="s">
        <v>274</v>
      </c>
      <c r="H36" s="210" t="s">
        <v>275</v>
      </c>
      <c r="I36" s="156"/>
      <c r="J36" s="155"/>
      <c r="K36" s="155"/>
      <c r="L36" s="155"/>
      <c r="M36" s="156"/>
      <c r="N36" s="155"/>
      <c r="O36" s="155"/>
      <c r="P36" s="155"/>
      <c r="Q36" s="156"/>
      <c r="R36" s="155"/>
      <c r="S36" s="155"/>
      <c r="T36" s="155"/>
      <c r="U36" s="129" t="s">
        <v>276</v>
      </c>
      <c r="V36" s="129" t="s">
        <v>277</v>
      </c>
      <c r="W36" s="129" t="s">
        <v>278</v>
      </c>
      <c r="X36" s="157">
        <v>0.5</v>
      </c>
      <c r="Y36" s="130" t="s">
        <v>279</v>
      </c>
      <c r="Z36" s="129" t="s">
        <v>280</v>
      </c>
      <c r="AA36" s="155" t="s">
        <v>155</v>
      </c>
      <c r="AB36" s="157">
        <v>0.9</v>
      </c>
      <c r="AC36" s="155"/>
      <c r="AD36" s="155"/>
      <c r="AE36" s="155"/>
      <c r="AF36" s="155"/>
    </row>
    <row r="37" spans="1:32" ht="111.75" customHeight="1" x14ac:dyDescent="0.25">
      <c r="A37" s="206" t="s">
        <v>256</v>
      </c>
      <c r="B37" s="328"/>
      <c r="C37" s="207" t="s">
        <v>281</v>
      </c>
      <c r="D37" s="167" t="s">
        <v>282</v>
      </c>
      <c r="E37" s="168" t="s">
        <v>283</v>
      </c>
      <c r="F37" s="168" t="s">
        <v>284</v>
      </c>
      <c r="G37" s="168" t="s">
        <v>284</v>
      </c>
      <c r="H37" s="210" t="s">
        <v>203</v>
      </c>
      <c r="I37" s="156"/>
      <c r="J37" s="155"/>
      <c r="K37" s="155"/>
      <c r="L37" s="155"/>
      <c r="M37" s="156"/>
      <c r="N37" s="155"/>
      <c r="O37" s="155"/>
      <c r="P37" s="155"/>
      <c r="Q37" s="156"/>
      <c r="R37" s="155"/>
      <c r="S37" s="155"/>
      <c r="T37" s="155"/>
      <c r="U37" s="130" t="s">
        <v>285</v>
      </c>
      <c r="V37" s="129" t="s">
        <v>71</v>
      </c>
      <c r="W37" s="129" t="s">
        <v>286</v>
      </c>
      <c r="X37" s="212">
        <v>1</v>
      </c>
      <c r="Y37" s="244" t="s">
        <v>285</v>
      </c>
      <c r="Z37" s="129" t="s">
        <v>71</v>
      </c>
      <c r="AA37" s="129" t="s">
        <v>287</v>
      </c>
      <c r="AB37" s="157">
        <v>1</v>
      </c>
      <c r="AC37" s="155"/>
      <c r="AD37" s="155"/>
      <c r="AE37" s="155"/>
      <c r="AF37" s="155"/>
    </row>
    <row r="38" spans="1:32" ht="63.75" customHeight="1" x14ac:dyDescent="0.25">
      <c r="A38" s="206" t="s">
        <v>256</v>
      </c>
      <c r="B38" s="328"/>
      <c r="C38" s="207" t="s">
        <v>288</v>
      </c>
      <c r="D38" s="167" t="s">
        <v>289</v>
      </c>
      <c r="E38" s="168" t="s">
        <v>290</v>
      </c>
      <c r="F38" s="168" t="s">
        <v>291</v>
      </c>
      <c r="G38" s="168" t="s">
        <v>292</v>
      </c>
      <c r="H38" s="210" t="s">
        <v>293</v>
      </c>
      <c r="I38" s="155"/>
      <c r="J38" s="155"/>
      <c r="K38" s="155"/>
      <c r="L38" s="213"/>
      <c r="M38" s="155"/>
      <c r="N38" s="155"/>
      <c r="O38" s="155"/>
      <c r="P38" s="213"/>
      <c r="Q38" s="155"/>
      <c r="R38" s="155"/>
      <c r="S38" s="155"/>
      <c r="T38" s="213"/>
      <c r="U38" s="129" t="s">
        <v>294</v>
      </c>
      <c r="V38" s="129" t="s">
        <v>252</v>
      </c>
      <c r="W38" s="129" t="s">
        <v>295</v>
      </c>
      <c r="X38" s="176">
        <v>1</v>
      </c>
      <c r="Y38" s="137" t="s">
        <v>296</v>
      </c>
      <c r="Z38" s="129" t="s">
        <v>297</v>
      </c>
      <c r="AA38" s="155" t="s">
        <v>155</v>
      </c>
      <c r="AB38" s="157">
        <v>1</v>
      </c>
      <c r="AC38" s="155"/>
      <c r="AD38" s="155"/>
      <c r="AE38" s="155"/>
      <c r="AF38" s="155"/>
    </row>
    <row r="39" spans="1:32" ht="111" customHeight="1" x14ac:dyDescent="0.25">
      <c r="A39" s="206" t="s">
        <v>256</v>
      </c>
      <c r="B39" s="329"/>
      <c r="C39" s="207" t="s">
        <v>298</v>
      </c>
      <c r="D39" s="167" t="s">
        <v>299</v>
      </c>
      <c r="E39" s="168" t="s">
        <v>300</v>
      </c>
      <c r="F39" s="168" t="s">
        <v>301</v>
      </c>
      <c r="G39" s="168" t="s">
        <v>302</v>
      </c>
      <c r="H39" s="210" t="s">
        <v>266</v>
      </c>
      <c r="I39" s="155"/>
      <c r="J39" s="155"/>
      <c r="K39" s="213"/>
      <c r="M39" s="155"/>
      <c r="N39" s="213"/>
      <c r="O39" s="155"/>
      <c r="Q39" s="213"/>
      <c r="R39" s="155"/>
      <c r="S39" s="155"/>
      <c r="T39" s="213"/>
      <c r="U39" s="163" t="s">
        <v>303</v>
      </c>
      <c r="V39" s="163" t="s">
        <v>304</v>
      </c>
      <c r="W39" s="129" t="s">
        <v>305</v>
      </c>
      <c r="X39" s="176">
        <v>1</v>
      </c>
      <c r="Y39" s="246" t="s">
        <v>306</v>
      </c>
      <c r="Z39" s="246" t="s">
        <v>307</v>
      </c>
      <c r="AA39" s="163" t="s">
        <v>308</v>
      </c>
      <c r="AB39" s="245">
        <v>0.5</v>
      </c>
      <c r="AC39" s="155"/>
      <c r="AD39" s="155"/>
      <c r="AE39" s="155"/>
      <c r="AF39" s="155"/>
    </row>
    <row r="40" spans="1:32" ht="159" customHeight="1" x14ac:dyDescent="0.25">
      <c r="A40" s="206"/>
      <c r="B40" s="327" t="s">
        <v>309</v>
      </c>
      <c r="C40" s="211" t="s">
        <v>76</v>
      </c>
      <c r="D40" s="167" t="s">
        <v>310</v>
      </c>
      <c r="E40" s="168" t="s">
        <v>311</v>
      </c>
      <c r="F40" s="168" t="s">
        <v>301</v>
      </c>
      <c r="G40" s="168" t="s">
        <v>312</v>
      </c>
      <c r="H40" s="214" t="s">
        <v>313</v>
      </c>
      <c r="I40" s="155"/>
      <c r="J40" s="155"/>
      <c r="K40" s="155"/>
      <c r="L40" s="213"/>
      <c r="M40" s="155"/>
      <c r="N40" s="155"/>
      <c r="O40" s="155"/>
      <c r="P40" s="213"/>
      <c r="Q40" s="155"/>
      <c r="R40" s="155"/>
      <c r="S40" s="155"/>
      <c r="T40" s="213"/>
      <c r="U40" s="129" t="s">
        <v>314</v>
      </c>
      <c r="V40" s="129" t="s">
        <v>71</v>
      </c>
      <c r="W40" s="129" t="s">
        <v>315</v>
      </c>
      <c r="X40" s="212">
        <v>0</v>
      </c>
      <c r="Y40" s="137" t="s">
        <v>316</v>
      </c>
      <c r="Z40" s="137" t="s">
        <v>317</v>
      </c>
      <c r="AA40" s="137" t="s">
        <v>318</v>
      </c>
      <c r="AB40" s="157">
        <v>0.5</v>
      </c>
      <c r="AC40" s="155"/>
      <c r="AD40" s="155"/>
      <c r="AE40" s="155"/>
      <c r="AF40" s="155"/>
    </row>
    <row r="41" spans="1:32" ht="108.75" customHeight="1" x14ac:dyDescent="0.25">
      <c r="A41" s="206" t="s">
        <v>256</v>
      </c>
      <c r="B41" s="329"/>
      <c r="C41" s="215" t="s">
        <v>81</v>
      </c>
      <c r="D41" s="216" t="str">
        <f>D27</f>
        <v>Realizar mesas de trabajo con las areas para facilitar la toma de decisiones y el desarrollo de iniciativas de mejora en el Seguimiento a las PQRSD</v>
      </c>
      <c r="E41" s="217" t="str">
        <f t="shared" ref="E41:G41" si="0">E27</f>
        <v>Dar cumplimiento a la gestion de PQRSD en un 95%</v>
      </c>
      <c r="F41" s="217" t="str">
        <f t="shared" si="0"/>
        <v>Desarrollo de reuniones mensuales con la retroalimentacion del seguimiento a las PQRSD</v>
      </c>
      <c r="G41" s="217" t="str">
        <f t="shared" si="0"/>
        <v>Actas de reuniones con compromisos de mejora</v>
      </c>
      <c r="H41" s="210" t="str">
        <f>H27</f>
        <v>Gestión Corporativa - Atención al Ciudadano</v>
      </c>
      <c r="I41" s="218"/>
      <c r="J41" s="218"/>
      <c r="K41" s="218"/>
      <c r="L41" s="218"/>
      <c r="M41" s="218"/>
      <c r="N41" s="218"/>
      <c r="O41" s="218"/>
      <c r="P41" s="218"/>
      <c r="Q41" s="218"/>
      <c r="R41" s="218"/>
      <c r="S41" s="218"/>
      <c r="T41" s="218"/>
      <c r="U41" s="129" t="s">
        <v>319</v>
      </c>
      <c r="V41" s="129" t="s">
        <v>71</v>
      </c>
      <c r="W41" s="219" t="s">
        <v>320</v>
      </c>
      <c r="X41" s="220">
        <v>1</v>
      </c>
      <c r="Y41" s="164" t="s">
        <v>321</v>
      </c>
      <c r="Z41" s="129" t="s">
        <v>213</v>
      </c>
      <c r="AA41" s="155" t="s">
        <v>155</v>
      </c>
      <c r="AB41" s="157">
        <v>1</v>
      </c>
      <c r="AC41" s="155"/>
      <c r="AD41" s="155"/>
      <c r="AE41" s="155"/>
      <c r="AF41" s="155"/>
    </row>
    <row r="42" spans="1:32" ht="144.75" customHeight="1" x14ac:dyDescent="0.25">
      <c r="A42" s="206" t="s">
        <v>256</v>
      </c>
      <c r="B42" s="221" t="s">
        <v>322</v>
      </c>
      <c r="C42" s="211" t="s">
        <v>93</v>
      </c>
      <c r="D42" s="167" t="s">
        <v>323</v>
      </c>
      <c r="E42" s="168" t="s">
        <v>324</v>
      </c>
      <c r="F42" s="168" t="s">
        <v>324</v>
      </c>
      <c r="G42" s="168" t="s">
        <v>325</v>
      </c>
      <c r="H42" s="214" t="s">
        <v>266</v>
      </c>
      <c r="I42" s="155"/>
      <c r="J42" s="155"/>
      <c r="K42" s="155"/>
      <c r="L42" s="155"/>
      <c r="M42" s="155"/>
      <c r="N42" s="155"/>
      <c r="O42" s="155"/>
      <c r="P42" s="155"/>
      <c r="Q42" s="155"/>
      <c r="R42" s="155"/>
      <c r="S42" s="156"/>
      <c r="T42" s="155"/>
      <c r="U42" s="153" t="s">
        <v>326</v>
      </c>
      <c r="V42" s="222" t="s">
        <v>327</v>
      </c>
      <c r="W42" s="222" t="s">
        <v>327</v>
      </c>
      <c r="X42" s="223"/>
      <c r="Y42" s="132" t="s">
        <v>328</v>
      </c>
      <c r="Z42" s="129" t="s">
        <v>71</v>
      </c>
      <c r="AA42" s="129" t="s">
        <v>225</v>
      </c>
      <c r="AB42" s="157" t="s">
        <v>64</v>
      </c>
      <c r="AC42" s="155"/>
      <c r="AD42" s="155"/>
      <c r="AE42" s="155"/>
      <c r="AF42" s="155"/>
    </row>
    <row r="43" spans="1:32" ht="237" customHeight="1" x14ac:dyDescent="0.25">
      <c r="A43" s="206" t="s">
        <v>256</v>
      </c>
      <c r="B43" s="327" t="s">
        <v>329</v>
      </c>
      <c r="C43" s="224" t="s">
        <v>101</v>
      </c>
      <c r="D43" s="167" t="s">
        <v>330</v>
      </c>
      <c r="E43" s="168" t="s">
        <v>331</v>
      </c>
      <c r="F43" s="168" t="s">
        <v>331</v>
      </c>
      <c r="G43" s="219" t="s">
        <v>332</v>
      </c>
      <c r="H43" s="225" t="s">
        <v>333</v>
      </c>
      <c r="I43" s="155"/>
      <c r="J43" s="155"/>
      <c r="K43" s="213"/>
      <c r="L43" s="155"/>
      <c r="M43" s="155"/>
      <c r="N43" s="155"/>
      <c r="O43" s="155"/>
      <c r="P43" s="155"/>
      <c r="Q43" s="155"/>
      <c r="R43" s="155"/>
      <c r="S43" s="155"/>
      <c r="T43" s="155"/>
      <c r="U43" s="163" t="s">
        <v>334</v>
      </c>
      <c r="V43" s="163" t="s">
        <v>335</v>
      </c>
      <c r="W43" s="129" t="s">
        <v>336</v>
      </c>
      <c r="X43" s="223">
        <v>0.5</v>
      </c>
      <c r="Y43" s="133" t="s">
        <v>337</v>
      </c>
      <c r="Z43" s="163" t="s">
        <v>338</v>
      </c>
      <c r="AA43" s="129" t="s">
        <v>225</v>
      </c>
      <c r="AB43" s="157">
        <v>0.8</v>
      </c>
      <c r="AC43" s="155"/>
      <c r="AD43" s="155"/>
      <c r="AE43" s="155"/>
      <c r="AF43" s="155"/>
    </row>
    <row r="44" spans="1:32" ht="144" customHeight="1" x14ac:dyDescent="0.2">
      <c r="A44" s="206" t="s">
        <v>256</v>
      </c>
      <c r="B44" s="345"/>
      <c r="C44" s="226" t="s">
        <v>339</v>
      </c>
      <c r="D44" s="227" t="s">
        <v>340</v>
      </c>
      <c r="E44" s="228" t="s">
        <v>341</v>
      </c>
      <c r="F44" s="228" t="s">
        <v>301</v>
      </c>
      <c r="G44" s="228" t="s">
        <v>342</v>
      </c>
      <c r="H44" s="229" t="s">
        <v>343</v>
      </c>
      <c r="I44" s="155"/>
      <c r="J44" s="155"/>
      <c r="K44" s="155"/>
      <c r="L44" s="155"/>
      <c r="M44" s="213"/>
      <c r="N44" s="155"/>
      <c r="O44" s="155"/>
      <c r="P44" s="155"/>
      <c r="Q44" s="213"/>
      <c r="R44" s="155"/>
      <c r="S44" s="155"/>
      <c r="T44" s="155"/>
      <c r="U44" s="155" t="s">
        <v>64</v>
      </c>
      <c r="V44" s="155" t="s">
        <v>64</v>
      </c>
      <c r="W44" s="155" t="s">
        <v>64</v>
      </c>
      <c r="X44" s="155"/>
      <c r="Y44" s="243" t="s">
        <v>344</v>
      </c>
      <c r="Z44" s="129" t="s">
        <v>345</v>
      </c>
      <c r="AA44" s="129" t="s">
        <v>762</v>
      </c>
      <c r="AB44" s="157">
        <v>0.9</v>
      </c>
      <c r="AC44" s="155"/>
      <c r="AD44" s="155"/>
      <c r="AE44" s="155"/>
      <c r="AF44" s="155"/>
    </row>
    <row r="45" spans="1:32" ht="96.75" customHeight="1" x14ac:dyDescent="0.25">
      <c r="A45" s="206" t="s">
        <v>256</v>
      </c>
      <c r="B45" s="329"/>
      <c r="C45" s="224">
        <v>4.4000000000000004</v>
      </c>
      <c r="D45" s="167" t="s">
        <v>346</v>
      </c>
      <c r="E45" s="168" t="s">
        <v>347</v>
      </c>
      <c r="F45" s="168" t="s">
        <v>348</v>
      </c>
      <c r="G45" s="168" t="s">
        <v>349</v>
      </c>
      <c r="H45" s="225" t="s">
        <v>177</v>
      </c>
      <c r="I45" s="213"/>
      <c r="J45" s="213"/>
      <c r="K45" s="213"/>
      <c r="L45" s="213"/>
      <c r="M45" s="213"/>
      <c r="N45" s="213"/>
      <c r="O45" s="213"/>
      <c r="P45" s="213"/>
      <c r="Q45" s="213"/>
      <c r="R45" s="213"/>
      <c r="S45" s="213"/>
      <c r="T45" s="213"/>
      <c r="U45" s="129" t="s">
        <v>350</v>
      </c>
      <c r="V45" s="129" t="s">
        <v>351</v>
      </c>
      <c r="W45" s="129" t="s">
        <v>352</v>
      </c>
      <c r="X45" s="176">
        <v>1</v>
      </c>
      <c r="Y45" s="129" t="s">
        <v>350</v>
      </c>
      <c r="Z45" s="129" t="s">
        <v>351</v>
      </c>
      <c r="AA45" s="129" t="s">
        <v>353</v>
      </c>
      <c r="AB45" s="157" t="s">
        <v>64</v>
      </c>
      <c r="AC45" s="155"/>
      <c r="AD45" s="155"/>
      <c r="AE45" s="155"/>
      <c r="AF45" s="155"/>
    </row>
    <row r="46" spans="1:32" ht="66" customHeight="1" x14ac:dyDescent="0.25">
      <c r="A46" s="206" t="s">
        <v>256</v>
      </c>
      <c r="B46" s="211" t="s">
        <v>354</v>
      </c>
      <c r="C46" s="224" t="s">
        <v>111</v>
      </c>
      <c r="D46" s="167" t="s">
        <v>355</v>
      </c>
      <c r="E46" s="168" t="s">
        <v>356</v>
      </c>
      <c r="F46" s="168" t="s">
        <v>356</v>
      </c>
      <c r="G46" s="168" t="s">
        <v>356</v>
      </c>
      <c r="H46" s="225" t="s">
        <v>203</v>
      </c>
      <c r="I46" s="156"/>
      <c r="J46" s="156"/>
      <c r="K46" s="156"/>
      <c r="L46" s="156"/>
      <c r="M46" s="156"/>
      <c r="N46" s="156"/>
      <c r="O46" s="156"/>
      <c r="P46" s="156"/>
      <c r="Q46" s="156"/>
      <c r="R46" s="156"/>
      <c r="S46" s="156"/>
      <c r="T46" s="156"/>
      <c r="U46" s="134" t="s">
        <v>357</v>
      </c>
      <c r="V46" s="134" t="s">
        <v>252</v>
      </c>
      <c r="W46" s="230" t="s">
        <v>358</v>
      </c>
      <c r="X46" s="176">
        <v>0.9</v>
      </c>
      <c r="Y46" s="134" t="s">
        <v>357</v>
      </c>
      <c r="Z46" s="134" t="s">
        <v>359</v>
      </c>
      <c r="AA46" s="155" t="s">
        <v>155</v>
      </c>
      <c r="AB46" s="157">
        <v>1</v>
      </c>
      <c r="AC46" s="155"/>
      <c r="AD46" s="155"/>
      <c r="AE46" s="155"/>
      <c r="AF46" s="155"/>
    </row>
    <row r="47" spans="1:32" ht="171.75" customHeight="1" x14ac:dyDescent="0.2">
      <c r="A47" s="231" t="s">
        <v>360</v>
      </c>
      <c r="B47" s="324" t="s">
        <v>361</v>
      </c>
      <c r="C47" s="232" t="s">
        <v>56</v>
      </c>
      <c r="D47" s="227" t="s">
        <v>362</v>
      </c>
      <c r="E47" s="228" t="s">
        <v>363</v>
      </c>
      <c r="F47" s="228" t="s">
        <v>364</v>
      </c>
      <c r="G47" s="228" t="s">
        <v>364</v>
      </c>
      <c r="H47" s="233" t="s">
        <v>343</v>
      </c>
      <c r="I47" s="234"/>
      <c r="J47" s="234"/>
      <c r="K47" s="234"/>
      <c r="L47" s="234"/>
      <c r="M47" s="235"/>
      <c r="N47" s="234"/>
      <c r="O47" s="234"/>
      <c r="P47" s="234"/>
      <c r="Q47" s="235"/>
      <c r="R47" s="234"/>
      <c r="S47" s="234"/>
      <c r="T47" s="235"/>
      <c r="U47" s="234" t="s">
        <v>64</v>
      </c>
      <c r="V47" s="234" t="s">
        <v>64</v>
      </c>
      <c r="W47" s="234" t="s">
        <v>64</v>
      </c>
      <c r="X47" s="155"/>
      <c r="Y47" s="236" t="s">
        <v>365</v>
      </c>
      <c r="Z47" s="129" t="s">
        <v>71</v>
      </c>
      <c r="AA47" s="129" t="s">
        <v>366</v>
      </c>
      <c r="AB47" s="157">
        <v>0.5</v>
      </c>
      <c r="AC47" s="155"/>
      <c r="AD47" s="155"/>
      <c r="AE47" s="155"/>
      <c r="AF47" s="155"/>
    </row>
    <row r="48" spans="1:32" ht="90.75" customHeight="1" x14ac:dyDescent="0.2">
      <c r="A48" s="231" t="s">
        <v>360</v>
      </c>
      <c r="B48" s="324"/>
      <c r="C48" s="232" t="s">
        <v>65</v>
      </c>
      <c r="D48" s="227" t="s">
        <v>367</v>
      </c>
      <c r="E48" s="237" t="s">
        <v>368</v>
      </c>
      <c r="F48" s="228" t="s">
        <v>369</v>
      </c>
      <c r="G48" s="228" t="s">
        <v>370</v>
      </c>
      <c r="H48" s="233" t="s">
        <v>343</v>
      </c>
      <c r="I48" s="155"/>
      <c r="J48" s="155"/>
      <c r="K48" s="213"/>
      <c r="L48" s="155"/>
      <c r="M48" s="155"/>
      <c r="N48" s="213"/>
      <c r="O48" s="155"/>
      <c r="P48" s="155"/>
      <c r="Q48" s="213"/>
      <c r="R48" s="155"/>
      <c r="S48" s="155"/>
      <c r="T48" s="213"/>
      <c r="U48" s="129" t="s">
        <v>371</v>
      </c>
      <c r="V48" s="152" t="s">
        <v>71</v>
      </c>
      <c r="W48" s="131" t="s">
        <v>372</v>
      </c>
      <c r="X48" s="176">
        <v>1</v>
      </c>
      <c r="Y48" s="236" t="s">
        <v>373</v>
      </c>
      <c r="Z48" s="129" t="s">
        <v>71</v>
      </c>
      <c r="AA48" s="129" t="s">
        <v>760</v>
      </c>
      <c r="AB48" s="157">
        <v>1</v>
      </c>
      <c r="AC48" s="155"/>
      <c r="AD48" s="155"/>
      <c r="AE48" s="155"/>
      <c r="AF48" s="155"/>
    </row>
    <row r="49" spans="1:32" ht="58.5" customHeight="1" x14ac:dyDescent="0.2">
      <c r="A49" s="231" t="s">
        <v>360</v>
      </c>
      <c r="B49" s="324"/>
      <c r="C49" s="232" t="s">
        <v>271</v>
      </c>
      <c r="D49" s="227" t="s">
        <v>374</v>
      </c>
      <c r="E49" s="228" t="s">
        <v>364</v>
      </c>
      <c r="F49" s="228" t="s">
        <v>375</v>
      </c>
      <c r="G49" s="228" t="s">
        <v>376</v>
      </c>
      <c r="H49" s="233" t="s">
        <v>343</v>
      </c>
      <c r="I49" s="234"/>
      <c r="J49" s="234"/>
      <c r="K49" s="234"/>
      <c r="L49" s="234"/>
      <c r="M49" s="235"/>
      <c r="N49" s="234"/>
      <c r="O49" s="234"/>
      <c r="P49" s="234"/>
      <c r="Q49" s="235"/>
      <c r="R49" s="234"/>
      <c r="S49" s="234"/>
      <c r="T49" s="235"/>
      <c r="U49" s="234" t="s">
        <v>64</v>
      </c>
      <c r="V49" s="155" t="s">
        <v>64</v>
      </c>
      <c r="W49" s="155" t="s">
        <v>64</v>
      </c>
      <c r="X49" s="155"/>
      <c r="Y49" s="236" t="s">
        <v>377</v>
      </c>
      <c r="Z49" s="129" t="s">
        <v>71</v>
      </c>
      <c r="AA49" s="129" t="s">
        <v>763</v>
      </c>
      <c r="AB49" s="157">
        <v>1</v>
      </c>
      <c r="AC49" s="155"/>
      <c r="AD49" s="155"/>
      <c r="AE49" s="155"/>
      <c r="AF49" s="155"/>
    </row>
    <row r="50" spans="1:32" ht="150.75" customHeight="1" x14ac:dyDescent="0.2">
      <c r="A50" s="231" t="s">
        <v>360</v>
      </c>
      <c r="B50" s="324"/>
      <c r="C50" s="232" t="s">
        <v>281</v>
      </c>
      <c r="D50" s="227" t="s">
        <v>378</v>
      </c>
      <c r="E50" s="228" t="s">
        <v>379</v>
      </c>
      <c r="F50" s="228" t="s">
        <v>379</v>
      </c>
      <c r="G50" s="228" t="s">
        <v>379</v>
      </c>
      <c r="H50" s="233" t="s">
        <v>343</v>
      </c>
      <c r="I50" s="234"/>
      <c r="J50" s="234"/>
      <c r="K50" s="234"/>
      <c r="L50" s="234"/>
      <c r="M50" s="235"/>
      <c r="N50" s="234"/>
      <c r="O50" s="234"/>
      <c r="P50" s="234"/>
      <c r="Q50" s="235"/>
      <c r="R50" s="234"/>
      <c r="S50" s="234"/>
      <c r="T50" s="235"/>
      <c r="U50" s="234" t="s">
        <v>64</v>
      </c>
      <c r="V50" s="155" t="s">
        <v>64</v>
      </c>
      <c r="W50" s="155" t="s">
        <v>64</v>
      </c>
      <c r="X50" s="155"/>
      <c r="Y50" s="236" t="s">
        <v>380</v>
      </c>
      <c r="Z50" s="129" t="s">
        <v>71</v>
      </c>
      <c r="AA50" s="129" t="s">
        <v>761</v>
      </c>
      <c r="AB50" s="157">
        <v>0.5</v>
      </c>
      <c r="AC50" s="155"/>
      <c r="AD50" s="155"/>
      <c r="AE50" s="155"/>
      <c r="AF50" s="155"/>
    </row>
    <row r="53" spans="1:32" s="241" customFormat="1" ht="29.25" customHeight="1" x14ac:dyDescent="0.25">
      <c r="A53" s="325" t="s">
        <v>381</v>
      </c>
      <c r="B53" s="325"/>
      <c r="C53" s="325"/>
      <c r="D53" s="325"/>
      <c r="E53" s="325"/>
      <c r="F53" s="325"/>
      <c r="G53" s="325"/>
      <c r="H53" s="238"/>
      <c r="I53" s="238"/>
      <c r="J53" s="238"/>
      <c r="K53" s="238"/>
      <c r="L53" s="238"/>
      <c r="M53" s="238"/>
      <c r="N53" s="238"/>
      <c r="O53" s="238"/>
      <c r="P53" s="238"/>
      <c r="Q53" s="238"/>
      <c r="R53" s="238"/>
      <c r="S53" s="239"/>
      <c r="T53" s="239"/>
      <c r="U53" s="239"/>
      <c r="V53" s="239"/>
      <c r="W53" s="239"/>
      <c r="X53" s="240"/>
      <c r="Y53" s="239"/>
      <c r="Z53" s="239"/>
      <c r="AA53" s="239"/>
      <c r="AB53" s="240"/>
      <c r="AC53" s="239"/>
      <c r="AD53" s="239"/>
      <c r="AE53" s="239"/>
      <c r="AF53" s="240"/>
    </row>
    <row r="54" spans="1:32" s="242" customFormat="1" ht="29.25" customHeight="1" x14ac:dyDescent="0.25">
      <c r="A54" s="326" t="s">
        <v>382</v>
      </c>
      <c r="B54" s="326"/>
      <c r="C54" s="326" t="s">
        <v>383</v>
      </c>
      <c r="D54" s="326"/>
      <c r="E54" s="326"/>
      <c r="F54" s="326"/>
      <c r="G54" s="326"/>
      <c r="H54" s="239"/>
      <c r="I54" s="239"/>
      <c r="J54" s="239"/>
      <c r="K54" s="239"/>
      <c r="L54" s="239"/>
      <c r="M54" s="239"/>
      <c r="N54" s="239"/>
      <c r="O54" s="239"/>
      <c r="P54" s="239"/>
      <c r="Q54" s="239"/>
      <c r="R54" s="239"/>
      <c r="S54" s="239"/>
      <c r="T54" s="239"/>
      <c r="U54" s="239"/>
      <c r="V54" s="239"/>
      <c r="W54" s="239"/>
      <c r="X54" s="240"/>
      <c r="Z54" s="239"/>
      <c r="AA54" s="239"/>
      <c r="AB54" s="240"/>
      <c r="AC54" s="239"/>
      <c r="AD54" s="239"/>
      <c r="AE54" s="239"/>
      <c r="AF54" s="240"/>
    </row>
    <row r="55" spans="1:32" s="242" customFormat="1" ht="55.5" customHeight="1" x14ac:dyDescent="0.25">
      <c r="A55" s="355">
        <v>44658</v>
      </c>
      <c r="B55" s="356"/>
      <c r="C55" s="321" t="s">
        <v>384</v>
      </c>
      <c r="D55" s="321"/>
      <c r="E55" s="321"/>
      <c r="F55" s="321"/>
      <c r="G55" s="321"/>
      <c r="I55" s="239"/>
      <c r="J55" s="239"/>
      <c r="K55" s="239"/>
      <c r="L55" s="239"/>
      <c r="M55" s="239"/>
      <c r="N55" s="239"/>
      <c r="O55" s="239"/>
      <c r="P55" s="239"/>
      <c r="Q55" s="239"/>
      <c r="R55" s="239"/>
      <c r="S55" s="239"/>
      <c r="T55" s="239"/>
      <c r="U55" s="239"/>
      <c r="V55" s="239"/>
      <c r="W55" s="239"/>
      <c r="X55" s="240"/>
      <c r="Y55" s="239"/>
      <c r="Z55" s="239"/>
      <c r="AA55" s="239"/>
      <c r="AB55" s="240"/>
      <c r="AC55" s="239"/>
      <c r="AD55" s="239"/>
      <c r="AE55" s="239"/>
      <c r="AF55" s="240"/>
    </row>
    <row r="56" spans="1:32" ht="40.5" customHeight="1" x14ac:dyDescent="0.25">
      <c r="A56" s="357"/>
      <c r="B56" s="358"/>
      <c r="C56" s="321" t="s">
        <v>385</v>
      </c>
      <c r="D56" s="321"/>
      <c r="E56" s="321"/>
      <c r="F56" s="321"/>
      <c r="G56" s="321"/>
    </row>
    <row r="57" spans="1:32" ht="40.5" customHeight="1" x14ac:dyDescent="0.25">
      <c r="A57" s="357"/>
      <c r="B57" s="358"/>
      <c r="C57" s="321" t="s">
        <v>386</v>
      </c>
      <c r="D57" s="321"/>
      <c r="E57" s="321"/>
      <c r="F57" s="321"/>
      <c r="G57" s="321"/>
    </row>
    <row r="58" spans="1:32" ht="40.5" customHeight="1" x14ac:dyDescent="0.25">
      <c r="A58" s="357"/>
      <c r="B58" s="358"/>
      <c r="C58" s="321" t="s">
        <v>387</v>
      </c>
      <c r="D58" s="321"/>
      <c r="E58" s="321"/>
      <c r="F58" s="321"/>
      <c r="G58" s="321"/>
    </row>
    <row r="59" spans="1:32" ht="40.5" customHeight="1" x14ac:dyDescent="0.25">
      <c r="A59" s="357"/>
      <c r="B59" s="358"/>
      <c r="C59" s="321" t="s">
        <v>388</v>
      </c>
      <c r="D59" s="321"/>
      <c r="E59" s="321"/>
      <c r="F59" s="321"/>
      <c r="G59" s="321"/>
    </row>
    <row r="60" spans="1:32" ht="40.5" customHeight="1" x14ac:dyDescent="0.25">
      <c r="A60" s="357"/>
      <c r="B60" s="358"/>
      <c r="C60" s="321" t="s">
        <v>389</v>
      </c>
      <c r="D60" s="321"/>
      <c r="E60" s="321"/>
      <c r="F60" s="321"/>
      <c r="G60" s="321"/>
    </row>
    <row r="61" spans="1:32" ht="85.5" customHeight="1" x14ac:dyDescent="0.25">
      <c r="A61" s="357"/>
      <c r="B61" s="358"/>
      <c r="C61" s="321" t="s">
        <v>390</v>
      </c>
      <c r="D61" s="321"/>
      <c r="E61" s="321"/>
      <c r="F61" s="321"/>
      <c r="G61" s="321"/>
    </row>
    <row r="62" spans="1:32" ht="40.5" customHeight="1" x14ac:dyDescent="0.25">
      <c r="A62" s="357"/>
      <c r="B62" s="358"/>
      <c r="C62" s="321" t="s">
        <v>391</v>
      </c>
      <c r="D62" s="321"/>
      <c r="E62" s="321"/>
      <c r="F62" s="321"/>
      <c r="G62" s="321"/>
    </row>
    <row r="63" spans="1:32" ht="63" customHeight="1" x14ac:dyDescent="0.25">
      <c r="A63" s="357"/>
      <c r="B63" s="358"/>
      <c r="C63" s="321" t="s">
        <v>392</v>
      </c>
      <c r="D63" s="321"/>
      <c r="E63" s="321"/>
      <c r="F63" s="321"/>
      <c r="G63" s="321"/>
    </row>
    <row r="64" spans="1:32" ht="53.25" customHeight="1" x14ac:dyDescent="0.25">
      <c r="A64" s="359"/>
      <c r="B64" s="360"/>
      <c r="C64" s="321" t="s">
        <v>393</v>
      </c>
      <c r="D64" s="321"/>
      <c r="E64" s="321"/>
      <c r="F64" s="321"/>
      <c r="G64" s="321"/>
    </row>
    <row r="65" spans="1:7" ht="40.5" customHeight="1" x14ac:dyDescent="0.25">
      <c r="A65" s="341"/>
      <c r="B65" s="321"/>
      <c r="C65" s="321" t="s">
        <v>394</v>
      </c>
      <c r="D65" s="342"/>
      <c r="E65" s="342"/>
      <c r="F65" s="342"/>
      <c r="G65" s="342"/>
    </row>
    <row r="66" spans="1:7" x14ac:dyDescent="0.25">
      <c r="C66" s="144"/>
    </row>
  </sheetData>
  <autoFilter ref="A6:AF50" xr:uid="{6E7B3614-2528-454D-ADB1-1D8D660DCC29}"/>
  <mergeCells count="39">
    <mergeCell ref="A65:B65"/>
    <mergeCell ref="C65:G65"/>
    <mergeCell ref="N1:T3"/>
    <mergeCell ref="B1:M3"/>
    <mergeCell ref="B43:B45"/>
    <mergeCell ref="A1:A3"/>
    <mergeCell ref="B28:B30"/>
    <mergeCell ref="B40:B41"/>
    <mergeCell ref="A16:A19"/>
    <mergeCell ref="C62:G62"/>
    <mergeCell ref="C63:G63"/>
    <mergeCell ref="C64:G64"/>
    <mergeCell ref="B17:B19"/>
    <mergeCell ref="A55:B64"/>
    <mergeCell ref="C56:G56"/>
    <mergeCell ref="C57:G57"/>
    <mergeCell ref="AC5:AF5"/>
    <mergeCell ref="B47:B50"/>
    <mergeCell ref="A53:G53"/>
    <mergeCell ref="A54:B54"/>
    <mergeCell ref="C54:G54"/>
    <mergeCell ref="B34:B39"/>
    <mergeCell ref="B26:B27"/>
    <mergeCell ref="I5:T5"/>
    <mergeCell ref="U5:X5"/>
    <mergeCell ref="B9:B10"/>
    <mergeCell ref="B11:B12"/>
    <mergeCell ref="B21:B22"/>
    <mergeCell ref="B23:B24"/>
    <mergeCell ref="V13:V14"/>
    <mergeCell ref="W13:W14"/>
    <mergeCell ref="X13:X14"/>
    <mergeCell ref="Y5:AB5"/>
    <mergeCell ref="C61:G61"/>
    <mergeCell ref="C58:G58"/>
    <mergeCell ref="C59:G59"/>
    <mergeCell ref="C60:G60"/>
    <mergeCell ref="C55:G55"/>
    <mergeCell ref="Z13:Z14"/>
  </mergeCells>
  <hyperlinks>
    <hyperlink ref="Y21" r:id="rId1" display="https://www.animalesbog.gov.co/sites/default/files/control/31032022_informe_auditoria_interna_rendicion_de_cuentas_2021.pdf" xr:uid="{BA1CE24E-2603-4642-9672-F0E5DC9101AA}"/>
  </hyperlinks>
  <pageMargins left="0.7" right="0.7" top="0.75" bottom="0.75" header="0.3" footer="0.3"/>
  <pageSetup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40B5A057-7289-49E6-8ED2-0AF499D0AAF9}">
          <x14:formula1>
            <xm:f>Listas!$A$2:$A$22</xm:f>
          </x14:formula1>
          <xm:sqref>H42:H50 H7:H40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E42A-B8D0-4525-A806-C99A9B11483C}">
  <dimension ref="A1:A19"/>
  <sheetViews>
    <sheetView workbookViewId="0">
      <selection activeCell="A12" sqref="A12"/>
    </sheetView>
  </sheetViews>
  <sheetFormatPr baseColWidth="10" defaultColWidth="11.42578125" defaultRowHeight="14.25" x14ac:dyDescent="0.2"/>
  <cols>
    <col min="1" max="1" width="58.140625" style="18" customWidth="1"/>
    <col min="2" max="16384" width="11.42578125" style="18"/>
  </cols>
  <sheetData>
    <row r="1" spans="1:1" ht="15" x14ac:dyDescent="0.25">
      <c r="A1" s="17" t="s">
        <v>395</v>
      </c>
    </row>
    <row r="2" spans="1:1" x14ac:dyDescent="0.2">
      <c r="A2" s="20" t="s">
        <v>116</v>
      </c>
    </row>
    <row r="3" spans="1:1" x14ac:dyDescent="0.2">
      <c r="A3" s="19" t="s">
        <v>177</v>
      </c>
    </row>
    <row r="4" spans="1:1" x14ac:dyDescent="0.2">
      <c r="A4" s="21" t="s">
        <v>161</v>
      </c>
    </row>
    <row r="5" spans="1:1" x14ac:dyDescent="0.2">
      <c r="A5" s="20" t="s">
        <v>203</v>
      </c>
    </row>
    <row r="6" spans="1:1" ht="28.5" x14ac:dyDescent="0.2">
      <c r="A6" s="21" t="s">
        <v>396</v>
      </c>
    </row>
    <row r="7" spans="1:1" x14ac:dyDescent="0.2">
      <c r="A7" s="20" t="s">
        <v>60</v>
      </c>
    </row>
    <row r="8" spans="1:1" x14ac:dyDescent="0.2">
      <c r="A8" s="20" t="s">
        <v>138</v>
      </c>
    </row>
    <row r="9" spans="1:1" x14ac:dyDescent="0.2">
      <c r="A9" s="20" t="s">
        <v>145</v>
      </c>
    </row>
    <row r="10" spans="1:1" x14ac:dyDescent="0.2">
      <c r="A10" s="21" t="s">
        <v>397</v>
      </c>
    </row>
    <row r="11" spans="1:1" x14ac:dyDescent="0.2">
      <c r="A11" s="20" t="s">
        <v>293</v>
      </c>
    </row>
    <row r="12" spans="1:1" x14ac:dyDescent="0.2">
      <c r="A12" s="19" t="s">
        <v>184</v>
      </c>
    </row>
    <row r="13" spans="1:1" x14ac:dyDescent="0.2">
      <c r="A13" s="21" t="s">
        <v>398</v>
      </c>
    </row>
    <row r="14" spans="1:1" x14ac:dyDescent="0.2">
      <c r="A14" s="21" t="s">
        <v>343</v>
      </c>
    </row>
    <row r="15" spans="1:1" x14ac:dyDescent="0.2">
      <c r="A15" s="21" t="s">
        <v>313</v>
      </c>
    </row>
    <row r="16" spans="1:1" x14ac:dyDescent="0.2">
      <c r="A16" s="21" t="s">
        <v>266</v>
      </c>
    </row>
    <row r="17" spans="1:1" x14ac:dyDescent="0.2">
      <c r="A17" s="20" t="s">
        <v>275</v>
      </c>
    </row>
    <row r="18" spans="1:1" x14ac:dyDescent="0.2">
      <c r="A18" s="19" t="s">
        <v>333</v>
      </c>
    </row>
    <row r="19" spans="1:1" x14ac:dyDescent="0.2">
      <c r="A19" s="20" t="s">
        <v>399</v>
      </c>
    </row>
  </sheetData>
  <autoFilter ref="A1:A19" xr:uid="{3488E42A-B8D0-4525-A806-C99A9B11483C}"/>
  <sortState xmlns:xlrd2="http://schemas.microsoft.com/office/spreadsheetml/2017/richdata2" ref="A2:A19">
    <sortCondition ref="A2:A19"/>
  </sortState>
  <conditionalFormatting sqref="A1:A1048576">
    <cfRule type="duplicateValues" dxfId="275"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AA4A5-1935-4B81-B70F-84414FFD989F}">
  <dimension ref="A1:E253"/>
  <sheetViews>
    <sheetView topLeftCell="A177" workbookViewId="0">
      <selection activeCell="C190" sqref="C190"/>
    </sheetView>
  </sheetViews>
  <sheetFormatPr baseColWidth="10" defaultColWidth="11.42578125" defaultRowHeight="15" x14ac:dyDescent="0.25"/>
  <cols>
    <col min="1" max="1" width="26.28515625" customWidth="1"/>
    <col min="2" max="2" width="27.5703125" bestFit="1" customWidth="1"/>
    <col min="3" max="3" width="42.42578125" style="106" bestFit="1" customWidth="1"/>
    <col min="4" max="4" width="31.140625" bestFit="1" customWidth="1"/>
    <col min="5" max="5" width="26.42578125" bestFit="1" customWidth="1"/>
  </cols>
  <sheetData>
    <row r="1" spans="1:3" x14ac:dyDescent="0.25">
      <c r="A1" s="364" t="s">
        <v>400</v>
      </c>
      <c r="B1" s="364"/>
      <c r="C1" s="364"/>
    </row>
    <row r="2" spans="1:3" x14ac:dyDescent="0.25">
      <c r="A2" s="115" t="s">
        <v>401</v>
      </c>
      <c r="B2" s="115" t="s">
        <v>402</v>
      </c>
      <c r="C2" s="115" t="s">
        <v>403</v>
      </c>
    </row>
    <row r="3" spans="1:3" x14ac:dyDescent="0.25">
      <c r="A3" s="113" t="s">
        <v>404</v>
      </c>
      <c r="B3" s="113" t="s">
        <v>405</v>
      </c>
      <c r="C3" s="113" t="s">
        <v>406</v>
      </c>
    </row>
    <row r="4" spans="1:3" x14ac:dyDescent="0.25">
      <c r="A4" s="113" t="s">
        <v>407</v>
      </c>
      <c r="B4" s="113" t="s">
        <v>408</v>
      </c>
      <c r="C4" s="113" t="s">
        <v>409</v>
      </c>
    </row>
    <row r="5" spans="1:3" x14ac:dyDescent="0.25">
      <c r="A5" s="113" t="s">
        <v>410</v>
      </c>
      <c r="B5" s="113" t="s">
        <v>411</v>
      </c>
      <c r="C5" s="113" t="s">
        <v>412</v>
      </c>
    </row>
    <row r="6" spans="1:3" x14ac:dyDescent="0.25">
      <c r="A6" s="113" t="s">
        <v>413</v>
      </c>
      <c r="B6" s="113" t="s">
        <v>414</v>
      </c>
      <c r="C6" s="113" t="s">
        <v>415</v>
      </c>
    </row>
    <row r="7" spans="1:3" x14ac:dyDescent="0.25">
      <c r="A7" s="113" t="s">
        <v>416</v>
      </c>
      <c r="B7" s="113" t="s">
        <v>417</v>
      </c>
      <c r="C7" s="113" t="s">
        <v>418</v>
      </c>
    </row>
    <row r="8" spans="1:3" x14ac:dyDescent="0.25">
      <c r="A8" s="113" t="s">
        <v>419</v>
      </c>
      <c r="B8" s="113" t="s">
        <v>420</v>
      </c>
      <c r="C8" s="113" t="s">
        <v>421</v>
      </c>
    </row>
    <row r="9" spans="1:3" x14ac:dyDescent="0.25">
      <c r="A9" s="113"/>
      <c r="B9" s="113"/>
      <c r="C9" s="113" t="s">
        <v>422</v>
      </c>
    </row>
    <row r="11" spans="1:3" x14ac:dyDescent="0.25">
      <c r="A11" s="115" t="s">
        <v>423</v>
      </c>
    </row>
    <row r="12" spans="1:3" x14ac:dyDescent="0.25">
      <c r="A12" s="113" t="s">
        <v>416</v>
      </c>
    </row>
    <row r="13" spans="1:3" x14ac:dyDescent="0.25">
      <c r="A13" s="113" t="s">
        <v>424</v>
      </c>
    </row>
    <row r="14" spans="1:3" x14ac:dyDescent="0.25">
      <c r="A14" s="113" t="s">
        <v>425</v>
      </c>
    </row>
    <row r="15" spans="1:3" x14ac:dyDescent="0.25">
      <c r="A15" s="113" t="s">
        <v>426</v>
      </c>
    </row>
    <row r="16" spans="1:3" x14ac:dyDescent="0.25">
      <c r="A16" s="113" t="s">
        <v>414</v>
      </c>
    </row>
    <row r="17" spans="1:3" x14ac:dyDescent="0.25">
      <c r="A17" s="113" t="s">
        <v>427</v>
      </c>
    </row>
    <row r="18" spans="1:3" x14ac:dyDescent="0.25">
      <c r="A18" s="113" t="s">
        <v>428</v>
      </c>
    </row>
    <row r="19" spans="1:3" x14ac:dyDescent="0.25">
      <c r="A19" s="113" t="s">
        <v>429</v>
      </c>
    </row>
    <row r="20" spans="1:3" x14ac:dyDescent="0.25">
      <c r="A20" s="113" t="s">
        <v>430</v>
      </c>
    </row>
    <row r="22" spans="1:3" x14ac:dyDescent="0.25">
      <c r="A22" s="364" t="s">
        <v>431</v>
      </c>
      <c r="B22" s="364"/>
    </row>
    <row r="23" spans="1:3" x14ac:dyDescent="0.25">
      <c r="A23" s="115" t="s">
        <v>432</v>
      </c>
      <c r="B23" s="115" t="s">
        <v>433</v>
      </c>
    </row>
    <row r="24" spans="1:3" x14ac:dyDescent="0.25">
      <c r="A24" s="113" t="s">
        <v>434</v>
      </c>
      <c r="B24" s="113" t="s">
        <v>435</v>
      </c>
    </row>
    <row r="25" spans="1:3" x14ac:dyDescent="0.25">
      <c r="A25" s="113" t="s">
        <v>436</v>
      </c>
      <c r="B25" s="113" t="s">
        <v>437</v>
      </c>
    </row>
    <row r="26" spans="1:3" x14ac:dyDescent="0.25">
      <c r="A26" s="113" t="s">
        <v>438</v>
      </c>
      <c r="B26" s="113" t="s">
        <v>439</v>
      </c>
    </row>
    <row r="27" spans="1:3" x14ac:dyDescent="0.25">
      <c r="A27" s="113" t="s">
        <v>440</v>
      </c>
      <c r="B27" s="113" t="s">
        <v>441</v>
      </c>
    </row>
    <row r="28" spans="1:3" x14ac:dyDescent="0.25">
      <c r="A28" s="113" t="s">
        <v>442</v>
      </c>
      <c r="B28" s="113" t="s">
        <v>443</v>
      </c>
    </row>
    <row r="30" spans="1:3" x14ac:dyDescent="0.25">
      <c r="A30" s="364" t="s">
        <v>444</v>
      </c>
      <c r="B30" s="364"/>
      <c r="C30" s="364"/>
    </row>
    <row r="31" spans="1:3" x14ac:dyDescent="0.25">
      <c r="A31" s="115" t="s">
        <v>432</v>
      </c>
      <c r="B31" s="115" t="s">
        <v>433</v>
      </c>
      <c r="C31" s="122" t="s">
        <v>444</v>
      </c>
    </row>
    <row r="32" spans="1:3" x14ac:dyDescent="0.25">
      <c r="A32" s="121" t="s">
        <v>442</v>
      </c>
      <c r="B32" s="113" t="s">
        <v>435</v>
      </c>
      <c r="C32" s="113" t="s">
        <v>445</v>
      </c>
    </row>
    <row r="33" spans="1:3" x14ac:dyDescent="0.25">
      <c r="A33" s="121" t="s">
        <v>442</v>
      </c>
      <c r="B33" s="113" t="s">
        <v>437</v>
      </c>
      <c r="C33" s="113" t="s">
        <v>445</v>
      </c>
    </row>
    <row r="34" spans="1:3" x14ac:dyDescent="0.25">
      <c r="A34" s="121" t="s">
        <v>442</v>
      </c>
      <c r="B34" s="113" t="s">
        <v>439</v>
      </c>
      <c r="C34" s="113" t="s">
        <v>439</v>
      </c>
    </row>
    <row r="35" spans="1:3" x14ac:dyDescent="0.25">
      <c r="A35" s="121" t="s">
        <v>442</v>
      </c>
      <c r="B35" s="113" t="s">
        <v>441</v>
      </c>
      <c r="C35" s="113" t="s">
        <v>446</v>
      </c>
    </row>
    <row r="36" spans="1:3" x14ac:dyDescent="0.25">
      <c r="A36" s="121" t="s">
        <v>442</v>
      </c>
      <c r="B36" s="113" t="s">
        <v>443</v>
      </c>
      <c r="C36" s="113" t="s">
        <v>447</v>
      </c>
    </row>
    <row r="37" spans="1:3" x14ac:dyDescent="0.25">
      <c r="A37" s="121" t="s">
        <v>440</v>
      </c>
      <c r="B37" s="113" t="s">
        <v>435</v>
      </c>
      <c r="C37" s="113" t="s">
        <v>445</v>
      </c>
    </row>
    <row r="38" spans="1:3" x14ac:dyDescent="0.25">
      <c r="A38" s="121" t="s">
        <v>440</v>
      </c>
      <c r="B38" s="113" t="s">
        <v>437</v>
      </c>
      <c r="C38" s="113" t="s">
        <v>445</v>
      </c>
    </row>
    <row r="39" spans="1:3" x14ac:dyDescent="0.25">
      <c r="A39" s="121" t="s">
        <v>440</v>
      </c>
      <c r="B39" s="113" t="s">
        <v>439</v>
      </c>
      <c r="C39" s="113" t="s">
        <v>439</v>
      </c>
    </row>
    <row r="40" spans="1:3" x14ac:dyDescent="0.25">
      <c r="A40" s="121" t="s">
        <v>440</v>
      </c>
      <c r="B40" s="113" t="s">
        <v>441</v>
      </c>
      <c r="C40" s="113" t="s">
        <v>446</v>
      </c>
    </row>
    <row r="41" spans="1:3" x14ac:dyDescent="0.25">
      <c r="A41" s="121" t="s">
        <v>440</v>
      </c>
      <c r="B41" s="113" t="s">
        <v>443</v>
      </c>
      <c r="C41" s="113" t="s">
        <v>447</v>
      </c>
    </row>
    <row r="42" spans="1:3" x14ac:dyDescent="0.25">
      <c r="A42" s="121" t="s">
        <v>438</v>
      </c>
      <c r="B42" s="113" t="s">
        <v>435</v>
      </c>
      <c r="C42" s="113" t="s">
        <v>445</v>
      </c>
    </row>
    <row r="43" spans="1:3" x14ac:dyDescent="0.25">
      <c r="A43" s="121" t="s">
        <v>438</v>
      </c>
      <c r="B43" s="113" t="s">
        <v>437</v>
      </c>
      <c r="C43" s="113" t="s">
        <v>439</v>
      </c>
    </row>
    <row r="44" spans="1:3" x14ac:dyDescent="0.25">
      <c r="A44" s="121" t="s">
        <v>438</v>
      </c>
      <c r="B44" s="113" t="s">
        <v>439</v>
      </c>
      <c r="C44" s="113" t="s">
        <v>446</v>
      </c>
    </row>
    <row r="45" spans="1:3" x14ac:dyDescent="0.25">
      <c r="A45" s="121" t="s">
        <v>438</v>
      </c>
      <c r="B45" s="113" t="s">
        <v>441</v>
      </c>
      <c r="C45" s="113" t="s">
        <v>447</v>
      </c>
    </row>
    <row r="46" spans="1:3" x14ac:dyDescent="0.25">
      <c r="A46" s="121" t="s">
        <v>438</v>
      </c>
      <c r="B46" s="113" t="s">
        <v>443</v>
      </c>
      <c r="C46" s="113" t="s">
        <v>447</v>
      </c>
    </row>
    <row r="47" spans="1:3" x14ac:dyDescent="0.25">
      <c r="A47" s="120" t="s">
        <v>436</v>
      </c>
      <c r="B47" s="113" t="s">
        <v>435</v>
      </c>
      <c r="C47" s="113" t="s">
        <v>439</v>
      </c>
    </row>
    <row r="48" spans="1:3" x14ac:dyDescent="0.25">
      <c r="A48" s="120" t="s">
        <v>436</v>
      </c>
      <c r="B48" s="113" t="s">
        <v>437</v>
      </c>
      <c r="C48" s="113" t="s">
        <v>446</v>
      </c>
    </row>
    <row r="49" spans="1:3" x14ac:dyDescent="0.25">
      <c r="A49" s="120" t="s">
        <v>436</v>
      </c>
      <c r="B49" s="113" t="s">
        <v>439</v>
      </c>
      <c r="C49" s="113" t="s">
        <v>446</v>
      </c>
    </row>
    <row r="50" spans="1:3" x14ac:dyDescent="0.25">
      <c r="A50" s="120" t="s">
        <v>436</v>
      </c>
      <c r="B50" s="113" t="s">
        <v>441</v>
      </c>
      <c r="C50" s="113" t="s">
        <v>447</v>
      </c>
    </row>
    <row r="51" spans="1:3" x14ac:dyDescent="0.25">
      <c r="A51" s="120" t="s">
        <v>436</v>
      </c>
      <c r="B51" s="113" t="s">
        <v>443</v>
      </c>
      <c r="C51" s="113" t="s">
        <v>447</v>
      </c>
    </row>
    <row r="52" spans="1:3" x14ac:dyDescent="0.25">
      <c r="A52" s="119" t="s">
        <v>434</v>
      </c>
      <c r="B52" s="113" t="s">
        <v>435</v>
      </c>
      <c r="C52" s="113" t="s">
        <v>446</v>
      </c>
    </row>
    <row r="53" spans="1:3" x14ac:dyDescent="0.25">
      <c r="A53" s="119" t="s">
        <v>434</v>
      </c>
      <c r="B53" s="113" t="s">
        <v>437</v>
      </c>
      <c r="C53" s="113" t="s">
        <v>446</v>
      </c>
    </row>
    <row r="54" spans="1:3" x14ac:dyDescent="0.25">
      <c r="A54" s="119" t="s">
        <v>434</v>
      </c>
      <c r="B54" s="113" t="s">
        <v>439</v>
      </c>
      <c r="C54" s="113" t="s">
        <v>447</v>
      </c>
    </row>
    <row r="55" spans="1:3" x14ac:dyDescent="0.25">
      <c r="A55" s="119" t="s">
        <v>434</v>
      </c>
      <c r="B55" s="113" t="s">
        <v>441</v>
      </c>
      <c r="C55" s="113" t="s">
        <v>447</v>
      </c>
    </row>
    <row r="56" spans="1:3" x14ac:dyDescent="0.25">
      <c r="A56" s="119" t="s">
        <v>434</v>
      </c>
      <c r="B56" s="113" t="s">
        <v>443</v>
      </c>
      <c r="C56" s="113" t="s">
        <v>447</v>
      </c>
    </row>
    <row r="59" spans="1:3" x14ac:dyDescent="0.25">
      <c r="A59" s="118" t="s">
        <v>448</v>
      </c>
    </row>
    <row r="60" spans="1:3" x14ac:dyDescent="0.25">
      <c r="A60" s="117" t="s">
        <v>449</v>
      </c>
    </row>
    <row r="61" spans="1:3" x14ac:dyDescent="0.25">
      <c r="A61" s="117" t="s">
        <v>450</v>
      </c>
    </row>
    <row r="64" spans="1:3" x14ac:dyDescent="0.25">
      <c r="A64" s="364" t="s">
        <v>451</v>
      </c>
      <c r="B64" s="364"/>
    </row>
    <row r="65" spans="1:2" x14ac:dyDescent="0.25">
      <c r="A65" s="363" t="s">
        <v>452</v>
      </c>
      <c r="B65" s="113">
        <v>0</v>
      </c>
    </row>
    <row r="66" spans="1:2" x14ac:dyDescent="0.25">
      <c r="A66" s="363"/>
      <c r="B66" s="113">
        <v>15</v>
      </c>
    </row>
    <row r="67" spans="1:2" x14ac:dyDescent="0.25">
      <c r="A67" s="363" t="s">
        <v>453</v>
      </c>
      <c r="B67" s="113">
        <v>0</v>
      </c>
    </row>
    <row r="68" spans="1:2" x14ac:dyDescent="0.25">
      <c r="A68" s="363"/>
      <c r="B68" s="113">
        <v>15</v>
      </c>
    </row>
    <row r="69" spans="1:2" x14ac:dyDescent="0.25">
      <c r="A69" s="363" t="s">
        <v>454</v>
      </c>
      <c r="B69" s="113">
        <v>0</v>
      </c>
    </row>
    <row r="70" spans="1:2" x14ac:dyDescent="0.25">
      <c r="A70" s="363"/>
      <c r="B70" s="113">
        <v>10</v>
      </c>
    </row>
    <row r="71" spans="1:2" x14ac:dyDescent="0.25">
      <c r="A71" s="363"/>
      <c r="B71" s="113">
        <v>15</v>
      </c>
    </row>
    <row r="72" spans="1:2" x14ac:dyDescent="0.25">
      <c r="A72" s="361" t="s">
        <v>455</v>
      </c>
      <c r="B72" s="113">
        <v>0</v>
      </c>
    </row>
    <row r="73" spans="1:2" x14ac:dyDescent="0.25">
      <c r="A73" s="361"/>
      <c r="B73" s="113">
        <v>15</v>
      </c>
    </row>
    <row r="74" spans="1:2" x14ac:dyDescent="0.25">
      <c r="A74" s="362" t="s">
        <v>456</v>
      </c>
      <c r="B74" s="113">
        <v>0</v>
      </c>
    </row>
    <row r="75" spans="1:2" x14ac:dyDescent="0.25">
      <c r="A75" s="362"/>
      <c r="B75" s="113">
        <v>15</v>
      </c>
    </row>
    <row r="76" spans="1:2" x14ac:dyDescent="0.25">
      <c r="A76" s="362" t="s">
        <v>457</v>
      </c>
      <c r="B76" s="113">
        <v>0</v>
      </c>
    </row>
    <row r="77" spans="1:2" x14ac:dyDescent="0.25">
      <c r="A77" s="362"/>
      <c r="B77" s="113">
        <v>5</v>
      </c>
    </row>
    <row r="78" spans="1:2" x14ac:dyDescent="0.25">
      <c r="A78" s="362"/>
      <c r="B78" s="113">
        <v>10</v>
      </c>
    </row>
    <row r="82" spans="1:3" x14ac:dyDescent="0.25">
      <c r="A82" s="365" t="s">
        <v>458</v>
      </c>
      <c r="B82" s="113" t="s">
        <v>459</v>
      </c>
    </row>
    <row r="83" spans="1:3" x14ac:dyDescent="0.25">
      <c r="A83" s="365"/>
      <c r="B83" s="113" t="s">
        <v>439</v>
      </c>
    </row>
    <row r="84" spans="1:3" x14ac:dyDescent="0.25">
      <c r="A84" s="365"/>
      <c r="B84" s="106" t="s">
        <v>460</v>
      </c>
    </row>
    <row r="86" spans="1:3" x14ac:dyDescent="0.25">
      <c r="A86" s="364" t="s">
        <v>461</v>
      </c>
      <c r="B86" s="364"/>
      <c r="C86" s="364"/>
    </row>
    <row r="87" spans="1:3" x14ac:dyDescent="0.25">
      <c r="A87" s="115" t="s">
        <v>462</v>
      </c>
      <c r="B87" s="115" t="s">
        <v>463</v>
      </c>
      <c r="C87" s="115" t="s">
        <v>464</v>
      </c>
    </row>
    <row r="88" spans="1:3" x14ac:dyDescent="0.25">
      <c r="A88" s="113" t="s">
        <v>459</v>
      </c>
      <c r="B88" s="113" t="s">
        <v>459</v>
      </c>
      <c r="C88" s="113" t="s">
        <v>459</v>
      </c>
    </row>
    <row r="89" spans="1:3" x14ac:dyDescent="0.25">
      <c r="A89" s="113" t="s">
        <v>459</v>
      </c>
      <c r="B89" s="113" t="s">
        <v>439</v>
      </c>
      <c r="C89" s="113" t="s">
        <v>439</v>
      </c>
    </row>
    <row r="90" spans="1:3" x14ac:dyDescent="0.25">
      <c r="A90" s="113" t="s">
        <v>459</v>
      </c>
      <c r="B90" s="113" t="s">
        <v>460</v>
      </c>
      <c r="C90" s="113" t="s">
        <v>460</v>
      </c>
    </row>
    <row r="91" spans="1:3" x14ac:dyDescent="0.25">
      <c r="A91" s="113" t="s">
        <v>439</v>
      </c>
      <c r="B91" s="113" t="s">
        <v>459</v>
      </c>
      <c r="C91" s="113" t="s">
        <v>439</v>
      </c>
    </row>
    <row r="92" spans="1:3" x14ac:dyDescent="0.25">
      <c r="A92" s="113" t="s">
        <v>439</v>
      </c>
      <c r="B92" s="113" t="s">
        <v>439</v>
      </c>
      <c r="C92" s="113" t="s">
        <v>439</v>
      </c>
    </row>
    <row r="93" spans="1:3" x14ac:dyDescent="0.25">
      <c r="A93" s="113" t="s">
        <v>439</v>
      </c>
      <c r="B93" s="113" t="s">
        <v>460</v>
      </c>
      <c r="C93" s="113" t="s">
        <v>460</v>
      </c>
    </row>
    <row r="94" spans="1:3" x14ac:dyDescent="0.25">
      <c r="A94" s="113" t="s">
        <v>460</v>
      </c>
      <c r="B94" s="113" t="s">
        <v>459</v>
      </c>
      <c r="C94" s="113" t="s">
        <v>460</v>
      </c>
    </row>
    <row r="95" spans="1:3" x14ac:dyDescent="0.25">
      <c r="A95" s="113" t="s">
        <v>460</v>
      </c>
      <c r="B95" s="113" t="s">
        <v>439</v>
      </c>
      <c r="C95" s="113" t="s">
        <v>460</v>
      </c>
    </row>
    <row r="96" spans="1:3" x14ac:dyDescent="0.25">
      <c r="A96" s="113" t="s">
        <v>460</v>
      </c>
      <c r="B96" s="113" t="s">
        <v>460</v>
      </c>
      <c r="C96" s="113" t="s">
        <v>460</v>
      </c>
    </row>
    <row r="99" spans="1:3" ht="15" customHeight="1" x14ac:dyDescent="0.25">
      <c r="A99" s="361" t="s">
        <v>465</v>
      </c>
      <c r="B99" s="361"/>
      <c r="C99" s="99"/>
    </row>
    <row r="100" spans="1:3" x14ac:dyDescent="0.25">
      <c r="A100" s="113">
        <v>1</v>
      </c>
      <c r="B100" s="113" t="s">
        <v>460</v>
      </c>
    </row>
    <row r="101" spans="1:3" x14ac:dyDescent="0.25">
      <c r="A101" s="113">
        <v>2</v>
      </c>
      <c r="B101" s="113" t="s">
        <v>460</v>
      </c>
    </row>
    <row r="102" spans="1:3" x14ac:dyDescent="0.25">
      <c r="A102" s="113">
        <v>3</v>
      </c>
      <c r="B102" s="113" t="s">
        <v>460</v>
      </c>
    </row>
    <row r="103" spans="1:3" x14ac:dyDescent="0.25">
      <c r="A103" s="113">
        <v>4</v>
      </c>
      <c r="B103" s="113" t="s">
        <v>460</v>
      </c>
    </row>
    <row r="104" spans="1:3" x14ac:dyDescent="0.25">
      <c r="A104" s="113">
        <v>5</v>
      </c>
      <c r="B104" s="113" t="s">
        <v>460</v>
      </c>
    </row>
    <row r="105" spans="1:3" x14ac:dyDescent="0.25">
      <c r="A105" s="113">
        <v>6</v>
      </c>
      <c r="B105" s="113" t="s">
        <v>460</v>
      </c>
    </row>
    <row r="106" spans="1:3" x14ac:dyDescent="0.25">
      <c r="A106" s="113">
        <v>7</v>
      </c>
      <c r="B106" s="113" t="s">
        <v>460</v>
      </c>
    </row>
    <row r="107" spans="1:3" x14ac:dyDescent="0.25">
      <c r="A107" s="113">
        <v>8</v>
      </c>
      <c r="B107" s="113" t="s">
        <v>460</v>
      </c>
    </row>
    <row r="108" spans="1:3" x14ac:dyDescent="0.25">
      <c r="A108" s="113">
        <v>9</v>
      </c>
      <c r="B108" s="113" t="s">
        <v>460</v>
      </c>
    </row>
    <row r="109" spans="1:3" x14ac:dyDescent="0.25">
      <c r="A109" s="113">
        <v>10</v>
      </c>
      <c r="B109" s="113" t="s">
        <v>460</v>
      </c>
    </row>
    <row r="110" spans="1:3" x14ac:dyDescent="0.25">
      <c r="A110" s="113">
        <v>11</v>
      </c>
      <c r="B110" s="113" t="s">
        <v>460</v>
      </c>
    </row>
    <row r="111" spans="1:3" x14ac:dyDescent="0.25">
      <c r="A111" s="113">
        <v>12</v>
      </c>
      <c r="B111" s="113" t="s">
        <v>460</v>
      </c>
    </row>
    <row r="112" spans="1:3" x14ac:dyDescent="0.25">
      <c r="A112" s="113">
        <v>13</v>
      </c>
      <c r="B112" s="113" t="s">
        <v>460</v>
      </c>
    </row>
    <row r="113" spans="1:2" x14ac:dyDescent="0.25">
      <c r="A113" s="113">
        <v>14</v>
      </c>
      <c r="B113" s="113" t="s">
        <v>460</v>
      </c>
    </row>
    <row r="114" spans="1:2" x14ac:dyDescent="0.25">
      <c r="A114" s="113">
        <v>15</v>
      </c>
      <c r="B114" s="113" t="s">
        <v>460</v>
      </c>
    </row>
    <row r="115" spans="1:2" x14ac:dyDescent="0.25">
      <c r="A115" s="113">
        <v>16</v>
      </c>
      <c r="B115" s="113" t="s">
        <v>460</v>
      </c>
    </row>
    <row r="116" spans="1:2" x14ac:dyDescent="0.25">
      <c r="A116" s="113">
        <v>17</v>
      </c>
      <c r="B116" s="113" t="s">
        <v>460</v>
      </c>
    </row>
    <row r="117" spans="1:2" x14ac:dyDescent="0.25">
      <c r="A117" s="113">
        <v>18</v>
      </c>
      <c r="B117" s="113" t="s">
        <v>460</v>
      </c>
    </row>
    <row r="118" spans="1:2" x14ac:dyDescent="0.25">
      <c r="A118" s="113">
        <v>19</v>
      </c>
      <c r="B118" s="113" t="s">
        <v>460</v>
      </c>
    </row>
    <row r="119" spans="1:2" x14ac:dyDescent="0.25">
      <c r="A119" s="113">
        <v>20</v>
      </c>
      <c r="B119" s="113" t="s">
        <v>460</v>
      </c>
    </row>
    <row r="120" spans="1:2" x14ac:dyDescent="0.25">
      <c r="A120" s="113">
        <v>21</v>
      </c>
      <c r="B120" s="113" t="s">
        <v>460</v>
      </c>
    </row>
    <row r="121" spans="1:2" x14ac:dyDescent="0.25">
      <c r="A121" s="113">
        <v>22</v>
      </c>
      <c r="B121" s="113" t="s">
        <v>460</v>
      </c>
    </row>
    <row r="122" spans="1:2" x14ac:dyDescent="0.25">
      <c r="A122" s="113">
        <v>23</v>
      </c>
      <c r="B122" s="113" t="s">
        <v>460</v>
      </c>
    </row>
    <row r="123" spans="1:2" x14ac:dyDescent="0.25">
      <c r="A123" s="113">
        <v>24</v>
      </c>
      <c r="B123" s="113" t="s">
        <v>460</v>
      </c>
    </row>
    <row r="124" spans="1:2" x14ac:dyDescent="0.25">
      <c r="A124" s="113">
        <v>25</v>
      </c>
      <c r="B124" s="113" t="s">
        <v>460</v>
      </c>
    </row>
    <row r="125" spans="1:2" x14ac:dyDescent="0.25">
      <c r="A125" s="113">
        <v>26</v>
      </c>
      <c r="B125" s="113" t="s">
        <v>460</v>
      </c>
    </row>
    <row r="126" spans="1:2" x14ac:dyDescent="0.25">
      <c r="A126" s="113">
        <v>27</v>
      </c>
      <c r="B126" s="113" t="s">
        <v>460</v>
      </c>
    </row>
    <row r="127" spans="1:2" x14ac:dyDescent="0.25">
      <c r="A127" s="113">
        <v>28</v>
      </c>
      <c r="B127" s="113" t="s">
        <v>460</v>
      </c>
    </row>
    <row r="128" spans="1:2" x14ac:dyDescent="0.25">
      <c r="A128" s="113">
        <v>29</v>
      </c>
      <c r="B128" s="113" t="s">
        <v>460</v>
      </c>
    </row>
    <row r="129" spans="1:2" x14ac:dyDescent="0.25">
      <c r="A129" s="113">
        <v>30</v>
      </c>
      <c r="B129" s="113" t="s">
        <v>460</v>
      </c>
    </row>
    <row r="130" spans="1:2" x14ac:dyDescent="0.25">
      <c r="A130" s="113">
        <v>31</v>
      </c>
      <c r="B130" s="113" t="s">
        <v>460</v>
      </c>
    </row>
    <row r="131" spans="1:2" x14ac:dyDescent="0.25">
      <c r="A131" s="113">
        <v>32</v>
      </c>
      <c r="B131" s="113" t="s">
        <v>460</v>
      </c>
    </row>
    <row r="132" spans="1:2" x14ac:dyDescent="0.25">
      <c r="A132" s="113">
        <v>33</v>
      </c>
      <c r="B132" s="113" t="s">
        <v>460</v>
      </c>
    </row>
    <row r="133" spans="1:2" x14ac:dyDescent="0.25">
      <c r="A133" s="113">
        <v>34</v>
      </c>
      <c r="B133" s="113" t="s">
        <v>460</v>
      </c>
    </row>
    <row r="134" spans="1:2" x14ac:dyDescent="0.25">
      <c r="A134" s="113">
        <v>35</v>
      </c>
      <c r="B134" s="113" t="s">
        <v>460</v>
      </c>
    </row>
    <row r="135" spans="1:2" x14ac:dyDescent="0.25">
      <c r="A135" s="113">
        <v>36</v>
      </c>
      <c r="B135" s="113" t="s">
        <v>460</v>
      </c>
    </row>
    <row r="136" spans="1:2" x14ac:dyDescent="0.25">
      <c r="A136" s="113">
        <v>37</v>
      </c>
      <c r="B136" s="113" t="s">
        <v>460</v>
      </c>
    </row>
    <row r="137" spans="1:2" x14ac:dyDescent="0.25">
      <c r="A137" s="113">
        <v>38</v>
      </c>
      <c r="B137" s="113" t="s">
        <v>460</v>
      </c>
    </row>
    <row r="138" spans="1:2" x14ac:dyDescent="0.25">
      <c r="A138" s="113">
        <v>39</v>
      </c>
      <c r="B138" s="113" t="s">
        <v>460</v>
      </c>
    </row>
    <row r="139" spans="1:2" x14ac:dyDescent="0.25">
      <c r="A139" s="113">
        <v>40</v>
      </c>
      <c r="B139" s="113" t="s">
        <v>460</v>
      </c>
    </row>
    <row r="140" spans="1:2" x14ac:dyDescent="0.25">
      <c r="A140" s="113">
        <v>41</v>
      </c>
      <c r="B140" s="113" t="s">
        <v>460</v>
      </c>
    </row>
    <row r="141" spans="1:2" x14ac:dyDescent="0.25">
      <c r="A141" s="113">
        <v>42</v>
      </c>
      <c r="B141" s="113" t="s">
        <v>460</v>
      </c>
    </row>
    <row r="142" spans="1:2" x14ac:dyDescent="0.25">
      <c r="A142" s="113">
        <v>43</v>
      </c>
      <c r="B142" s="113" t="s">
        <v>460</v>
      </c>
    </row>
    <row r="143" spans="1:2" x14ac:dyDescent="0.25">
      <c r="A143" s="113">
        <v>44</v>
      </c>
      <c r="B143" s="113" t="s">
        <v>460</v>
      </c>
    </row>
    <row r="144" spans="1:2" x14ac:dyDescent="0.25">
      <c r="A144" s="113">
        <v>45</v>
      </c>
      <c r="B144" s="113" t="s">
        <v>460</v>
      </c>
    </row>
    <row r="145" spans="1:2" x14ac:dyDescent="0.25">
      <c r="A145" s="113">
        <v>46</v>
      </c>
      <c r="B145" s="113" t="s">
        <v>460</v>
      </c>
    </row>
    <row r="146" spans="1:2" x14ac:dyDescent="0.25">
      <c r="A146" s="113">
        <v>47</v>
      </c>
      <c r="B146" s="113" t="s">
        <v>460</v>
      </c>
    </row>
    <row r="147" spans="1:2" x14ac:dyDescent="0.25">
      <c r="A147" s="113">
        <v>48</v>
      </c>
      <c r="B147" s="113" t="s">
        <v>460</v>
      </c>
    </row>
    <row r="148" spans="1:2" x14ac:dyDescent="0.25">
      <c r="A148" s="113">
        <v>49</v>
      </c>
      <c r="B148" s="113" t="s">
        <v>460</v>
      </c>
    </row>
    <row r="149" spans="1:2" x14ac:dyDescent="0.25">
      <c r="A149" s="113">
        <v>50</v>
      </c>
      <c r="B149" s="113" t="s">
        <v>439</v>
      </c>
    </row>
    <row r="150" spans="1:2" x14ac:dyDescent="0.25">
      <c r="A150" s="113">
        <v>51</v>
      </c>
      <c r="B150" s="113" t="s">
        <v>439</v>
      </c>
    </row>
    <row r="151" spans="1:2" x14ac:dyDescent="0.25">
      <c r="A151" s="113">
        <v>52</v>
      </c>
      <c r="B151" s="113" t="s">
        <v>439</v>
      </c>
    </row>
    <row r="152" spans="1:2" x14ac:dyDescent="0.25">
      <c r="A152" s="113">
        <v>53</v>
      </c>
      <c r="B152" s="113" t="s">
        <v>439</v>
      </c>
    </row>
    <row r="153" spans="1:2" x14ac:dyDescent="0.25">
      <c r="A153" s="113">
        <v>54</v>
      </c>
      <c r="B153" s="113" t="s">
        <v>439</v>
      </c>
    </row>
    <row r="154" spans="1:2" x14ac:dyDescent="0.25">
      <c r="A154" s="113">
        <v>55</v>
      </c>
      <c r="B154" s="113" t="s">
        <v>439</v>
      </c>
    </row>
    <row r="155" spans="1:2" x14ac:dyDescent="0.25">
      <c r="A155" s="113">
        <v>56</v>
      </c>
      <c r="B155" s="113" t="s">
        <v>439</v>
      </c>
    </row>
    <row r="156" spans="1:2" x14ac:dyDescent="0.25">
      <c r="A156" s="113">
        <v>57</v>
      </c>
      <c r="B156" s="113" t="s">
        <v>439</v>
      </c>
    </row>
    <row r="157" spans="1:2" x14ac:dyDescent="0.25">
      <c r="A157" s="113">
        <v>58</v>
      </c>
      <c r="B157" s="113" t="s">
        <v>439</v>
      </c>
    </row>
    <row r="158" spans="1:2" x14ac:dyDescent="0.25">
      <c r="A158" s="113">
        <v>59</v>
      </c>
      <c r="B158" s="113" t="s">
        <v>439</v>
      </c>
    </row>
    <row r="159" spans="1:2" x14ac:dyDescent="0.25">
      <c r="A159" s="113">
        <v>60</v>
      </c>
      <c r="B159" s="113" t="s">
        <v>439</v>
      </c>
    </row>
    <row r="160" spans="1:2" x14ac:dyDescent="0.25">
      <c r="A160" s="113">
        <v>61</v>
      </c>
      <c r="B160" s="113" t="s">
        <v>439</v>
      </c>
    </row>
    <row r="161" spans="1:2" x14ac:dyDescent="0.25">
      <c r="A161" s="113">
        <v>62</v>
      </c>
      <c r="B161" s="113" t="s">
        <v>439</v>
      </c>
    </row>
    <row r="162" spans="1:2" x14ac:dyDescent="0.25">
      <c r="A162" s="113">
        <v>63</v>
      </c>
      <c r="B162" s="113" t="s">
        <v>439</v>
      </c>
    </row>
    <row r="163" spans="1:2" x14ac:dyDescent="0.25">
      <c r="A163" s="113">
        <v>64</v>
      </c>
      <c r="B163" s="113" t="s">
        <v>439</v>
      </c>
    </row>
    <row r="164" spans="1:2" x14ac:dyDescent="0.25">
      <c r="A164" s="113">
        <v>65</v>
      </c>
      <c r="B164" s="113" t="s">
        <v>439</v>
      </c>
    </row>
    <row r="165" spans="1:2" x14ac:dyDescent="0.25">
      <c r="A165" s="113">
        <v>66</v>
      </c>
      <c r="B165" s="113" t="s">
        <v>439</v>
      </c>
    </row>
    <row r="166" spans="1:2" x14ac:dyDescent="0.25">
      <c r="A166" s="113">
        <v>67</v>
      </c>
      <c r="B166" s="113" t="s">
        <v>439</v>
      </c>
    </row>
    <row r="167" spans="1:2" x14ac:dyDescent="0.25">
      <c r="A167" s="113">
        <v>68</v>
      </c>
      <c r="B167" s="113" t="s">
        <v>439</v>
      </c>
    </row>
    <row r="168" spans="1:2" x14ac:dyDescent="0.25">
      <c r="A168" s="113">
        <v>69</v>
      </c>
      <c r="B168" s="113" t="s">
        <v>439</v>
      </c>
    </row>
    <row r="169" spans="1:2" x14ac:dyDescent="0.25">
      <c r="A169" s="113">
        <v>70</v>
      </c>
      <c r="B169" s="113" t="s">
        <v>439</v>
      </c>
    </row>
    <row r="170" spans="1:2" x14ac:dyDescent="0.25">
      <c r="A170" s="113">
        <v>71</v>
      </c>
      <c r="B170" s="113" t="s">
        <v>439</v>
      </c>
    </row>
    <row r="171" spans="1:2" x14ac:dyDescent="0.25">
      <c r="A171" s="113">
        <v>72</v>
      </c>
      <c r="B171" s="113" t="s">
        <v>439</v>
      </c>
    </row>
    <row r="172" spans="1:2" x14ac:dyDescent="0.25">
      <c r="A172" s="113">
        <v>73</v>
      </c>
      <c r="B172" s="113" t="s">
        <v>439</v>
      </c>
    </row>
    <row r="173" spans="1:2" x14ac:dyDescent="0.25">
      <c r="A173" s="113">
        <v>74</v>
      </c>
      <c r="B173" s="113" t="s">
        <v>439</v>
      </c>
    </row>
    <row r="174" spans="1:2" x14ac:dyDescent="0.25">
      <c r="A174" s="113">
        <v>75</v>
      </c>
      <c r="B174" s="113" t="s">
        <v>439</v>
      </c>
    </row>
    <row r="175" spans="1:2" x14ac:dyDescent="0.25">
      <c r="A175" s="113">
        <v>76</v>
      </c>
      <c r="B175" s="113" t="s">
        <v>439</v>
      </c>
    </row>
    <row r="176" spans="1:2" x14ac:dyDescent="0.25">
      <c r="A176" s="113">
        <v>77</v>
      </c>
      <c r="B176" s="113" t="s">
        <v>439</v>
      </c>
    </row>
    <row r="177" spans="1:2" x14ac:dyDescent="0.25">
      <c r="A177" s="113">
        <v>78</v>
      </c>
      <c r="B177" s="113" t="s">
        <v>439</v>
      </c>
    </row>
    <row r="178" spans="1:2" x14ac:dyDescent="0.25">
      <c r="A178" s="113">
        <v>79</v>
      </c>
      <c r="B178" s="113" t="s">
        <v>439</v>
      </c>
    </row>
    <row r="179" spans="1:2" x14ac:dyDescent="0.25">
      <c r="A179" s="113">
        <v>80</v>
      </c>
      <c r="B179" s="113" t="s">
        <v>439</v>
      </c>
    </row>
    <row r="180" spans="1:2" x14ac:dyDescent="0.25">
      <c r="A180" s="113">
        <v>81</v>
      </c>
      <c r="B180" s="113" t="s">
        <v>439</v>
      </c>
    </row>
    <row r="181" spans="1:2" x14ac:dyDescent="0.25">
      <c r="A181" s="113">
        <v>82</v>
      </c>
      <c r="B181" s="113" t="s">
        <v>439</v>
      </c>
    </row>
    <row r="182" spans="1:2" x14ac:dyDescent="0.25">
      <c r="A182" s="113">
        <v>83</v>
      </c>
      <c r="B182" s="113" t="s">
        <v>439</v>
      </c>
    </row>
    <row r="183" spans="1:2" x14ac:dyDescent="0.25">
      <c r="A183" s="113">
        <v>84</v>
      </c>
      <c r="B183" s="113" t="s">
        <v>439</v>
      </c>
    </row>
    <row r="184" spans="1:2" x14ac:dyDescent="0.25">
      <c r="A184" s="113">
        <v>85</v>
      </c>
      <c r="B184" s="113" t="s">
        <v>439</v>
      </c>
    </row>
    <row r="185" spans="1:2" x14ac:dyDescent="0.25">
      <c r="A185" s="113">
        <v>86</v>
      </c>
      <c r="B185" s="113" t="s">
        <v>439</v>
      </c>
    </row>
    <row r="186" spans="1:2" x14ac:dyDescent="0.25">
      <c r="A186" s="113">
        <v>87</v>
      </c>
      <c r="B186" s="113" t="s">
        <v>439</v>
      </c>
    </row>
    <row r="187" spans="1:2" x14ac:dyDescent="0.25">
      <c r="A187" s="113">
        <v>88</v>
      </c>
      <c r="B187" s="113" t="s">
        <v>439</v>
      </c>
    </row>
    <row r="188" spans="1:2" x14ac:dyDescent="0.25">
      <c r="A188" s="113">
        <v>89</v>
      </c>
      <c r="B188" s="113" t="s">
        <v>439</v>
      </c>
    </row>
    <row r="189" spans="1:2" x14ac:dyDescent="0.25">
      <c r="A189" s="113">
        <v>90</v>
      </c>
      <c r="B189" s="113" t="s">
        <v>439</v>
      </c>
    </row>
    <row r="190" spans="1:2" x14ac:dyDescent="0.25">
      <c r="A190" s="113">
        <v>91</v>
      </c>
      <c r="B190" s="113" t="s">
        <v>439</v>
      </c>
    </row>
    <row r="191" spans="1:2" x14ac:dyDescent="0.25">
      <c r="A191" s="113">
        <v>92</v>
      </c>
      <c r="B191" s="113" t="s">
        <v>439</v>
      </c>
    </row>
    <row r="192" spans="1:2" x14ac:dyDescent="0.25">
      <c r="A192" s="113">
        <v>93</v>
      </c>
      <c r="B192" s="113" t="s">
        <v>439</v>
      </c>
    </row>
    <row r="193" spans="1:2" x14ac:dyDescent="0.25">
      <c r="A193" s="113">
        <v>94</v>
      </c>
      <c r="B193" s="113" t="s">
        <v>439</v>
      </c>
    </row>
    <row r="194" spans="1:2" x14ac:dyDescent="0.25">
      <c r="A194" s="113">
        <v>95</v>
      </c>
      <c r="B194" s="113" t="s">
        <v>439</v>
      </c>
    </row>
    <row r="195" spans="1:2" x14ac:dyDescent="0.25">
      <c r="A195" s="113">
        <v>96</v>
      </c>
      <c r="B195" s="113" t="s">
        <v>439</v>
      </c>
    </row>
    <row r="196" spans="1:2" x14ac:dyDescent="0.25">
      <c r="A196" s="113">
        <v>97</v>
      </c>
      <c r="B196" s="113" t="s">
        <v>439</v>
      </c>
    </row>
    <row r="197" spans="1:2" x14ac:dyDescent="0.25">
      <c r="A197" s="113">
        <v>98</v>
      </c>
      <c r="B197" s="113" t="s">
        <v>439</v>
      </c>
    </row>
    <row r="198" spans="1:2" x14ac:dyDescent="0.25">
      <c r="A198" s="113">
        <v>99</v>
      </c>
      <c r="B198" s="113" t="s">
        <v>439</v>
      </c>
    </row>
    <row r="199" spans="1:2" x14ac:dyDescent="0.25">
      <c r="A199" s="113">
        <v>100</v>
      </c>
      <c r="B199" s="113" t="s">
        <v>459</v>
      </c>
    </row>
    <row r="201" spans="1:2" ht="69.75" customHeight="1" x14ac:dyDescent="0.25">
      <c r="A201" s="362" t="s">
        <v>466</v>
      </c>
      <c r="B201" s="362" t="s">
        <v>467</v>
      </c>
    </row>
    <row r="202" spans="1:2" x14ac:dyDescent="0.25">
      <c r="A202" s="363"/>
      <c r="B202" s="363"/>
    </row>
    <row r="203" spans="1:2" x14ac:dyDescent="0.25">
      <c r="A203" s="113" t="s">
        <v>468</v>
      </c>
      <c r="B203" s="113" t="s">
        <v>468</v>
      </c>
    </row>
    <row r="204" spans="1:2" x14ac:dyDescent="0.25">
      <c r="A204" s="113" t="s">
        <v>469</v>
      </c>
      <c r="B204" s="113" t="s">
        <v>470</v>
      </c>
    </row>
    <row r="205" spans="1:2" x14ac:dyDescent="0.25">
      <c r="A205" s="113"/>
      <c r="B205" s="113" t="s">
        <v>469</v>
      </c>
    </row>
    <row r="207" spans="1:2" ht="15" customHeight="1" x14ac:dyDescent="0.25">
      <c r="A207" s="361" t="s">
        <v>471</v>
      </c>
      <c r="B207" s="361"/>
    </row>
    <row r="208" spans="1:2" x14ac:dyDescent="0.25">
      <c r="A208" s="115" t="s">
        <v>468</v>
      </c>
      <c r="B208" s="113">
        <v>2</v>
      </c>
    </row>
    <row r="209" spans="1:3" x14ac:dyDescent="0.25">
      <c r="A209" s="115" t="s">
        <v>470</v>
      </c>
      <c r="B209" s="113">
        <v>1</v>
      </c>
    </row>
    <row r="210" spans="1:3" x14ac:dyDescent="0.25">
      <c r="A210" s="115" t="s">
        <v>469</v>
      </c>
      <c r="B210" s="113">
        <v>0</v>
      </c>
    </row>
    <row r="214" spans="1:3" x14ac:dyDescent="0.25">
      <c r="A214" s="115" t="s">
        <v>472</v>
      </c>
      <c r="B214" s="115" t="s">
        <v>473</v>
      </c>
      <c r="C214" s="115" t="s">
        <v>474</v>
      </c>
    </row>
    <row r="215" spans="1:3" x14ac:dyDescent="0.25">
      <c r="A215" s="113" t="s">
        <v>459</v>
      </c>
      <c r="B215" s="113" t="s">
        <v>468</v>
      </c>
      <c r="C215" s="113">
        <v>2</v>
      </c>
    </row>
    <row r="216" spans="1:3" x14ac:dyDescent="0.25">
      <c r="A216" s="113" t="s">
        <v>459</v>
      </c>
      <c r="B216" s="113" t="s">
        <v>469</v>
      </c>
      <c r="C216" s="113">
        <v>0</v>
      </c>
    </row>
    <row r="217" spans="1:3" x14ac:dyDescent="0.25">
      <c r="A217" s="113" t="s">
        <v>439</v>
      </c>
      <c r="B217" s="113" t="s">
        <v>468</v>
      </c>
      <c r="C217" s="113">
        <v>1</v>
      </c>
    </row>
    <row r="218" spans="1:3" x14ac:dyDescent="0.25">
      <c r="A218" s="113" t="s">
        <v>439</v>
      </c>
      <c r="B218" s="113" t="s">
        <v>469</v>
      </c>
      <c r="C218" s="113">
        <v>0</v>
      </c>
    </row>
    <row r="219" spans="1:3" x14ac:dyDescent="0.25">
      <c r="A219" s="113" t="s">
        <v>460</v>
      </c>
      <c r="B219" s="113" t="s">
        <v>468</v>
      </c>
      <c r="C219" s="113">
        <v>0</v>
      </c>
    </row>
    <row r="220" spans="1:3" x14ac:dyDescent="0.25">
      <c r="A220" s="113" t="s">
        <v>460</v>
      </c>
      <c r="B220" s="113" t="s">
        <v>469</v>
      </c>
      <c r="C220" s="113">
        <v>0</v>
      </c>
    </row>
    <row r="222" spans="1:3" x14ac:dyDescent="0.25">
      <c r="A222" s="115" t="s">
        <v>475</v>
      </c>
      <c r="B222" s="115" t="s">
        <v>476</v>
      </c>
      <c r="C222" s="115" t="s">
        <v>477</v>
      </c>
    </row>
    <row r="223" spans="1:3" x14ac:dyDescent="0.25">
      <c r="A223" s="113" t="s">
        <v>459</v>
      </c>
      <c r="B223" s="113" t="s">
        <v>468</v>
      </c>
      <c r="C223" s="113">
        <v>2</v>
      </c>
    </row>
    <row r="224" spans="1:3" x14ac:dyDescent="0.25">
      <c r="A224" s="113" t="s">
        <v>459</v>
      </c>
      <c r="B224" s="113" t="s">
        <v>470</v>
      </c>
      <c r="C224" s="113">
        <v>1</v>
      </c>
    </row>
    <row r="225" spans="1:5" x14ac:dyDescent="0.25">
      <c r="A225" s="113" t="s">
        <v>459</v>
      </c>
      <c r="B225" s="113" t="s">
        <v>469</v>
      </c>
      <c r="C225" s="113">
        <v>0</v>
      </c>
    </row>
    <row r="226" spans="1:5" x14ac:dyDescent="0.25">
      <c r="A226" s="113" t="s">
        <v>439</v>
      </c>
      <c r="B226" s="113" t="s">
        <v>468</v>
      </c>
      <c r="C226" s="113">
        <v>1</v>
      </c>
    </row>
    <row r="227" spans="1:5" x14ac:dyDescent="0.25">
      <c r="A227" s="113" t="s">
        <v>439</v>
      </c>
      <c r="B227" s="113" t="s">
        <v>470</v>
      </c>
      <c r="C227" s="113">
        <v>0</v>
      </c>
      <c r="E227" s="106"/>
    </row>
    <row r="228" spans="1:5" x14ac:dyDescent="0.25">
      <c r="A228" s="113" t="s">
        <v>439</v>
      </c>
      <c r="B228" s="113" t="s">
        <v>469</v>
      </c>
      <c r="C228" s="113">
        <v>0</v>
      </c>
    </row>
    <row r="229" spans="1:5" x14ac:dyDescent="0.25">
      <c r="A229" s="113" t="s">
        <v>460</v>
      </c>
      <c r="B229" s="113" t="s">
        <v>468</v>
      </c>
      <c r="C229" s="113">
        <v>0</v>
      </c>
    </row>
    <row r="230" spans="1:5" x14ac:dyDescent="0.25">
      <c r="A230" s="113" t="s">
        <v>460</v>
      </c>
      <c r="B230" s="113" t="s">
        <v>470</v>
      </c>
      <c r="C230" s="113">
        <v>0</v>
      </c>
      <c r="E230" s="106"/>
    </row>
    <row r="231" spans="1:5" x14ac:dyDescent="0.25">
      <c r="A231" s="113" t="s">
        <v>460</v>
      </c>
      <c r="B231" s="113" t="s">
        <v>469</v>
      </c>
      <c r="C231" s="113">
        <v>0</v>
      </c>
    </row>
    <row r="233" spans="1:5" x14ac:dyDescent="0.25">
      <c r="A233" s="116" t="s">
        <v>478</v>
      </c>
      <c r="B233" s="115" t="s">
        <v>432</v>
      </c>
      <c r="C233" s="115" t="s">
        <v>433</v>
      </c>
      <c r="E233" s="106"/>
    </row>
    <row r="234" spans="1:5" x14ac:dyDescent="0.25">
      <c r="A234" s="116">
        <v>1</v>
      </c>
      <c r="B234" s="113" t="s">
        <v>442</v>
      </c>
      <c r="C234" s="113" t="s">
        <v>435</v>
      </c>
    </row>
    <row r="235" spans="1:5" x14ac:dyDescent="0.25">
      <c r="A235" s="116">
        <v>2</v>
      </c>
      <c r="B235" s="113" t="s">
        <v>440</v>
      </c>
      <c r="C235" s="113" t="s">
        <v>437</v>
      </c>
    </row>
    <row r="236" spans="1:5" x14ac:dyDescent="0.25">
      <c r="A236" s="116">
        <v>3</v>
      </c>
      <c r="B236" s="113" t="s">
        <v>479</v>
      </c>
      <c r="C236" s="113" t="s">
        <v>439</v>
      </c>
    </row>
    <row r="237" spans="1:5" x14ac:dyDescent="0.25">
      <c r="A237" s="116">
        <v>4</v>
      </c>
      <c r="B237" s="113" t="s">
        <v>436</v>
      </c>
      <c r="C237" s="113" t="s">
        <v>441</v>
      </c>
    </row>
    <row r="238" spans="1:5" x14ac:dyDescent="0.25">
      <c r="A238" s="116">
        <v>5</v>
      </c>
      <c r="B238" s="113" t="s">
        <v>434</v>
      </c>
      <c r="C238" s="113" t="s">
        <v>443</v>
      </c>
    </row>
    <row r="240" spans="1:5" x14ac:dyDescent="0.25">
      <c r="A240" s="115" t="s">
        <v>480</v>
      </c>
    </row>
    <row r="241" spans="1:1" x14ac:dyDescent="0.25">
      <c r="A241" s="113" t="s">
        <v>481</v>
      </c>
    </row>
    <row r="242" spans="1:1" x14ac:dyDescent="0.25">
      <c r="A242" s="113" t="s">
        <v>482</v>
      </c>
    </row>
    <row r="243" spans="1:1" x14ac:dyDescent="0.25">
      <c r="A243" s="113" t="s">
        <v>483</v>
      </c>
    </row>
    <row r="244" spans="1:1" x14ac:dyDescent="0.25">
      <c r="A244" s="113" t="s">
        <v>484</v>
      </c>
    </row>
    <row r="246" spans="1:1" x14ac:dyDescent="0.25">
      <c r="A246" s="115" t="s">
        <v>485</v>
      </c>
    </row>
    <row r="247" spans="1:1" x14ac:dyDescent="0.25">
      <c r="A247" s="113" t="s">
        <v>450</v>
      </c>
    </row>
    <row r="248" spans="1:1" x14ac:dyDescent="0.25">
      <c r="A248" s="113" t="s">
        <v>449</v>
      </c>
    </row>
    <row r="250" spans="1:1" ht="28.5" customHeight="1" x14ac:dyDescent="0.25">
      <c r="A250" s="114" t="s">
        <v>486</v>
      </c>
    </row>
    <row r="251" spans="1:1" x14ac:dyDescent="0.25">
      <c r="A251" s="113" t="s">
        <v>487</v>
      </c>
    </row>
    <row r="252" spans="1:1" x14ac:dyDescent="0.25">
      <c r="A252" s="113" t="s">
        <v>488</v>
      </c>
    </row>
    <row r="253" spans="1:1" x14ac:dyDescent="0.25">
      <c r="A253" s="113" t="s">
        <v>489</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274" priority="5" operator="equal">
      <formula>"CATASTROFICO"</formula>
    </cfRule>
    <cfRule type="cellIs" dxfId="273" priority="6" operator="equal">
      <formula>"MAYOR"</formula>
    </cfRule>
    <cfRule type="cellIs" dxfId="272" priority="7" operator="equal">
      <formula>"MODERADO"</formula>
    </cfRule>
    <cfRule type="cellIs" dxfId="271" priority="8" operator="equal">
      <formula>"MENOR"</formula>
    </cfRule>
    <cfRule type="cellIs" dxfId="270" priority="9" operator="equal">
      <formula>"INSIGNIFICANTE"</formula>
    </cfRule>
  </conditionalFormatting>
  <conditionalFormatting sqref="C32:C56">
    <cfRule type="cellIs" dxfId="269" priority="1" operator="equal">
      <formula>"EXTREMO"</formula>
    </cfRule>
    <cfRule type="cellIs" dxfId="268" priority="2" operator="equal">
      <formula>"ALTO"</formula>
    </cfRule>
    <cfRule type="cellIs" dxfId="267" priority="3" operator="equal">
      <formula>"MODERADO"</formula>
    </cfRule>
    <cfRule type="cellIs" dxfId="266" priority="4" operator="equal">
      <formula>"BAJO"</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CFEF0-C18B-4FC0-B533-B07671205995}">
  <dimension ref="A1:W40"/>
  <sheetViews>
    <sheetView topLeftCell="I1" workbookViewId="0">
      <selection activeCell="N4" sqref="N4"/>
    </sheetView>
  </sheetViews>
  <sheetFormatPr baseColWidth="10" defaultColWidth="11.42578125" defaultRowHeight="15" x14ac:dyDescent="0.25"/>
  <cols>
    <col min="1" max="1" width="68.7109375" style="99"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x14ac:dyDescent="0.25">
      <c r="A1" s="87" t="s">
        <v>490</v>
      </c>
      <c r="C1" s="87" t="s">
        <v>491</v>
      </c>
      <c r="E1" s="366" t="s">
        <v>492</v>
      </c>
      <c r="F1" s="366"/>
      <c r="H1" s="367" t="s">
        <v>493</v>
      </c>
      <c r="I1" s="367"/>
      <c r="J1" s="367"/>
      <c r="K1" s="367"/>
      <c r="L1" s="367"/>
      <c r="N1" s="88" t="s">
        <v>494</v>
      </c>
      <c r="P1" s="89" t="s">
        <v>495</v>
      </c>
      <c r="R1" s="89" t="s">
        <v>496</v>
      </c>
      <c r="T1" s="90" t="s">
        <v>497</v>
      </c>
    </row>
    <row r="2" spans="1:23" ht="49.5" customHeight="1" x14ac:dyDescent="0.25">
      <c r="A2" s="91" t="s">
        <v>498</v>
      </c>
      <c r="C2" s="92" t="s">
        <v>499</v>
      </c>
      <c r="E2" s="93" t="s">
        <v>500</v>
      </c>
      <c r="F2" s="93" t="s">
        <v>501</v>
      </c>
      <c r="H2" s="94" t="s">
        <v>502</v>
      </c>
      <c r="I2" s="94" t="s">
        <v>503</v>
      </c>
      <c r="J2" s="94" t="s">
        <v>504</v>
      </c>
      <c r="K2" s="94" t="s">
        <v>505</v>
      </c>
      <c r="L2" s="94" t="s">
        <v>506</v>
      </c>
      <c r="N2" s="95" t="s">
        <v>507</v>
      </c>
      <c r="P2" s="96" t="s">
        <v>508</v>
      </c>
      <c r="R2" s="94" t="s">
        <v>509</v>
      </c>
      <c r="T2" s="53" t="s">
        <v>510</v>
      </c>
    </row>
    <row r="3" spans="1:23" ht="49.5" customHeight="1" x14ac:dyDescent="0.25">
      <c r="A3" s="91" t="s">
        <v>511</v>
      </c>
      <c r="C3" s="92" t="s">
        <v>512</v>
      </c>
      <c r="E3" s="97" t="s">
        <v>513</v>
      </c>
      <c r="F3" s="97" t="s">
        <v>514</v>
      </c>
      <c r="H3" s="94" t="s">
        <v>515</v>
      </c>
      <c r="I3" s="94" t="s">
        <v>516</v>
      </c>
      <c r="J3" s="94" t="s">
        <v>517</v>
      </c>
      <c r="K3" s="94" t="s">
        <v>518</v>
      </c>
      <c r="L3" s="94" t="s">
        <v>519</v>
      </c>
      <c r="N3" s="126" t="s">
        <v>520</v>
      </c>
      <c r="P3" s="98" t="s">
        <v>521</v>
      </c>
      <c r="R3" s="94" t="s">
        <v>522</v>
      </c>
      <c r="T3" s="53" t="s">
        <v>523</v>
      </c>
    </row>
    <row r="4" spans="1:23" ht="96" customHeight="1" x14ac:dyDescent="0.25">
      <c r="A4" s="91" t="s">
        <v>524</v>
      </c>
      <c r="C4" s="92" t="s">
        <v>525</v>
      </c>
      <c r="E4" s="97" t="s">
        <v>526</v>
      </c>
      <c r="F4" s="97" t="s">
        <v>527</v>
      </c>
      <c r="H4" s="94" t="s">
        <v>528</v>
      </c>
      <c r="I4" s="99"/>
      <c r="J4" s="99"/>
      <c r="K4" s="99"/>
      <c r="L4" s="99"/>
      <c r="N4" s="95" t="s">
        <v>529</v>
      </c>
      <c r="P4" s="96" t="s">
        <v>530</v>
      </c>
    </row>
    <row r="5" spans="1:23" ht="49.5" customHeight="1" x14ac:dyDescent="0.25">
      <c r="A5" s="91" t="s">
        <v>531</v>
      </c>
      <c r="C5" s="92" t="s">
        <v>532</v>
      </c>
      <c r="E5" s="97" t="s">
        <v>533</v>
      </c>
      <c r="F5" s="97" t="s">
        <v>534</v>
      </c>
      <c r="N5" s="95" t="s">
        <v>535</v>
      </c>
    </row>
    <row r="6" spans="1:23" ht="49.5" customHeight="1" x14ac:dyDescent="0.25">
      <c r="A6" s="91" t="s">
        <v>536</v>
      </c>
      <c r="C6" s="100" t="s">
        <v>537</v>
      </c>
      <c r="E6" s="97" t="s">
        <v>538</v>
      </c>
      <c r="F6" s="97" t="s">
        <v>539</v>
      </c>
      <c r="N6" s="101"/>
    </row>
    <row r="7" spans="1:23" ht="49.5" customHeight="1" x14ac:dyDescent="0.25">
      <c r="A7" s="91" t="s">
        <v>540</v>
      </c>
      <c r="E7" s="97" t="s">
        <v>541</v>
      </c>
      <c r="F7" s="97" t="s">
        <v>542</v>
      </c>
    </row>
    <row r="8" spans="1:23" ht="49.5" customHeight="1" x14ac:dyDescent="0.25">
      <c r="A8" s="91" t="s">
        <v>543</v>
      </c>
      <c r="C8" s="87" t="s">
        <v>544</v>
      </c>
      <c r="E8" s="102"/>
      <c r="F8" s="102"/>
    </row>
    <row r="9" spans="1:23" ht="77.25" customHeight="1" x14ac:dyDescent="0.25">
      <c r="A9" s="91" t="s">
        <v>545</v>
      </c>
      <c r="C9" s="94" t="s">
        <v>546</v>
      </c>
    </row>
    <row r="10" spans="1:23" ht="77.25" customHeight="1" x14ac:dyDescent="0.25">
      <c r="A10" s="91" t="s">
        <v>547</v>
      </c>
      <c r="C10" s="94" t="s">
        <v>548</v>
      </c>
      <c r="E10" s="102"/>
      <c r="F10" s="102"/>
    </row>
    <row r="11" spans="1:23" ht="77.25" customHeight="1" x14ac:dyDescent="0.25">
      <c r="A11" s="91" t="s">
        <v>549</v>
      </c>
      <c r="C11" s="94" t="s">
        <v>550</v>
      </c>
    </row>
    <row r="12" spans="1:23" ht="77.25" customHeight="1" x14ac:dyDescent="0.25">
      <c r="C12" s="94" t="s">
        <v>551</v>
      </c>
    </row>
    <row r="13" spans="1:23" ht="77.25" customHeight="1" x14ac:dyDescent="0.25">
      <c r="C13" s="94" t="s">
        <v>552</v>
      </c>
    </row>
    <row r="14" spans="1:23" ht="40.5" customHeight="1" x14ac:dyDescent="0.25"/>
    <row r="15" spans="1:23" ht="40.5" customHeight="1" x14ac:dyDescent="0.25">
      <c r="V15" s="103"/>
    </row>
    <row r="16" spans="1:23" x14ac:dyDescent="0.25">
      <c r="V16" s="104"/>
      <c r="W16" s="104"/>
    </row>
    <row r="17" spans="22:23" x14ac:dyDescent="0.25">
      <c r="V17" s="104"/>
      <c r="W17" s="104"/>
    </row>
    <row r="18" spans="22:23" x14ac:dyDescent="0.25">
      <c r="V18" s="104"/>
      <c r="W18" s="104"/>
    </row>
    <row r="19" spans="22:23" x14ac:dyDescent="0.25">
      <c r="V19" s="104"/>
      <c r="W19" s="104"/>
    </row>
    <row r="20" spans="22:23" x14ac:dyDescent="0.25">
      <c r="V20" s="104"/>
      <c r="W20" s="104"/>
    </row>
    <row r="21" spans="22:23" x14ac:dyDescent="0.25">
      <c r="V21" s="104"/>
      <c r="W21" s="104"/>
    </row>
    <row r="22" spans="22:23" x14ac:dyDescent="0.25">
      <c r="V22" s="104"/>
      <c r="W22" s="104"/>
    </row>
    <row r="23" spans="22:23" x14ac:dyDescent="0.25">
      <c r="V23" s="104"/>
      <c r="W23" s="104"/>
    </row>
    <row r="24" spans="22:23" x14ac:dyDescent="0.25">
      <c r="V24" s="104"/>
      <c r="W24" s="104"/>
    </row>
    <row r="25" spans="22:23" x14ac:dyDescent="0.25">
      <c r="V25" s="104"/>
      <c r="W25" s="104"/>
    </row>
    <row r="26" spans="22:23" x14ac:dyDescent="0.25">
      <c r="V26" s="104"/>
      <c r="W26" s="104"/>
    </row>
    <row r="27" spans="22:23" x14ac:dyDescent="0.25">
      <c r="V27" s="104"/>
      <c r="W27" s="104"/>
    </row>
    <row r="28" spans="22:23" x14ac:dyDescent="0.25">
      <c r="V28" s="104"/>
      <c r="W28" s="104"/>
    </row>
    <row r="29" spans="22:23" x14ac:dyDescent="0.25">
      <c r="V29" s="104"/>
      <c r="W29" s="104"/>
    </row>
    <row r="30" spans="22:23" x14ac:dyDescent="0.25">
      <c r="V30" s="104"/>
      <c r="W30" s="104"/>
    </row>
    <row r="31" spans="22:23" x14ac:dyDescent="0.25">
      <c r="V31" s="104"/>
      <c r="W31" s="104"/>
    </row>
    <row r="32" spans="22:23" x14ac:dyDescent="0.25">
      <c r="V32" s="104"/>
      <c r="W32" s="104"/>
    </row>
    <row r="33" spans="22:23" x14ac:dyDescent="0.25">
      <c r="V33" s="104"/>
      <c r="W33" s="104"/>
    </row>
    <row r="34" spans="22:23" x14ac:dyDescent="0.25">
      <c r="V34" s="104"/>
      <c r="W34" s="104"/>
    </row>
    <row r="35" spans="22:23" x14ac:dyDescent="0.25">
      <c r="V35" s="104"/>
      <c r="W35" s="104"/>
    </row>
    <row r="36" spans="22:23" x14ac:dyDescent="0.25">
      <c r="V36" s="104"/>
      <c r="W36" s="104"/>
    </row>
    <row r="37" spans="22:23" x14ac:dyDescent="0.25">
      <c r="V37" s="104"/>
      <c r="W37" s="104"/>
    </row>
    <row r="38" spans="22:23" x14ac:dyDescent="0.25">
      <c r="V38" s="104"/>
      <c r="W38" s="104"/>
    </row>
    <row r="39" spans="22:23" x14ac:dyDescent="0.25">
      <c r="V39" s="104"/>
      <c r="W39" s="104"/>
    </row>
    <row r="40" spans="22:23" x14ac:dyDescent="0.25">
      <c r="V40" s="104"/>
      <c r="W40" s="104"/>
    </row>
  </sheetData>
  <mergeCells count="2">
    <mergeCell ref="E1:F1"/>
    <mergeCell ref="H1:L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C4E6D-155A-425E-B16A-159F80E65C84}">
  <dimension ref="A1:AA28"/>
  <sheetViews>
    <sheetView topLeftCell="A19" workbookViewId="0">
      <selection activeCell="D34" sqref="D34"/>
    </sheetView>
  </sheetViews>
  <sheetFormatPr baseColWidth="10" defaultColWidth="11.42578125" defaultRowHeight="15" x14ac:dyDescent="0.25"/>
  <cols>
    <col min="2" max="4" width="10.5703125" style="106" customWidth="1"/>
    <col min="5" max="8" width="10.5703125" customWidth="1"/>
    <col min="9" max="19" width="5.42578125" customWidth="1"/>
    <col min="20" max="20" width="65.5703125" customWidth="1"/>
    <col min="21" max="27" width="5.42578125" customWidth="1"/>
    <col min="28" max="30" width="5.7109375" customWidth="1"/>
  </cols>
  <sheetData>
    <row r="1" spans="1:27" s="105" customFormat="1" ht="48.75" customHeight="1" x14ac:dyDescent="0.25">
      <c r="B1" s="368" t="s">
        <v>553</v>
      </c>
      <c r="C1" s="368"/>
      <c r="D1" s="368"/>
      <c r="E1" s="368"/>
      <c r="F1" s="368"/>
      <c r="G1" s="368"/>
      <c r="H1" s="368"/>
      <c r="I1" s="368"/>
      <c r="J1" s="368"/>
      <c r="K1" s="368"/>
    </row>
    <row r="2" spans="1:27" x14ac:dyDescent="0.25">
      <c r="C2" s="107" t="s">
        <v>554</v>
      </c>
      <c r="D2" s="108"/>
    </row>
    <row r="3" spans="1:27" x14ac:dyDescent="0.25">
      <c r="C3" s="109">
        <v>0.2</v>
      </c>
      <c r="D3" s="109">
        <v>0.4</v>
      </c>
      <c r="E3" s="109">
        <v>0.6</v>
      </c>
      <c r="F3" s="109">
        <v>0.8</v>
      </c>
      <c r="G3" s="109">
        <v>1</v>
      </c>
      <c r="H3" s="109"/>
      <c r="I3" s="109"/>
      <c r="J3" s="109"/>
      <c r="K3" s="109"/>
      <c r="L3" s="109"/>
      <c r="M3" s="109"/>
      <c r="N3" s="109"/>
      <c r="O3" s="109"/>
      <c r="P3" s="109"/>
      <c r="Q3" s="109"/>
      <c r="R3" s="109"/>
      <c r="S3" s="109"/>
      <c r="T3" s="109"/>
      <c r="U3" s="109"/>
      <c r="V3" s="109"/>
      <c r="W3" s="109"/>
      <c r="X3" s="109"/>
      <c r="Y3" s="109"/>
      <c r="Z3" s="109"/>
      <c r="AA3" s="109"/>
    </row>
    <row r="4" spans="1:27" x14ac:dyDescent="0.25">
      <c r="A4" s="108" t="s">
        <v>555</v>
      </c>
      <c r="B4" s="109">
        <v>0.2</v>
      </c>
      <c r="C4" s="110" t="s">
        <v>556</v>
      </c>
      <c r="D4" s="110" t="s">
        <v>556</v>
      </c>
      <c r="E4" s="110" t="s">
        <v>557</v>
      </c>
      <c r="F4" s="110" t="s">
        <v>558</v>
      </c>
      <c r="G4" s="110" t="s">
        <v>559</v>
      </c>
    </row>
    <row r="5" spans="1:27" x14ac:dyDescent="0.25">
      <c r="B5" s="109">
        <v>0.4</v>
      </c>
      <c r="C5" s="110" t="s">
        <v>556</v>
      </c>
      <c r="D5" s="110" t="s">
        <v>557</v>
      </c>
      <c r="E5" s="110" t="s">
        <v>557</v>
      </c>
      <c r="F5" s="110" t="s">
        <v>558</v>
      </c>
      <c r="G5" s="110" t="s">
        <v>559</v>
      </c>
    </row>
    <row r="6" spans="1:27" x14ac:dyDescent="0.25">
      <c r="B6" s="109">
        <v>0.6</v>
      </c>
      <c r="C6" s="110" t="s">
        <v>557</v>
      </c>
      <c r="D6" s="110" t="s">
        <v>557</v>
      </c>
      <c r="E6" s="110" t="s">
        <v>557</v>
      </c>
      <c r="F6" s="110" t="s">
        <v>558</v>
      </c>
      <c r="G6" s="110" t="s">
        <v>559</v>
      </c>
    </row>
    <row r="7" spans="1:27" x14ac:dyDescent="0.25">
      <c r="B7" s="109">
        <v>0.8</v>
      </c>
      <c r="C7" s="110" t="s">
        <v>557</v>
      </c>
      <c r="D7" s="110" t="s">
        <v>557</v>
      </c>
      <c r="E7" s="110" t="s">
        <v>558</v>
      </c>
      <c r="F7" s="110" t="s">
        <v>558</v>
      </c>
      <c r="G7" s="110" t="s">
        <v>559</v>
      </c>
    </row>
    <row r="8" spans="1:27" x14ac:dyDescent="0.25">
      <c r="B8" s="109">
        <v>1</v>
      </c>
      <c r="C8" s="110" t="s">
        <v>558</v>
      </c>
      <c r="D8" s="110" t="s">
        <v>558</v>
      </c>
      <c r="E8" s="110" t="s">
        <v>558</v>
      </c>
      <c r="F8" s="110" t="s">
        <v>558</v>
      </c>
      <c r="G8" s="110" t="s">
        <v>559</v>
      </c>
    </row>
    <row r="9" spans="1:27" x14ac:dyDescent="0.25">
      <c r="B9" s="109"/>
    </row>
    <row r="10" spans="1:27" x14ac:dyDescent="0.25">
      <c r="B10" s="109"/>
    </row>
    <row r="20" spans="1:10" ht="29.25" customHeight="1" x14ac:dyDescent="0.25">
      <c r="A20" s="368" t="s">
        <v>560</v>
      </c>
      <c r="B20" s="368"/>
      <c r="C20" s="368"/>
      <c r="D20" s="368"/>
      <c r="E20" s="368"/>
      <c r="F20" s="368"/>
      <c r="G20" s="368"/>
      <c r="H20" s="368"/>
      <c r="I20" s="368"/>
      <c r="J20" s="368"/>
    </row>
    <row r="22" spans="1:10" x14ac:dyDescent="0.25">
      <c r="C22" s="107" t="s">
        <v>554</v>
      </c>
      <c r="D22" s="108"/>
    </row>
    <row r="23" spans="1:10" x14ac:dyDescent="0.25">
      <c r="B23" s="110"/>
      <c r="C23" s="111" t="s">
        <v>561</v>
      </c>
      <c r="D23" s="111" t="s">
        <v>562</v>
      </c>
      <c r="E23" s="111" t="s">
        <v>557</v>
      </c>
      <c r="F23" s="111" t="s">
        <v>563</v>
      </c>
      <c r="G23" s="111" t="s">
        <v>564</v>
      </c>
    </row>
    <row r="24" spans="1:10" x14ac:dyDescent="0.25">
      <c r="A24" s="108" t="s">
        <v>555</v>
      </c>
      <c r="B24" s="111" t="s">
        <v>565</v>
      </c>
      <c r="C24" s="110" t="s">
        <v>566</v>
      </c>
      <c r="D24" s="110" t="s">
        <v>566</v>
      </c>
      <c r="E24" s="110" t="s">
        <v>559</v>
      </c>
      <c r="F24" s="110" t="s">
        <v>559</v>
      </c>
      <c r="G24" s="110" t="s">
        <v>559</v>
      </c>
    </row>
    <row r="25" spans="1:10" x14ac:dyDescent="0.25">
      <c r="B25" s="111" t="s">
        <v>567</v>
      </c>
      <c r="C25" s="110" t="s">
        <v>566</v>
      </c>
      <c r="D25" s="110" t="s">
        <v>566</v>
      </c>
      <c r="E25" s="110" t="s">
        <v>558</v>
      </c>
      <c r="F25" s="110" t="s">
        <v>559</v>
      </c>
      <c r="G25" s="110" t="s">
        <v>559</v>
      </c>
    </row>
    <row r="26" spans="1:10" x14ac:dyDescent="0.25">
      <c r="B26" s="111" t="s">
        <v>568</v>
      </c>
      <c r="C26" s="110" t="s">
        <v>566</v>
      </c>
      <c r="D26" s="110" t="s">
        <v>566</v>
      </c>
      <c r="E26" s="110" t="s">
        <v>558</v>
      </c>
      <c r="F26" s="110" t="s">
        <v>559</v>
      </c>
      <c r="G26" s="110" t="s">
        <v>559</v>
      </c>
    </row>
    <row r="27" spans="1:10" x14ac:dyDescent="0.25">
      <c r="B27" s="111" t="s">
        <v>569</v>
      </c>
      <c r="C27" s="110" t="s">
        <v>566</v>
      </c>
      <c r="D27" s="110" t="s">
        <v>566</v>
      </c>
      <c r="E27" s="110" t="s">
        <v>557</v>
      </c>
      <c r="F27" s="110" t="s">
        <v>558</v>
      </c>
      <c r="G27" s="110" t="s">
        <v>559</v>
      </c>
    </row>
    <row r="28" spans="1:10" x14ac:dyDescent="0.25">
      <c r="B28" s="111" t="s">
        <v>570</v>
      </c>
      <c r="C28" s="110" t="s">
        <v>566</v>
      </c>
      <c r="D28" s="110" t="s">
        <v>566</v>
      </c>
      <c r="E28" s="110" t="s">
        <v>557</v>
      </c>
      <c r="F28" s="110" t="s">
        <v>558</v>
      </c>
      <c r="G28" s="110" t="s">
        <v>559</v>
      </c>
    </row>
  </sheetData>
  <mergeCells count="2">
    <mergeCell ref="B1:K1"/>
    <mergeCell ref="A20:J2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A1AB7-0476-4500-9CE0-AAAA6AF531F3}">
  <dimension ref="A1:BM386"/>
  <sheetViews>
    <sheetView topLeftCell="A4" zoomScale="55" zoomScaleNormal="55" workbookViewId="0">
      <pane xSplit="2" ySplit="3" topLeftCell="AP7" activePane="bottomRight" state="frozen"/>
      <selection pane="topRight" activeCell="C4" sqref="C4"/>
      <selection pane="bottomLeft" activeCell="A7" sqref="A7"/>
      <selection pane="bottomRight" activeCell="BF74" sqref="BF74:BF86"/>
    </sheetView>
  </sheetViews>
  <sheetFormatPr baseColWidth="10" defaultColWidth="0" defaultRowHeight="15" customHeight="1" x14ac:dyDescent="0.25"/>
  <cols>
    <col min="1" max="2" width="10.7109375" style="24" customWidth="1"/>
    <col min="3" max="3" width="24.28515625" style="24" customWidth="1"/>
    <col min="4" max="4" width="25" style="24" customWidth="1"/>
    <col min="5" max="5" width="26.5703125" style="24" customWidth="1"/>
    <col min="6" max="6" width="23.5703125" style="123" customWidth="1"/>
    <col min="7" max="10" width="8.7109375" style="24" customWidth="1"/>
    <col min="11" max="11" width="13" style="24" customWidth="1"/>
    <col min="12" max="12" width="15.28515625" style="24" customWidth="1"/>
    <col min="13" max="13" width="15.5703125" style="24" customWidth="1"/>
    <col min="14" max="14" width="30" style="24" customWidth="1"/>
    <col min="15" max="15" width="11.85546875" style="24" customWidth="1"/>
    <col min="16" max="16" width="15.7109375" style="24" customWidth="1"/>
    <col min="17" max="17" width="8.42578125" style="29" customWidth="1"/>
    <col min="18" max="18" width="46.42578125" style="24" customWidth="1"/>
    <col min="19" max="20" width="5.85546875" style="24" customWidth="1"/>
    <col min="21" max="21" width="15.7109375" style="24" customWidth="1"/>
    <col min="22" max="22" width="8.28515625" style="29" customWidth="1"/>
    <col min="23" max="23" width="15.7109375" style="27" customWidth="1"/>
    <col min="24" max="24" width="17" style="123" customWidth="1"/>
    <col min="25" max="25" width="12.140625" style="24" customWidth="1"/>
    <col min="26" max="26" width="7.140625" style="24" customWidth="1"/>
    <col min="27" max="27" width="7.85546875" style="24" customWidth="1"/>
    <col min="28" max="28" width="7.140625" style="24" customWidth="1"/>
    <col min="29" max="29" width="9.140625" style="24" customWidth="1"/>
    <col min="30" max="30" width="7.140625" style="28" customWidth="1"/>
    <col min="31" max="33" width="7.140625" style="24" customWidth="1"/>
    <col min="34" max="34" width="15.5703125" style="28" customWidth="1"/>
    <col min="35" max="35" width="19.7109375" style="28" customWidth="1"/>
    <col min="36" max="36" width="6.7109375" style="28" customWidth="1"/>
    <col min="37" max="37" width="6.7109375" style="28" hidden="1" customWidth="1"/>
    <col min="38" max="38" width="19.7109375" style="24" customWidth="1"/>
    <col min="39" max="39" width="10.28515625" style="24" customWidth="1"/>
    <col min="40" max="40" width="19.7109375" style="27" customWidth="1"/>
    <col min="41" max="41" width="19.7109375" style="123" customWidth="1"/>
    <col min="42" max="43" width="19.7109375" style="24" customWidth="1"/>
    <col min="44" max="45" width="19.7109375" style="26" customWidth="1"/>
    <col min="46" max="47" width="19.7109375" style="24" customWidth="1"/>
    <col min="48" max="48" width="35.5703125" style="24" customWidth="1"/>
    <col min="49" max="50" width="15.42578125" style="24" customWidth="1"/>
    <col min="51" max="52" width="28.140625" style="24" customWidth="1"/>
    <col min="53" max="53" width="9.5703125" style="25" customWidth="1"/>
    <col min="54" max="54" width="28.140625" style="24" customWidth="1"/>
    <col min="55" max="56" width="15.42578125" style="24" customWidth="1"/>
    <col min="57" max="58" width="28.140625" style="24" customWidth="1"/>
    <col min="59" max="59" width="9.5703125" style="25" customWidth="1"/>
    <col min="60" max="60" width="28.140625" style="24" hidden="1" customWidth="1"/>
    <col min="61" max="62" width="15.42578125" style="24" hidden="1" customWidth="1"/>
    <col min="63" max="64" width="28.140625" style="24" hidden="1" customWidth="1"/>
    <col min="65" max="65" width="9.5703125" style="25" hidden="1" customWidth="1"/>
    <col min="66" max="114" width="0" style="24" hidden="1" customWidth="1"/>
    <col min="115" max="16382" width="11.42578125" style="24" customWidth="1"/>
    <col min="16383" max="16384" width="9.140625" style="24" customWidth="1"/>
  </cols>
  <sheetData>
    <row r="1" spans="1:65" ht="23.25" customHeight="1" x14ac:dyDescent="0.25">
      <c r="A1" s="538"/>
      <c r="B1" s="455"/>
      <c r="C1" s="541" t="s">
        <v>571</v>
      </c>
      <c r="D1" s="542"/>
      <c r="E1" s="542"/>
      <c r="F1" s="542"/>
      <c r="G1" s="542"/>
      <c r="H1" s="542"/>
      <c r="I1" s="542"/>
      <c r="J1" s="542"/>
      <c r="K1" s="542"/>
      <c r="L1" s="542"/>
      <c r="M1" s="543"/>
      <c r="N1" s="544"/>
      <c r="O1" s="544"/>
      <c r="P1" s="544"/>
      <c r="Q1" s="74"/>
      <c r="R1" s="56"/>
      <c r="S1" s="56"/>
      <c r="T1" s="56"/>
      <c r="U1" s="56"/>
      <c r="V1" s="75"/>
      <c r="W1" s="73"/>
      <c r="X1" s="125"/>
      <c r="AD1" s="71"/>
      <c r="AH1" s="71"/>
      <c r="AI1" s="71"/>
      <c r="AJ1" s="71"/>
      <c r="AK1" s="71"/>
      <c r="BA1" s="70"/>
      <c r="BG1" s="70"/>
      <c r="BM1" s="70"/>
    </row>
    <row r="2" spans="1:65" ht="23.25" customHeight="1" x14ac:dyDescent="0.25">
      <c r="A2" s="539"/>
      <c r="B2" s="456"/>
      <c r="C2" s="541" t="s">
        <v>572</v>
      </c>
      <c r="D2" s="542"/>
      <c r="E2" s="542"/>
      <c r="F2" s="542"/>
      <c r="G2" s="542"/>
      <c r="H2" s="542"/>
      <c r="I2" s="542"/>
      <c r="J2" s="542"/>
      <c r="K2" s="542"/>
      <c r="L2" s="542"/>
      <c r="M2" s="543"/>
      <c r="N2" s="544"/>
      <c r="O2" s="544"/>
      <c r="P2" s="544"/>
      <c r="Q2" s="74"/>
      <c r="R2" s="56"/>
      <c r="S2" s="56"/>
      <c r="T2" s="56"/>
      <c r="U2" s="56"/>
      <c r="V2" s="75"/>
      <c r="W2" s="73"/>
      <c r="X2" s="125"/>
      <c r="AD2" s="71"/>
      <c r="AH2" s="71"/>
      <c r="AI2" s="71"/>
      <c r="AJ2" s="71"/>
      <c r="AK2" s="71"/>
      <c r="BA2" s="70"/>
      <c r="BG2" s="70"/>
      <c r="BM2" s="70"/>
    </row>
    <row r="3" spans="1:65" ht="23.25" customHeight="1" x14ac:dyDescent="0.25">
      <c r="A3" s="540"/>
      <c r="B3" s="457"/>
      <c r="C3" s="541" t="s">
        <v>573</v>
      </c>
      <c r="D3" s="542"/>
      <c r="E3" s="542"/>
      <c r="F3" s="542"/>
      <c r="G3" s="542" t="s">
        <v>574</v>
      </c>
      <c r="H3" s="542"/>
      <c r="I3" s="542"/>
      <c r="J3" s="542"/>
      <c r="K3" s="542"/>
      <c r="L3" s="542"/>
      <c r="M3" s="543"/>
      <c r="N3" s="544"/>
      <c r="O3" s="544"/>
      <c r="P3" s="544"/>
      <c r="Q3" s="74"/>
      <c r="R3" s="72"/>
      <c r="S3" s="72"/>
      <c r="T3" s="72"/>
      <c r="U3" s="72"/>
      <c r="V3" s="74"/>
      <c r="W3" s="73"/>
      <c r="X3" s="125"/>
      <c r="AD3" s="71"/>
      <c r="AH3" s="71"/>
      <c r="AI3" s="71"/>
      <c r="AJ3" s="71"/>
      <c r="AK3" s="71"/>
      <c r="BA3" s="70"/>
      <c r="BG3" s="70"/>
      <c r="BM3" s="70"/>
    </row>
    <row r="4" spans="1:65" s="56" customFormat="1" ht="23.25" customHeight="1" x14ac:dyDescent="0.25">
      <c r="A4" s="545" t="s">
        <v>575</v>
      </c>
      <c r="B4" s="546"/>
      <c r="C4" s="544" t="s">
        <v>576</v>
      </c>
      <c r="D4" s="544" t="s">
        <v>577</v>
      </c>
      <c r="E4" s="544" t="s">
        <v>578</v>
      </c>
      <c r="F4" s="550" t="s">
        <v>579</v>
      </c>
      <c r="G4" s="551"/>
      <c r="H4" s="551"/>
      <c r="I4" s="551"/>
      <c r="J4" s="552"/>
      <c r="K4" s="556" t="s">
        <v>580</v>
      </c>
      <c r="L4" s="556"/>
      <c r="M4" s="556"/>
      <c r="N4" s="556"/>
      <c r="O4" s="556"/>
      <c r="P4" s="556"/>
      <c r="Q4" s="556"/>
      <c r="R4" s="556"/>
      <c r="S4" s="556"/>
      <c r="T4" s="556"/>
      <c r="U4" s="556"/>
      <c r="V4" s="556"/>
      <c r="W4" s="556"/>
      <c r="X4" s="557" t="s">
        <v>581</v>
      </c>
      <c r="Y4" s="557"/>
      <c r="Z4" s="557"/>
      <c r="AA4" s="557"/>
      <c r="AB4" s="557"/>
      <c r="AC4" s="557"/>
      <c r="AD4" s="557"/>
      <c r="AE4" s="557"/>
      <c r="AF4" s="557"/>
      <c r="AG4" s="557"/>
      <c r="AH4" s="557"/>
      <c r="AI4" s="557"/>
      <c r="AJ4" s="557"/>
      <c r="AK4" s="557"/>
      <c r="AL4" s="557"/>
      <c r="AM4" s="557"/>
      <c r="AN4" s="557"/>
      <c r="AO4" s="557"/>
      <c r="AP4" s="558" t="s">
        <v>582</v>
      </c>
      <c r="AQ4" s="559"/>
      <c r="AR4" s="559"/>
      <c r="AS4" s="559"/>
      <c r="AT4" s="559"/>
      <c r="AU4" s="560"/>
      <c r="AV4" s="564" t="s">
        <v>583</v>
      </c>
      <c r="AW4" s="564"/>
      <c r="AX4" s="564"/>
      <c r="AY4" s="564"/>
      <c r="AZ4" s="564"/>
      <c r="BA4" s="564"/>
      <c r="BB4" s="564" t="s">
        <v>584</v>
      </c>
      <c r="BC4" s="564"/>
      <c r="BD4" s="564"/>
      <c r="BE4" s="564"/>
      <c r="BF4" s="564"/>
      <c r="BG4" s="564"/>
      <c r="BH4" s="564" t="s">
        <v>585</v>
      </c>
      <c r="BI4" s="564"/>
      <c r="BJ4" s="564"/>
      <c r="BK4" s="564"/>
      <c r="BL4" s="564"/>
      <c r="BM4" s="564"/>
    </row>
    <row r="5" spans="1:65" s="56" customFormat="1" ht="21.75" customHeight="1" x14ac:dyDescent="0.25">
      <c r="A5" s="547"/>
      <c r="B5" s="548"/>
      <c r="C5" s="544"/>
      <c r="D5" s="544"/>
      <c r="E5" s="544"/>
      <c r="F5" s="553"/>
      <c r="G5" s="554"/>
      <c r="H5" s="554"/>
      <c r="I5" s="554"/>
      <c r="J5" s="555"/>
      <c r="K5" s="556"/>
      <c r="L5" s="556"/>
      <c r="M5" s="556"/>
      <c r="N5" s="556"/>
      <c r="O5" s="556"/>
      <c r="P5" s="556"/>
      <c r="Q5" s="556"/>
      <c r="R5" s="556"/>
      <c r="S5" s="556"/>
      <c r="T5" s="556"/>
      <c r="U5" s="556"/>
      <c r="V5" s="556"/>
      <c r="W5" s="556"/>
      <c r="X5" s="565" t="s">
        <v>586</v>
      </c>
      <c r="Y5" s="69" t="s">
        <v>587</v>
      </c>
      <c r="Z5" s="557" t="s">
        <v>493</v>
      </c>
      <c r="AA5" s="557"/>
      <c r="AB5" s="557"/>
      <c r="AC5" s="557"/>
      <c r="AD5" s="557"/>
      <c r="AE5" s="557"/>
      <c r="AF5" s="557"/>
      <c r="AG5" s="557"/>
      <c r="AH5" s="567" t="s">
        <v>588</v>
      </c>
      <c r="AI5" s="557" t="s">
        <v>589</v>
      </c>
      <c r="AJ5" s="568" t="s">
        <v>590</v>
      </c>
      <c r="AK5" s="68"/>
      <c r="AL5" s="557" t="s">
        <v>591</v>
      </c>
      <c r="AM5" s="557" t="s">
        <v>590</v>
      </c>
      <c r="AN5" s="571" t="s">
        <v>592</v>
      </c>
      <c r="AO5" s="557" t="s">
        <v>494</v>
      </c>
      <c r="AP5" s="561"/>
      <c r="AQ5" s="562"/>
      <c r="AR5" s="562"/>
      <c r="AS5" s="562"/>
      <c r="AT5" s="562"/>
      <c r="AU5" s="563"/>
      <c r="AV5" s="564"/>
      <c r="AW5" s="564"/>
      <c r="AX5" s="564"/>
      <c r="AY5" s="564"/>
      <c r="AZ5" s="564"/>
      <c r="BA5" s="564"/>
      <c r="BB5" s="564"/>
      <c r="BC5" s="564"/>
      <c r="BD5" s="564"/>
      <c r="BE5" s="564"/>
      <c r="BF5" s="564"/>
      <c r="BG5" s="564"/>
      <c r="BH5" s="564"/>
      <c r="BI5" s="564"/>
      <c r="BJ5" s="564"/>
      <c r="BK5" s="564"/>
      <c r="BL5" s="564"/>
      <c r="BM5" s="564"/>
    </row>
    <row r="6" spans="1:65" s="56" customFormat="1" ht="49.5" customHeight="1" x14ac:dyDescent="0.25">
      <c r="A6" s="547"/>
      <c r="B6" s="548"/>
      <c r="C6" s="549"/>
      <c r="D6" s="549"/>
      <c r="E6" s="549"/>
      <c r="F6" s="127" t="s">
        <v>593</v>
      </c>
      <c r="G6" s="67" t="s">
        <v>594</v>
      </c>
      <c r="H6" s="67" t="s">
        <v>595</v>
      </c>
      <c r="I6" s="67" t="s">
        <v>596</v>
      </c>
      <c r="J6" s="67" t="s">
        <v>597</v>
      </c>
      <c r="K6" s="65" t="s">
        <v>554</v>
      </c>
      <c r="L6" s="65" t="s">
        <v>598</v>
      </c>
      <c r="M6" s="65" t="s">
        <v>599</v>
      </c>
      <c r="N6" s="65" t="s">
        <v>490</v>
      </c>
      <c r="O6" s="65" t="s">
        <v>600</v>
      </c>
      <c r="P6" s="65" t="s">
        <v>601</v>
      </c>
      <c r="Q6" s="65" t="s">
        <v>590</v>
      </c>
      <c r="R6" s="66" t="s">
        <v>602</v>
      </c>
      <c r="S6" s="65" t="s">
        <v>603</v>
      </c>
      <c r="T6" s="65" t="s">
        <v>32</v>
      </c>
      <c r="U6" s="65" t="s">
        <v>492</v>
      </c>
      <c r="V6" s="65" t="s">
        <v>590</v>
      </c>
      <c r="W6" s="64" t="s">
        <v>604</v>
      </c>
      <c r="X6" s="566"/>
      <c r="Y6" s="62" t="s">
        <v>555</v>
      </c>
      <c r="Z6" s="62" t="s">
        <v>605</v>
      </c>
      <c r="AA6" s="62"/>
      <c r="AB6" s="62" t="s">
        <v>606</v>
      </c>
      <c r="AC6" s="62"/>
      <c r="AD6" s="63" t="s">
        <v>607</v>
      </c>
      <c r="AE6" s="62" t="s">
        <v>608</v>
      </c>
      <c r="AF6" s="62" t="s">
        <v>600</v>
      </c>
      <c r="AG6" s="62" t="s">
        <v>609</v>
      </c>
      <c r="AH6" s="568"/>
      <c r="AI6" s="569"/>
      <c r="AJ6" s="570"/>
      <c r="AK6" s="61"/>
      <c r="AL6" s="569"/>
      <c r="AM6" s="569"/>
      <c r="AN6" s="572"/>
      <c r="AO6" s="569"/>
      <c r="AP6" s="59" t="s">
        <v>610</v>
      </c>
      <c r="AQ6" s="59" t="s">
        <v>611</v>
      </c>
      <c r="AR6" s="60" t="s">
        <v>612</v>
      </c>
      <c r="AS6" s="60" t="s">
        <v>613</v>
      </c>
      <c r="AT6" s="59" t="s">
        <v>495</v>
      </c>
      <c r="AU6" s="59" t="s">
        <v>614</v>
      </c>
      <c r="AV6" s="58" t="s">
        <v>615</v>
      </c>
      <c r="AW6" s="58" t="s">
        <v>497</v>
      </c>
      <c r="AX6" s="58" t="s">
        <v>616</v>
      </c>
      <c r="AY6" s="58" t="s">
        <v>617</v>
      </c>
      <c r="AZ6" s="58" t="s">
        <v>52</v>
      </c>
      <c r="BA6" s="57" t="s">
        <v>618</v>
      </c>
      <c r="BB6" s="58" t="s">
        <v>615</v>
      </c>
      <c r="BC6" s="58" t="s">
        <v>497</v>
      </c>
      <c r="BD6" s="58" t="s">
        <v>616</v>
      </c>
      <c r="BE6" s="58" t="s">
        <v>617</v>
      </c>
      <c r="BF6" s="58" t="s">
        <v>52</v>
      </c>
      <c r="BG6" s="57" t="s">
        <v>618</v>
      </c>
      <c r="BH6" s="58" t="s">
        <v>615</v>
      </c>
      <c r="BI6" s="58" t="s">
        <v>497</v>
      </c>
      <c r="BJ6" s="58" t="s">
        <v>616</v>
      </c>
      <c r="BK6" s="58" t="s">
        <v>617</v>
      </c>
      <c r="BL6" s="58" t="s">
        <v>52</v>
      </c>
      <c r="BM6" s="57" t="s">
        <v>618</v>
      </c>
    </row>
    <row r="7" spans="1:65" s="30" customFormat="1" ht="44.25" customHeight="1" x14ac:dyDescent="0.25">
      <c r="A7" s="391">
        <v>3</v>
      </c>
      <c r="B7" s="391" t="s">
        <v>509</v>
      </c>
      <c r="C7" s="391" t="s">
        <v>619</v>
      </c>
      <c r="D7" s="391" t="s">
        <v>620</v>
      </c>
      <c r="E7" s="391" t="s">
        <v>621</v>
      </c>
      <c r="F7" s="412" t="s">
        <v>622</v>
      </c>
      <c r="G7" s="391" t="s">
        <v>623</v>
      </c>
      <c r="H7" s="391" t="s">
        <v>623</v>
      </c>
      <c r="I7" s="391" t="s">
        <v>623</v>
      </c>
      <c r="J7" s="391" t="s">
        <v>623</v>
      </c>
      <c r="K7" s="391" t="s">
        <v>624</v>
      </c>
      <c r="L7" s="391" t="s">
        <v>625</v>
      </c>
      <c r="M7" s="391" t="s">
        <v>626</v>
      </c>
      <c r="N7" s="391" t="s">
        <v>627</v>
      </c>
      <c r="O7" s="391" t="s">
        <v>628</v>
      </c>
      <c r="P7" s="402" t="str">
        <f>IF(O7=0,"Defina la frecuencia",IF(O7="Se espera que el evento ocurra en la mayoria de las circunstancias
Mas de 1 vez en el año","Casi seguro",IF(O7="Es viable que el evento ocurra en la mayoria de las circunstancias.
Al menos 1 vez en el ultimo año","Probable",IF(O7="El Evento podrá ocurrir en algun momento.
Al menos 1 vez en los ultimos 2 años","Posible",IF(O7="El Evento podrá ocurrir en algun momento.
Al menos 1 vez en los ultimos 5 años","Improbable","Rara vez")))))</f>
        <v>Rara vez</v>
      </c>
      <c r="Q7" s="379">
        <f>IF(P7="Casi seguro",100%,IF(P7="Probable",80%,IF(P7="Posible",60%,IF(P7="Improbable",40%,IF(P7="Rara vez",20%,0)))))</f>
        <v>0.2</v>
      </c>
      <c r="R7" s="40" t="s">
        <v>629</v>
      </c>
      <c r="S7" s="37" t="s">
        <v>623</v>
      </c>
      <c r="T7" s="37"/>
      <c r="U7" s="369" t="str">
        <f>IF(S26&lt;=5,"Moderado",IF(S26&lt;=11,"Mayor","Catastrofico"))</f>
        <v>Mayor</v>
      </c>
      <c r="V7" s="370">
        <f>IF(U7=0,0,IF(U7="Moderado",60%,IF(U7="Mayor",80%,100%)))</f>
        <v>0.8</v>
      </c>
      <c r="W7" s="369" t="str">
        <f>VLOOKUP(P7,Matriz!B23:G28,MATCH(U7,Matriz!B23:G23,0),FALSE)</f>
        <v>Alto</v>
      </c>
      <c r="X7" s="399" t="s">
        <v>630</v>
      </c>
      <c r="Y7" s="402" t="str">
        <f>IF(Z7="Preventivo","X",IF(Z7="Detectivo","X","X "))</f>
        <v>X</v>
      </c>
      <c r="Z7" s="376" t="s">
        <v>502</v>
      </c>
      <c r="AA7" s="376">
        <f>IF(Z7="","",IF(Z7="Preventivo",25%,15%))</f>
        <v>0.25</v>
      </c>
      <c r="AB7" s="376" t="s">
        <v>516</v>
      </c>
      <c r="AC7" s="376">
        <f>IF(AB7="Automatico",25%,15%)</f>
        <v>0.15</v>
      </c>
      <c r="AD7" s="379">
        <f>AA7+AC7</f>
        <v>0.4</v>
      </c>
      <c r="AE7" s="376" t="s">
        <v>504</v>
      </c>
      <c r="AF7" s="376" t="s">
        <v>505</v>
      </c>
      <c r="AG7" s="376" t="s">
        <v>506</v>
      </c>
      <c r="AH7" s="379">
        <f>Q7-(Q7*AD7)</f>
        <v>0.12</v>
      </c>
      <c r="AI7" s="385" t="str">
        <f>IF(AJ7=0,"Defina la frecuencia",IF(AJ7=20%,"Rara vez",IF(AJ7=40%,"Improbable",IF(AJ7=60%,"Posible",IF(AJ7=80%,"Probable","Casi seguro")))))</f>
        <v>Rara vez</v>
      </c>
      <c r="AJ7" s="385">
        <f>IF(AH7&lt;20%,20%,IF(AH7&lt;40%,40%,IF(AH7&lt;60%,60%,IF(AH7&lt;80%,80%,100%))))</f>
        <v>0.2</v>
      </c>
      <c r="AK7" s="382">
        <f>VALUE(AJ7)</f>
        <v>0.2</v>
      </c>
      <c r="AL7" s="369" t="str">
        <f>U7</f>
        <v>Mayor</v>
      </c>
      <c r="AM7" s="370">
        <f>V7</f>
        <v>0.8</v>
      </c>
      <c r="AN7" s="369" t="str">
        <f>VLOOKUP(AI7,Matriz!B23:G28,MATCH(AL7,Matriz!B23:G23,0),FALSE)</f>
        <v>Alto</v>
      </c>
      <c r="AO7" s="391" t="s">
        <v>631</v>
      </c>
      <c r="AP7" s="391" t="s">
        <v>632</v>
      </c>
      <c r="AQ7" s="391" t="s">
        <v>633</v>
      </c>
      <c r="AR7" s="478">
        <v>44803</v>
      </c>
      <c r="AS7" s="478" t="s">
        <v>634</v>
      </c>
      <c r="AT7" s="391" t="s">
        <v>521</v>
      </c>
      <c r="AU7" s="391" t="s">
        <v>635</v>
      </c>
      <c r="AV7" s="479"/>
      <c r="AW7" s="429"/>
      <c r="AX7" s="413"/>
      <c r="AY7" s="413" t="s">
        <v>636</v>
      </c>
      <c r="AZ7" s="413"/>
      <c r="BA7" s="415"/>
      <c r="BB7" s="514" t="s">
        <v>637</v>
      </c>
      <c r="BC7" s="501" t="s">
        <v>510</v>
      </c>
      <c r="BD7" s="504">
        <v>1</v>
      </c>
      <c r="BE7" s="406" t="s">
        <v>638</v>
      </c>
      <c r="BF7" s="391" t="s">
        <v>639</v>
      </c>
      <c r="BG7" s="472">
        <v>1</v>
      </c>
      <c r="BH7" s="500"/>
      <c r="BI7" s="406"/>
      <c r="BJ7" s="391"/>
      <c r="BK7" s="391"/>
      <c r="BL7" s="391"/>
      <c r="BM7" s="472"/>
    </row>
    <row r="8" spans="1:65" s="30" customFormat="1" ht="22.5" customHeight="1" x14ac:dyDescent="0.25">
      <c r="A8" s="391"/>
      <c r="B8" s="391"/>
      <c r="C8" s="391"/>
      <c r="D8" s="391"/>
      <c r="E8" s="391"/>
      <c r="F8" s="412"/>
      <c r="G8" s="391"/>
      <c r="H8" s="391"/>
      <c r="I8" s="391"/>
      <c r="J8" s="391"/>
      <c r="K8" s="391"/>
      <c r="L8" s="391"/>
      <c r="M8" s="391"/>
      <c r="N8" s="391"/>
      <c r="O8" s="391"/>
      <c r="P8" s="403"/>
      <c r="Q8" s="380"/>
      <c r="R8" s="40" t="s">
        <v>640</v>
      </c>
      <c r="S8" s="37" t="s">
        <v>623</v>
      </c>
      <c r="T8" s="37"/>
      <c r="U8" s="369"/>
      <c r="V8" s="370"/>
      <c r="W8" s="369"/>
      <c r="X8" s="400"/>
      <c r="Y8" s="403"/>
      <c r="Z8" s="377"/>
      <c r="AA8" s="377"/>
      <c r="AB8" s="377"/>
      <c r="AC8" s="377"/>
      <c r="AD8" s="380"/>
      <c r="AE8" s="377"/>
      <c r="AF8" s="377"/>
      <c r="AG8" s="377"/>
      <c r="AH8" s="380"/>
      <c r="AI8" s="386"/>
      <c r="AJ8" s="386"/>
      <c r="AK8" s="383"/>
      <c r="AL8" s="369"/>
      <c r="AM8" s="370"/>
      <c r="AN8" s="369"/>
      <c r="AO8" s="391"/>
      <c r="AP8" s="391"/>
      <c r="AQ8" s="412"/>
      <c r="AR8" s="412"/>
      <c r="AS8" s="412"/>
      <c r="AT8" s="412"/>
      <c r="AU8" s="391"/>
      <c r="AV8" s="479"/>
      <c r="AW8" s="430"/>
      <c r="AX8" s="413"/>
      <c r="AY8" s="451"/>
      <c r="AZ8" s="451"/>
      <c r="BA8" s="451"/>
      <c r="BB8" s="514"/>
      <c r="BC8" s="502"/>
      <c r="BD8" s="505"/>
      <c r="BE8" s="407"/>
      <c r="BF8" s="412"/>
      <c r="BG8" s="412"/>
      <c r="BH8" s="500"/>
      <c r="BI8" s="407"/>
      <c r="BJ8" s="391"/>
      <c r="BK8" s="412"/>
      <c r="BL8" s="412"/>
      <c r="BM8" s="412"/>
    </row>
    <row r="9" spans="1:65" s="30" customFormat="1" ht="22.5" customHeight="1" x14ac:dyDescent="0.25">
      <c r="A9" s="391"/>
      <c r="B9" s="391"/>
      <c r="C9" s="391"/>
      <c r="D9" s="391"/>
      <c r="E9" s="391"/>
      <c r="F9" s="412"/>
      <c r="G9" s="391"/>
      <c r="H9" s="391"/>
      <c r="I9" s="391"/>
      <c r="J9" s="391"/>
      <c r="K9" s="391"/>
      <c r="L9" s="391"/>
      <c r="M9" s="391"/>
      <c r="N9" s="391"/>
      <c r="O9" s="391"/>
      <c r="P9" s="403"/>
      <c r="Q9" s="380"/>
      <c r="R9" s="40" t="s">
        <v>641</v>
      </c>
      <c r="S9" s="37"/>
      <c r="T9" s="37" t="s">
        <v>623</v>
      </c>
      <c r="U9" s="369"/>
      <c r="V9" s="370"/>
      <c r="W9" s="369"/>
      <c r="X9" s="400"/>
      <c r="Y9" s="403"/>
      <c r="Z9" s="377"/>
      <c r="AA9" s="377"/>
      <c r="AB9" s="377"/>
      <c r="AC9" s="377"/>
      <c r="AD9" s="380"/>
      <c r="AE9" s="377"/>
      <c r="AF9" s="377"/>
      <c r="AG9" s="377"/>
      <c r="AH9" s="380"/>
      <c r="AI9" s="386"/>
      <c r="AJ9" s="386"/>
      <c r="AK9" s="383"/>
      <c r="AL9" s="369"/>
      <c r="AM9" s="370"/>
      <c r="AN9" s="369"/>
      <c r="AO9" s="391"/>
      <c r="AP9" s="391"/>
      <c r="AQ9" s="412"/>
      <c r="AR9" s="412"/>
      <c r="AS9" s="412"/>
      <c r="AT9" s="412"/>
      <c r="AU9" s="391"/>
      <c r="AV9" s="479"/>
      <c r="AW9" s="430"/>
      <c r="AX9" s="413"/>
      <c r="AY9" s="451"/>
      <c r="AZ9" s="451"/>
      <c r="BA9" s="451"/>
      <c r="BB9" s="514"/>
      <c r="BC9" s="502"/>
      <c r="BD9" s="505"/>
      <c r="BE9" s="407"/>
      <c r="BF9" s="412"/>
      <c r="BG9" s="412"/>
      <c r="BH9" s="500"/>
      <c r="BI9" s="407"/>
      <c r="BJ9" s="391"/>
      <c r="BK9" s="412"/>
      <c r="BL9" s="412"/>
      <c r="BM9" s="412"/>
    </row>
    <row r="10" spans="1:65" s="30" customFormat="1" ht="22.5" customHeight="1" x14ac:dyDescent="0.25">
      <c r="A10" s="391"/>
      <c r="B10" s="391"/>
      <c r="C10" s="391"/>
      <c r="D10" s="391"/>
      <c r="E10" s="391"/>
      <c r="F10" s="412"/>
      <c r="G10" s="391"/>
      <c r="H10" s="391"/>
      <c r="I10" s="391"/>
      <c r="J10" s="391"/>
      <c r="K10" s="391"/>
      <c r="L10" s="391"/>
      <c r="M10" s="391"/>
      <c r="N10" s="391"/>
      <c r="O10" s="391"/>
      <c r="P10" s="403"/>
      <c r="Q10" s="380"/>
      <c r="R10" s="40" t="s">
        <v>642</v>
      </c>
      <c r="S10" s="37"/>
      <c r="T10" s="37" t="s">
        <v>623</v>
      </c>
      <c r="U10" s="369"/>
      <c r="V10" s="370"/>
      <c r="W10" s="369"/>
      <c r="X10" s="400"/>
      <c r="Y10" s="403"/>
      <c r="Z10" s="377"/>
      <c r="AA10" s="377"/>
      <c r="AB10" s="377"/>
      <c r="AC10" s="377"/>
      <c r="AD10" s="380"/>
      <c r="AE10" s="377"/>
      <c r="AF10" s="377"/>
      <c r="AG10" s="377"/>
      <c r="AH10" s="380"/>
      <c r="AI10" s="386"/>
      <c r="AJ10" s="386"/>
      <c r="AK10" s="383"/>
      <c r="AL10" s="369"/>
      <c r="AM10" s="370"/>
      <c r="AN10" s="369"/>
      <c r="AO10" s="391"/>
      <c r="AP10" s="391"/>
      <c r="AQ10" s="412"/>
      <c r="AR10" s="412"/>
      <c r="AS10" s="412"/>
      <c r="AT10" s="412"/>
      <c r="AU10" s="391"/>
      <c r="AV10" s="479"/>
      <c r="AW10" s="430"/>
      <c r="AX10" s="413"/>
      <c r="AY10" s="451"/>
      <c r="AZ10" s="451"/>
      <c r="BA10" s="451"/>
      <c r="BB10" s="514"/>
      <c r="BC10" s="502"/>
      <c r="BD10" s="505"/>
      <c r="BE10" s="407"/>
      <c r="BF10" s="412"/>
      <c r="BG10" s="412"/>
      <c r="BH10" s="500"/>
      <c r="BI10" s="407"/>
      <c r="BJ10" s="391"/>
      <c r="BK10" s="412"/>
      <c r="BL10" s="412"/>
      <c r="BM10" s="412"/>
    </row>
    <row r="11" spans="1:65" s="30" customFormat="1" ht="22.5" customHeight="1" x14ac:dyDescent="0.25">
      <c r="A11" s="391"/>
      <c r="B11" s="391"/>
      <c r="C11" s="391"/>
      <c r="D11" s="391"/>
      <c r="E11" s="391"/>
      <c r="F11" s="412"/>
      <c r="G11" s="391"/>
      <c r="H11" s="391"/>
      <c r="I11" s="391"/>
      <c r="J11" s="391"/>
      <c r="K11" s="391"/>
      <c r="L11" s="391"/>
      <c r="M11" s="391"/>
      <c r="N11" s="391"/>
      <c r="O11" s="391"/>
      <c r="P11" s="403"/>
      <c r="Q11" s="380"/>
      <c r="R11" s="40" t="s">
        <v>643</v>
      </c>
      <c r="S11" s="37" t="s">
        <v>623</v>
      </c>
      <c r="T11" s="37"/>
      <c r="U11" s="369"/>
      <c r="V11" s="370"/>
      <c r="W11" s="369"/>
      <c r="X11" s="400"/>
      <c r="Y11" s="403"/>
      <c r="Z11" s="377"/>
      <c r="AA11" s="377"/>
      <c r="AB11" s="377"/>
      <c r="AC11" s="377"/>
      <c r="AD11" s="380"/>
      <c r="AE11" s="377"/>
      <c r="AF11" s="377"/>
      <c r="AG11" s="377"/>
      <c r="AH11" s="380"/>
      <c r="AI11" s="386"/>
      <c r="AJ11" s="386"/>
      <c r="AK11" s="383"/>
      <c r="AL11" s="369"/>
      <c r="AM11" s="370"/>
      <c r="AN11" s="369"/>
      <c r="AO11" s="391"/>
      <c r="AP11" s="391"/>
      <c r="AQ11" s="412"/>
      <c r="AR11" s="412"/>
      <c r="AS11" s="412"/>
      <c r="AT11" s="412"/>
      <c r="AU11" s="391"/>
      <c r="AV11" s="479"/>
      <c r="AW11" s="430"/>
      <c r="AX11" s="413"/>
      <c r="AY11" s="451"/>
      <c r="AZ11" s="451"/>
      <c r="BA11" s="451"/>
      <c r="BB11" s="514"/>
      <c r="BC11" s="502"/>
      <c r="BD11" s="505"/>
      <c r="BE11" s="407"/>
      <c r="BF11" s="412"/>
      <c r="BG11" s="412"/>
      <c r="BH11" s="500"/>
      <c r="BI11" s="407"/>
      <c r="BJ11" s="391"/>
      <c r="BK11" s="412"/>
      <c r="BL11" s="412"/>
      <c r="BM11" s="412"/>
    </row>
    <row r="12" spans="1:65" s="30" customFormat="1" ht="22.5" customHeight="1" x14ac:dyDescent="0.25">
      <c r="A12" s="391"/>
      <c r="B12" s="391"/>
      <c r="C12" s="391"/>
      <c r="D12" s="391"/>
      <c r="E12" s="391"/>
      <c r="F12" s="412"/>
      <c r="G12" s="391"/>
      <c r="H12" s="391"/>
      <c r="I12" s="391"/>
      <c r="J12" s="391"/>
      <c r="K12" s="391"/>
      <c r="L12" s="391"/>
      <c r="M12" s="391"/>
      <c r="N12" s="391"/>
      <c r="O12" s="391"/>
      <c r="P12" s="403"/>
      <c r="Q12" s="380"/>
      <c r="R12" s="40" t="s">
        <v>644</v>
      </c>
      <c r="S12" s="37"/>
      <c r="T12" s="37" t="s">
        <v>623</v>
      </c>
      <c r="U12" s="369"/>
      <c r="V12" s="370"/>
      <c r="W12" s="369"/>
      <c r="X12" s="400"/>
      <c r="Y12" s="403"/>
      <c r="Z12" s="377"/>
      <c r="AA12" s="377"/>
      <c r="AB12" s="377"/>
      <c r="AC12" s="377"/>
      <c r="AD12" s="380"/>
      <c r="AE12" s="377"/>
      <c r="AF12" s="377"/>
      <c r="AG12" s="377"/>
      <c r="AH12" s="380"/>
      <c r="AI12" s="386"/>
      <c r="AJ12" s="386"/>
      <c r="AK12" s="383"/>
      <c r="AL12" s="369"/>
      <c r="AM12" s="370"/>
      <c r="AN12" s="369"/>
      <c r="AO12" s="391"/>
      <c r="AP12" s="391"/>
      <c r="AQ12" s="412"/>
      <c r="AR12" s="412"/>
      <c r="AS12" s="412"/>
      <c r="AT12" s="412"/>
      <c r="AU12" s="391"/>
      <c r="AV12" s="479"/>
      <c r="AW12" s="430"/>
      <c r="AX12" s="413"/>
      <c r="AY12" s="451"/>
      <c r="AZ12" s="451"/>
      <c r="BA12" s="451"/>
      <c r="BB12" s="514"/>
      <c r="BC12" s="502"/>
      <c r="BD12" s="505"/>
      <c r="BE12" s="407"/>
      <c r="BF12" s="412"/>
      <c r="BG12" s="412"/>
      <c r="BH12" s="500"/>
      <c r="BI12" s="407"/>
      <c r="BJ12" s="391"/>
      <c r="BK12" s="412"/>
      <c r="BL12" s="412"/>
      <c r="BM12" s="412"/>
    </row>
    <row r="13" spans="1:65" s="30" customFormat="1" ht="22.5" customHeight="1" x14ac:dyDescent="0.25">
      <c r="A13" s="391"/>
      <c r="B13" s="391"/>
      <c r="C13" s="391"/>
      <c r="D13" s="391"/>
      <c r="E13" s="391"/>
      <c r="F13" s="412"/>
      <c r="G13" s="391"/>
      <c r="H13" s="391"/>
      <c r="I13" s="391"/>
      <c r="J13" s="391"/>
      <c r="K13" s="391"/>
      <c r="L13" s="391"/>
      <c r="M13" s="391"/>
      <c r="N13" s="391"/>
      <c r="O13" s="391"/>
      <c r="P13" s="403"/>
      <c r="Q13" s="380"/>
      <c r="R13" s="40" t="s">
        <v>645</v>
      </c>
      <c r="S13" s="37" t="s">
        <v>623</v>
      </c>
      <c r="T13" s="37"/>
      <c r="U13" s="369"/>
      <c r="V13" s="370"/>
      <c r="W13" s="369"/>
      <c r="X13" s="400"/>
      <c r="Y13" s="403"/>
      <c r="Z13" s="377"/>
      <c r="AA13" s="377"/>
      <c r="AB13" s="377"/>
      <c r="AC13" s="377"/>
      <c r="AD13" s="380"/>
      <c r="AE13" s="377"/>
      <c r="AF13" s="377"/>
      <c r="AG13" s="377"/>
      <c r="AH13" s="380"/>
      <c r="AI13" s="386"/>
      <c r="AJ13" s="386"/>
      <c r="AK13" s="383"/>
      <c r="AL13" s="369"/>
      <c r="AM13" s="370"/>
      <c r="AN13" s="369"/>
      <c r="AO13" s="391"/>
      <c r="AP13" s="391"/>
      <c r="AQ13" s="412"/>
      <c r="AR13" s="412"/>
      <c r="AS13" s="412"/>
      <c r="AT13" s="412"/>
      <c r="AU13" s="391"/>
      <c r="AV13" s="479"/>
      <c r="AW13" s="430"/>
      <c r="AX13" s="413"/>
      <c r="AY13" s="451"/>
      <c r="AZ13" s="451"/>
      <c r="BA13" s="451"/>
      <c r="BB13" s="514"/>
      <c r="BC13" s="503"/>
      <c r="BD13" s="509"/>
      <c r="BE13" s="408"/>
      <c r="BF13" s="412"/>
      <c r="BG13" s="412"/>
      <c r="BH13" s="500"/>
      <c r="BI13" s="407"/>
      <c r="BJ13" s="391"/>
      <c r="BK13" s="412"/>
      <c r="BL13" s="412"/>
      <c r="BM13" s="412"/>
    </row>
    <row r="14" spans="1:65" s="30" customFormat="1" ht="22.5" customHeight="1" x14ac:dyDescent="0.25">
      <c r="A14" s="391"/>
      <c r="B14" s="391"/>
      <c r="C14" s="391"/>
      <c r="D14" s="391"/>
      <c r="E14" s="391"/>
      <c r="F14" s="412"/>
      <c r="G14" s="391"/>
      <c r="H14" s="391"/>
      <c r="I14" s="391"/>
      <c r="J14" s="391"/>
      <c r="K14" s="391"/>
      <c r="L14" s="391"/>
      <c r="M14" s="391"/>
      <c r="N14" s="391"/>
      <c r="O14" s="391"/>
      <c r="P14" s="403"/>
      <c r="Q14" s="380"/>
      <c r="R14" s="40" t="s">
        <v>646</v>
      </c>
      <c r="S14" s="37"/>
      <c r="T14" s="37" t="s">
        <v>623</v>
      </c>
      <c r="U14" s="369"/>
      <c r="V14" s="370"/>
      <c r="W14" s="369"/>
      <c r="X14" s="400"/>
      <c r="Y14" s="403"/>
      <c r="Z14" s="377"/>
      <c r="AA14" s="377"/>
      <c r="AB14" s="377"/>
      <c r="AC14" s="377"/>
      <c r="AD14" s="380"/>
      <c r="AE14" s="377"/>
      <c r="AF14" s="377"/>
      <c r="AG14" s="377"/>
      <c r="AH14" s="380"/>
      <c r="AI14" s="386"/>
      <c r="AJ14" s="386"/>
      <c r="AK14" s="383"/>
      <c r="AL14" s="369"/>
      <c r="AM14" s="370"/>
      <c r="AN14" s="369"/>
      <c r="AO14" s="391"/>
      <c r="AP14" s="391" t="s">
        <v>647</v>
      </c>
      <c r="AQ14" s="391" t="s">
        <v>633</v>
      </c>
      <c r="AR14" s="478">
        <v>44926</v>
      </c>
      <c r="AS14" s="478" t="s">
        <v>634</v>
      </c>
      <c r="AT14" s="391" t="s">
        <v>508</v>
      </c>
      <c r="AU14" s="391" t="s">
        <v>648</v>
      </c>
      <c r="AV14" s="413"/>
      <c r="AW14" s="430"/>
      <c r="AX14" s="413"/>
      <c r="AY14" s="413" t="s">
        <v>636</v>
      </c>
      <c r="AZ14" s="413"/>
      <c r="BA14" s="415"/>
      <c r="BB14" s="495" t="s">
        <v>637</v>
      </c>
      <c r="BC14" s="501" t="s">
        <v>510</v>
      </c>
      <c r="BD14" s="504">
        <v>1</v>
      </c>
      <c r="BE14" s="406" t="s">
        <v>649</v>
      </c>
      <c r="BF14" s="391" t="s">
        <v>757</v>
      </c>
      <c r="BG14" s="472">
        <v>1</v>
      </c>
      <c r="BH14" s="391"/>
      <c r="BI14" s="407"/>
      <c r="BJ14" s="391"/>
      <c r="BK14" s="391"/>
      <c r="BL14" s="391"/>
      <c r="BM14" s="472"/>
    </row>
    <row r="15" spans="1:65" s="30" customFormat="1" ht="22.5" customHeight="1" x14ac:dyDescent="0.25">
      <c r="A15" s="391"/>
      <c r="B15" s="391"/>
      <c r="C15" s="391"/>
      <c r="D15" s="391"/>
      <c r="E15" s="391"/>
      <c r="F15" s="412"/>
      <c r="G15" s="391"/>
      <c r="H15" s="391"/>
      <c r="I15" s="391"/>
      <c r="J15" s="391"/>
      <c r="K15" s="391"/>
      <c r="L15" s="391"/>
      <c r="M15" s="391"/>
      <c r="N15" s="391"/>
      <c r="O15" s="391"/>
      <c r="P15" s="403"/>
      <c r="Q15" s="380"/>
      <c r="R15" s="40" t="s">
        <v>650</v>
      </c>
      <c r="S15" s="37" t="s">
        <v>623</v>
      </c>
      <c r="T15" s="37"/>
      <c r="U15" s="369"/>
      <c r="V15" s="370"/>
      <c r="W15" s="369"/>
      <c r="X15" s="400"/>
      <c r="Y15" s="403"/>
      <c r="Z15" s="377"/>
      <c r="AA15" s="377"/>
      <c r="AB15" s="377"/>
      <c r="AC15" s="377"/>
      <c r="AD15" s="380"/>
      <c r="AE15" s="377"/>
      <c r="AF15" s="377"/>
      <c r="AG15" s="377"/>
      <c r="AH15" s="380"/>
      <c r="AI15" s="386"/>
      <c r="AJ15" s="386"/>
      <c r="AK15" s="383"/>
      <c r="AL15" s="369"/>
      <c r="AM15" s="370"/>
      <c r="AN15" s="369"/>
      <c r="AO15" s="391"/>
      <c r="AP15" s="412"/>
      <c r="AQ15" s="412"/>
      <c r="AR15" s="412"/>
      <c r="AS15" s="412"/>
      <c r="AT15" s="412"/>
      <c r="AU15" s="391"/>
      <c r="AV15" s="451"/>
      <c r="AW15" s="430"/>
      <c r="AX15" s="451"/>
      <c r="AY15" s="451"/>
      <c r="AZ15" s="451"/>
      <c r="BA15" s="451"/>
      <c r="BB15" s="496"/>
      <c r="BC15" s="502"/>
      <c r="BD15" s="505"/>
      <c r="BE15" s="407"/>
      <c r="BF15" s="412"/>
      <c r="BG15" s="412"/>
      <c r="BH15" s="412"/>
      <c r="BI15" s="407"/>
      <c r="BJ15" s="412"/>
      <c r="BK15" s="412"/>
      <c r="BL15" s="412"/>
      <c r="BM15" s="412"/>
    </row>
    <row r="16" spans="1:65" s="30" customFormat="1" ht="22.5" customHeight="1" x14ac:dyDescent="0.25">
      <c r="A16" s="391"/>
      <c r="B16" s="391"/>
      <c r="C16" s="391"/>
      <c r="D16" s="391"/>
      <c r="E16" s="391"/>
      <c r="F16" s="412"/>
      <c r="G16" s="391"/>
      <c r="H16" s="391"/>
      <c r="I16" s="391"/>
      <c r="J16" s="391"/>
      <c r="K16" s="391"/>
      <c r="L16" s="391"/>
      <c r="M16" s="391"/>
      <c r="N16" s="391"/>
      <c r="O16" s="391"/>
      <c r="P16" s="403"/>
      <c r="Q16" s="380"/>
      <c r="R16" s="40" t="s">
        <v>651</v>
      </c>
      <c r="S16" s="37" t="s">
        <v>623</v>
      </c>
      <c r="T16" s="37"/>
      <c r="U16" s="369"/>
      <c r="V16" s="370"/>
      <c r="W16" s="369"/>
      <c r="X16" s="400"/>
      <c r="Y16" s="403"/>
      <c r="Z16" s="377"/>
      <c r="AA16" s="377"/>
      <c r="AB16" s="377"/>
      <c r="AC16" s="377"/>
      <c r="AD16" s="380"/>
      <c r="AE16" s="377"/>
      <c r="AF16" s="377"/>
      <c r="AG16" s="377"/>
      <c r="AH16" s="380"/>
      <c r="AI16" s="386"/>
      <c r="AJ16" s="386"/>
      <c r="AK16" s="383"/>
      <c r="AL16" s="369"/>
      <c r="AM16" s="370"/>
      <c r="AN16" s="369"/>
      <c r="AO16" s="391"/>
      <c r="AP16" s="412"/>
      <c r="AQ16" s="412"/>
      <c r="AR16" s="412"/>
      <c r="AS16" s="412"/>
      <c r="AT16" s="412"/>
      <c r="AU16" s="391"/>
      <c r="AV16" s="451"/>
      <c r="AW16" s="430"/>
      <c r="AX16" s="451"/>
      <c r="AY16" s="451"/>
      <c r="AZ16" s="451"/>
      <c r="BA16" s="451"/>
      <c r="BB16" s="496"/>
      <c r="BC16" s="502"/>
      <c r="BD16" s="505"/>
      <c r="BE16" s="407"/>
      <c r="BF16" s="412"/>
      <c r="BG16" s="412"/>
      <c r="BH16" s="412"/>
      <c r="BI16" s="407"/>
      <c r="BJ16" s="412"/>
      <c r="BK16" s="412"/>
      <c r="BL16" s="412"/>
      <c r="BM16" s="412"/>
    </row>
    <row r="17" spans="1:65" s="30" customFormat="1" ht="22.5" customHeight="1" x14ac:dyDescent="0.25">
      <c r="A17" s="391"/>
      <c r="B17" s="391"/>
      <c r="C17" s="391"/>
      <c r="D17" s="391"/>
      <c r="E17" s="391"/>
      <c r="F17" s="412"/>
      <c r="G17" s="391"/>
      <c r="H17" s="391"/>
      <c r="I17" s="391"/>
      <c r="J17" s="391"/>
      <c r="K17" s="391"/>
      <c r="L17" s="391"/>
      <c r="M17" s="391"/>
      <c r="N17" s="391"/>
      <c r="O17" s="391"/>
      <c r="P17" s="403"/>
      <c r="Q17" s="380"/>
      <c r="R17" s="40" t="s">
        <v>652</v>
      </c>
      <c r="S17" s="37" t="s">
        <v>623</v>
      </c>
      <c r="T17" s="37"/>
      <c r="U17" s="369"/>
      <c r="V17" s="370"/>
      <c r="W17" s="369"/>
      <c r="X17" s="400"/>
      <c r="Y17" s="403"/>
      <c r="Z17" s="377"/>
      <c r="AA17" s="377"/>
      <c r="AB17" s="377"/>
      <c r="AC17" s="377"/>
      <c r="AD17" s="380"/>
      <c r="AE17" s="377"/>
      <c r="AF17" s="377"/>
      <c r="AG17" s="377"/>
      <c r="AH17" s="380"/>
      <c r="AI17" s="386"/>
      <c r="AJ17" s="386"/>
      <c r="AK17" s="383"/>
      <c r="AL17" s="369"/>
      <c r="AM17" s="370"/>
      <c r="AN17" s="369"/>
      <c r="AO17" s="391"/>
      <c r="AP17" s="412"/>
      <c r="AQ17" s="412"/>
      <c r="AR17" s="412"/>
      <c r="AS17" s="412"/>
      <c r="AT17" s="412"/>
      <c r="AU17" s="391"/>
      <c r="AV17" s="451"/>
      <c r="AW17" s="430"/>
      <c r="AX17" s="451"/>
      <c r="AY17" s="451"/>
      <c r="AZ17" s="451"/>
      <c r="BA17" s="451"/>
      <c r="BB17" s="496"/>
      <c r="BC17" s="502"/>
      <c r="BD17" s="505"/>
      <c r="BE17" s="407"/>
      <c r="BF17" s="412"/>
      <c r="BG17" s="412"/>
      <c r="BH17" s="412"/>
      <c r="BI17" s="407"/>
      <c r="BJ17" s="412"/>
      <c r="BK17" s="412"/>
      <c r="BL17" s="412"/>
      <c r="BM17" s="412"/>
    </row>
    <row r="18" spans="1:65" s="30" customFormat="1" ht="22.5" customHeight="1" x14ac:dyDescent="0.25">
      <c r="A18" s="391"/>
      <c r="B18" s="391"/>
      <c r="C18" s="391"/>
      <c r="D18" s="391"/>
      <c r="E18" s="391"/>
      <c r="F18" s="412"/>
      <c r="G18" s="391"/>
      <c r="H18" s="391"/>
      <c r="I18" s="391"/>
      <c r="J18" s="391"/>
      <c r="K18" s="391"/>
      <c r="L18" s="391"/>
      <c r="M18" s="391"/>
      <c r="N18" s="391"/>
      <c r="O18" s="391"/>
      <c r="P18" s="403"/>
      <c r="Q18" s="380"/>
      <c r="R18" s="40" t="s">
        <v>653</v>
      </c>
      <c r="S18" s="37" t="s">
        <v>623</v>
      </c>
      <c r="T18" s="37"/>
      <c r="U18" s="369"/>
      <c r="V18" s="370"/>
      <c r="W18" s="369"/>
      <c r="X18" s="400"/>
      <c r="Y18" s="403"/>
      <c r="Z18" s="377"/>
      <c r="AA18" s="377"/>
      <c r="AB18" s="377"/>
      <c r="AC18" s="377"/>
      <c r="AD18" s="380"/>
      <c r="AE18" s="377"/>
      <c r="AF18" s="377"/>
      <c r="AG18" s="377"/>
      <c r="AH18" s="380"/>
      <c r="AI18" s="386"/>
      <c r="AJ18" s="386"/>
      <c r="AK18" s="383"/>
      <c r="AL18" s="369"/>
      <c r="AM18" s="370"/>
      <c r="AN18" s="369"/>
      <c r="AO18" s="391"/>
      <c r="AP18" s="412"/>
      <c r="AQ18" s="412"/>
      <c r="AR18" s="412"/>
      <c r="AS18" s="412"/>
      <c r="AT18" s="412"/>
      <c r="AU18" s="391"/>
      <c r="AV18" s="451"/>
      <c r="AW18" s="430"/>
      <c r="AX18" s="451"/>
      <c r="AY18" s="451"/>
      <c r="AZ18" s="451"/>
      <c r="BA18" s="451"/>
      <c r="BB18" s="496"/>
      <c r="BC18" s="502"/>
      <c r="BD18" s="505"/>
      <c r="BE18" s="407"/>
      <c r="BF18" s="412"/>
      <c r="BG18" s="412"/>
      <c r="BH18" s="412"/>
      <c r="BI18" s="407"/>
      <c r="BJ18" s="412"/>
      <c r="BK18" s="412"/>
      <c r="BL18" s="412"/>
      <c r="BM18" s="412"/>
    </row>
    <row r="19" spans="1:65" s="30" customFormat="1" ht="22.5" customHeight="1" x14ac:dyDescent="0.25">
      <c r="A19" s="391"/>
      <c r="B19" s="391"/>
      <c r="C19" s="391"/>
      <c r="D19" s="391"/>
      <c r="E19" s="391"/>
      <c r="F19" s="412"/>
      <c r="G19" s="391"/>
      <c r="H19" s="391"/>
      <c r="I19" s="391"/>
      <c r="J19" s="391"/>
      <c r="K19" s="391"/>
      <c r="L19" s="391"/>
      <c r="M19" s="391"/>
      <c r="N19" s="391"/>
      <c r="O19" s="391"/>
      <c r="P19" s="403"/>
      <c r="Q19" s="380"/>
      <c r="R19" s="40" t="s">
        <v>654</v>
      </c>
      <c r="S19" s="37" t="s">
        <v>623</v>
      </c>
      <c r="T19" s="37"/>
      <c r="U19" s="369"/>
      <c r="V19" s="370"/>
      <c r="W19" s="369"/>
      <c r="X19" s="400"/>
      <c r="Y19" s="403"/>
      <c r="Z19" s="377"/>
      <c r="AA19" s="377"/>
      <c r="AB19" s="377"/>
      <c r="AC19" s="377"/>
      <c r="AD19" s="380"/>
      <c r="AE19" s="377"/>
      <c r="AF19" s="377"/>
      <c r="AG19" s="377"/>
      <c r="AH19" s="380"/>
      <c r="AI19" s="386"/>
      <c r="AJ19" s="386"/>
      <c r="AK19" s="383"/>
      <c r="AL19" s="369"/>
      <c r="AM19" s="370"/>
      <c r="AN19" s="369"/>
      <c r="AO19" s="391"/>
      <c r="AP19" s="412"/>
      <c r="AQ19" s="412"/>
      <c r="AR19" s="412"/>
      <c r="AS19" s="412"/>
      <c r="AT19" s="412"/>
      <c r="AU19" s="391"/>
      <c r="AV19" s="451"/>
      <c r="AW19" s="430"/>
      <c r="AX19" s="451"/>
      <c r="AY19" s="451"/>
      <c r="AZ19" s="451"/>
      <c r="BA19" s="451"/>
      <c r="BB19" s="496"/>
      <c r="BC19" s="502"/>
      <c r="BD19" s="505"/>
      <c r="BE19" s="407"/>
      <c r="BF19" s="412"/>
      <c r="BG19" s="412"/>
      <c r="BH19" s="412"/>
      <c r="BI19" s="407"/>
      <c r="BJ19" s="412"/>
      <c r="BK19" s="412"/>
      <c r="BL19" s="412"/>
      <c r="BM19" s="412"/>
    </row>
    <row r="20" spans="1:65" s="30" customFormat="1" ht="22.5" customHeight="1" x14ac:dyDescent="0.25">
      <c r="A20" s="391"/>
      <c r="B20" s="391"/>
      <c r="C20" s="391"/>
      <c r="D20" s="391"/>
      <c r="E20" s="391"/>
      <c r="F20" s="412"/>
      <c r="G20" s="391"/>
      <c r="H20" s="391"/>
      <c r="I20" s="391"/>
      <c r="J20" s="391"/>
      <c r="K20" s="391"/>
      <c r="L20" s="391"/>
      <c r="M20" s="391"/>
      <c r="N20" s="391"/>
      <c r="O20" s="391"/>
      <c r="P20" s="403"/>
      <c r="Q20" s="380"/>
      <c r="R20" s="40" t="s">
        <v>655</v>
      </c>
      <c r="S20" s="37" t="s">
        <v>623</v>
      </c>
      <c r="T20" s="37"/>
      <c r="U20" s="369"/>
      <c r="V20" s="370"/>
      <c r="W20" s="369"/>
      <c r="X20" s="400"/>
      <c r="Y20" s="403"/>
      <c r="Z20" s="377"/>
      <c r="AA20" s="377"/>
      <c r="AB20" s="377"/>
      <c r="AC20" s="377"/>
      <c r="AD20" s="380"/>
      <c r="AE20" s="377"/>
      <c r="AF20" s="377"/>
      <c r="AG20" s="377"/>
      <c r="AH20" s="380"/>
      <c r="AI20" s="386"/>
      <c r="AJ20" s="386"/>
      <c r="AK20" s="383"/>
      <c r="AL20" s="369"/>
      <c r="AM20" s="370"/>
      <c r="AN20" s="369"/>
      <c r="AO20" s="391"/>
      <c r="AP20" s="412"/>
      <c r="AQ20" s="412"/>
      <c r="AR20" s="412"/>
      <c r="AS20" s="412"/>
      <c r="AT20" s="412"/>
      <c r="AU20" s="391"/>
      <c r="AV20" s="451"/>
      <c r="AW20" s="430"/>
      <c r="AX20" s="451"/>
      <c r="AY20" s="451"/>
      <c r="AZ20" s="451"/>
      <c r="BA20" s="451"/>
      <c r="BB20" s="496"/>
      <c r="BC20" s="502"/>
      <c r="BD20" s="505"/>
      <c r="BE20" s="407"/>
      <c r="BF20" s="412"/>
      <c r="BG20" s="412"/>
      <c r="BH20" s="412"/>
      <c r="BI20" s="407"/>
      <c r="BJ20" s="412"/>
      <c r="BK20" s="412"/>
      <c r="BL20" s="412"/>
      <c r="BM20" s="412"/>
    </row>
    <row r="21" spans="1:65" s="30" customFormat="1" ht="22.5" customHeight="1" x14ac:dyDescent="0.25">
      <c r="A21" s="391"/>
      <c r="B21" s="391"/>
      <c r="C21" s="391"/>
      <c r="D21" s="391"/>
      <c r="E21" s="391"/>
      <c r="F21" s="412"/>
      <c r="G21" s="391"/>
      <c r="H21" s="391"/>
      <c r="I21" s="391"/>
      <c r="J21" s="391"/>
      <c r="K21" s="391"/>
      <c r="L21" s="391"/>
      <c r="M21" s="391"/>
      <c r="N21" s="391"/>
      <c r="O21" s="391"/>
      <c r="P21" s="403"/>
      <c r="Q21" s="380"/>
      <c r="R21" s="40" t="s">
        <v>656</v>
      </c>
      <c r="S21" s="37"/>
      <c r="T21" s="37" t="s">
        <v>623</v>
      </c>
      <c r="U21" s="369"/>
      <c r="V21" s="370"/>
      <c r="W21" s="369"/>
      <c r="X21" s="400"/>
      <c r="Y21" s="403"/>
      <c r="Z21" s="377"/>
      <c r="AA21" s="377"/>
      <c r="AB21" s="377"/>
      <c r="AC21" s="377"/>
      <c r="AD21" s="380"/>
      <c r="AE21" s="377"/>
      <c r="AF21" s="377"/>
      <c r="AG21" s="377"/>
      <c r="AH21" s="380"/>
      <c r="AI21" s="386"/>
      <c r="AJ21" s="386"/>
      <c r="AK21" s="383"/>
      <c r="AL21" s="369"/>
      <c r="AM21" s="370"/>
      <c r="AN21" s="369"/>
      <c r="AO21" s="391"/>
      <c r="AP21" s="412"/>
      <c r="AQ21" s="412"/>
      <c r="AR21" s="412"/>
      <c r="AS21" s="412"/>
      <c r="AT21" s="412"/>
      <c r="AU21" s="391"/>
      <c r="AV21" s="451"/>
      <c r="AW21" s="430"/>
      <c r="AX21" s="451"/>
      <c r="AY21" s="451"/>
      <c r="AZ21" s="451"/>
      <c r="BA21" s="451"/>
      <c r="BB21" s="496"/>
      <c r="BC21" s="502"/>
      <c r="BD21" s="505"/>
      <c r="BE21" s="407"/>
      <c r="BF21" s="412"/>
      <c r="BG21" s="412"/>
      <c r="BH21" s="412"/>
      <c r="BI21" s="407"/>
      <c r="BJ21" s="412"/>
      <c r="BK21" s="412"/>
      <c r="BL21" s="412"/>
      <c r="BM21" s="412"/>
    </row>
    <row r="22" spans="1:65" s="30" customFormat="1" ht="22.5" customHeight="1" x14ac:dyDescent="0.25">
      <c r="A22" s="391"/>
      <c r="B22" s="391"/>
      <c r="C22" s="391"/>
      <c r="D22" s="391"/>
      <c r="E22" s="391"/>
      <c r="F22" s="412"/>
      <c r="G22" s="391"/>
      <c r="H22" s="391"/>
      <c r="I22" s="391"/>
      <c r="J22" s="391"/>
      <c r="K22" s="391"/>
      <c r="L22" s="391"/>
      <c r="M22" s="391"/>
      <c r="N22" s="391"/>
      <c r="O22" s="391"/>
      <c r="P22" s="403"/>
      <c r="Q22" s="380"/>
      <c r="R22" s="40" t="s">
        <v>657</v>
      </c>
      <c r="S22" s="37"/>
      <c r="T22" s="37" t="s">
        <v>623</v>
      </c>
      <c r="U22" s="369"/>
      <c r="V22" s="370"/>
      <c r="W22" s="369"/>
      <c r="X22" s="400"/>
      <c r="Y22" s="403"/>
      <c r="Z22" s="377"/>
      <c r="AA22" s="377"/>
      <c r="AB22" s="377"/>
      <c r="AC22" s="377"/>
      <c r="AD22" s="380"/>
      <c r="AE22" s="377"/>
      <c r="AF22" s="377"/>
      <c r="AG22" s="377"/>
      <c r="AH22" s="380"/>
      <c r="AI22" s="386"/>
      <c r="AJ22" s="386"/>
      <c r="AK22" s="383"/>
      <c r="AL22" s="369"/>
      <c r="AM22" s="370"/>
      <c r="AN22" s="369"/>
      <c r="AO22" s="391"/>
      <c r="AP22" s="412"/>
      <c r="AQ22" s="412"/>
      <c r="AR22" s="412"/>
      <c r="AS22" s="412"/>
      <c r="AT22" s="412"/>
      <c r="AU22" s="391"/>
      <c r="AV22" s="451"/>
      <c r="AW22" s="430"/>
      <c r="AX22" s="451"/>
      <c r="AY22" s="451"/>
      <c r="AZ22" s="451"/>
      <c r="BA22" s="451"/>
      <c r="BB22" s="496"/>
      <c r="BC22" s="502"/>
      <c r="BD22" s="505"/>
      <c r="BE22" s="407"/>
      <c r="BF22" s="412"/>
      <c r="BG22" s="412"/>
      <c r="BH22" s="412"/>
      <c r="BI22" s="407"/>
      <c r="BJ22" s="412"/>
      <c r="BK22" s="412"/>
      <c r="BL22" s="412"/>
      <c r="BM22" s="412"/>
    </row>
    <row r="23" spans="1:65" s="30" customFormat="1" ht="22.5" customHeight="1" x14ac:dyDescent="0.25">
      <c r="A23" s="391"/>
      <c r="B23" s="391"/>
      <c r="C23" s="391"/>
      <c r="D23" s="391"/>
      <c r="E23" s="391"/>
      <c r="F23" s="412"/>
      <c r="G23" s="391"/>
      <c r="H23" s="391"/>
      <c r="I23" s="391"/>
      <c r="J23" s="391"/>
      <c r="K23" s="391"/>
      <c r="L23" s="391"/>
      <c r="M23" s="391"/>
      <c r="N23" s="391"/>
      <c r="O23" s="391"/>
      <c r="P23" s="403"/>
      <c r="Q23" s="380"/>
      <c r="R23" s="40" t="s">
        <v>658</v>
      </c>
      <c r="S23" s="37"/>
      <c r="T23" s="37" t="s">
        <v>623</v>
      </c>
      <c r="U23" s="369"/>
      <c r="V23" s="370"/>
      <c r="W23" s="369"/>
      <c r="X23" s="400"/>
      <c r="Y23" s="403"/>
      <c r="Z23" s="377"/>
      <c r="AA23" s="377"/>
      <c r="AB23" s="377"/>
      <c r="AC23" s="377"/>
      <c r="AD23" s="380"/>
      <c r="AE23" s="377"/>
      <c r="AF23" s="377"/>
      <c r="AG23" s="377"/>
      <c r="AH23" s="380"/>
      <c r="AI23" s="386"/>
      <c r="AJ23" s="386"/>
      <c r="AK23" s="383"/>
      <c r="AL23" s="369"/>
      <c r="AM23" s="370"/>
      <c r="AN23" s="369"/>
      <c r="AO23" s="391"/>
      <c r="AP23" s="412"/>
      <c r="AQ23" s="412"/>
      <c r="AR23" s="412"/>
      <c r="AS23" s="412"/>
      <c r="AT23" s="412"/>
      <c r="AU23" s="391"/>
      <c r="AV23" s="451"/>
      <c r="AW23" s="430"/>
      <c r="AX23" s="451"/>
      <c r="AY23" s="451"/>
      <c r="AZ23" s="451"/>
      <c r="BA23" s="451"/>
      <c r="BB23" s="496"/>
      <c r="BC23" s="502"/>
      <c r="BD23" s="505"/>
      <c r="BE23" s="407"/>
      <c r="BF23" s="412"/>
      <c r="BG23" s="412"/>
      <c r="BH23" s="412"/>
      <c r="BI23" s="407"/>
      <c r="BJ23" s="412"/>
      <c r="BK23" s="412"/>
      <c r="BL23" s="412"/>
      <c r="BM23" s="412"/>
    </row>
    <row r="24" spans="1:65" s="30" customFormat="1" ht="22.5" customHeight="1" x14ac:dyDescent="0.25">
      <c r="A24" s="391"/>
      <c r="B24" s="391"/>
      <c r="C24" s="391"/>
      <c r="D24" s="391"/>
      <c r="E24" s="391"/>
      <c r="F24" s="412"/>
      <c r="G24" s="391"/>
      <c r="H24" s="391"/>
      <c r="I24" s="391"/>
      <c r="J24" s="391"/>
      <c r="K24" s="391"/>
      <c r="L24" s="391"/>
      <c r="M24" s="391"/>
      <c r="N24" s="391"/>
      <c r="O24" s="391"/>
      <c r="P24" s="403"/>
      <c r="Q24" s="380"/>
      <c r="R24" s="40" t="s">
        <v>659</v>
      </c>
      <c r="S24" s="37"/>
      <c r="T24" s="37" t="s">
        <v>623</v>
      </c>
      <c r="U24" s="369"/>
      <c r="V24" s="370"/>
      <c r="W24" s="369"/>
      <c r="X24" s="400"/>
      <c r="Y24" s="403"/>
      <c r="Z24" s="377"/>
      <c r="AA24" s="377"/>
      <c r="AB24" s="377"/>
      <c r="AC24" s="377"/>
      <c r="AD24" s="380"/>
      <c r="AE24" s="377"/>
      <c r="AF24" s="377"/>
      <c r="AG24" s="377"/>
      <c r="AH24" s="380"/>
      <c r="AI24" s="386"/>
      <c r="AJ24" s="386"/>
      <c r="AK24" s="383"/>
      <c r="AL24" s="369"/>
      <c r="AM24" s="370"/>
      <c r="AN24" s="369"/>
      <c r="AO24" s="391"/>
      <c r="AP24" s="412"/>
      <c r="AQ24" s="412"/>
      <c r="AR24" s="412"/>
      <c r="AS24" s="412"/>
      <c r="AT24" s="412"/>
      <c r="AU24" s="391"/>
      <c r="AV24" s="451"/>
      <c r="AW24" s="430"/>
      <c r="AX24" s="451"/>
      <c r="AY24" s="451"/>
      <c r="AZ24" s="451"/>
      <c r="BA24" s="451"/>
      <c r="BB24" s="496"/>
      <c r="BC24" s="502"/>
      <c r="BD24" s="505"/>
      <c r="BE24" s="407"/>
      <c r="BF24" s="412"/>
      <c r="BG24" s="412"/>
      <c r="BH24" s="412"/>
      <c r="BI24" s="407"/>
      <c r="BJ24" s="412"/>
      <c r="BK24" s="412"/>
      <c r="BL24" s="412"/>
      <c r="BM24" s="412"/>
    </row>
    <row r="25" spans="1:65" s="30" customFormat="1" ht="22.5" customHeight="1" x14ac:dyDescent="0.25">
      <c r="A25" s="391"/>
      <c r="B25" s="391"/>
      <c r="C25" s="391"/>
      <c r="D25" s="391"/>
      <c r="E25" s="391"/>
      <c r="F25" s="412"/>
      <c r="G25" s="391"/>
      <c r="H25" s="391"/>
      <c r="I25" s="391"/>
      <c r="J25" s="391"/>
      <c r="K25" s="391"/>
      <c r="L25" s="391"/>
      <c r="M25" s="391"/>
      <c r="N25" s="391"/>
      <c r="O25" s="391"/>
      <c r="P25" s="403"/>
      <c r="Q25" s="380"/>
      <c r="R25" s="40" t="s">
        <v>660</v>
      </c>
      <c r="S25" s="37"/>
      <c r="T25" s="37" t="s">
        <v>623</v>
      </c>
      <c r="U25" s="369"/>
      <c r="V25" s="370"/>
      <c r="W25" s="369"/>
      <c r="X25" s="400"/>
      <c r="Y25" s="403"/>
      <c r="Z25" s="377"/>
      <c r="AA25" s="377"/>
      <c r="AB25" s="377"/>
      <c r="AC25" s="377"/>
      <c r="AD25" s="380"/>
      <c r="AE25" s="377"/>
      <c r="AF25" s="377"/>
      <c r="AG25" s="377"/>
      <c r="AH25" s="380"/>
      <c r="AI25" s="386"/>
      <c r="AJ25" s="386"/>
      <c r="AK25" s="383"/>
      <c r="AL25" s="369"/>
      <c r="AM25" s="370"/>
      <c r="AN25" s="369"/>
      <c r="AO25" s="391"/>
      <c r="AP25" s="412"/>
      <c r="AQ25" s="412"/>
      <c r="AR25" s="412"/>
      <c r="AS25" s="412"/>
      <c r="AT25" s="412"/>
      <c r="AU25" s="391"/>
      <c r="AV25" s="451"/>
      <c r="AW25" s="430"/>
      <c r="AX25" s="451"/>
      <c r="AY25" s="451"/>
      <c r="AZ25" s="451"/>
      <c r="BA25" s="451"/>
      <c r="BB25" s="496"/>
      <c r="BC25" s="502"/>
      <c r="BD25" s="505"/>
      <c r="BE25" s="407"/>
      <c r="BF25" s="412"/>
      <c r="BG25" s="412"/>
      <c r="BH25" s="412"/>
      <c r="BI25" s="407"/>
      <c r="BJ25" s="412"/>
      <c r="BK25" s="412"/>
      <c r="BL25" s="412"/>
      <c r="BM25" s="412"/>
    </row>
    <row r="26" spans="1:65" s="30" customFormat="1" ht="22.5" customHeight="1" x14ac:dyDescent="0.25">
      <c r="A26" s="391"/>
      <c r="B26" s="391"/>
      <c r="C26" s="391"/>
      <c r="D26" s="391"/>
      <c r="E26" s="391"/>
      <c r="F26" s="412"/>
      <c r="G26" s="391"/>
      <c r="H26" s="391"/>
      <c r="I26" s="391"/>
      <c r="J26" s="391"/>
      <c r="K26" s="391"/>
      <c r="L26" s="391"/>
      <c r="M26" s="391"/>
      <c r="N26" s="391"/>
      <c r="O26" s="391"/>
      <c r="P26" s="404"/>
      <c r="Q26" s="381"/>
      <c r="R26" s="38" t="s">
        <v>661</v>
      </c>
      <c r="S26" s="37">
        <f>COUNTA(S7:S25)</f>
        <v>10</v>
      </c>
      <c r="T26" s="37">
        <f>COUNTA(T7:T25)</f>
        <v>9</v>
      </c>
      <c r="U26" s="369"/>
      <c r="V26" s="370"/>
      <c r="W26" s="369"/>
      <c r="X26" s="401"/>
      <c r="Y26" s="404"/>
      <c r="Z26" s="378"/>
      <c r="AA26" s="378"/>
      <c r="AB26" s="378"/>
      <c r="AC26" s="378"/>
      <c r="AD26" s="381"/>
      <c r="AE26" s="378"/>
      <c r="AF26" s="378"/>
      <c r="AG26" s="378"/>
      <c r="AH26" s="381"/>
      <c r="AI26" s="387"/>
      <c r="AJ26" s="387"/>
      <c r="AK26" s="384"/>
      <c r="AL26" s="369"/>
      <c r="AM26" s="370"/>
      <c r="AN26" s="369"/>
      <c r="AO26" s="391"/>
      <c r="AP26" s="412"/>
      <c r="AQ26" s="412"/>
      <c r="AR26" s="412"/>
      <c r="AS26" s="412"/>
      <c r="AT26" s="412"/>
      <c r="AU26" s="391"/>
      <c r="AV26" s="451"/>
      <c r="AW26" s="431"/>
      <c r="AX26" s="451"/>
      <c r="AY26" s="451"/>
      <c r="AZ26" s="451"/>
      <c r="BA26" s="451"/>
      <c r="BB26" s="496"/>
      <c r="BC26" s="503"/>
      <c r="BD26" s="509"/>
      <c r="BE26" s="408"/>
      <c r="BF26" s="412"/>
      <c r="BG26" s="412"/>
      <c r="BH26" s="412"/>
      <c r="BI26" s="408"/>
      <c r="BJ26" s="412"/>
      <c r="BK26" s="412"/>
      <c r="BL26" s="412"/>
      <c r="BM26" s="412"/>
    </row>
    <row r="27" spans="1:65" s="30" customFormat="1" ht="44.25" customHeight="1" x14ac:dyDescent="0.25">
      <c r="A27" s="391">
        <v>4</v>
      </c>
      <c r="B27" s="391" t="s">
        <v>509</v>
      </c>
      <c r="C27" s="391" t="s">
        <v>619</v>
      </c>
      <c r="D27" s="391" t="s">
        <v>620</v>
      </c>
      <c r="E27" s="391" t="s">
        <v>621</v>
      </c>
      <c r="F27" s="412" t="s">
        <v>662</v>
      </c>
      <c r="G27" s="391" t="s">
        <v>623</v>
      </c>
      <c r="H27" s="391" t="s">
        <v>623</v>
      </c>
      <c r="I27" s="391" t="s">
        <v>623</v>
      </c>
      <c r="J27" s="391" t="s">
        <v>623</v>
      </c>
      <c r="K27" s="391" t="s">
        <v>663</v>
      </c>
      <c r="L27" s="391" t="s">
        <v>664</v>
      </c>
      <c r="M27" s="391" t="s">
        <v>665</v>
      </c>
      <c r="N27" s="391" t="s">
        <v>627</v>
      </c>
      <c r="O27" s="391" t="s">
        <v>666</v>
      </c>
      <c r="P27" s="402" t="str">
        <f>IF(O27=0,"Defina la frecuencia",IF(O27="Se espera que el evento ocurra en la mayoria de las circunstancias
Mas de 1 vez en el año","Casi seguro",IF(O27="Es viable que el evento ocurra en la mayoria de las circunstancias.
Al menos 1 vez en el ultimo año","Probable",IF(O27="El Evento podrá ocurrir en algun momento.
Al menos 1 vez en los ultimos 2 años","Posible",IF(O27="El Evento podrá ocurrir en algun momento.
Al menos 1 vez en los ultimos 5 años","Improbable","Rara vez")))))</f>
        <v>Improbable</v>
      </c>
      <c r="Q27" s="379">
        <f>IF(P27="Casi seguro",100%,IF(P27="Probable",80%,IF(P27="Posible",60%,IF(P27="Improbable",40%,IF(P27="Rara vez",20%,0)))))</f>
        <v>0.4</v>
      </c>
      <c r="R27" s="40" t="s">
        <v>629</v>
      </c>
      <c r="S27" s="37" t="s">
        <v>623</v>
      </c>
      <c r="T27" s="37"/>
      <c r="U27" s="369" t="str">
        <f>IF(S46&lt;=5,"Moderado",IF(S46&lt;=11,"Mayor","Catastrofico"))</f>
        <v>Mayor</v>
      </c>
      <c r="V27" s="370">
        <f>IF(U27=0,0,IF(U27="Moderado",60%,IF(U27="Mayor",80%,100%)))</f>
        <v>0.8</v>
      </c>
      <c r="W27" s="369" t="str">
        <f>VLOOKUP(P27,Matriz!B23:G28,MATCH(U27,Matriz!B23:G23,0),FALSE)</f>
        <v>Alto</v>
      </c>
      <c r="X27" s="399" t="s">
        <v>667</v>
      </c>
      <c r="Y27" s="402" t="str">
        <f>IF(Z27="Preventivo","X",IF(Z27="Detectivo","X","X "))</f>
        <v>X</v>
      </c>
      <c r="Z27" s="376" t="s">
        <v>502</v>
      </c>
      <c r="AA27" s="376">
        <f>IF(Z27="","",IF(Z27="Preventivo",25%,15%))</f>
        <v>0.25</v>
      </c>
      <c r="AB27" s="376" t="s">
        <v>516</v>
      </c>
      <c r="AC27" s="376">
        <f>IF(AB27="Automatico",25%,15%)</f>
        <v>0.15</v>
      </c>
      <c r="AD27" s="379">
        <f>AA27+AC27</f>
        <v>0.4</v>
      </c>
      <c r="AE27" s="376" t="s">
        <v>504</v>
      </c>
      <c r="AF27" s="376" t="s">
        <v>505</v>
      </c>
      <c r="AG27" s="376" t="s">
        <v>506</v>
      </c>
      <c r="AH27" s="379">
        <f>Q27-(Q27*AD27)</f>
        <v>0.24</v>
      </c>
      <c r="AI27" s="385" t="str">
        <f>IF(AJ27=0,"Defina la frecuencia",IF(AJ27=20%,"Rara vez",IF(AJ27=40%,"Improbable",IF(AJ27=60%,"Posible",IF(AJ27=80%,"Probable","Casi seguro")))))</f>
        <v>Improbable</v>
      </c>
      <c r="AJ27" s="385">
        <f>IF(AH27&lt;20%,20%,IF(AH27&lt;40%,40%,IF(AH27&lt;60%,60%,IF(AH27&lt;80%,80%,100%))))</f>
        <v>0.4</v>
      </c>
      <c r="AK27" s="382">
        <f>VALUE(AJ27)</f>
        <v>0.4</v>
      </c>
      <c r="AL27" s="369" t="str">
        <f>U27</f>
        <v>Mayor</v>
      </c>
      <c r="AM27" s="370">
        <f>V27</f>
        <v>0.8</v>
      </c>
      <c r="AN27" s="369" t="str">
        <f>VLOOKUP(AI27,Matriz!B23:G28,MATCH(AL27,Matriz!B23:G23,0),FALSE)</f>
        <v>Alto</v>
      </c>
      <c r="AO27" s="391" t="s">
        <v>631</v>
      </c>
      <c r="AP27" s="391" t="s">
        <v>667</v>
      </c>
      <c r="AQ27" s="391" t="s">
        <v>633</v>
      </c>
      <c r="AR27" s="478">
        <v>44562</v>
      </c>
      <c r="AS27" s="478">
        <v>44926</v>
      </c>
      <c r="AT27" s="391" t="s">
        <v>521</v>
      </c>
      <c r="AU27" s="391" t="s">
        <v>668</v>
      </c>
      <c r="AV27" s="479"/>
      <c r="AW27" s="413"/>
      <c r="AX27" s="413"/>
      <c r="AY27" s="413" t="s">
        <v>636</v>
      </c>
      <c r="AZ27" s="413"/>
      <c r="BA27" s="415"/>
      <c r="BB27" s="391" t="s">
        <v>669</v>
      </c>
      <c r="BC27" s="501" t="s">
        <v>510</v>
      </c>
      <c r="BD27" s="504">
        <v>1</v>
      </c>
      <c r="BE27" s="498" t="s">
        <v>670</v>
      </c>
      <c r="BF27" s="391" t="s">
        <v>671</v>
      </c>
      <c r="BG27" s="472">
        <v>1</v>
      </c>
      <c r="BH27" s="391"/>
      <c r="BI27" s="391"/>
      <c r="BJ27" s="391"/>
      <c r="BK27" s="391"/>
      <c r="BL27" s="391"/>
      <c r="BM27" s="472"/>
    </row>
    <row r="28" spans="1:65" s="30" customFormat="1" ht="22.5" customHeight="1" x14ac:dyDescent="0.25">
      <c r="A28" s="391"/>
      <c r="B28" s="391"/>
      <c r="C28" s="391"/>
      <c r="D28" s="391"/>
      <c r="E28" s="391"/>
      <c r="F28" s="412"/>
      <c r="G28" s="391"/>
      <c r="H28" s="391"/>
      <c r="I28" s="391"/>
      <c r="J28" s="391"/>
      <c r="K28" s="391"/>
      <c r="L28" s="391"/>
      <c r="M28" s="391"/>
      <c r="N28" s="391"/>
      <c r="O28" s="391"/>
      <c r="P28" s="403"/>
      <c r="Q28" s="380"/>
      <c r="R28" s="40" t="s">
        <v>640</v>
      </c>
      <c r="S28" s="37" t="s">
        <v>623</v>
      </c>
      <c r="T28" s="37"/>
      <c r="U28" s="369"/>
      <c r="V28" s="370"/>
      <c r="W28" s="369"/>
      <c r="X28" s="400"/>
      <c r="Y28" s="403"/>
      <c r="Z28" s="377"/>
      <c r="AA28" s="377"/>
      <c r="AB28" s="377"/>
      <c r="AC28" s="377"/>
      <c r="AD28" s="380"/>
      <c r="AE28" s="377"/>
      <c r="AF28" s="377"/>
      <c r="AG28" s="377"/>
      <c r="AH28" s="380"/>
      <c r="AI28" s="386"/>
      <c r="AJ28" s="386"/>
      <c r="AK28" s="383"/>
      <c r="AL28" s="369"/>
      <c r="AM28" s="370"/>
      <c r="AN28" s="369"/>
      <c r="AO28" s="391"/>
      <c r="AP28" s="391"/>
      <c r="AQ28" s="412"/>
      <c r="AR28" s="412"/>
      <c r="AS28" s="412"/>
      <c r="AT28" s="412"/>
      <c r="AU28" s="391"/>
      <c r="AV28" s="479"/>
      <c r="AW28" s="413"/>
      <c r="AX28" s="413"/>
      <c r="AY28" s="451"/>
      <c r="AZ28" s="451"/>
      <c r="BA28" s="451"/>
      <c r="BB28" s="391"/>
      <c r="BC28" s="502"/>
      <c r="BD28" s="505"/>
      <c r="BE28" s="506"/>
      <c r="BF28" s="412"/>
      <c r="BG28" s="412"/>
      <c r="BH28" s="391"/>
      <c r="BI28" s="391"/>
      <c r="BJ28" s="391"/>
      <c r="BK28" s="412"/>
      <c r="BL28" s="412"/>
      <c r="BM28" s="412"/>
    </row>
    <row r="29" spans="1:65" s="30" customFormat="1" ht="22.5" customHeight="1" x14ac:dyDescent="0.25">
      <c r="A29" s="391"/>
      <c r="B29" s="391"/>
      <c r="C29" s="391"/>
      <c r="D29" s="391"/>
      <c r="E29" s="391"/>
      <c r="F29" s="412"/>
      <c r="G29" s="391"/>
      <c r="H29" s="391"/>
      <c r="I29" s="391"/>
      <c r="J29" s="391"/>
      <c r="K29" s="391"/>
      <c r="L29" s="391"/>
      <c r="M29" s="391"/>
      <c r="N29" s="391"/>
      <c r="O29" s="391"/>
      <c r="P29" s="403"/>
      <c r="Q29" s="380"/>
      <c r="R29" s="40" t="s">
        <v>641</v>
      </c>
      <c r="S29" s="37"/>
      <c r="T29" s="37" t="s">
        <v>623</v>
      </c>
      <c r="U29" s="369"/>
      <c r="V29" s="370"/>
      <c r="W29" s="369"/>
      <c r="X29" s="400"/>
      <c r="Y29" s="403"/>
      <c r="Z29" s="377"/>
      <c r="AA29" s="377"/>
      <c r="AB29" s="377"/>
      <c r="AC29" s="377"/>
      <c r="AD29" s="380"/>
      <c r="AE29" s="377"/>
      <c r="AF29" s="377"/>
      <c r="AG29" s="377"/>
      <c r="AH29" s="380"/>
      <c r="AI29" s="386"/>
      <c r="AJ29" s="386"/>
      <c r="AK29" s="383"/>
      <c r="AL29" s="369"/>
      <c r="AM29" s="370"/>
      <c r="AN29" s="369"/>
      <c r="AO29" s="391"/>
      <c r="AP29" s="391"/>
      <c r="AQ29" s="412"/>
      <c r="AR29" s="412"/>
      <c r="AS29" s="412"/>
      <c r="AT29" s="412"/>
      <c r="AU29" s="391"/>
      <c r="AV29" s="479"/>
      <c r="AW29" s="413"/>
      <c r="AX29" s="413"/>
      <c r="AY29" s="451"/>
      <c r="AZ29" s="451"/>
      <c r="BA29" s="451"/>
      <c r="BB29" s="391"/>
      <c r="BC29" s="502"/>
      <c r="BD29" s="505"/>
      <c r="BE29" s="506"/>
      <c r="BF29" s="412"/>
      <c r="BG29" s="412"/>
      <c r="BH29" s="391"/>
      <c r="BI29" s="391"/>
      <c r="BJ29" s="391"/>
      <c r="BK29" s="412"/>
      <c r="BL29" s="412"/>
      <c r="BM29" s="412"/>
    </row>
    <row r="30" spans="1:65" s="30" customFormat="1" ht="22.5" customHeight="1" x14ac:dyDescent="0.25">
      <c r="A30" s="391"/>
      <c r="B30" s="391"/>
      <c r="C30" s="391"/>
      <c r="D30" s="391"/>
      <c r="E30" s="391"/>
      <c r="F30" s="412"/>
      <c r="G30" s="391"/>
      <c r="H30" s="391"/>
      <c r="I30" s="391"/>
      <c r="J30" s="391"/>
      <c r="K30" s="391"/>
      <c r="L30" s="391"/>
      <c r="M30" s="391"/>
      <c r="N30" s="391"/>
      <c r="O30" s="391"/>
      <c r="P30" s="403"/>
      <c r="Q30" s="380"/>
      <c r="R30" s="40" t="s">
        <v>642</v>
      </c>
      <c r="S30" s="37"/>
      <c r="T30" s="37" t="s">
        <v>623</v>
      </c>
      <c r="U30" s="369"/>
      <c r="V30" s="370"/>
      <c r="W30" s="369"/>
      <c r="X30" s="400"/>
      <c r="Y30" s="403"/>
      <c r="Z30" s="377"/>
      <c r="AA30" s="377"/>
      <c r="AB30" s="377"/>
      <c r="AC30" s="377"/>
      <c r="AD30" s="380"/>
      <c r="AE30" s="377"/>
      <c r="AF30" s="377"/>
      <c r="AG30" s="377"/>
      <c r="AH30" s="380"/>
      <c r="AI30" s="386"/>
      <c r="AJ30" s="386"/>
      <c r="AK30" s="383"/>
      <c r="AL30" s="369"/>
      <c r="AM30" s="370"/>
      <c r="AN30" s="369"/>
      <c r="AO30" s="391"/>
      <c r="AP30" s="391"/>
      <c r="AQ30" s="412"/>
      <c r="AR30" s="412"/>
      <c r="AS30" s="412"/>
      <c r="AT30" s="412"/>
      <c r="AU30" s="391"/>
      <c r="AV30" s="479"/>
      <c r="AW30" s="413"/>
      <c r="AX30" s="413"/>
      <c r="AY30" s="451"/>
      <c r="AZ30" s="451"/>
      <c r="BA30" s="451"/>
      <c r="BB30" s="391"/>
      <c r="BC30" s="502"/>
      <c r="BD30" s="505"/>
      <c r="BE30" s="506"/>
      <c r="BF30" s="412"/>
      <c r="BG30" s="412"/>
      <c r="BH30" s="391"/>
      <c r="BI30" s="391"/>
      <c r="BJ30" s="391"/>
      <c r="BK30" s="412"/>
      <c r="BL30" s="412"/>
      <c r="BM30" s="412"/>
    </row>
    <row r="31" spans="1:65" s="30" customFormat="1" ht="22.5" customHeight="1" x14ac:dyDescent="0.25">
      <c r="A31" s="391"/>
      <c r="B31" s="391"/>
      <c r="C31" s="391"/>
      <c r="D31" s="391"/>
      <c r="E31" s="391"/>
      <c r="F31" s="412"/>
      <c r="G31" s="391"/>
      <c r="H31" s="391"/>
      <c r="I31" s="391"/>
      <c r="J31" s="391"/>
      <c r="K31" s="391"/>
      <c r="L31" s="391"/>
      <c r="M31" s="391"/>
      <c r="N31" s="391"/>
      <c r="O31" s="391"/>
      <c r="P31" s="403"/>
      <c r="Q31" s="380"/>
      <c r="R31" s="40" t="s">
        <v>643</v>
      </c>
      <c r="S31" s="37" t="s">
        <v>623</v>
      </c>
      <c r="T31" s="37"/>
      <c r="U31" s="369"/>
      <c r="V31" s="370"/>
      <c r="W31" s="369"/>
      <c r="X31" s="400"/>
      <c r="Y31" s="403"/>
      <c r="Z31" s="377"/>
      <c r="AA31" s="377"/>
      <c r="AB31" s="377"/>
      <c r="AC31" s="377"/>
      <c r="AD31" s="380"/>
      <c r="AE31" s="377"/>
      <c r="AF31" s="377"/>
      <c r="AG31" s="377"/>
      <c r="AH31" s="380"/>
      <c r="AI31" s="386"/>
      <c r="AJ31" s="386"/>
      <c r="AK31" s="383"/>
      <c r="AL31" s="369"/>
      <c r="AM31" s="370"/>
      <c r="AN31" s="369"/>
      <c r="AO31" s="391"/>
      <c r="AP31" s="391"/>
      <c r="AQ31" s="412"/>
      <c r="AR31" s="412"/>
      <c r="AS31" s="412"/>
      <c r="AT31" s="412"/>
      <c r="AU31" s="391"/>
      <c r="AV31" s="479"/>
      <c r="AW31" s="413"/>
      <c r="AX31" s="413"/>
      <c r="AY31" s="451"/>
      <c r="AZ31" s="451"/>
      <c r="BA31" s="451"/>
      <c r="BB31" s="391"/>
      <c r="BC31" s="502"/>
      <c r="BD31" s="505"/>
      <c r="BE31" s="506"/>
      <c r="BF31" s="412"/>
      <c r="BG31" s="412"/>
      <c r="BH31" s="391"/>
      <c r="BI31" s="391"/>
      <c r="BJ31" s="391"/>
      <c r="BK31" s="412"/>
      <c r="BL31" s="412"/>
      <c r="BM31" s="412"/>
    </row>
    <row r="32" spans="1:65" s="30" customFormat="1" ht="22.5" customHeight="1" x14ac:dyDescent="0.25">
      <c r="A32" s="391"/>
      <c r="B32" s="391"/>
      <c r="C32" s="391"/>
      <c r="D32" s="391"/>
      <c r="E32" s="391"/>
      <c r="F32" s="412"/>
      <c r="G32" s="391"/>
      <c r="H32" s="391"/>
      <c r="I32" s="391"/>
      <c r="J32" s="391"/>
      <c r="K32" s="391"/>
      <c r="L32" s="391"/>
      <c r="M32" s="391"/>
      <c r="N32" s="391"/>
      <c r="O32" s="391"/>
      <c r="P32" s="403"/>
      <c r="Q32" s="380"/>
      <c r="R32" s="40" t="s">
        <v>644</v>
      </c>
      <c r="S32" s="37"/>
      <c r="T32" s="37" t="s">
        <v>623</v>
      </c>
      <c r="U32" s="369"/>
      <c r="V32" s="370"/>
      <c r="W32" s="369"/>
      <c r="X32" s="400"/>
      <c r="Y32" s="403"/>
      <c r="Z32" s="377"/>
      <c r="AA32" s="377"/>
      <c r="AB32" s="377"/>
      <c r="AC32" s="377"/>
      <c r="AD32" s="380"/>
      <c r="AE32" s="377"/>
      <c r="AF32" s="377"/>
      <c r="AG32" s="377"/>
      <c r="AH32" s="380"/>
      <c r="AI32" s="386"/>
      <c r="AJ32" s="386"/>
      <c r="AK32" s="383"/>
      <c r="AL32" s="369"/>
      <c r="AM32" s="370"/>
      <c r="AN32" s="369"/>
      <c r="AO32" s="391"/>
      <c r="AP32" s="391"/>
      <c r="AQ32" s="412"/>
      <c r="AR32" s="412"/>
      <c r="AS32" s="412"/>
      <c r="AT32" s="412"/>
      <c r="AU32" s="391"/>
      <c r="AV32" s="479"/>
      <c r="AW32" s="413"/>
      <c r="AX32" s="413"/>
      <c r="AY32" s="451"/>
      <c r="AZ32" s="451"/>
      <c r="BA32" s="451"/>
      <c r="BB32" s="391"/>
      <c r="BC32" s="502"/>
      <c r="BD32" s="505"/>
      <c r="BE32" s="506"/>
      <c r="BF32" s="412"/>
      <c r="BG32" s="412"/>
      <c r="BH32" s="391"/>
      <c r="BI32" s="391"/>
      <c r="BJ32" s="391"/>
      <c r="BK32" s="412"/>
      <c r="BL32" s="412"/>
      <c r="BM32" s="412"/>
    </row>
    <row r="33" spans="1:65" s="30" customFormat="1" ht="46.5" customHeight="1" x14ac:dyDescent="0.25">
      <c r="A33" s="391"/>
      <c r="B33" s="391"/>
      <c r="C33" s="391"/>
      <c r="D33" s="391"/>
      <c r="E33" s="391"/>
      <c r="F33" s="412"/>
      <c r="G33" s="391"/>
      <c r="H33" s="391"/>
      <c r="I33" s="391"/>
      <c r="J33" s="391"/>
      <c r="K33" s="391"/>
      <c r="L33" s="391"/>
      <c r="M33" s="391"/>
      <c r="N33" s="391"/>
      <c r="O33" s="391"/>
      <c r="P33" s="403"/>
      <c r="Q33" s="380"/>
      <c r="R33" s="40" t="s">
        <v>645</v>
      </c>
      <c r="S33" s="37" t="s">
        <v>623</v>
      </c>
      <c r="T33" s="37"/>
      <c r="U33" s="369"/>
      <c r="V33" s="370"/>
      <c r="W33" s="369"/>
      <c r="X33" s="400"/>
      <c r="Y33" s="403"/>
      <c r="Z33" s="377"/>
      <c r="AA33" s="377"/>
      <c r="AB33" s="377"/>
      <c r="AC33" s="377"/>
      <c r="AD33" s="380"/>
      <c r="AE33" s="377"/>
      <c r="AF33" s="377"/>
      <c r="AG33" s="377"/>
      <c r="AH33" s="380"/>
      <c r="AI33" s="386"/>
      <c r="AJ33" s="386"/>
      <c r="AK33" s="383"/>
      <c r="AL33" s="369"/>
      <c r="AM33" s="370"/>
      <c r="AN33" s="369"/>
      <c r="AO33" s="391"/>
      <c r="AP33" s="391"/>
      <c r="AQ33" s="412"/>
      <c r="AR33" s="412"/>
      <c r="AS33" s="412"/>
      <c r="AT33" s="412"/>
      <c r="AU33" s="391"/>
      <c r="AV33" s="479"/>
      <c r="AW33" s="413"/>
      <c r="AX33" s="413"/>
      <c r="AY33" s="451"/>
      <c r="AZ33" s="451"/>
      <c r="BA33" s="451"/>
      <c r="BB33" s="391"/>
      <c r="BC33" s="502"/>
      <c r="BD33" s="505"/>
      <c r="BE33" s="506"/>
      <c r="BF33" s="473"/>
      <c r="BG33" s="473"/>
      <c r="BH33" s="391"/>
      <c r="BI33" s="391"/>
      <c r="BJ33" s="391"/>
      <c r="BK33" s="412"/>
      <c r="BL33" s="412"/>
      <c r="BM33" s="412"/>
    </row>
    <row r="34" spans="1:65" s="30" customFormat="1" ht="22.5" customHeight="1" x14ac:dyDescent="0.25">
      <c r="A34" s="391"/>
      <c r="B34" s="391"/>
      <c r="C34" s="391"/>
      <c r="D34" s="391"/>
      <c r="E34" s="391"/>
      <c r="F34" s="412"/>
      <c r="G34" s="391"/>
      <c r="H34" s="391"/>
      <c r="I34" s="391"/>
      <c r="J34" s="391"/>
      <c r="K34" s="391"/>
      <c r="L34" s="391"/>
      <c r="M34" s="391"/>
      <c r="N34" s="391"/>
      <c r="O34" s="391"/>
      <c r="P34" s="403"/>
      <c r="Q34" s="380"/>
      <c r="R34" s="40" t="s">
        <v>646</v>
      </c>
      <c r="S34" s="37"/>
      <c r="T34" s="37" t="s">
        <v>623</v>
      </c>
      <c r="U34" s="369"/>
      <c r="V34" s="370"/>
      <c r="W34" s="369"/>
      <c r="X34" s="400"/>
      <c r="Y34" s="403"/>
      <c r="Z34" s="377"/>
      <c r="AA34" s="377"/>
      <c r="AB34" s="377"/>
      <c r="AC34" s="377"/>
      <c r="AD34" s="380"/>
      <c r="AE34" s="377"/>
      <c r="AF34" s="377"/>
      <c r="AG34" s="377"/>
      <c r="AH34" s="380"/>
      <c r="AI34" s="386"/>
      <c r="AJ34" s="386"/>
      <c r="AK34" s="383"/>
      <c r="AL34" s="369"/>
      <c r="AM34" s="370"/>
      <c r="AN34" s="369"/>
      <c r="AO34" s="391"/>
      <c r="AP34" s="391" t="s">
        <v>672</v>
      </c>
      <c r="AQ34" s="391" t="s">
        <v>633</v>
      </c>
      <c r="AR34" s="478">
        <v>44562</v>
      </c>
      <c r="AS34" s="478">
        <v>44926</v>
      </c>
      <c r="AT34" s="391" t="s">
        <v>521</v>
      </c>
      <c r="AU34" s="391" t="s">
        <v>668</v>
      </c>
      <c r="AV34" s="413"/>
      <c r="AW34" s="413"/>
      <c r="AX34" s="413"/>
      <c r="AY34" s="413" t="s">
        <v>636</v>
      </c>
      <c r="AZ34" s="413"/>
      <c r="BA34" s="415"/>
      <c r="BB34" s="495" t="s">
        <v>673</v>
      </c>
      <c r="BC34" s="445" t="s">
        <v>510</v>
      </c>
      <c r="BD34" s="474">
        <v>1</v>
      </c>
      <c r="BE34" s="515" t="s">
        <v>670</v>
      </c>
      <c r="BF34" s="445" t="s">
        <v>674</v>
      </c>
      <c r="BG34" s="446">
        <v>0.8</v>
      </c>
      <c r="BH34" s="507"/>
      <c r="BI34" s="391"/>
      <c r="BJ34" s="391"/>
      <c r="BK34" s="391"/>
      <c r="BL34" s="391"/>
      <c r="BM34" s="472"/>
    </row>
    <row r="35" spans="1:65" s="30" customFormat="1" ht="22.5" customHeight="1" x14ac:dyDescent="0.25">
      <c r="A35" s="391"/>
      <c r="B35" s="391"/>
      <c r="C35" s="391"/>
      <c r="D35" s="391"/>
      <c r="E35" s="391"/>
      <c r="F35" s="412"/>
      <c r="G35" s="391"/>
      <c r="H35" s="391"/>
      <c r="I35" s="391"/>
      <c r="J35" s="391"/>
      <c r="K35" s="391"/>
      <c r="L35" s="391"/>
      <c r="M35" s="391"/>
      <c r="N35" s="391"/>
      <c r="O35" s="391"/>
      <c r="P35" s="403"/>
      <c r="Q35" s="380"/>
      <c r="R35" s="40" t="s">
        <v>650</v>
      </c>
      <c r="S35" s="37"/>
      <c r="T35" s="37" t="s">
        <v>623</v>
      </c>
      <c r="U35" s="369"/>
      <c r="V35" s="370"/>
      <c r="W35" s="369"/>
      <c r="X35" s="400"/>
      <c r="Y35" s="403"/>
      <c r="Z35" s="377"/>
      <c r="AA35" s="377"/>
      <c r="AB35" s="377"/>
      <c r="AC35" s="377"/>
      <c r="AD35" s="380"/>
      <c r="AE35" s="377"/>
      <c r="AF35" s="377"/>
      <c r="AG35" s="377"/>
      <c r="AH35" s="380"/>
      <c r="AI35" s="386"/>
      <c r="AJ35" s="386"/>
      <c r="AK35" s="383"/>
      <c r="AL35" s="369"/>
      <c r="AM35" s="370"/>
      <c r="AN35" s="369"/>
      <c r="AO35" s="391"/>
      <c r="AP35" s="391"/>
      <c r="AQ35" s="412"/>
      <c r="AR35" s="412"/>
      <c r="AS35" s="412"/>
      <c r="AT35" s="412"/>
      <c r="AU35" s="391"/>
      <c r="AV35" s="451"/>
      <c r="AW35" s="451"/>
      <c r="AX35" s="451"/>
      <c r="AY35" s="451"/>
      <c r="AZ35" s="451"/>
      <c r="BA35" s="451"/>
      <c r="BB35" s="496"/>
      <c r="BC35" s="445"/>
      <c r="BD35" s="474"/>
      <c r="BE35" s="516"/>
      <c r="BF35" s="460"/>
      <c r="BG35" s="460"/>
      <c r="BH35" s="508"/>
      <c r="BI35" s="412"/>
      <c r="BJ35" s="412"/>
      <c r="BK35" s="412"/>
      <c r="BL35" s="412"/>
      <c r="BM35" s="412"/>
    </row>
    <row r="36" spans="1:65" s="30" customFormat="1" ht="22.5" customHeight="1" x14ac:dyDescent="0.25">
      <c r="A36" s="391"/>
      <c r="B36" s="391"/>
      <c r="C36" s="391"/>
      <c r="D36" s="391"/>
      <c r="E36" s="391"/>
      <c r="F36" s="412"/>
      <c r="G36" s="391"/>
      <c r="H36" s="391"/>
      <c r="I36" s="391"/>
      <c r="J36" s="391"/>
      <c r="K36" s="391"/>
      <c r="L36" s="391"/>
      <c r="M36" s="391"/>
      <c r="N36" s="391"/>
      <c r="O36" s="391"/>
      <c r="P36" s="403"/>
      <c r="Q36" s="380"/>
      <c r="R36" s="40" t="s">
        <v>651</v>
      </c>
      <c r="S36" s="37" t="s">
        <v>623</v>
      </c>
      <c r="T36" s="37"/>
      <c r="U36" s="369"/>
      <c r="V36" s="370"/>
      <c r="W36" s="369"/>
      <c r="X36" s="400"/>
      <c r="Y36" s="403"/>
      <c r="Z36" s="377"/>
      <c r="AA36" s="377"/>
      <c r="AB36" s="377"/>
      <c r="AC36" s="377"/>
      <c r="AD36" s="380"/>
      <c r="AE36" s="377"/>
      <c r="AF36" s="377"/>
      <c r="AG36" s="377"/>
      <c r="AH36" s="380"/>
      <c r="AI36" s="386"/>
      <c r="AJ36" s="386"/>
      <c r="AK36" s="383"/>
      <c r="AL36" s="369"/>
      <c r="AM36" s="370"/>
      <c r="AN36" s="369"/>
      <c r="AO36" s="391"/>
      <c r="AP36" s="391"/>
      <c r="AQ36" s="412"/>
      <c r="AR36" s="412"/>
      <c r="AS36" s="412"/>
      <c r="AT36" s="412"/>
      <c r="AU36" s="391"/>
      <c r="AV36" s="451"/>
      <c r="AW36" s="451"/>
      <c r="AX36" s="451"/>
      <c r="AY36" s="451"/>
      <c r="AZ36" s="451"/>
      <c r="BA36" s="451"/>
      <c r="BB36" s="496"/>
      <c r="BC36" s="445"/>
      <c r="BD36" s="474"/>
      <c r="BE36" s="516"/>
      <c r="BF36" s="460"/>
      <c r="BG36" s="460"/>
      <c r="BH36" s="508"/>
      <c r="BI36" s="412"/>
      <c r="BJ36" s="412"/>
      <c r="BK36" s="412"/>
      <c r="BL36" s="412"/>
      <c r="BM36" s="412"/>
    </row>
    <row r="37" spans="1:65" s="30" customFormat="1" ht="22.5" customHeight="1" x14ac:dyDescent="0.25">
      <c r="A37" s="391"/>
      <c r="B37" s="391"/>
      <c r="C37" s="391"/>
      <c r="D37" s="391"/>
      <c r="E37" s="391"/>
      <c r="F37" s="412"/>
      <c r="G37" s="391"/>
      <c r="H37" s="391"/>
      <c r="I37" s="391"/>
      <c r="J37" s="391"/>
      <c r="K37" s="391"/>
      <c r="L37" s="391"/>
      <c r="M37" s="391"/>
      <c r="N37" s="391"/>
      <c r="O37" s="391"/>
      <c r="P37" s="403"/>
      <c r="Q37" s="380"/>
      <c r="R37" s="40" t="s">
        <v>652</v>
      </c>
      <c r="S37" s="37" t="s">
        <v>623</v>
      </c>
      <c r="T37" s="37"/>
      <c r="U37" s="369"/>
      <c r="V37" s="370"/>
      <c r="W37" s="369"/>
      <c r="X37" s="400"/>
      <c r="Y37" s="403"/>
      <c r="Z37" s="377"/>
      <c r="AA37" s="377"/>
      <c r="AB37" s="377"/>
      <c r="AC37" s="377"/>
      <c r="AD37" s="380"/>
      <c r="AE37" s="377"/>
      <c r="AF37" s="377"/>
      <c r="AG37" s="377"/>
      <c r="AH37" s="380"/>
      <c r="AI37" s="386"/>
      <c r="AJ37" s="386"/>
      <c r="AK37" s="383"/>
      <c r="AL37" s="369"/>
      <c r="AM37" s="370"/>
      <c r="AN37" s="369"/>
      <c r="AO37" s="391"/>
      <c r="AP37" s="391"/>
      <c r="AQ37" s="412"/>
      <c r="AR37" s="412"/>
      <c r="AS37" s="412"/>
      <c r="AT37" s="412"/>
      <c r="AU37" s="391"/>
      <c r="AV37" s="451"/>
      <c r="AW37" s="451"/>
      <c r="AX37" s="451"/>
      <c r="AY37" s="451"/>
      <c r="AZ37" s="451"/>
      <c r="BA37" s="451"/>
      <c r="BB37" s="496"/>
      <c r="BC37" s="445"/>
      <c r="BD37" s="474"/>
      <c r="BE37" s="516"/>
      <c r="BF37" s="460"/>
      <c r="BG37" s="460"/>
      <c r="BH37" s="508"/>
      <c r="BI37" s="412"/>
      <c r="BJ37" s="412"/>
      <c r="BK37" s="412"/>
      <c r="BL37" s="412"/>
      <c r="BM37" s="412"/>
    </row>
    <row r="38" spans="1:65" s="30" customFormat="1" ht="22.5" customHeight="1" x14ac:dyDescent="0.25">
      <c r="A38" s="391"/>
      <c r="B38" s="391"/>
      <c r="C38" s="391"/>
      <c r="D38" s="391"/>
      <c r="E38" s="391"/>
      <c r="F38" s="412"/>
      <c r="G38" s="391"/>
      <c r="H38" s="391"/>
      <c r="I38" s="391"/>
      <c r="J38" s="391"/>
      <c r="K38" s="391"/>
      <c r="L38" s="391"/>
      <c r="M38" s="391"/>
      <c r="N38" s="391"/>
      <c r="O38" s="391"/>
      <c r="P38" s="403"/>
      <c r="Q38" s="380"/>
      <c r="R38" s="40" t="s">
        <v>653</v>
      </c>
      <c r="S38" s="37" t="s">
        <v>623</v>
      </c>
      <c r="T38" s="37"/>
      <c r="U38" s="369"/>
      <c r="V38" s="370"/>
      <c r="W38" s="369"/>
      <c r="X38" s="400"/>
      <c r="Y38" s="403"/>
      <c r="Z38" s="377"/>
      <c r="AA38" s="377"/>
      <c r="AB38" s="377"/>
      <c r="AC38" s="377"/>
      <c r="AD38" s="380"/>
      <c r="AE38" s="377"/>
      <c r="AF38" s="377"/>
      <c r="AG38" s="377"/>
      <c r="AH38" s="380"/>
      <c r="AI38" s="386"/>
      <c r="AJ38" s="386"/>
      <c r="AK38" s="383"/>
      <c r="AL38" s="369"/>
      <c r="AM38" s="370"/>
      <c r="AN38" s="369"/>
      <c r="AO38" s="391"/>
      <c r="AP38" s="391"/>
      <c r="AQ38" s="412"/>
      <c r="AR38" s="412"/>
      <c r="AS38" s="412"/>
      <c r="AT38" s="412"/>
      <c r="AU38" s="391"/>
      <c r="AV38" s="451"/>
      <c r="AW38" s="451"/>
      <c r="AX38" s="451"/>
      <c r="AY38" s="451"/>
      <c r="AZ38" s="451"/>
      <c r="BA38" s="451"/>
      <c r="BB38" s="496"/>
      <c r="BC38" s="445"/>
      <c r="BD38" s="474"/>
      <c r="BE38" s="516"/>
      <c r="BF38" s="460"/>
      <c r="BG38" s="460"/>
      <c r="BH38" s="508"/>
      <c r="BI38" s="412"/>
      <c r="BJ38" s="412"/>
      <c r="BK38" s="412"/>
      <c r="BL38" s="412"/>
      <c r="BM38" s="412"/>
    </row>
    <row r="39" spans="1:65" s="30" customFormat="1" ht="22.5" customHeight="1" x14ac:dyDescent="0.25">
      <c r="A39" s="391"/>
      <c r="B39" s="391"/>
      <c r="C39" s="391"/>
      <c r="D39" s="391"/>
      <c r="E39" s="391"/>
      <c r="F39" s="412"/>
      <c r="G39" s="391"/>
      <c r="H39" s="391"/>
      <c r="I39" s="391"/>
      <c r="J39" s="391"/>
      <c r="K39" s="391"/>
      <c r="L39" s="391"/>
      <c r="M39" s="391"/>
      <c r="N39" s="391"/>
      <c r="O39" s="391"/>
      <c r="P39" s="403"/>
      <c r="Q39" s="380"/>
      <c r="R39" s="40" t="s">
        <v>654</v>
      </c>
      <c r="S39" s="37" t="s">
        <v>623</v>
      </c>
      <c r="T39" s="37"/>
      <c r="U39" s="369"/>
      <c r="V39" s="370"/>
      <c r="W39" s="369"/>
      <c r="X39" s="400"/>
      <c r="Y39" s="403"/>
      <c r="Z39" s="377"/>
      <c r="AA39" s="377"/>
      <c r="AB39" s="377"/>
      <c r="AC39" s="377"/>
      <c r="AD39" s="380"/>
      <c r="AE39" s="377"/>
      <c r="AF39" s="377"/>
      <c r="AG39" s="377"/>
      <c r="AH39" s="380"/>
      <c r="AI39" s="386"/>
      <c r="AJ39" s="386"/>
      <c r="AK39" s="383"/>
      <c r="AL39" s="369"/>
      <c r="AM39" s="370"/>
      <c r="AN39" s="369"/>
      <c r="AO39" s="391"/>
      <c r="AP39" s="391"/>
      <c r="AQ39" s="412"/>
      <c r="AR39" s="412"/>
      <c r="AS39" s="412"/>
      <c r="AT39" s="412"/>
      <c r="AU39" s="391"/>
      <c r="AV39" s="451"/>
      <c r="AW39" s="451"/>
      <c r="AX39" s="451"/>
      <c r="AY39" s="451"/>
      <c r="AZ39" s="451"/>
      <c r="BA39" s="451"/>
      <c r="BB39" s="496"/>
      <c r="BC39" s="445"/>
      <c r="BD39" s="474"/>
      <c r="BE39" s="516"/>
      <c r="BF39" s="460"/>
      <c r="BG39" s="460"/>
      <c r="BH39" s="508"/>
      <c r="BI39" s="412"/>
      <c r="BJ39" s="412"/>
      <c r="BK39" s="412"/>
      <c r="BL39" s="412"/>
      <c r="BM39" s="412"/>
    </row>
    <row r="40" spans="1:65" s="30" customFormat="1" ht="22.5" customHeight="1" x14ac:dyDescent="0.25">
      <c r="A40" s="391"/>
      <c r="B40" s="391"/>
      <c r="C40" s="391"/>
      <c r="D40" s="391"/>
      <c r="E40" s="391"/>
      <c r="F40" s="412"/>
      <c r="G40" s="391"/>
      <c r="H40" s="391"/>
      <c r="I40" s="391"/>
      <c r="J40" s="391"/>
      <c r="K40" s="391"/>
      <c r="L40" s="391"/>
      <c r="M40" s="391"/>
      <c r="N40" s="391"/>
      <c r="O40" s="391"/>
      <c r="P40" s="403"/>
      <c r="Q40" s="380"/>
      <c r="R40" s="40" t="s">
        <v>655</v>
      </c>
      <c r="S40" s="37" t="s">
        <v>623</v>
      </c>
      <c r="T40" s="37"/>
      <c r="U40" s="369"/>
      <c r="V40" s="370"/>
      <c r="W40" s="369"/>
      <c r="X40" s="400"/>
      <c r="Y40" s="403"/>
      <c r="Z40" s="377"/>
      <c r="AA40" s="377"/>
      <c r="AB40" s="377"/>
      <c r="AC40" s="377"/>
      <c r="AD40" s="380"/>
      <c r="AE40" s="377"/>
      <c r="AF40" s="377"/>
      <c r="AG40" s="377"/>
      <c r="AH40" s="380"/>
      <c r="AI40" s="386"/>
      <c r="AJ40" s="386"/>
      <c r="AK40" s="383"/>
      <c r="AL40" s="369"/>
      <c r="AM40" s="370"/>
      <c r="AN40" s="369"/>
      <c r="AO40" s="391"/>
      <c r="AP40" s="391"/>
      <c r="AQ40" s="412"/>
      <c r="AR40" s="412"/>
      <c r="AS40" s="412"/>
      <c r="AT40" s="412"/>
      <c r="AU40" s="391"/>
      <c r="AV40" s="451"/>
      <c r="AW40" s="451"/>
      <c r="AX40" s="451"/>
      <c r="AY40" s="451"/>
      <c r="AZ40" s="451"/>
      <c r="BA40" s="451"/>
      <c r="BB40" s="496"/>
      <c r="BC40" s="445"/>
      <c r="BD40" s="474"/>
      <c r="BE40" s="516"/>
      <c r="BF40" s="460"/>
      <c r="BG40" s="460"/>
      <c r="BH40" s="508"/>
      <c r="BI40" s="412"/>
      <c r="BJ40" s="412"/>
      <c r="BK40" s="412"/>
      <c r="BL40" s="412"/>
      <c r="BM40" s="412"/>
    </row>
    <row r="41" spans="1:65" s="30" customFormat="1" ht="22.5" customHeight="1" x14ac:dyDescent="0.25">
      <c r="A41" s="391"/>
      <c r="B41" s="391"/>
      <c r="C41" s="391"/>
      <c r="D41" s="391"/>
      <c r="E41" s="391"/>
      <c r="F41" s="412"/>
      <c r="G41" s="391"/>
      <c r="H41" s="391"/>
      <c r="I41" s="391"/>
      <c r="J41" s="391"/>
      <c r="K41" s="391"/>
      <c r="L41" s="391"/>
      <c r="M41" s="391"/>
      <c r="N41" s="391"/>
      <c r="O41" s="391"/>
      <c r="P41" s="403"/>
      <c r="Q41" s="380"/>
      <c r="R41" s="40" t="s">
        <v>656</v>
      </c>
      <c r="S41" s="37"/>
      <c r="T41" s="37" t="s">
        <v>623</v>
      </c>
      <c r="U41" s="369"/>
      <c r="V41" s="370"/>
      <c r="W41" s="369"/>
      <c r="X41" s="400"/>
      <c r="Y41" s="403"/>
      <c r="Z41" s="377"/>
      <c r="AA41" s="377"/>
      <c r="AB41" s="377"/>
      <c r="AC41" s="377"/>
      <c r="AD41" s="380"/>
      <c r="AE41" s="377"/>
      <c r="AF41" s="377"/>
      <c r="AG41" s="377"/>
      <c r="AH41" s="380"/>
      <c r="AI41" s="386"/>
      <c r="AJ41" s="386"/>
      <c r="AK41" s="383"/>
      <c r="AL41" s="369"/>
      <c r="AM41" s="370"/>
      <c r="AN41" s="369"/>
      <c r="AO41" s="391"/>
      <c r="AP41" s="391"/>
      <c r="AQ41" s="412"/>
      <c r="AR41" s="412"/>
      <c r="AS41" s="412"/>
      <c r="AT41" s="412"/>
      <c r="AU41" s="391"/>
      <c r="AV41" s="451"/>
      <c r="AW41" s="451"/>
      <c r="AX41" s="451"/>
      <c r="AY41" s="451"/>
      <c r="AZ41" s="451"/>
      <c r="BA41" s="451"/>
      <c r="BB41" s="496"/>
      <c r="BC41" s="445"/>
      <c r="BD41" s="474"/>
      <c r="BE41" s="516"/>
      <c r="BF41" s="460"/>
      <c r="BG41" s="460"/>
      <c r="BH41" s="508"/>
      <c r="BI41" s="412"/>
      <c r="BJ41" s="412"/>
      <c r="BK41" s="412"/>
      <c r="BL41" s="412"/>
      <c r="BM41" s="412"/>
    </row>
    <row r="42" spans="1:65" s="30" customFormat="1" ht="22.5" customHeight="1" x14ac:dyDescent="0.25">
      <c r="A42" s="391"/>
      <c r="B42" s="391"/>
      <c r="C42" s="391"/>
      <c r="D42" s="391"/>
      <c r="E42" s="391"/>
      <c r="F42" s="412"/>
      <c r="G42" s="391"/>
      <c r="H42" s="391"/>
      <c r="I42" s="391"/>
      <c r="J42" s="391"/>
      <c r="K42" s="391"/>
      <c r="L42" s="391"/>
      <c r="M42" s="391"/>
      <c r="N42" s="391"/>
      <c r="O42" s="391"/>
      <c r="P42" s="403"/>
      <c r="Q42" s="380"/>
      <c r="R42" s="40" t="s">
        <v>657</v>
      </c>
      <c r="S42" s="37"/>
      <c r="T42" s="37" t="s">
        <v>623</v>
      </c>
      <c r="U42" s="369"/>
      <c r="V42" s="370"/>
      <c r="W42" s="369"/>
      <c r="X42" s="400"/>
      <c r="Y42" s="403"/>
      <c r="Z42" s="377"/>
      <c r="AA42" s="377"/>
      <c r="AB42" s="377"/>
      <c r="AC42" s="377"/>
      <c r="AD42" s="380"/>
      <c r="AE42" s="377"/>
      <c r="AF42" s="377"/>
      <c r="AG42" s="377"/>
      <c r="AH42" s="380"/>
      <c r="AI42" s="386"/>
      <c r="AJ42" s="386"/>
      <c r="AK42" s="383"/>
      <c r="AL42" s="369"/>
      <c r="AM42" s="370"/>
      <c r="AN42" s="369"/>
      <c r="AO42" s="391"/>
      <c r="AP42" s="391"/>
      <c r="AQ42" s="412"/>
      <c r="AR42" s="412"/>
      <c r="AS42" s="412"/>
      <c r="AT42" s="412"/>
      <c r="AU42" s="391"/>
      <c r="AV42" s="451"/>
      <c r="AW42" s="451"/>
      <c r="AX42" s="451"/>
      <c r="AY42" s="451"/>
      <c r="AZ42" s="451"/>
      <c r="BA42" s="451"/>
      <c r="BB42" s="496"/>
      <c r="BC42" s="445"/>
      <c r="BD42" s="474"/>
      <c r="BE42" s="516"/>
      <c r="BF42" s="460"/>
      <c r="BG42" s="460"/>
      <c r="BH42" s="508"/>
      <c r="BI42" s="412"/>
      <c r="BJ42" s="412"/>
      <c r="BK42" s="412"/>
      <c r="BL42" s="412"/>
      <c r="BM42" s="412"/>
    </row>
    <row r="43" spans="1:65" s="30" customFormat="1" ht="22.5" customHeight="1" x14ac:dyDescent="0.25">
      <c r="A43" s="391"/>
      <c r="B43" s="391"/>
      <c r="C43" s="391"/>
      <c r="D43" s="391"/>
      <c r="E43" s="391"/>
      <c r="F43" s="412"/>
      <c r="G43" s="391"/>
      <c r="H43" s="391"/>
      <c r="I43" s="391"/>
      <c r="J43" s="391"/>
      <c r="K43" s="391"/>
      <c r="L43" s="391"/>
      <c r="M43" s="391"/>
      <c r="N43" s="391"/>
      <c r="O43" s="391"/>
      <c r="P43" s="403"/>
      <c r="Q43" s="380"/>
      <c r="R43" s="40" t="s">
        <v>658</v>
      </c>
      <c r="S43" s="37"/>
      <c r="T43" s="37" t="s">
        <v>623</v>
      </c>
      <c r="U43" s="369"/>
      <c r="V43" s="370"/>
      <c r="W43" s="369"/>
      <c r="X43" s="400"/>
      <c r="Y43" s="403"/>
      <c r="Z43" s="377"/>
      <c r="AA43" s="377"/>
      <c r="AB43" s="377"/>
      <c r="AC43" s="377"/>
      <c r="AD43" s="380"/>
      <c r="AE43" s="377"/>
      <c r="AF43" s="377"/>
      <c r="AG43" s="377"/>
      <c r="AH43" s="380"/>
      <c r="AI43" s="386"/>
      <c r="AJ43" s="386"/>
      <c r="AK43" s="383"/>
      <c r="AL43" s="369"/>
      <c r="AM43" s="370"/>
      <c r="AN43" s="369"/>
      <c r="AO43" s="391"/>
      <c r="AP43" s="391"/>
      <c r="AQ43" s="412"/>
      <c r="AR43" s="412"/>
      <c r="AS43" s="412"/>
      <c r="AT43" s="412"/>
      <c r="AU43" s="391"/>
      <c r="AV43" s="451"/>
      <c r="AW43" s="451"/>
      <c r="AX43" s="451"/>
      <c r="AY43" s="451"/>
      <c r="AZ43" s="451"/>
      <c r="BA43" s="451"/>
      <c r="BB43" s="496"/>
      <c r="BC43" s="445"/>
      <c r="BD43" s="474"/>
      <c r="BE43" s="516"/>
      <c r="BF43" s="460"/>
      <c r="BG43" s="460"/>
      <c r="BH43" s="508"/>
      <c r="BI43" s="412"/>
      <c r="BJ43" s="412"/>
      <c r="BK43" s="412"/>
      <c r="BL43" s="412"/>
      <c r="BM43" s="412"/>
    </row>
    <row r="44" spans="1:65" s="30" customFormat="1" ht="22.5" customHeight="1" x14ac:dyDescent="0.25">
      <c r="A44" s="391"/>
      <c r="B44" s="391"/>
      <c r="C44" s="391"/>
      <c r="D44" s="391"/>
      <c r="E44" s="391"/>
      <c r="F44" s="412"/>
      <c r="G44" s="391"/>
      <c r="H44" s="391"/>
      <c r="I44" s="391"/>
      <c r="J44" s="391"/>
      <c r="K44" s="391"/>
      <c r="L44" s="391"/>
      <c r="M44" s="391"/>
      <c r="N44" s="391"/>
      <c r="O44" s="391"/>
      <c r="P44" s="403"/>
      <c r="Q44" s="380"/>
      <c r="R44" s="40" t="s">
        <v>659</v>
      </c>
      <c r="S44" s="37"/>
      <c r="T44" s="37" t="s">
        <v>623</v>
      </c>
      <c r="U44" s="369"/>
      <c r="V44" s="370"/>
      <c r="W44" s="369"/>
      <c r="X44" s="400"/>
      <c r="Y44" s="403"/>
      <c r="Z44" s="377"/>
      <c r="AA44" s="377"/>
      <c r="AB44" s="377"/>
      <c r="AC44" s="377"/>
      <c r="AD44" s="380"/>
      <c r="AE44" s="377"/>
      <c r="AF44" s="377"/>
      <c r="AG44" s="377"/>
      <c r="AH44" s="380"/>
      <c r="AI44" s="386"/>
      <c r="AJ44" s="386"/>
      <c r="AK44" s="383"/>
      <c r="AL44" s="369"/>
      <c r="AM44" s="370"/>
      <c r="AN44" s="369"/>
      <c r="AO44" s="391"/>
      <c r="AP44" s="391"/>
      <c r="AQ44" s="412"/>
      <c r="AR44" s="412"/>
      <c r="AS44" s="412"/>
      <c r="AT44" s="412"/>
      <c r="AU44" s="391"/>
      <c r="AV44" s="451"/>
      <c r="AW44" s="451"/>
      <c r="AX44" s="451"/>
      <c r="AY44" s="451"/>
      <c r="AZ44" s="451"/>
      <c r="BA44" s="451"/>
      <c r="BB44" s="496"/>
      <c r="BC44" s="445"/>
      <c r="BD44" s="474"/>
      <c r="BE44" s="516"/>
      <c r="BF44" s="460"/>
      <c r="BG44" s="460"/>
      <c r="BH44" s="508"/>
      <c r="BI44" s="412"/>
      <c r="BJ44" s="412"/>
      <c r="BK44" s="412"/>
      <c r="BL44" s="412"/>
      <c r="BM44" s="412"/>
    </row>
    <row r="45" spans="1:65" s="30" customFormat="1" ht="22.5" customHeight="1" x14ac:dyDescent="0.25">
      <c r="A45" s="391"/>
      <c r="B45" s="391"/>
      <c r="C45" s="391"/>
      <c r="D45" s="391"/>
      <c r="E45" s="391"/>
      <c r="F45" s="412"/>
      <c r="G45" s="391"/>
      <c r="H45" s="391"/>
      <c r="I45" s="391"/>
      <c r="J45" s="391"/>
      <c r="K45" s="391"/>
      <c r="L45" s="391"/>
      <c r="M45" s="391"/>
      <c r="N45" s="391"/>
      <c r="O45" s="391"/>
      <c r="P45" s="403"/>
      <c r="Q45" s="380"/>
      <c r="R45" s="40" t="s">
        <v>660</v>
      </c>
      <c r="S45" s="37"/>
      <c r="T45" s="37" t="s">
        <v>623</v>
      </c>
      <c r="U45" s="369"/>
      <c r="V45" s="370"/>
      <c r="W45" s="369"/>
      <c r="X45" s="400"/>
      <c r="Y45" s="403"/>
      <c r="Z45" s="377"/>
      <c r="AA45" s="377"/>
      <c r="AB45" s="377"/>
      <c r="AC45" s="377"/>
      <c r="AD45" s="380"/>
      <c r="AE45" s="377"/>
      <c r="AF45" s="377"/>
      <c r="AG45" s="377"/>
      <c r="AH45" s="380"/>
      <c r="AI45" s="386"/>
      <c r="AJ45" s="386"/>
      <c r="AK45" s="383"/>
      <c r="AL45" s="369"/>
      <c r="AM45" s="370"/>
      <c r="AN45" s="369"/>
      <c r="AO45" s="391"/>
      <c r="AP45" s="391"/>
      <c r="AQ45" s="412"/>
      <c r="AR45" s="412"/>
      <c r="AS45" s="412"/>
      <c r="AT45" s="412"/>
      <c r="AU45" s="391"/>
      <c r="AV45" s="451"/>
      <c r="AW45" s="451"/>
      <c r="AX45" s="451"/>
      <c r="AY45" s="451"/>
      <c r="AZ45" s="451"/>
      <c r="BA45" s="451"/>
      <c r="BB45" s="496"/>
      <c r="BC45" s="445"/>
      <c r="BD45" s="474"/>
      <c r="BE45" s="516"/>
      <c r="BF45" s="460"/>
      <c r="BG45" s="460"/>
      <c r="BH45" s="508"/>
      <c r="BI45" s="412"/>
      <c r="BJ45" s="412"/>
      <c r="BK45" s="412"/>
      <c r="BL45" s="412"/>
      <c r="BM45" s="412"/>
    </row>
    <row r="46" spans="1:65" s="30" customFormat="1" ht="22.5" customHeight="1" x14ac:dyDescent="0.25">
      <c r="A46" s="391"/>
      <c r="B46" s="391"/>
      <c r="C46" s="391"/>
      <c r="D46" s="391"/>
      <c r="E46" s="391"/>
      <c r="F46" s="412"/>
      <c r="G46" s="391"/>
      <c r="H46" s="391"/>
      <c r="I46" s="391"/>
      <c r="J46" s="391"/>
      <c r="K46" s="391"/>
      <c r="L46" s="391"/>
      <c r="M46" s="391"/>
      <c r="N46" s="391"/>
      <c r="O46" s="391"/>
      <c r="P46" s="404"/>
      <c r="Q46" s="381"/>
      <c r="R46" s="38" t="s">
        <v>661</v>
      </c>
      <c r="S46" s="37">
        <f>COUNTA(S27:S45)</f>
        <v>9</v>
      </c>
      <c r="T46" s="37">
        <f>COUNTA(T27:T45)</f>
        <v>10</v>
      </c>
      <c r="U46" s="369"/>
      <c r="V46" s="370"/>
      <c r="W46" s="369"/>
      <c r="X46" s="401"/>
      <c r="Y46" s="404"/>
      <c r="Z46" s="378"/>
      <c r="AA46" s="378"/>
      <c r="AB46" s="378"/>
      <c r="AC46" s="378"/>
      <c r="AD46" s="381"/>
      <c r="AE46" s="378"/>
      <c r="AF46" s="378"/>
      <c r="AG46" s="378"/>
      <c r="AH46" s="381"/>
      <c r="AI46" s="387"/>
      <c r="AJ46" s="387"/>
      <c r="AK46" s="384"/>
      <c r="AL46" s="369"/>
      <c r="AM46" s="370"/>
      <c r="AN46" s="369"/>
      <c r="AO46" s="391"/>
      <c r="AP46" s="391"/>
      <c r="AQ46" s="412"/>
      <c r="AR46" s="412"/>
      <c r="AS46" s="412"/>
      <c r="AT46" s="412"/>
      <c r="AU46" s="391"/>
      <c r="AV46" s="451"/>
      <c r="AW46" s="451"/>
      <c r="AX46" s="451"/>
      <c r="AY46" s="451"/>
      <c r="AZ46" s="451"/>
      <c r="BA46" s="451"/>
      <c r="BB46" s="497"/>
      <c r="BC46" s="445"/>
      <c r="BD46" s="474"/>
      <c r="BE46" s="517"/>
      <c r="BF46" s="460"/>
      <c r="BG46" s="460"/>
      <c r="BH46" s="508"/>
      <c r="BI46" s="412"/>
      <c r="BJ46" s="412"/>
      <c r="BK46" s="412"/>
      <c r="BL46" s="412"/>
      <c r="BM46" s="412"/>
    </row>
    <row r="47" spans="1:65" ht="22.5" customHeight="1" x14ac:dyDescent="0.25">
      <c r="A47" s="391">
        <v>16</v>
      </c>
      <c r="B47" s="391" t="s">
        <v>509</v>
      </c>
      <c r="C47" s="391" t="s">
        <v>675</v>
      </c>
      <c r="D47" s="391" t="s">
        <v>676</v>
      </c>
      <c r="E47" s="391" t="s">
        <v>677</v>
      </c>
      <c r="F47" s="412" t="s">
        <v>678</v>
      </c>
      <c r="G47" s="391" t="s">
        <v>623</v>
      </c>
      <c r="H47" s="391" t="s">
        <v>623</v>
      </c>
      <c r="I47" s="391" t="s">
        <v>623</v>
      </c>
      <c r="J47" s="391" t="s">
        <v>623</v>
      </c>
      <c r="K47" s="391" t="s">
        <v>679</v>
      </c>
      <c r="L47" s="391" t="s">
        <v>680</v>
      </c>
      <c r="M47" s="391" t="s">
        <v>681</v>
      </c>
      <c r="N47" s="447" t="s">
        <v>627</v>
      </c>
      <c r="O47" s="391" t="s">
        <v>682</v>
      </c>
      <c r="P47" s="402" t="str">
        <f>IF(O47=0,"Defina la frecuencia",IF(O47="Se espera que el evento ocurra en la mayoria de las circunstancias
Mas de 1 vez en el año","Casi seguro",IF(O47="Es viable que el evento ocurra en la mayoria de las circunstancias.
Al menos 1 vez en el ultimo año","Probable",IF(O47="El Evento podrá ocurrir en algun momento.
Al menos 1 vez en los ultimos 2 años","Posible",IF(O47="El Evento podrá ocurrir en algun momento.
Al menos 1 vez en los ultimos 5 años","Improbable","Rara vez")))))</f>
        <v>Posible</v>
      </c>
      <c r="Q47" s="379">
        <f>IF(P47="Casi seguro",100%,IF(P47="Probable",80%,IF(P47="Posible",60%,IF(P47="Improbable",40%,IF(P47="Rara vez",20%,0)))))</f>
        <v>0.6</v>
      </c>
      <c r="R47" s="55" t="s">
        <v>629</v>
      </c>
      <c r="S47" s="53" t="s">
        <v>623</v>
      </c>
      <c r="T47" s="53"/>
      <c r="U47" s="369" t="str">
        <f>IF(S66&lt;=5,"Moderado",IF(S66&lt;=11,"Mayor","Catastrofico"))</f>
        <v>Mayor</v>
      </c>
      <c r="V47" s="370">
        <f>IF(U47=0,0,IF(U47="Moderado",60%,IF(U47="Mayor",80%,100%)))</f>
        <v>0.8</v>
      </c>
      <c r="W47" s="405" t="str">
        <f>VLOOKUP(P47,Matriz!B23:G28,MATCH(U47,Matriz!B23:G23,0),FALSE)</f>
        <v>Extremo</v>
      </c>
      <c r="X47" s="448" t="s">
        <v>683</v>
      </c>
      <c r="Y47" s="402" t="str">
        <f>IF(Z47="Preventivo","X",IF(Z47="Detectivo","X","X "))</f>
        <v>X</v>
      </c>
      <c r="Z47" s="376" t="s">
        <v>502</v>
      </c>
      <c r="AA47" s="376">
        <f>IF(Z47="","",IF(Z47="Preventivo",25%,15%))</f>
        <v>0.25</v>
      </c>
      <c r="AB47" s="376" t="s">
        <v>516</v>
      </c>
      <c r="AC47" s="376">
        <f>IF(AB47="Automatico",25%,15%)</f>
        <v>0.15</v>
      </c>
      <c r="AD47" s="379">
        <f>AA47+AC47</f>
        <v>0.4</v>
      </c>
      <c r="AE47" s="376" t="s">
        <v>504</v>
      </c>
      <c r="AF47" s="376" t="s">
        <v>505</v>
      </c>
      <c r="AG47" s="376" t="s">
        <v>506</v>
      </c>
      <c r="AH47" s="379">
        <f>Q47-(Q47*AD47)</f>
        <v>0.36</v>
      </c>
      <c r="AI47" s="385" t="str">
        <f>IF(AJ47=0,"Defina la frecuencia",IF(AJ47=20%,"Rara vez",IF(AJ47=40%,"Improbable",IF(AJ47=60%,"Posible",IF(AJ47=80%,"Probable","Casi seguro")))))</f>
        <v>Improbable</v>
      </c>
      <c r="AJ47" s="385">
        <f>IF(AH47&lt;20%,20%,IF(AH47&lt;40%,40%,IF(AH47&lt;60%,60%,IF(AH47&lt;80%,80%,100%))))</f>
        <v>0.4</v>
      </c>
      <c r="AK47" s="382">
        <f>VALUE(AJ47)</f>
        <v>0.4</v>
      </c>
      <c r="AL47" s="369" t="str">
        <f>U47</f>
        <v>Mayor</v>
      </c>
      <c r="AM47" s="370">
        <f>V47</f>
        <v>0.8</v>
      </c>
      <c r="AN47" s="405" t="str">
        <f>VLOOKUP(AI47,Matriz!B23:G28,MATCH(AL47,Matriz!B23:G23,0),FALSE)</f>
        <v>Alto</v>
      </c>
      <c r="AO47" s="391" t="s">
        <v>631</v>
      </c>
      <c r="AP47" s="406" t="s">
        <v>684</v>
      </c>
      <c r="AQ47" s="406" t="s">
        <v>685</v>
      </c>
      <c r="AR47" s="409">
        <v>44926</v>
      </c>
      <c r="AS47" s="409" t="s">
        <v>634</v>
      </c>
      <c r="AT47" s="406" t="s">
        <v>521</v>
      </c>
      <c r="AU47" s="406" t="s">
        <v>686</v>
      </c>
      <c r="AV47" s="396" t="s">
        <v>687</v>
      </c>
      <c r="AW47" s="475" t="s">
        <v>688</v>
      </c>
      <c r="AX47" s="481">
        <v>1</v>
      </c>
      <c r="AY47" s="484" t="s">
        <v>689</v>
      </c>
      <c r="AZ47" s="487" t="s">
        <v>690</v>
      </c>
      <c r="BA47" s="490">
        <v>0.5</v>
      </c>
      <c r="BB47" s="493" t="s">
        <v>691</v>
      </c>
      <c r="BC47" s="494" t="s">
        <v>510</v>
      </c>
      <c r="BD47" s="442">
        <v>1</v>
      </c>
      <c r="BE47" s="444" t="s">
        <v>692</v>
      </c>
      <c r="BF47" s="445" t="s">
        <v>758</v>
      </c>
      <c r="BG47" s="446">
        <v>1</v>
      </c>
      <c r="BH47" s="455"/>
      <c r="BI47" s="406"/>
      <c r="BJ47" s="406"/>
      <c r="BK47" s="406"/>
      <c r="BL47" s="406"/>
      <c r="BM47" s="382"/>
    </row>
    <row r="48" spans="1:65" ht="22.5" customHeight="1" x14ac:dyDescent="0.25">
      <c r="A48" s="391"/>
      <c r="B48" s="391"/>
      <c r="C48" s="391"/>
      <c r="D48" s="391"/>
      <c r="E48" s="391"/>
      <c r="F48" s="412"/>
      <c r="G48" s="391"/>
      <c r="H48" s="391"/>
      <c r="I48" s="391"/>
      <c r="J48" s="391"/>
      <c r="K48" s="391"/>
      <c r="L48" s="391"/>
      <c r="M48" s="391"/>
      <c r="N48" s="447"/>
      <c r="O48" s="391"/>
      <c r="P48" s="403"/>
      <c r="Q48" s="380"/>
      <c r="R48" s="55" t="s">
        <v>640</v>
      </c>
      <c r="S48" s="53" t="s">
        <v>623</v>
      </c>
      <c r="T48" s="53"/>
      <c r="U48" s="369"/>
      <c r="V48" s="370"/>
      <c r="W48" s="405"/>
      <c r="X48" s="449"/>
      <c r="Y48" s="403"/>
      <c r="Z48" s="377"/>
      <c r="AA48" s="377"/>
      <c r="AB48" s="377"/>
      <c r="AC48" s="377"/>
      <c r="AD48" s="380"/>
      <c r="AE48" s="377"/>
      <c r="AF48" s="377"/>
      <c r="AG48" s="377"/>
      <c r="AH48" s="380"/>
      <c r="AI48" s="386"/>
      <c r="AJ48" s="386"/>
      <c r="AK48" s="383"/>
      <c r="AL48" s="369"/>
      <c r="AM48" s="370"/>
      <c r="AN48" s="405"/>
      <c r="AO48" s="391"/>
      <c r="AP48" s="407"/>
      <c r="AQ48" s="407"/>
      <c r="AR48" s="410"/>
      <c r="AS48" s="410"/>
      <c r="AT48" s="407"/>
      <c r="AU48" s="407"/>
      <c r="AV48" s="397"/>
      <c r="AW48" s="476"/>
      <c r="AX48" s="482"/>
      <c r="AY48" s="485"/>
      <c r="AZ48" s="488"/>
      <c r="BA48" s="491"/>
      <c r="BB48" s="493"/>
      <c r="BC48" s="443"/>
      <c r="BD48" s="443"/>
      <c r="BE48" s="444"/>
      <c r="BF48" s="445"/>
      <c r="BG48" s="446"/>
      <c r="BH48" s="456"/>
      <c r="BI48" s="407"/>
      <c r="BJ48" s="407"/>
      <c r="BK48" s="407"/>
      <c r="BL48" s="407"/>
      <c r="BM48" s="383"/>
    </row>
    <row r="49" spans="1:65" ht="22.5" customHeight="1" x14ac:dyDescent="0.25">
      <c r="A49" s="391"/>
      <c r="B49" s="391"/>
      <c r="C49" s="391"/>
      <c r="D49" s="391"/>
      <c r="E49" s="391"/>
      <c r="F49" s="412"/>
      <c r="G49" s="391"/>
      <c r="H49" s="391"/>
      <c r="I49" s="391"/>
      <c r="J49" s="391"/>
      <c r="K49" s="391"/>
      <c r="L49" s="391"/>
      <c r="M49" s="391"/>
      <c r="N49" s="447"/>
      <c r="O49" s="391"/>
      <c r="P49" s="403"/>
      <c r="Q49" s="380"/>
      <c r="R49" s="55" t="s">
        <v>641</v>
      </c>
      <c r="S49" s="53"/>
      <c r="T49" s="53" t="s">
        <v>623</v>
      </c>
      <c r="U49" s="369"/>
      <c r="V49" s="370"/>
      <c r="W49" s="405"/>
      <c r="X49" s="449"/>
      <c r="Y49" s="403"/>
      <c r="Z49" s="377"/>
      <c r="AA49" s="377"/>
      <c r="AB49" s="377"/>
      <c r="AC49" s="377"/>
      <c r="AD49" s="380"/>
      <c r="AE49" s="377"/>
      <c r="AF49" s="377"/>
      <c r="AG49" s="377"/>
      <c r="AH49" s="380"/>
      <c r="AI49" s="386"/>
      <c r="AJ49" s="386"/>
      <c r="AK49" s="383"/>
      <c r="AL49" s="369"/>
      <c r="AM49" s="370"/>
      <c r="AN49" s="405"/>
      <c r="AO49" s="391"/>
      <c r="AP49" s="407"/>
      <c r="AQ49" s="407"/>
      <c r="AR49" s="410"/>
      <c r="AS49" s="410"/>
      <c r="AT49" s="407"/>
      <c r="AU49" s="407"/>
      <c r="AV49" s="397"/>
      <c r="AW49" s="476"/>
      <c r="AX49" s="482"/>
      <c r="AY49" s="485"/>
      <c r="AZ49" s="488"/>
      <c r="BA49" s="491"/>
      <c r="BB49" s="493"/>
      <c r="BC49" s="443"/>
      <c r="BD49" s="443"/>
      <c r="BE49" s="444"/>
      <c r="BF49" s="445"/>
      <c r="BG49" s="446"/>
      <c r="BH49" s="456"/>
      <c r="BI49" s="407"/>
      <c r="BJ49" s="407"/>
      <c r="BK49" s="407"/>
      <c r="BL49" s="407"/>
      <c r="BM49" s="383"/>
    </row>
    <row r="50" spans="1:65" ht="22.5" customHeight="1" x14ac:dyDescent="0.25">
      <c r="A50" s="391"/>
      <c r="B50" s="391"/>
      <c r="C50" s="391"/>
      <c r="D50" s="391"/>
      <c r="E50" s="391"/>
      <c r="F50" s="412"/>
      <c r="G50" s="391"/>
      <c r="H50" s="391"/>
      <c r="I50" s="391"/>
      <c r="J50" s="391"/>
      <c r="K50" s="391"/>
      <c r="L50" s="391"/>
      <c r="M50" s="391"/>
      <c r="N50" s="447"/>
      <c r="O50" s="391"/>
      <c r="P50" s="403"/>
      <c r="Q50" s="380"/>
      <c r="R50" s="55" t="s">
        <v>642</v>
      </c>
      <c r="S50" s="53"/>
      <c r="T50" s="53" t="s">
        <v>623</v>
      </c>
      <c r="U50" s="369"/>
      <c r="V50" s="370"/>
      <c r="W50" s="405"/>
      <c r="X50" s="449"/>
      <c r="Y50" s="403"/>
      <c r="Z50" s="377"/>
      <c r="AA50" s="377"/>
      <c r="AB50" s="377"/>
      <c r="AC50" s="377"/>
      <c r="AD50" s="380"/>
      <c r="AE50" s="377"/>
      <c r="AF50" s="377"/>
      <c r="AG50" s="377"/>
      <c r="AH50" s="380"/>
      <c r="AI50" s="386"/>
      <c r="AJ50" s="386"/>
      <c r="AK50" s="383"/>
      <c r="AL50" s="369"/>
      <c r="AM50" s="370"/>
      <c r="AN50" s="405"/>
      <c r="AO50" s="391"/>
      <c r="AP50" s="407"/>
      <c r="AQ50" s="407"/>
      <c r="AR50" s="410"/>
      <c r="AS50" s="410"/>
      <c r="AT50" s="407"/>
      <c r="AU50" s="407"/>
      <c r="AV50" s="397"/>
      <c r="AW50" s="476"/>
      <c r="AX50" s="482"/>
      <c r="AY50" s="485"/>
      <c r="AZ50" s="488"/>
      <c r="BA50" s="491"/>
      <c r="BB50" s="493"/>
      <c r="BC50" s="443"/>
      <c r="BD50" s="443"/>
      <c r="BE50" s="444"/>
      <c r="BF50" s="445"/>
      <c r="BG50" s="446"/>
      <c r="BH50" s="456"/>
      <c r="BI50" s="407"/>
      <c r="BJ50" s="407"/>
      <c r="BK50" s="407"/>
      <c r="BL50" s="407"/>
      <c r="BM50" s="383"/>
    </row>
    <row r="51" spans="1:65" ht="22.5" customHeight="1" x14ac:dyDescent="0.25">
      <c r="A51" s="391"/>
      <c r="B51" s="391"/>
      <c r="C51" s="391"/>
      <c r="D51" s="391"/>
      <c r="E51" s="391"/>
      <c r="F51" s="412"/>
      <c r="G51" s="391"/>
      <c r="H51" s="391"/>
      <c r="I51" s="391"/>
      <c r="J51" s="391"/>
      <c r="K51" s="391"/>
      <c r="L51" s="391"/>
      <c r="M51" s="391"/>
      <c r="N51" s="447"/>
      <c r="O51" s="391"/>
      <c r="P51" s="403"/>
      <c r="Q51" s="380"/>
      <c r="R51" s="55" t="s">
        <v>643</v>
      </c>
      <c r="S51" s="53" t="s">
        <v>623</v>
      </c>
      <c r="T51" s="53"/>
      <c r="U51" s="369"/>
      <c r="V51" s="370"/>
      <c r="W51" s="405"/>
      <c r="X51" s="449"/>
      <c r="Y51" s="403"/>
      <c r="Z51" s="377"/>
      <c r="AA51" s="377"/>
      <c r="AB51" s="377"/>
      <c r="AC51" s="377"/>
      <c r="AD51" s="380"/>
      <c r="AE51" s="377"/>
      <c r="AF51" s="377"/>
      <c r="AG51" s="377"/>
      <c r="AH51" s="380"/>
      <c r="AI51" s="386"/>
      <c r="AJ51" s="386"/>
      <c r="AK51" s="383"/>
      <c r="AL51" s="369"/>
      <c r="AM51" s="370"/>
      <c r="AN51" s="405"/>
      <c r="AO51" s="391"/>
      <c r="AP51" s="407"/>
      <c r="AQ51" s="407"/>
      <c r="AR51" s="410"/>
      <c r="AS51" s="410"/>
      <c r="AT51" s="407"/>
      <c r="AU51" s="407"/>
      <c r="AV51" s="397"/>
      <c r="AW51" s="476"/>
      <c r="AX51" s="482"/>
      <c r="AY51" s="485"/>
      <c r="AZ51" s="488"/>
      <c r="BA51" s="491"/>
      <c r="BB51" s="493"/>
      <c r="BC51" s="443"/>
      <c r="BD51" s="443"/>
      <c r="BE51" s="444"/>
      <c r="BF51" s="445"/>
      <c r="BG51" s="446"/>
      <c r="BH51" s="456"/>
      <c r="BI51" s="407"/>
      <c r="BJ51" s="407"/>
      <c r="BK51" s="407"/>
      <c r="BL51" s="407"/>
      <c r="BM51" s="383"/>
    </row>
    <row r="52" spans="1:65" ht="22.5" customHeight="1" x14ac:dyDescent="0.25">
      <c r="A52" s="391"/>
      <c r="B52" s="391"/>
      <c r="C52" s="391"/>
      <c r="D52" s="391"/>
      <c r="E52" s="391"/>
      <c r="F52" s="412"/>
      <c r="G52" s="391"/>
      <c r="H52" s="391"/>
      <c r="I52" s="391"/>
      <c r="J52" s="391"/>
      <c r="K52" s="391"/>
      <c r="L52" s="391"/>
      <c r="M52" s="391"/>
      <c r="N52" s="447"/>
      <c r="O52" s="391"/>
      <c r="P52" s="403"/>
      <c r="Q52" s="380"/>
      <c r="R52" s="55" t="s">
        <v>644</v>
      </c>
      <c r="S52" s="53" t="s">
        <v>623</v>
      </c>
      <c r="T52" s="53"/>
      <c r="U52" s="369"/>
      <c r="V52" s="370"/>
      <c r="W52" s="405"/>
      <c r="X52" s="449"/>
      <c r="Y52" s="403"/>
      <c r="Z52" s="377"/>
      <c r="AA52" s="377"/>
      <c r="AB52" s="377"/>
      <c r="AC52" s="377"/>
      <c r="AD52" s="380"/>
      <c r="AE52" s="377"/>
      <c r="AF52" s="377"/>
      <c r="AG52" s="377"/>
      <c r="AH52" s="380"/>
      <c r="AI52" s="386"/>
      <c r="AJ52" s="386"/>
      <c r="AK52" s="383"/>
      <c r="AL52" s="369"/>
      <c r="AM52" s="370"/>
      <c r="AN52" s="405"/>
      <c r="AO52" s="391"/>
      <c r="AP52" s="407"/>
      <c r="AQ52" s="407"/>
      <c r="AR52" s="410"/>
      <c r="AS52" s="410"/>
      <c r="AT52" s="407"/>
      <c r="AU52" s="407"/>
      <c r="AV52" s="397"/>
      <c r="AW52" s="476"/>
      <c r="AX52" s="482"/>
      <c r="AY52" s="485"/>
      <c r="AZ52" s="488"/>
      <c r="BA52" s="491"/>
      <c r="BB52" s="493"/>
      <c r="BC52" s="443"/>
      <c r="BD52" s="443"/>
      <c r="BE52" s="444"/>
      <c r="BF52" s="445"/>
      <c r="BG52" s="446"/>
      <c r="BH52" s="456"/>
      <c r="BI52" s="407"/>
      <c r="BJ52" s="407"/>
      <c r="BK52" s="407"/>
      <c r="BL52" s="407"/>
      <c r="BM52" s="383"/>
    </row>
    <row r="53" spans="1:65" ht="22.5" customHeight="1" x14ac:dyDescent="0.25">
      <c r="A53" s="391"/>
      <c r="B53" s="391"/>
      <c r="C53" s="391"/>
      <c r="D53" s="391"/>
      <c r="E53" s="391"/>
      <c r="F53" s="412"/>
      <c r="G53" s="391"/>
      <c r="H53" s="391"/>
      <c r="I53" s="391"/>
      <c r="J53" s="391"/>
      <c r="K53" s="391"/>
      <c r="L53" s="391"/>
      <c r="M53" s="391"/>
      <c r="N53" s="447"/>
      <c r="O53" s="391"/>
      <c r="P53" s="403"/>
      <c r="Q53" s="380"/>
      <c r="R53" s="55" t="s">
        <v>645</v>
      </c>
      <c r="S53" s="53" t="s">
        <v>623</v>
      </c>
      <c r="T53" s="53"/>
      <c r="U53" s="369"/>
      <c r="V53" s="370"/>
      <c r="W53" s="405"/>
      <c r="X53" s="449"/>
      <c r="Y53" s="403"/>
      <c r="Z53" s="377"/>
      <c r="AA53" s="377"/>
      <c r="AB53" s="377"/>
      <c r="AC53" s="377"/>
      <c r="AD53" s="380"/>
      <c r="AE53" s="377"/>
      <c r="AF53" s="377"/>
      <c r="AG53" s="377"/>
      <c r="AH53" s="380"/>
      <c r="AI53" s="386"/>
      <c r="AJ53" s="386"/>
      <c r="AK53" s="383"/>
      <c r="AL53" s="369"/>
      <c r="AM53" s="370"/>
      <c r="AN53" s="405"/>
      <c r="AO53" s="391"/>
      <c r="AP53" s="407"/>
      <c r="AQ53" s="407"/>
      <c r="AR53" s="410"/>
      <c r="AS53" s="410"/>
      <c r="AT53" s="407"/>
      <c r="AU53" s="407"/>
      <c r="AV53" s="397"/>
      <c r="AW53" s="476"/>
      <c r="AX53" s="482"/>
      <c r="AY53" s="485"/>
      <c r="AZ53" s="488"/>
      <c r="BA53" s="491"/>
      <c r="BB53" s="493"/>
      <c r="BC53" s="443"/>
      <c r="BD53" s="443"/>
      <c r="BE53" s="444"/>
      <c r="BF53" s="445"/>
      <c r="BG53" s="446"/>
      <c r="BH53" s="456"/>
      <c r="BI53" s="407"/>
      <c r="BJ53" s="407"/>
      <c r="BK53" s="407"/>
      <c r="BL53" s="407"/>
      <c r="BM53" s="383"/>
    </row>
    <row r="54" spans="1:65" ht="22.5" customHeight="1" x14ac:dyDescent="0.25">
      <c r="A54" s="391"/>
      <c r="B54" s="391"/>
      <c r="C54" s="391"/>
      <c r="D54" s="391"/>
      <c r="E54" s="391"/>
      <c r="F54" s="412"/>
      <c r="G54" s="391"/>
      <c r="H54" s="391"/>
      <c r="I54" s="391"/>
      <c r="J54" s="391"/>
      <c r="K54" s="391"/>
      <c r="L54" s="391"/>
      <c r="M54" s="391"/>
      <c r="N54" s="447"/>
      <c r="O54" s="391"/>
      <c r="P54" s="403"/>
      <c r="Q54" s="380"/>
      <c r="R54" s="55" t="s">
        <v>646</v>
      </c>
      <c r="S54" s="53"/>
      <c r="T54" s="53" t="s">
        <v>623</v>
      </c>
      <c r="U54" s="369"/>
      <c r="V54" s="370"/>
      <c r="W54" s="405"/>
      <c r="X54" s="449"/>
      <c r="Y54" s="403"/>
      <c r="Z54" s="377"/>
      <c r="AA54" s="377"/>
      <c r="AB54" s="377"/>
      <c r="AC54" s="377"/>
      <c r="AD54" s="380"/>
      <c r="AE54" s="377"/>
      <c r="AF54" s="377"/>
      <c r="AG54" s="377"/>
      <c r="AH54" s="380"/>
      <c r="AI54" s="386"/>
      <c r="AJ54" s="386"/>
      <c r="AK54" s="383"/>
      <c r="AL54" s="369"/>
      <c r="AM54" s="370"/>
      <c r="AN54" s="405"/>
      <c r="AO54" s="391"/>
      <c r="AP54" s="407"/>
      <c r="AQ54" s="407"/>
      <c r="AR54" s="410"/>
      <c r="AS54" s="410"/>
      <c r="AT54" s="407"/>
      <c r="AU54" s="407"/>
      <c r="AV54" s="397"/>
      <c r="AW54" s="476"/>
      <c r="AX54" s="482"/>
      <c r="AY54" s="485"/>
      <c r="AZ54" s="488"/>
      <c r="BA54" s="491"/>
      <c r="BB54" s="493"/>
      <c r="BC54" s="443"/>
      <c r="BD54" s="443"/>
      <c r="BE54" s="444"/>
      <c r="BF54" s="445"/>
      <c r="BG54" s="446"/>
      <c r="BH54" s="456"/>
      <c r="BI54" s="407"/>
      <c r="BJ54" s="407"/>
      <c r="BK54" s="407"/>
      <c r="BL54" s="407"/>
      <c r="BM54" s="383"/>
    </row>
    <row r="55" spans="1:65" ht="22.5" customHeight="1" x14ac:dyDescent="0.25">
      <c r="A55" s="391"/>
      <c r="B55" s="391"/>
      <c r="C55" s="391"/>
      <c r="D55" s="391"/>
      <c r="E55" s="391"/>
      <c r="F55" s="412"/>
      <c r="G55" s="391"/>
      <c r="H55" s="391"/>
      <c r="I55" s="391"/>
      <c r="J55" s="391"/>
      <c r="K55" s="391"/>
      <c r="L55" s="391"/>
      <c r="M55" s="391"/>
      <c r="N55" s="447"/>
      <c r="O55" s="391"/>
      <c r="P55" s="403"/>
      <c r="Q55" s="380"/>
      <c r="R55" s="55" t="s">
        <v>650</v>
      </c>
      <c r="S55" s="53" t="s">
        <v>623</v>
      </c>
      <c r="T55" s="53"/>
      <c r="U55" s="369"/>
      <c r="V55" s="370"/>
      <c r="W55" s="405"/>
      <c r="X55" s="449"/>
      <c r="Y55" s="403"/>
      <c r="Z55" s="377"/>
      <c r="AA55" s="377"/>
      <c r="AB55" s="377"/>
      <c r="AC55" s="377"/>
      <c r="AD55" s="380"/>
      <c r="AE55" s="377"/>
      <c r="AF55" s="377"/>
      <c r="AG55" s="377"/>
      <c r="AH55" s="380"/>
      <c r="AI55" s="386"/>
      <c r="AJ55" s="386"/>
      <c r="AK55" s="383"/>
      <c r="AL55" s="369"/>
      <c r="AM55" s="370"/>
      <c r="AN55" s="405"/>
      <c r="AO55" s="391"/>
      <c r="AP55" s="407"/>
      <c r="AQ55" s="407"/>
      <c r="AR55" s="410"/>
      <c r="AS55" s="410"/>
      <c r="AT55" s="407"/>
      <c r="AU55" s="407"/>
      <c r="AV55" s="397"/>
      <c r="AW55" s="476"/>
      <c r="AX55" s="482"/>
      <c r="AY55" s="485"/>
      <c r="AZ55" s="488"/>
      <c r="BA55" s="491"/>
      <c r="BB55" s="493"/>
      <c r="BC55" s="443"/>
      <c r="BD55" s="443"/>
      <c r="BE55" s="444"/>
      <c r="BF55" s="445"/>
      <c r="BG55" s="446"/>
      <c r="BH55" s="456"/>
      <c r="BI55" s="407"/>
      <c r="BJ55" s="407"/>
      <c r="BK55" s="407"/>
      <c r="BL55" s="407"/>
      <c r="BM55" s="383"/>
    </row>
    <row r="56" spans="1:65" ht="22.5" customHeight="1" x14ac:dyDescent="0.25">
      <c r="A56" s="391"/>
      <c r="B56" s="391"/>
      <c r="C56" s="391"/>
      <c r="D56" s="391"/>
      <c r="E56" s="391"/>
      <c r="F56" s="412"/>
      <c r="G56" s="391"/>
      <c r="H56" s="391"/>
      <c r="I56" s="391"/>
      <c r="J56" s="391"/>
      <c r="K56" s="391"/>
      <c r="L56" s="391"/>
      <c r="M56" s="391"/>
      <c r="N56" s="447"/>
      <c r="O56" s="391"/>
      <c r="P56" s="403"/>
      <c r="Q56" s="380"/>
      <c r="R56" s="55" t="s">
        <v>651</v>
      </c>
      <c r="S56" s="53" t="s">
        <v>623</v>
      </c>
      <c r="T56" s="53"/>
      <c r="U56" s="369"/>
      <c r="V56" s="370"/>
      <c r="W56" s="405"/>
      <c r="X56" s="449"/>
      <c r="Y56" s="403"/>
      <c r="Z56" s="377"/>
      <c r="AA56" s="377"/>
      <c r="AB56" s="377"/>
      <c r="AC56" s="377"/>
      <c r="AD56" s="380"/>
      <c r="AE56" s="377"/>
      <c r="AF56" s="377"/>
      <c r="AG56" s="377"/>
      <c r="AH56" s="380"/>
      <c r="AI56" s="386"/>
      <c r="AJ56" s="386"/>
      <c r="AK56" s="383"/>
      <c r="AL56" s="369"/>
      <c r="AM56" s="370"/>
      <c r="AN56" s="405"/>
      <c r="AO56" s="391"/>
      <c r="AP56" s="407"/>
      <c r="AQ56" s="407"/>
      <c r="AR56" s="410"/>
      <c r="AS56" s="410"/>
      <c r="AT56" s="407"/>
      <c r="AU56" s="407"/>
      <c r="AV56" s="397"/>
      <c r="AW56" s="476"/>
      <c r="AX56" s="482"/>
      <c r="AY56" s="485"/>
      <c r="AZ56" s="488"/>
      <c r="BA56" s="491"/>
      <c r="BB56" s="493"/>
      <c r="BC56" s="443"/>
      <c r="BD56" s="443"/>
      <c r="BE56" s="444"/>
      <c r="BF56" s="445"/>
      <c r="BG56" s="446"/>
      <c r="BH56" s="456"/>
      <c r="BI56" s="407"/>
      <c r="BJ56" s="407"/>
      <c r="BK56" s="407"/>
      <c r="BL56" s="407"/>
      <c r="BM56" s="383"/>
    </row>
    <row r="57" spans="1:65" ht="22.5" customHeight="1" x14ac:dyDescent="0.25">
      <c r="A57" s="391"/>
      <c r="B57" s="391"/>
      <c r="C57" s="391"/>
      <c r="D57" s="391"/>
      <c r="E57" s="391"/>
      <c r="F57" s="412"/>
      <c r="G57" s="391"/>
      <c r="H57" s="391"/>
      <c r="I57" s="391"/>
      <c r="J57" s="391"/>
      <c r="K57" s="391"/>
      <c r="L57" s="391"/>
      <c r="M57" s="391"/>
      <c r="N57" s="447"/>
      <c r="O57" s="391"/>
      <c r="P57" s="403"/>
      <c r="Q57" s="380"/>
      <c r="R57" s="55" t="s">
        <v>652</v>
      </c>
      <c r="S57" s="53"/>
      <c r="T57" s="53" t="s">
        <v>623</v>
      </c>
      <c r="U57" s="369"/>
      <c r="V57" s="370"/>
      <c r="W57" s="405"/>
      <c r="X57" s="449"/>
      <c r="Y57" s="403"/>
      <c r="Z57" s="377"/>
      <c r="AA57" s="377"/>
      <c r="AB57" s="377"/>
      <c r="AC57" s="377"/>
      <c r="AD57" s="380"/>
      <c r="AE57" s="377"/>
      <c r="AF57" s="377"/>
      <c r="AG57" s="377"/>
      <c r="AH57" s="380"/>
      <c r="AI57" s="386"/>
      <c r="AJ57" s="386"/>
      <c r="AK57" s="383"/>
      <c r="AL57" s="369"/>
      <c r="AM57" s="370"/>
      <c r="AN57" s="405"/>
      <c r="AO57" s="391"/>
      <c r="AP57" s="407"/>
      <c r="AQ57" s="407"/>
      <c r="AR57" s="410"/>
      <c r="AS57" s="410"/>
      <c r="AT57" s="407"/>
      <c r="AU57" s="407"/>
      <c r="AV57" s="397" t="s">
        <v>693</v>
      </c>
      <c r="AW57" s="476"/>
      <c r="AX57" s="482"/>
      <c r="AY57" s="485"/>
      <c r="AZ57" s="488"/>
      <c r="BA57" s="491"/>
      <c r="BB57" s="493"/>
      <c r="BC57" s="443"/>
      <c r="BD57" s="443"/>
      <c r="BE57" s="444"/>
      <c r="BF57" s="445"/>
      <c r="BG57" s="446"/>
      <c r="BH57" s="456"/>
      <c r="BI57" s="407"/>
      <c r="BJ57" s="407"/>
      <c r="BK57" s="407"/>
      <c r="BL57" s="407"/>
      <c r="BM57" s="383"/>
    </row>
    <row r="58" spans="1:65" ht="22.5" customHeight="1" x14ac:dyDescent="0.25">
      <c r="A58" s="391"/>
      <c r="B58" s="391"/>
      <c r="C58" s="391"/>
      <c r="D58" s="391"/>
      <c r="E58" s="391"/>
      <c r="F58" s="412"/>
      <c r="G58" s="391"/>
      <c r="H58" s="391"/>
      <c r="I58" s="391"/>
      <c r="J58" s="391"/>
      <c r="K58" s="391"/>
      <c r="L58" s="391"/>
      <c r="M58" s="391"/>
      <c r="N58" s="447"/>
      <c r="O58" s="391"/>
      <c r="P58" s="403"/>
      <c r="Q58" s="380"/>
      <c r="R58" s="55" t="s">
        <v>653</v>
      </c>
      <c r="S58" s="53" t="s">
        <v>623</v>
      </c>
      <c r="T58" s="53"/>
      <c r="U58" s="369"/>
      <c r="V58" s="370"/>
      <c r="W58" s="405"/>
      <c r="X58" s="449"/>
      <c r="Y58" s="403"/>
      <c r="Z58" s="377"/>
      <c r="AA58" s="377"/>
      <c r="AB58" s="377"/>
      <c r="AC58" s="377"/>
      <c r="AD58" s="380"/>
      <c r="AE58" s="377"/>
      <c r="AF58" s="377"/>
      <c r="AG58" s="377"/>
      <c r="AH58" s="380"/>
      <c r="AI58" s="386"/>
      <c r="AJ58" s="386"/>
      <c r="AK58" s="383"/>
      <c r="AL58" s="369"/>
      <c r="AM58" s="370"/>
      <c r="AN58" s="405"/>
      <c r="AO58" s="391"/>
      <c r="AP58" s="407"/>
      <c r="AQ58" s="407"/>
      <c r="AR58" s="410"/>
      <c r="AS58" s="410"/>
      <c r="AT58" s="407"/>
      <c r="AU58" s="407"/>
      <c r="AV58" s="397"/>
      <c r="AW58" s="476"/>
      <c r="AX58" s="482"/>
      <c r="AY58" s="485"/>
      <c r="AZ58" s="488"/>
      <c r="BA58" s="491"/>
      <c r="BB58" s="493"/>
      <c r="BC58" s="443"/>
      <c r="BD58" s="443"/>
      <c r="BE58" s="444"/>
      <c r="BF58" s="445"/>
      <c r="BG58" s="446"/>
      <c r="BH58" s="456"/>
      <c r="BI58" s="407"/>
      <c r="BJ58" s="407"/>
      <c r="BK58" s="407"/>
      <c r="BL58" s="407"/>
      <c r="BM58" s="383"/>
    </row>
    <row r="59" spans="1:65" ht="22.5" customHeight="1" x14ac:dyDescent="0.25">
      <c r="A59" s="391"/>
      <c r="B59" s="391"/>
      <c r="C59" s="391"/>
      <c r="D59" s="391"/>
      <c r="E59" s="391"/>
      <c r="F59" s="412"/>
      <c r="G59" s="391"/>
      <c r="H59" s="391"/>
      <c r="I59" s="391"/>
      <c r="J59" s="391"/>
      <c r="K59" s="391"/>
      <c r="L59" s="391"/>
      <c r="M59" s="391"/>
      <c r="N59" s="447"/>
      <c r="O59" s="391"/>
      <c r="P59" s="403"/>
      <c r="Q59" s="380"/>
      <c r="R59" s="55" t="s">
        <v>654</v>
      </c>
      <c r="S59" s="53"/>
      <c r="T59" s="53" t="s">
        <v>623</v>
      </c>
      <c r="U59" s="369"/>
      <c r="V59" s="370"/>
      <c r="W59" s="405"/>
      <c r="X59" s="449"/>
      <c r="Y59" s="403"/>
      <c r="Z59" s="377"/>
      <c r="AA59" s="377"/>
      <c r="AB59" s="377"/>
      <c r="AC59" s="377"/>
      <c r="AD59" s="380"/>
      <c r="AE59" s="377"/>
      <c r="AF59" s="377"/>
      <c r="AG59" s="377"/>
      <c r="AH59" s="380"/>
      <c r="AI59" s="386"/>
      <c r="AJ59" s="386"/>
      <c r="AK59" s="383"/>
      <c r="AL59" s="369"/>
      <c r="AM59" s="370"/>
      <c r="AN59" s="405"/>
      <c r="AO59" s="391"/>
      <c r="AP59" s="407"/>
      <c r="AQ59" s="407"/>
      <c r="AR59" s="410"/>
      <c r="AS59" s="410"/>
      <c r="AT59" s="407"/>
      <c r="AU59" s="407"/>
      <c r="AV59" s="397"/>
      <c r="AW59" s="476"/>
      <c r="AX59" s="482"/>
      <c r="AY59" s="485"/>
      <c r="AZ59" s="488"/>
      <c r="BA59" s="491"/>
      <c r="BB59" s="493"/>
      <c r="BC59" s="443"/>
      <c r="BD59" s="443"/>
      <c r="BE59" s="444"/>
      <c r="BF59" s="445"/>
      <c r="BG59" s="446"/>
      <c r="BH59" s="456"/>
      <c r="BI59" s="407"/>
      <c r="BJ59" s="407"/>
      <c r="BK59" s="407"/>
      <c r="BL59" s="407"/>
      <c r="BM59" s="383"/>
    </row>
    <row r="60" spans="1:65" ht="22.5" customHeight="1" x14ac:dyDescent="0.25">
      <c r="A60" s="391"/>
      <c r="B60" s="391"/>
      <c r="C60" s="391"/>
      <c r="D60" s="391"/>
      <c r="E60" s="391"/>
      <c r="F60" s="412"/>
      <c r="G60" s="391"/>
      <c r="H60" s="391"/>
      <c r="I60" s="391"/>
      <c r="J60" s="391"/>
      <c r="K60" s="391"/>
      <c r="L60" s="391"/>
      <c r="M60" s="391"/>
      <c r="N60" s="447"/>
      <c r="O60" s="391"/>
      <c r="P60" s="403"/>
      <c r="Q60" s="380"/>
      <c r="R60" s="55" t="s">
        <v>655</v>
      </c>
      <c r="S60" s="53"/>
      <c r="T60" s="53" t="s">
        <v>623</v>
      </c>
      <c r="U60" s="369"/>
      <c r="V60" s="370"/>
      <c r="W60" s="405"/>
      <c r="X60" s="449"/>
      <c r="Y60" s="403"/>
      <c r="Z60" s="377"/>
      <c r="AA60" s="377"/>
      <c r="AB60" s="377"/>
      <c r="AC60" s="377"/>
      <c r="AD60" s="380"/>
      <c r="AE60" s="377"/>
      <c r="AF60" s="377"/>
      <c r="AG60" s="377"/>
      <c r="AH60" s="380"/>
      <c r="AI60" s="386"/>
      <c r="AJ60" s="386"/>
      <c r="AK60" s="383"/>
      <c r="AL60" s="369"/>
      <c r="AM60" s="370"/>
      <c r="AN60" s="405"/>
      <c r="AO60" s="391"/>
      <c r="AP60" s="407"/>
      <c r="AQ60" s="407"/>
      <c r="AR60" s="410"/>
      <c r="AS60" s="410"/>
      <c r="AT60" s="407"/>
      <c r="AU60" s="407"/>
      <c r="AV60" s="397"/>
      <c r="AW60" s="476"/>
      <c r="AX60" s="482"/>
      <c r="AY60" s="485"/>
      <c r="AZ60" s="488"/>
      <c r="BA60" s="491"/>
      <c r="BB60" s="493"/>
      <c r="BC60" s="443"/>
      <c r="BD60" s="443"/>
      <c r="BE60" s="444"/>
      <c r="BF60" s="445"/>
      <c r="BG60" s="446"/>
      <c r="BH60" s="456"/>
      <c r="BI60" s="407"/>
      <c r="BJ60" s="407"/>
      <c r="BK60" s="407"/>
      <c r="BL60" s="407"/>
      <c r="BM60" s="383"/>
    </row>
    <row r="61" spans="1:65" ht="22.5" customHeight="1" x14ac:dyDescent="0.25">
      <c r="A61" s="391"/>
      <c r="B61" s="391"/>
      <c r="C61" s="391"/>
      <c r="D61" s="391"/>
      <c r="E61" s="391"/>
      <c r="F61" s="412"/>
      <c r="G61" s="391"/>
      <c r="H61" s="391"/>
      <c r="I61" s="391"/>
      <c r="J61" s="391"/>
      <c r="K61" s="391"/>
      <c r="L61" s="391"/>
      <c r="M61" s="391"/>
      <c r="N61" s="447"/>
      <c r="O61" s="391"/>
      <c r="P61" s="403"/>
      <c r="Q61" s="380"/>
      <c r="R61" s="55" t="s">
        <v>656</v>
      </c>
      <c r="S61" s="53"/>
      <c r="T61" s="53" t="s">
        <v>623</v>
      </c>
      <c r="U61" s="369"/>
      <c r="V61" s="370"/>
      <c r="W61" s="405"/>
      <c r="X61" s="449"/>
      <c r="Y61" s="403"/>
      <c r="Z61" s="377"/>
      <c r="AA61" s="377"/>
      <c r="AB61" s="377"/>
      <c r="AC61" s="377"/>
      <c r="AD61" s="380"/>
      <c r="AE61" s="377"/>
      <c r="AF61" s="377"/>
      <c r="AG61" s="377"/>
      <c r="AH61" s="380"/>
      <c r="AI61" s="386"/>
      <c r="AJ61" s="386"/>
      <c r="AK61" s="383"/>
      <c r="AL61" s="369"/>
      <c r="AM61" s="370"/>
      <c r="AN61" s="405"/>
      <c r="AO61" s="391"/>
      <c r="AP61" s="407"/>
      <c r="AQ61" s="407"/>
      <c r="AR61" s="410"/>
      <c r="AS61" s="410"/>
      <c r="AT61" s="407"/>
      <c r="AU61" s="407"/>
      <c r="AV61" s="397"/>
      <c r="AW61" s="476"/>
      <c r="AX61" s="482"/>
      <c r="AY61" s="485"/>
      <c r="AZ61" s="488"/>
      <c r="BA61" s="491"/>
      <c r="BB61" s="493"/>
      <c r="BC61" s="443"/>
      <c r="BD61" s="443"/>
      <c r="BE61" s="444"/>
      <c r="BF61" s="445"/>
      <c r="BG61" s="446"/>
      <c r="BH61" s="456"/>
      <c r="BI61" s="407"/>
      <c r="BJ61" s="407"/>
      <c r="BK61" s="407"/>
      <c r="BL61" s="407"/>
      <c r="BM61" s="383"/>
    </row>
    <row r="62" spans="1:65" ht="22.5" customHeight="1" x14ac:dyDescent="0.25">
      <c r="A62" s="391"/>
      <c r="B62" s="391"/>
      <c r="C62" s="391"/>
      <c r="D62" s="391"/>
      <c r="E62" s="391"/>
      <c r="F62" s="412"/>
      <c r="G62" s="391"/>
      <c r="H62" s="391"/>
      <c r="I62" s="391"/>
      <c r="J62" s="391"/>
      <c r="K62" s="391"/>
      <c r="L62" s="391"/>
      <c r="M62" s="391"/>
      <c r="N62" s="447"/>
      <c r="O62" s="391"/>
      <c r="P62" s="403"/>
      <c r="Q62" s="380"/>
      <c r="R62" s="55" t="s">
        <v>657</v>
      </c>
      <c r="S62" s="53"/>
      <c r="T62" s="53" t="s">
        <v>623</v>
      </c>
      <c r="U62" s="369"/>
      <c r="V62" s="370"/>
      <c r="W62" s="405"/>
      <c r="X62" s="449"/>
      <c r="Y62" s="403"/>
      <c r="Z62" s="377"/>
      <c r="AA62" s="377"/>
      <c r="AB62" s="377"/>
      <c r="AC62" s="377"/>
      <c r="AD62" s="380"/>
      <c r="AE62" s="377"/>
      <c r="AF62" s="377"/>
      <c r="AG62" s="377"/>
      <c r="AH62" s="380"/>
      <c r="AI62" s="386"/>
      <c r="AJ62" s="386"/>
      <c r="AK62" s="383"/>
      <c r="AL62" s="369"/>
      <c r="AM62" s="370"/>
      <c r="AN62" s="405"/>
      <c r="AO62" s="391"/>
      <c r="AP62" s="407"/>
      <c r="AQ62" s="407"/>
      <c r="AR62" s="410"/>
      <c r="AS62" s="410"/>
      <c r="AT62" s="407"/>
      <c r="AU62" s="407"/>
      <c r="AV62" s="397"/>
      <c r="AW62" s="476"/>
      <c r="AX62" s="482"/>
      <c r="AY62" s="485"/>
      <c r="AZ62" s="488"/>
      <c r="BA62" s="491"/>
      <c r="BB62" s="493"/>
      <c r="BC62" s="443"/>
      <c r="BD62" s="443"/>
      <c r="BE62" s="444"/>
      <c r="BF62" s="445"/>
      <c r="BG62" s="446"/>
      <c r="BH62" s="456"/>
      <c r="BI62" s="407"/>
      <c r="BJ62" s="407"/>
      <c r="BK62" s="407"/>
      <c r="BL62" s="407"/>
      <c r="BM62" s="383"/>
    </row>
    <row r="63" spans="1:65" ht="22.5" customHeight="1" x14ac:dyDescent="0.25">
      <c r="A63" s="391"/>
      <c r="B63" s="391"/>
      <c r="C63" s="391"/>
      <c r="D63" s="391"/>
      <c r="E63" s="391"/>
      <c r="F63" s="412"/>
      <c r="G63" s="391"/>
      <c r="H63" s="391"/>
      <c r="I63" s="391"/>
      <c r="J63" s="391"/>
      <c r="K63" s="391"/>
      <c r="L63" s="391"/>
      <c r="M63" s="391"/>
      <c r="N63" s="447"/>
      <c r="O63" s="391"/>
      <c r="P63" s="403"/>
      <c r="Q63" s="380"/>
      <c r="R63" s="55" t="s">
        <v>658</v>
      </c>
      <c r="S63" s="53"/>
      <c r="T63" s="53" t="s">
        <v>623</v>
      </c>
      <c r="U63" s="369"/>
      <c r="V63" s="370"/>
      <c r="W63" s="405"/>
      <c r="X63" s="449"/>
      <c r="Y63" s="403"/>
      <c r="Z63" s="377"/>
      <c r="AA63" s="377"/>
      <c r="AB63" s="377"/>
      <c r="AC63" s="377"/>
      <c r="AD63" s="380"/>
      <c r="AE63" s="377"/>
      <c r="AF63" s="377"/>
      <c r="AG63" s="377"/>
      <c r="AH63" s="380"/>
      <c r="AI63" s="386"/>
      <c r="AJ63" s="386"/>
      <c r="AK63" s="383"/>
      <c r="AL63" s="369"/>
      <c r="AM63" s="370"/>
      <c r="AN63" s="405"/>
      <c r="AO63" s="391"/>
      <c r="AP63" s="407"/>
      <c r="AQ63" s="407"/>
      <c r="AR63" s="410"/>
      <c r="AS63" s="410"/>
      <c r="AT63" s="407"/>
      <c r="AU63" s="407"/>
      <c r="AV63" s="397"/>
      <c r="AW63" s="476"/>
      <c r="AX63" s="482"/>
      <c r="AY63" s="485"/>
      <c r="AZ63" s="488"/>
      <c r="BA63" s="491"/>
      <c r="BB63" s="493"/>
      <c r="BC63" s="443"/>
      <c r="BD63" s="443"/>
      <c r="BE63" s="444"/>
      <c r="BF63" s="445"/>
      <c r="BG63" s="446"/>
      <c r="BH63" s="456"/>
      <c r="BI63" s="407"/>
      <c r="BJ63" s="407"/>
      <c r="BK63" s="407"/>
      <c r="BL63" s="407"/>
      <c r="BM63" s="383"/>
    </row>
    <row r="64" spans="1:65" ht="22.5" customHeight="1" x14ac:dyDescent="0.25">
      <c r="A64" s="391"/>
      <c r="B64" s="391"/>
      <c r="C64" s="391"/>
      <c r="D64" s="391"/>
      <c r="E64" s="391"/>
      <c r="F64" s="412"/>
      <c r="G64" s="391"/>
      <c r="H64" s="391"/>
      <c r="I64" s="391"/>
      <c r="J64" s="391"/>
      <c r="K64" s="391"/>
      <c r="L64" s="391"/>
      <c r="M64" s="391"/>
      <c r="N64" s="447"/>
      <c r="O64" s="391"/>
      <c r="P64" s="403"/>
      <c r="Q64" s="380"/>
      <c r="R64" s="55" t="s">
        <v>659</v>
      </c>
      <c r="S64" s="53"/>
      <c r="T64" s="53" t="s">
        <v>623</v>
      </c>
      <c r="U64" s="369"/>
      <c r="V64" s="370"/>
      <c r="W64" s="405"/>
      <c r="X64" s="449"/>
      <c r="Y64" s="403"/>
      <c r="Z64" s="377"/>
      <c r="AA64" s="377"/>
      <c r="AB64" s="377"/>
      <c r="AC64" s="377"/>
      <c r="AD64" s="380"/>
      <c r="AE64" s="377"/>
      <c r="AF64" s="377"/>
      <c r="AG64" s="377"/>
      <c r="AH64" s="380"/>
      <c r="AI64" s="386"/>
      <c r="AJ64" s="386"/>
      <c r="AK64" s="383"/>
      <c r="AL64" s="369"/>
      <c r="AM64" s="370"/>
      <c r="AN64" s="405"/>
      <c r="AO64" s="391"/>
      <c r="AP64" s="407"/>
      <c r="AQ64" s="407"/>
      <c r="AR64" s="410"/>
      <c r="AS64" s="410"/>
      <c r="AT64" s="407"/>
      <c r="AU64" s="407"/>
      <c r="AV64" s="397"/>
      <c r="AW64" s="476"/>
      <c r="AX64" s="482"/>
      <c r="AY64" s="485"/>
      <c r="AZ64" s="488"/>
      <c r="BA64" s="491"/>
      <c r="BB64" s="493"/>
      <c r="BC64" s="443"/>
      <c r="BD64" s="443"/>
      <c r="BE64" s="444"/>
      <c r="BF64" s="445"/>
      <c r="BG64" s="446"/>
      <c r="BH64" s="456"/>
      <c r="BI64" s="407"/>
      <c r="BJ64" s="407"/>
      <c r="BK64" s="407"/>
      <c r="BL64" s="407"/>
      <c r="BM64" s="383"/>
    </row>
    <row r="65" spans="1:65" ht="22.5" customHeight="1" x14ac:dyDescent="0.25">
      <c r="A65" s="391"/>
      <c r="B65" s="391"/>
      <c r="C65" s="391"/>
      <c r="D65" s="391"/>
      <c r="E65" s="391"/>
      <c r="F65" s="412"/>
      <c r="G65" s="391"/>
      <c r="H65" s="391"/>
      <c r="I65" s="391"/>
      <c r="J65" s="391"/>
      <c r="K65" s="391"/>
      <c r="L65" s="391"/>
      <c r="M65" s="391"/>
      <c r="N65" s="447"/>
      <c r="O65" s="391"/>
      <c r="P65" s="403"/>
      <c r="Q65" s="380"/>
      <c r="R65" s="55" t="s">
        <v>660</v>
      </c>
      <c r="S65" s="53" t="s">
        <v>623</v>
      </c>
      <c r="T65" s="53"/>
      <c r="U65" s="369"/>
      <c r="V65" s="370"/>
      <c r="W65" s="405"/>
      <c r="X65" s="449"/>
      <c r="Y65" s="403"/>
      <c r="Z65" s="377"/>
      <c r="AA65" s="377"/>
      <c r="AB65" s="377"/>
      <c r="AC65" s="377"/>
      <c r="AD65" s="380"/>
      <c r="AE65" s="377"/>
      <c r="AF65" s="377"/>
      <c r="AG65" s="377"/>
      <c r="AH65" s="380"/>
      <c r="AI65" s="386"/>
      <c r="AJ65" s="386"/>
      <c r="AK65" s="383"/>
      <c r="AL65" s="369"/>
      <c r="AM65" s="370"/>
      <c r="AN65" s="405"/>
      <c r="AO65" s="391"/>
      <c r="AP65" s="407"/>
      <c r="AQ65" s="407"/>
      <c r="AR65" s="410"/>
      <c r="AS65" s="410"/>
      <c r="AT65" s="407"/>
      <c r="AU65" s="407"/>
      <c r="AV65" s="397"/>
      <c r="AW65" s="476"/>
      <c r="AX65" s="482"/>
      <c r="AY65" s="485"/>
      <c r="AZ65" s="488"/>
      <c r="BA65" s="491"/>
      <c r="BB65" s="493"/>
      <c r="BC65" s="443"/>
      <c r="BD65" s="443"/>
      <c r="BE65" s="444"/>
      <c r="BF65" s="445"/>
      <c r="BG65" s="446"/>
      <c r="BH65" s="456"/>
      <c r="BI65" s="407"/>
      <c r="BJ65" s="407"/>
      <c r="BK65" s="407"/>
      <c r="BL65" s="407"/>
      <c r="BM65" s="383"/>
    </row>
    <row r="66" spans="1:65" ht="22.5" customHeight="1" x14ac:dyDescent="0.25">
      <c r="A66" s="391"/>
      <c r="B66" s="391"/>
      <c r="C66" s="391"/>
      <c r="D66" s="391"/>
      <c r="E66" s="391"/>
      <c r="F66" s="412"/>
      <c r="G66" s="391"/>
      <c r="H66" s="391"/>
      <c r="I66" s="391"/>
      <c r="J66" s="391"/>
      <c r="K66" s="391"/>
      <c r="L66" s="391"/>
      <c r="M66" s="391"/>
      <c r="N66" s="447"/>
      <c r="O66" s="391"/>
      <c r="P66" s="404"/>
      <c r="Q66" s="381"/>
      <c r="R66" s="54" t="s">
        <v>661</v>
      </c>
      <c r="S66" s="53">
        <f>COUNTA(S47:S65)</f>
        <v>9</v>
      </c>
      <c r="T66" s="53">
        <f>COUNTA(T47:T65)</f>
        <v>10</v>
      </c>
      <c r="U66" s="369"/>
      <c r="V66" s="370"/>
      <c r="W66" s="405"/>
      <c r="X66" s="450"/>
      <c r="Y66" s="404"/>
      <c r="Z66" s="378"/>
      <c r="AA66" s="378"/>
      <c r="AB66" s="378"/>
      <c r="AC66" s="378"/>
      <c r="AD66" s="381"/>
      <c r="AE66" s="378"/>
      <c r="AF66" s="378"/>
      <c r="AG66" s="378"/>
      <c r="AH66" s="381"/>
      <c r="AI66" s="387"/>
      <c r="AJ66" s="387"/>
      <c r="AK66" s="384"/>
      <c r="AL66" s="369"/>
      <c r="AM66" s="370"/>
      <c r="AN66" s="405"/>
      <c r="AO66" s="391"/>
      <c r="AP66" s="408"/>
      <c r="AQ66" s="408"/>
      <c r="AR66" s="411"/>
      <c r="AS66" s="411"/>
      <c r="AT66" s="408"/>
      <c r="AU66" s="408"/>
      <c r="AV66" s="398"/>
      <c r="AW66" s="477"/>
      <c r="AX66" s="483"/>
      <c r="AY66" s="486"/>
      <c r="AZ66" s="489"/>
      <c r="BA66" s="492"/>
      <c r="BB66" s="493"/>
      <c r="BC66" s="443"/>
      <c r="BD66" s="443"/>
      <c r="BE66" s="444"/>
      <c r="BF66" s="445"/>
      <c r="BG66" s="446"/>
      <c r="BH66" s="457"/>
      <c r="BI66" s="408"/>
      <c r="BJ66" s="408"/>
      <c r="BK66" s="408"/>
      <c r="BL66" s="408"/>
      <c r="BM66" s="384"/>
    </row>
    <row r="67" spans="1:65" s="30" customFormat="1" ht="22.5" customHeight="1" x14ac:dyDescent="0.25">
      <c r="A67" s="391">
        <v>17</v>
      </c>
      <c r="B67" s="391" t="s">
        <v>509</v>
      </c>
      <c r="C67" s="391" t="s">
        <v>694</v>
      </c>
      <c r="D67" s="391" t="s">
        <v>695</v>
      </c>
      <c r="E67" s="391" t="s">
        <v>696</v>
      </c>
      <c r="F67" s="412" t="s">
        <v>697</v>
      </c>
      <c r="G67" s="391" t="s">
        <v>698</v>
      </c>
      <c r="H67" s="391" t="s">
        <v>698</v>
      </c>
      <c r="I67" s="391" t="s">
        <v>698</v>
      </c>
      <c r="J67" s="391" t="s">
        <v>698</v>
      </c>
      <c r="K67" s="391" t="s">
        <v>699</v>
      </c>
      <c r="L67" s="391" t="s">
        <v>700</v>
      </c>
      <c r="M67" s="391" t="s">
        <v>700</v>
      </c>
      <c r="N67" s="534" t="s">
        <v>627</v>
      </c>
      <c r="O67" s="391" t="s">
        <v>666</v>
      </c>
      <c r="P67" s="402" t="str">
        <f>IF(O67=0,"Defina la frecuencia",IF(O67="Se espera que el evento ocurra en la mayoria de las circunstancias
Mas de 1 vez en el año","Casi seguro",IF(O67="Es viable que el evento ocurra en la mayoria de las circunstancias.
Al menos 1 vez en el ultimo año","Probable",IF(O67="El Evento podrá ocurrir en algun momento.
Al menos 1 vez en los ultimos 2 años","Posible",IF(O67="El Evento podrá ocurrir en algun momento.
Al menos 1 vez en los ultimos 5 años","Improbable","Rara vez")))))</f>
        <v>Improbable</v>
      </c>
      <c r="Q67" s="379">
        <f>IF(P67="Casi seguro",100%,IF(P67="Probable",80%,IF(P67="Posible",60%,IF(P67="Improbable",40%,IF(P67="Rara vez",20%,0)))))</f>
        <v>0.4</v>
      </c>
      <c r="R67" s="40" t="s">
        <v>629</v>
      </c>
      <c r="S67" s="37">
        <v>111</v>
      </c>
      <c r="T67" s="37"/>
      <c r="U67" s="402" t="str">
        <f>IF(S86&lt;=5,"Moderado",IF(S86&lt;=11,"Mayor","Catastrofico"))</f>
        <v>Mayor</v>
      </c>
      <c r="V67" s="370">
        <f>IF(U67=0,0,IF(U67="Moderado",60%,IF(U67="Mayor",80%,100%)))</f>
        <v>0.8</v>
      </c>
      <c r="W67" s="405" t="str">
        <f>VLOOKUP(P67,Matriz!B23:G28,MATCH(U67,Matriz!B23:G23,0),FALSE)</f>
        <v>Alto</v>
      </c>
      <c r="X67" s="533" t="s">
        <v>701</v>
      </c>
      <c r="Y67" s="369" t="str">
        <f>IF(Z67="Preventivo","X",IF(Z67="Detectivo","X","X "))</f>
        <v>X</v>
      </c>
      <c r="Z67" s="388" t="s">
        <v>502</v>
      </c>
      <c r="AA67" s="376">
        <f>IF(Z67="","",IF(Z67="Preventivo",25%,15%))</f>
        <v>0.25</v>
      </c>
      <c r="AB67" s="388" t="s">
        <v>516</v>
      </c>
      <c r="AC67" s="376">
        <f>IF(AB67="Automatico",25%,15%)</f>
        <v>0.15</v>
      </c>
      <c r="AD67" s="370">
        <f>AA67+AC67</f>
        <v>0.4</v>
      </c>
      <c r="AE67" s="388" t="s">
        <v>504</v>
      </c>
      <c r="AF67" s="388" t="s">
        <v>505</v>
      </c>
      <c r="AG67" s="388" t="s">
        <v>506</v>
      </c>
      <c r="AH67" s="370">
        <f>Q67-(Q67*AD67)</f>
        <v>0.24</v>
      </c>
      <c r="AI67" s="385" t="str">
        <f>IF(AJ67=0,"Defina la frecuencia",IF(AJ67=20%,"Rara vez",IF(AJ67=40%,"Improbable",IF(AJ67=60%,"Posible",IF(AJ67=80%,"Probable","Casi seguro")))))</f>
        <v>Rara vez</v>
      </c>
      <c r="AJ67" s="385">
        <f>IF(AH74&lt;20%,20%,IF(AH74&lt;40%,40%,IF(AH74&lt;60%,60%,IF(AH74&lt;80%,80%,100%))))</f>
        <v>0.2</v>
      </c>
      <c r="AK67" s="382">
        <f>VALUE(AJ67)</f>
        <v>0.2</v>
      </c>
      <c r="AL67" s="369" t="str">
        <f>U67</f>
        <v>Mayor</v>
      </c>
      <c r="AM67" s="370">
        <f>V67</f>
        <v>0.8</v>
      </c>
      <c r="AN67" s="405" t="str">
        <f>VLOOKUP(AI67,Matriz!B23:G28,MATCH(AL67,Matriz!B23:G23,0),FALSE)</f>
        <v>Alto</v>
      </c>
      <c r="AO67" s="391" t="s">
        <v>631</v>
      </c>
      <c r="AP67" s="391" t="s">
        <v>701</v>
      </c>
      <c r="AQ67" s="391" t="s">
        <v>702</v>
      </c>
      <c r="AR67" s="478">
        <v>44926</v>
      </c>
      <c r="AS67" s="478" t="s">
        <v>634</v>
      </c>
      <c r="AT67" s="391" t="s">
        <v>521</v>
      </c>
      <c r="AU67" s="391" t="s">
        <v>703</v>
      </c>
      <c r="AV67" s="391" t="s">
        <v>704</v>
      </c>
      <c r="AW67" s="406" t="s">
        <v>510</v>
      </c>
      <c r="AX67" s="391" t="s">
        <v>703</v>
      </c>
      <c r="AY67" s="498" t="s">
        <v>689</v>
      </c>
      <c r="AZ67" s="391" t="s">
        <v>705</v>
      </c>
      <c r="BA67" s="472">
        <v>1</v>
      </c>
      <c r="BB67" s="513" t="s">
        <v>706</v>
      </c>
      <c r="BC67" s="408" t="s">
        <v>510</v>
      </c>
      <c r="BD67" s="535">
        <v>1</v>
      </c>
      <c r="BE67" s="407" t="s">
        <v>707</v>
      </c>
      <c r="BF67" s="408" t="s">
        <v>708</v>
      </c>
      <c r="BG67" s="384">
        <v>1</v>
      </c>
      <c r="BH67" s="391"/>
      <c r="BI67" s="391"/>
      <c r="BJ67" s="391"/>
      <c r="BK67" s="391"/>
      <c r="BL67" s="391"/>
      <c r="BM67" s="472"/>
    </row>
    <row r="68" spans="1:65" s="30" customFormat="1" ht="22.5" customHeight="1" x14ac:dyDescent="0.25">
      <c r="A68" s="391"/>
      <c r="B68" s="391"/>
      <c r="C68" s="391"/>
      <c r="D68" s="391"/>
      <c r="E68" s="391"/>
      <c r="F68" s="412"/>
      <c r="G68" s="391"/>
      <c r="H68" s="391"/>
      <c r="I68" s="391"/>
      <c r="J68" s="391"/>
      <c r="K68" s="391"/>
      <c r="L68" s="391"/>
      <c r="M68" s="391"/>
      <c r="N68" s="534"/>
      <c r="O68" s="391"/>
      <c r="P68" s="403"/>
      <c r="Q68" s="380"/>
      <c r="R68" s="40" t="s">
        <v>640</v>
      </c>
      <c r="S68" s="37" t="s">
        <v>698</v>
      </c>
      <c r="T68" s="37"/>
      <c r="U68" s="403"/>
      <c r="V68" s="370"/>
      <c r="W68" s="405"/>
      <c r="X68" s="533"/>
      <c r="Y68" s="369"/>
      <c r="Z68" s="389"/>
      <c r="AA68" s="377"/>
      <c r="AB68" s="389"/>
      <c r="AC68" s="377"/>
      <c r="AD68" s="390"/>
      <c r="AE68" s="389"/>
      <c r="AF68" s="389"/>
      <c r="AG68" s="389"/>
      <c r="AH68" s="370"/>
      <c r="AI68" s="386"/>
      <c r="AJ68" s="386"/>
      <c r="AK68" s="383"/>
      <c r="AL68" s="369"/>
      <c r="AM68" s="370"/>
      <c r="AN68" s="405"/>
      <c r="AO68" s="391"/>
      <c r="AP68" s="391"/>
      <c r="AQ68" s="471"/>
      <c r="AR68" s="471"/>
      <c r="AS68" s="471"/>
      <c r="AT68" s="471"/>
      <c r="AU68" s="391"/>
      <c r="AV68" s="391"/>
      <c r="AW68" s="407"/>
      <c r="AX68" s="391"/>
      <c r="AY68" s="499"/>
      <c r="AZ68" s="471"/>
      <c r="BA68" s="471"/>
      <c r="BB68" s="500"/>
      <c r="BC68" s="391"/>
      <c r="BD68" s="391"/>
      <c r="BE68" s="407"/>
      <c r="BF68" s="471"/>
      <c r="BG68" s="471"/>
      <c r="BH68" s="391"/>
      <c r="BI68" s="391"/>
      <c r="BJ68" s="391"/>
      <c r="BK68" s="471"/>
      <c r="BL68" s="471"/>
      <c r="BM68" s="471"/>
    </row>
    <row r="69" spans="1:65" s="30" customFormat="1" ht="22.5" customHeight="1" x14ac:dyDescent="0.25">
      <c r="A69" s="391"/>
      <c r="B69" s="391"/>
      <c r="C69" s="391"/>
      <c r="D69" s="391"/>
      <c r="E69" s="391"/>
      <c r="F69" s="412"/>
      <c r="G69" s="391"/>
      <c r="H69" s="391"/>
      <c r="I69" s="391"/>
      <c r="J69" s="391"/>
      <c r="K69" s="391"/>
      <c r="L69" s="391"/>
      <c r="M69" s="391"/>
      <c r="N69" s="534"/>
      <c r="O69" s="391"/>
      <c r="P69" s="403"/>
      <c r="Q69" s="380"/>
      <c r="R69" s="40" t="s">
        <v>641</v>
      </c>
      <c r="S69" s="37" t="s">
        <v>698</v>
      </c>
      <c r="T69" s="37"/>
      <c r="U69" s="403"/>
      <c r="V69" s="370"/>
      <c r="W69" s="405"/>
      <c r="X69" s="533"/>
      <c r="Y69" s="369"/>
      <c r="Z69" s="389"/>
      <c r="AA69" s="377"/>
      <c r="AB69" s="389"/>
      <c r="AC69" s="377"/>
      <c r="AD69" s="390"/>
      <c r="AE69" s="389"/>
      <c r="AF69" s="389"/>
      <c r="AG69" s="389"/>
      <c r="AH69" s="370"/>
      <c r="AI69" s="386"/>
      <c r="AJ69" s="386"/>
      <c r="AK69" s="383"/>
      <c r="AL69" s="369"/>
      <c r="AM69" s="370"/>
      <c r="AN69" s="405"/>
      <c r="AO69" s="391"/>
      <c r="AP69" s="391"/>
      <c r="AQ69" s="471"/>
      <c r="AR69" s="471"/>
      <c r="AS69" s="471"/>
      <c r="AT69" s="471"/>
      <c r="AU69" s="391"/>
      <c r="AV69" s="391"/>
      <c r="AW69" s="407"/>
      <c r="AX69" s="391"/>
      <c r="AY69" s="499"/>
      <c r="AZ69" s="471"/>
      <c r="BA69" s="471"/>
      <c r="BB69" s="500"/>
      <c r="BC69" s="391"/>
      <c r="BD69" s="391"/>
      <c r="BE69" s="407"/>
      <c r="BF69" s="471"/>
      <c r="BG69" s="471"/>
      <c r="BH69" s="391"/>
      <c r="BI69" s="391"/>
      <c r="BJ69" s="391"/>
      <c r="BK69" s="471"/>
      <c r="BL69" s="471"/>
      <c r="BM69" s="471"/>
    </row>
    <row r="70" spans="1:65" s="30" customFormat="1" ht="22.5" customHeight="1" x14ac:dyDescent="0.25">
      <c r="A70" s="391"/>
      <c r="B70" s="391"/>
      <c r="C70" s="391"/>
      <c r="D70" s="391"/>
      <c r="E70" s="391"/>
      <c r="F70" s="412"/>
      <c r="G70" s="391"/>
      <c r="H70" s="391"/>
      <c r="I70" s="391"/>
      <c r="J70" s="391"/>
      <c r="K70" s="391"/>
      <c r="L70" s="391"/>
      <c r="M70" s="391"/>
      <c r="N70" s="534"/>
      <c r="O70" s="391"/>
      <c r="P70" s="403"/>
      <c r="Q70" s="380"/>
      <c r="R70" s="40" t="s">
        <v>642</v>
      </c>
      <c r="S70" s="37"/>
      <c r="T70" s="37" t="s">
        <v>698</v>
      </c>
      <c r="U70" s="403"/>
      <c r="V70" s="370"/>
      <c r="W70" s="405"/>
      <c r="X70" s="533"/>
      <c r="Y70" s="369"/>
      <c r="Z70" s="389"/>
      <c r="AA70" s="377"/>
      <c r="AB70" s="389"/>
      <c r="AC70" s="377"/>
      <c r="AD70" s="390"/>
      <c r="AE70" s="389"/>
      <c r="AF70" s="389"/>
      <c r="AG70" s="389"/>
      <c r="AH70" s="370"/>
      <c r="AI70" s="386"/>
      <c r="AJ70" s="386"/>
      <c r="AK70" s="383"/>
      <c r="AL70" s="369"/>
      <c r="AM70" s="370"/>
      <c r="AN70" s="405"/>
      <c r="AO70" s="391"/>
      <c r="AP70" s="391"/>
      <c r="AQ70" s="471"/>
      <c r="AR70" s="471"/>
      <c r="AS70" s="471"/>
      <c r="AT70" s="471"/>
      <c r="AU70" s="391"/>
      <c r="AV70" s="391"/>
      <c r="AW70" s="407"/>
      <c r="AX70" s="391"/>
      <c r="AY70" s="499"/>
      <c r="AZ70" s="471"/>
      <c r="BA70" s="471"/>
      <c r="BB70" s="500"/>
      <c r="BC70" s="391"/>
      <c r="BD70" s="391"/>
      <c r="BE70" s="407"/>
      <c r="BF70" s="471"/>
      <c r="BG70" s="471"/>
      <c r="BH70" s="391"/>
      <c r="BI70" s="391"/>
      <c r="BJ70" s="391"/>
      <c r="BK70" s="471"/>
      <c r="BL70" s="471"/>
      <c r="BM70" s="471"/>
    </row>
    <row r="71" spans="1:65" s="30" customFormat="1" ht="22.5" customHeight="1" x14ac:dyDescent="0.25">
      <c r="A71" s="391"/>
      <c r="B71" s="391"/>
      <c r="C71" s="391"/>
      <c r="D71" s="391"/>
      <c r="E71" s="391"/>
      <c r="F71" s="412"/>
      <c r="G71" s="391"/>
      <c r="H71" s="391"/>
      <c r="I71" s="391"/>
      <c r="J71" s="391"/>
      <c r="K71" s="391"/>
      <c r="L71" s="391"/>
      <c r="M71" s="391"/>
      <c r="N71" s="534"/>
      <c r="O71" s="391"/>
      <c r="P71" s="403"/>
      <c r="Q71" s="380"/>
      <c r="R71" s="40" t="s">
        <v>643</v>
      </c>
      <c r="S71" s="37" t="s">
        <v>698</v>
      </c>
      <c r="T71" s="37"/>
      <c r="U71" s="403"/>
      <c r="V71" s="370"/>
      <c r="W71" s="405"/>
      <c r="X71" s="533"/>
      <c r="Y71" s="369"/>
      <c r="Z71" s="389"/>
      <c r="AA71" s="377"/>
      <c r="AB71" s="389"/>
      <c r="AC71" s="377"/>
      <c r="AD71" s="390"/>
      <c r="AE71" s="389"/>
      <c r="AF71" s="389"/>
      <c r="AG71" s="389"/>
      <c r="AH71" s="370"/>
      <c r="AI71" s="386"/>
      <c r="AJ71" s="386"/>
      <c r="AK71" s="383"/>
      <c r="AL71" s="369"/>
      <c r="AM71" s="370"/>
      <c r="AN71" s="405"/>
      <c r="AO71" s="391"/>
      <c r="AP71" s="391"/>
      <c r="AQ71" s="471"/>
      <c r="AR71" s="471"/>
      <c r="AS71" s="471"/>
      <c r="AT71" s="471"/>
      <c r="AU71" s="391"/>
      <c r="AV71" s="391"/>
      <c r="AW71" s="407"/>
      <c r="AX71" s="391"/>
      <c r="AY71" s="499"/>
      <c r="AZ71" s="471"/>
      <c r="BA71" s="471"/>
      <c r="BB71" s="500"/>
      <c r="BC71" s="391"/>
      <c r="BD71" s="391"/>
      <c r="BE71" s="407"/>
      <c r="BF71" s="471"/>
      <c r="BG71" s="471"/>
      <c r="BH71" s="391"/>
      <c r="BI71" s="391"/>
      <c r="BJ71" s="391"/>
      <c r="BK71" s="471"/>
      <c r="BL71" s="471"/>
      <c r="BM71" s="471"/>
    </row>
    <row r="72" spans="1:65" s="30" customFormat="1" ht="22.5" customHeight="1" x14ac:dyDescent="0.25">
      <c r="A72" s="391"/>
      <c r="B72" s="391"/>
      <c r="C72" s="391"/>
      <c r="D72" s="391"/>
      <c r="E72" s="391"/>
      <c r="F72" s="412"/>
      <c r="G72" s="391"/>
      <c r="H72" s="391"/>
      <c r="I72" s="391"/>
      <c r="J72" s="391"/>
      <c r="K72" s="391"/>
      <c r="L72" s="391"/>
      <c r="M72" s="391"/>
      <c r="N72" s="534"/>
      <c r="O72" s="391"/>
      <c r="P72" s="403"/>
      <c r="Q72" s="380"/>
      <c r="R72" s="40" t="s">
        <v>644</v>
      </c>
      <c r="S72" s="37"/>
      <c r="T72" s="37" t="s">
        <v>698</v>
      </c>
      <c r="U72" s="403"/>
      <c r="V72" s="370"/>
      <c r="W72" s="405"/>
      <c r="X72" s="533"/>
      <c r="Y72" s="369"/>
      <c r="Z72" s="389"/>
      <c r="AA72" s="377"/>
      <c r="AB72" s="389"/>
      <c r="AC72" s="377"/>
      <c r="AD72" s="390"/>
      <c r="AE72" s="389"/>
      <c r="AF72" s="389"/>
      <c r="AG72" s="389"/>
      <c r="AH72" s="370"/>
      <c r="AI72" s="386"/>
      <c r="AJ72" s="386"/>
      <c r="AK72" s="383"/>
      <c r="AL72" s="369"/>
      <c r="AM72" s="370"/>
      <c r="AN72" s="405"/>
      <c r="AO72" s="391"/>
      <c r="AP72" s="391"/>
      <c r="AQ72" s="471"/>
      <c r="AR72" s="471"/>
      <c r="AS72" s="471"/>
      <c r="AT72" s="471"/>
      <c r="AU72" s="391"/>
      <c r="AV72" s="391"/>
      <c r="AW72" s="407"/>
      <c r="AX72" s="391"/>
      <c r="AY72" s="499"/>
      <c r="AZ72" s="471"/>
      <c r="BA72" s="471"/>
      <c r="BB72" s="500"/>
      <c r="BC72" s="391"/>
      <c r="BD72" s="391"/>
      <c r="BE72" s="407"/>
      <c r="BF72" s="471"/>
      <c r="BG72" s="471"/>
      <c r="BH72" s="391"/>
      <c r="BI72" s="391"/>
      <c r="BJ72" s="391"/>
      <c r="BK72" s="471"/>
      <c r="BL72" s="471"/>
      <c r="BM72" s="471"/>
    </row>
    <row r="73" spans="1:65" s="30" customFormat="1" ht="22.5" customHeight="1" x14ac:dyDescent="0.25">
      <c r="A73" s="391"/>
      <c r="B73" s="391"/>
      <c r="C73" s="391"/>
      <c r="D73" s="391"/>
      <c r="E73" s="391"/>
      <c r="F73" s="412"/>
      <c r="G73" s="391"/>
      <c r="H73" s="391"/>
      <c r="I73" s="391"/>
      <c r="J73" s="391"/>
      <c r="K73" s="391"/>
      <c r="L73" s="391"/>
      <c r="M73" s="391"/>
      <c r="N73" s="534"/>
      <c r="O73" s="391"/>
      <c r="P73" s="403"/>
      <c r="Q73" s="380"/>
      <c r="R73" s="40" t="s">
        <v>645</v>
      </c>
      <c r="S73" s="37" t="s">
        <v>698</v>
      </c>
      <c r="T73" s="37"/>
      <c r="U73" s="403"/>
      <c r="V73" s="370"/>
      <c r="W73" s="405"/>
      <c r="X73" s="533"/>
      <c r="Y73" s="369"/>
      <c r="Z73" s="389"/>
      <c r="AA73" s="378"/>
      <c r="AB73" s="389"/>
      <c r="AC73" s="378"/>
      <c r="AD73" s="390"/>
      <c r="AE73" s="389"/>
      <c r="AF73" s="389"/>
      <c r="AG73" s="389"/>
      <c r="AH73" s="370"/>
      <c r="AI73" s="386"/>
      <c r="AJ73" s="386"/>
      <c r="AK73" s="383"/>
      <c r="AL73" s="369"/>
      <c r="AM73" s="370"/>
      <c r="AN73" s="405"/>
      <c r="AO73" s="391"/>
      <c r="AP73" s="391"/>
      <c r="AQ73" s="471"/>
      <c r="AR73" s="471"/>
      <c r="AS73" s="471"/>
      <c r="AT73" s="471"/>
      <c r="AU73" s="391"/>
      <c r="AV73" s="391"/>
      <c r="AW73" s="407"/>
      <c r="AX73" s="391"/>
      <c r="AY73" s="499"/>
      <c r="AZ73" s="471"/>
      <c r="BA73" s="471"/>
      <c r="BB73" s="500"/>
      <c r="BC73" s="391"/>
      <c r="BD73" s="391"/>
      <c r="BE73" s="408"/>
      <c r="BF73" s="471"/>
      <c r="BG73" s="471"/>
      <c r="BH73" s="391"/>
      <c r="BI73" s="391"/>
      <c r="BJ73" s="391"/>
      <c r="BK73" s="471"/>
      <c r="BL73" s="471"/>
      <c r="BM73" s="471"/>
    </row>
    <row r="74" spans="1:65" s="30" customFormat="1" ht="22.5" customHeight="1" x14ac:dyDescent="0.25">
      <c r="A74" s="391"/>
      <c r="B74" s="391"/>
      <c r="C74" s="391"/>
      <c r="D74" s="391"/>
      <c r="E74" s="391"/>
      <c r="F74" s="412"/>
      <c r="G74" s="391"/>
      <c r="H74" s="391"/>
      <c r="I74" s="391"/>
      <c r="J74" s="391"/>
      <c r="K74" s="391"/>
      <c r="L74" s="391"/>
      <c r="M74" s="391"/>
      <c r="N74" s="534"/>
      <c r="O74" s="391"/>
      <c r="P74" s="403"/>
      <c r="Q74" s="380"/>
      <c r="R74" s="40" t="s">
        <v>646</v>
      </c>
      <c r="S74" s="37"/>
      <c r="T74" s="37" t="s">
        <v>698</v>
      </c>
      <c r="U74" s="403"/>
      <c r="V74" s="370"/>
      <c r="W74" s="405"/>
      <c r="X74" s="533" t="s">
        <v>709</v>
      </c>
      <c r="Y74" s="369" t="str">
        <f>IF(Z74="Preventivo","X",IF(Z67="Detectivo","X","X "))</f>
        <v xml:space="preserve">X </v>
      </c>
      <c r="Z74" s="388" t="s">
        <v>515</v>
      </c>
      <c r="AA74" s="376">
        <f>IF(Z74="","",IF(Z74="Preventivo",25%,15%))</f>
        <v>0.15</v>
      </c>
      <c r="AB74" s="388" t="s">
        <v>516</v>
      </c>
      <c r="AC74" s="406">
        <f>IF(AB74="Automatico",25%,15%)</f>
        <v>0.15</v>
      </c>
      <c r="AD74" s="370">
        <f>AA74+AC74</f>
        <v>0.3</v>
      </c>
      <c r="AE74" s="388" t="s">
        <v>504</v>
      </c>
      <c r="AF74" s="388" t="s">
        <v>505</v>
      </c>
      <c r="AG74" s="388" t="s">
        <v>506</v>
      </c>
      <c r="AH74" s="370">
        <f>AH67-(AH67*AD74)</f>
        <v>0.16799999999999998</v>
      </c>
      <c r="AI74" s="386"/>
      <c r="AJ74" s="386"/>
      <c r="AK74" s="383"/>
      <c r="AL74" s="369"/>
      <c r="AM74" s="370"/>
      <c r="AN74" s="405"/>
      <c r="AO74" s="391"/>
      <c r="AP74" s="391" t="s">
        <v>710</v>
      </c>
      <c r="AQ74" s="391" t="s">
        <v>702</v>
      </c>
      <c r="AR74" s="478">
        <v>44926</v>
      </c>
      <c r="AS74" s="478" t="s">
        <v>634</v>
      </c>
      <c r="AT74" s="391" t="s">
        <v>521</v>
      </c>
      <c r="AU74" s="391" t="s">
        <v>711</v>
      </c>
      <c r="AV74" s="391" t="s">
        <v>712</v>
      </c>
      <c r="AW74" s="407"/>
      <c r="AX74" s="391" t="s">
        <v>711</v>
      </c>
      <c r="AY74" s="391" t="s">
        <v>689</v>
      </c>
      <c r="AZ74" s="391" t="s">
        <v>713</v>
      </c>
      <c r="BA74" s="472">
        <v>0.4</v>
      </c>
      <c r="BB74" s="500" t="s">
        <v>714</v>
      </c>
      <c r="BC74" s="391" t="s">
        <v>510</v>
      </c>
      <c r="BD74" s="536">
        <v>1</v>
      </c>
      <c r="BE74" s="406" t="s">
        <v>707</v>
      </c>
      <c r="BF74" s="391" t="s">
        <v>715</v>
      </c>
      <c r="BG74" s="472"/>
      <c r="BH74" s="391"/>
      <c r="BI74" s="391"/>
      <c r="BJ74" s="391"/>
      <c r="BK74" s="391"/>
      <c r="BL74" s="391"/>
      <c r="BM74" s="472"/>
    </row>
    <row r="75" spans="1:65" s="30" customFormat="1" ht="22.5" customHeight="1" x14ac:dyDescent="0.25">
      <c r="A75" s="391"/>
      <c r="B75" s="391"/>
      <c r="C75" s="391"/>
      <c r="D75" s="391"/>
      <c r="E75" s="391"/>
      <c r="F75" s="412"/>
      <c r="G75" s="391"/>
      <c r="H75" s="391"/>
      <c r="I75" s="391"/>
      <c r="J75" s="391"/>
      <c r="K75" s="391"/>
      <c r="L75" s="391"/>
      <c r="M75" s="391"/>
      <c r="N75" s="534"/>
      <c r="O75" s="391"/>
      <c r="P75" s="403"/>
      <c r="Q75" s="380"/>
      <c r="R75" s="40" t="s">
        <v>650</v>
      </c>
      <c r="S75" s="37"/>
      <c r="T75" s="37" t="s">
        <v>698</v>
      </c>
      <c r="U75" s="403"/>
      <c r="V75" s="370"/>
      <c r="W75" s="405"/>
      <c r="X75" s="533"/>
      <c r="Y75" s="390"/>
      <c r="Z75" s="389"/>
      <c r="AA75" s="377"/>
      <c r="AB75" s="389"/>
      <c r="AC75" s="407"/>
      <c r="AD75" s="390"/>
      <c r="AE75" s="388"/>
      <c r="AF75" s="389"/>
      <c r="AG75" s="389"/>
      <c r="AH75" s="370"/>
      <c r="AI75" s="386"/>
      <c r="AJ75" s="386"/>
      <c r="AK75" s="383"/>
      <c r="AL75" s="369"/>
      <c r="AM75" s="370"/>
      <c r="AN75" s="405"/>
      <c r="AO75" s="391"/>
      <c r="AP75" s="391"/>
      <c r="AQ75" s="471"/>
      <c r="AR75" s="471"/>
      <c r="AS75" s="471"/>
      <c r="AT75" s="471"/>
      <c r="AU75" s="391"/>
      <c r="AV75" s="471"/>
      <c r="AW75" s="407"/>
      <c r="AX75" s="391"/>
      <c r="AY75" s="471"/>
      <c r="AZ75" s="471"/>
      <c r="BA75" s="471"/>
      <c r="BB75" s="537"/>
      <c r="BC75" s="471"/>
      <c r="BD75" s="471"/>
      <c r="BE75" s="407"/>
      <c r="BF75" s="471"/>
      <c r="BG75" s="471"/>
      <c r="BH75" s="471"/>
      <c r="BI75" s="471"/>
      <c r="BJ75" s="471"/>
      <c r="BK75" s="471"/>
      <c r="BL75" s="471"/>
      <c r="BM75" s="471"/>
    </row>
    <row r="76" spans="1:65" s="30" customFormat="1" ht="22.5" customHeight="1" x14ac:dyDescent="0.25">
      <c r="A76" s="391"/>
      <c r="B76" s="391"/>
      <c r="C76" s="391"/>
      <c r="D76" s="391"/>
      <c r="E76" s="391"/>
      <c r="F76" s="412"/>
      <c r="G76" s="391"/>
      <c r="H76" s="391"/>
      <c r="I76" s="391"/>
      <c r="J76" s="391"/>
      <c r="K76" s="391"/>
      <c r="L76" s="391"/>
      <c r="M76" s="391"/>
      <c r="N76" s="534"/>
      <c r="O76" s="391"/>
      <c r="P76" s="403"/>
      <c r="Q76" s="380"/>
      <c r="R76" s="40" t="s">
        <v>651</v>
      </c>
      <c r="S76" s="37" t="s">
        <v>698</v>
      </c>
      <c r="T76" s="37"/>
      <c r="U76" s="403"/>
      <c r="V76" s="370"/>
      <c r="W76" s="405"/>
      <c r="X76" s="533"/>
      <c r="Y76" s="390"/>
      <c r="Z76" s="389"/>
      <c r="AA76" s="377"/>
      <c r="AB76" s="389"/>
      <c r="AC76" s="407"/>
      <c r="AD76" s="390"/>
      <c r="AE76" s="388"/>
      <c r="AF76" s="389"/>
      <c r="AG76" s="389"/>
      <c r="AH76" s="370"/>
      <c r="AI76" s="386"/>
      <c r="AJ76" s="386"/>
      <c r="AK76" s="383"/>
      <c r="AL76" s="369"/>
      <c r="AM76" s="370"/>
      <c r="AN76" s="405"/>
      <c r="AO76" s="391"/>
      <c r="AP76" s="391"/>
      <c r="AQ76" s="471"/>
      <c r="AR76" s="471"/>
      <c r="AS76" s="471"/>
      <c r="AT76" s="471"/>
      <c r="AU76" s="391"/>
      <c r="AV76" s="471"/>
      <c r="AW76" s="407"/>
      <c r="AX76" s="391"/>
      <c r="AY76" s="471"/>
      <c r="AZ76" s="471"/>
      <c r="BA76" s="471"/>
      <c r="BB76" s="537"/>
      <c r="BC76" s="471"/>
      <c r="BD76" s="471"/>
      <c r="BE76" s="407"/>
      <c r="BF76" s="471"/>
      <c r="BG76" s="471"/>
      <c r="BH76" s="471"/>
      <c r="BI76" s="471"/>
      <c r="BJ76" s="471"/>
      <c r="BK76" s="471"/>
      <c r="BL76" s="471"/>
      <c r="BM76" s="471"/>
    </row>
    <row r="77" spans="1:65" s="30" customFormat="1" ht="22.5" customHeight="1" x14ac:dyDescent="0.25">
      <c r="A77" s="391"/>
      <c r="B77" s="391"/>
      <c r="C77" s="391"/>
      <c r="D77" s="391"/>
      <c r="E77" s="391"/>
      <c r="F77" s="412"/>
      <c r="G77" s="391"/>
      <c r="H77" s="391"/>
      <c r="I77" s="391"/>
      <c r="J77" s="391"/>
      <c r="K77" s="391"/>
      <c r="L77" s="391"/>
      <c r="M77" s="391"/>
      <c r="N77" s="534"/>
      <c r="O77" s="391"/>
      <c r="P77" s="403"/>
      <c r="Q77" s="380"/>
      <c r="R77" s="40" t="s">
        <v>652</v>
      </c>
      <c r="S77" s="37" t="s">
        <v>698</v>
      </c>
      <c r="T77" s="37"/>
      <c r="U77" s="403"/>
      <c r="V77" s="370"/>
      <c r="W77" s="405"/>
      <c r="X77" s="533"/>
      <c r="Y77" s="390"/>
      <c r="Z77" s="389"/>
      <c r="AA77" s="377"/>
      <c r="AB77" s="389"/>
      <c r="AC77" s="407"/>
      <c r="AD77" s="390"/>
      <c r="AE77" s="388"/>
      <c r="AF77" s="389"/>
      <c r="AG77" s="389"/>
      <c r="AH77" s="370"/>
      <c r="AI77" s="386"/>
      <c r="AJ77" s="386"/>
      <c r="AK77" s="383"/>
      <c r="AL77" s="369"/>
      <c r="AM77" s="370"/>
      <c r="AN77" s="405"/>
      <c r="AO77" s="391"/>
      <c r="AP77" s="391"/>
      <c r="AQ77" s="471"/>
      <c r="AR77" s="471"/>
      <c r="AS77" s="471"/>
      <c r="AT77" s="471"/>
      <c r="AU77" s="391"/>
      <c r="AV77" s="471"/>
      <c r="AW77" s="407"/>
      <c r="AX77" s="391"/>
      <c r="AY77" s="471"/>
      <c r="AZ77" s="471"/>
      <c r="BA77" s="471"/>
      <c r="BB77" s="537"/>
      <c r="BC77" s="471"/>
      <c r="BD77" s="471"/>
      <c r="BE77" s="407"/>
      <c r="BF77" s="471"/>
      <c r="BG77" s="471"/>
      <c r="BH77" s="471"/>
      <c r="BI77" s="471"/>
      <c r="BJ77" s="471"/>
      <c r="BK77" s="471"/>
      <c r="BL77" s="471"/>
      <c r="BM77" s="471"/>
    </row>
    <row r="78" spans="1:65" s="30" customFormat="1" ht="22.5" customHeight="1" x14ac:dyDescent="0.25">
      <c r="A78" s="391"/>
      <c r="B78" s="391"/>
      <c r="C78" s="391"/>
      <c r="D78" s="391"/>
      <c r="E78" s="391"/>
      <c r="F78" s="412"/>
      <c r="G78" s="391"/>
      <c r="H78" s="391"/>
      <c r="I78" s="391"/>
      <c r="J78" s="391"/>
      <c r="K78" s="391"/>
      <c r="L78" s="391"/>
      <c r="M78" s="391"/>
      <c r="N78" s="534"/>
      <c r="O78" s="391"/>
      <c r="P78" s="403"/>
      <c r="Q78" s="380"/>
      <c r="R78" s="40" t="s">
        <v>653</v>
      </c>
      <c r="S78" s="37" t="s">
        <v>698</v>
      </c>
      <c r="T78" s="37"/>
      <c r="U78" s="403"/>
      <c r="V78" s="370"/>
      <c r="W78" s="405"/>
      <c r="X78" s="533"/>
      <c r="Y78" s="390"/>
      <c r="Z78" s="389"/>
      <c r="AA78" s="377"/>
      <c r="AB78" s="389"/>
      <c r="AC78" s="407"/>
      <c r="AD78" s="390"/>
      <c r="AE78" s="388"/>
      <c r="AF78" s="389"/>
      <c r="AG78" s="389"/>
      <c r="AH78" s="370"/>
      <c r="AI78" s="386"/>
      <c r="AJ78" s="386"/>
      <c r="AK78" s="383"/>
      <c r="AL78" s="369"/>
      <c r="AM78" s="370"/>
      <c r="AN78" s="405"/>
      <c r="AO78" s="391"/>
      <c r="AP78" s="391"/>
      <c r="AQ78" s="471"/>
      <c r="AR78" s="471"/>
      <c r="AS78" s="471"/>
      <c r="AT78" s="471"/>
      <c r="AU78" s="391"/>
      <c r="AV78" s="471"/>
      <c r="AW78" s="407"/>
      <c r="AX78" s="391"/>
      <c r="AY78" s="471"/>
      <c r="AZ78" s="471"/>
      <c r="BA78" s="471"/>
      <c r="BB78" s="537"/>
      <c r="BC78" s="471"/>
      <c r="BD78" s="471"/>
      <c r="BE78" s="407"/>
      <c r="BF78" s="471"/>
      <c r="BG78" s="471"/>
      <c r="BH78" s="471"/>
      <c r="BI78" s="471"/>
      <c r="BJ78" s="471"/>
      <c r="BK78" s="471"/>
      <c r="BL78" s="471"/>
      <c r="BM78" s="471"/>
    </row>
    <row r="79" spans="1:65" s="30" customFormat="1" ht="22.5" customHeight="1" x14ac:dyDescent="0.25">
      <c r="A79" s="391"/>
      <c r="B79" s="391"/>
      <c r="C79" s="391"/>
      <c r="D79" s="391"/>
      <c r="E79" s="391"/>
      <c r="F79" s="412"/>
      <c r="G79" s="391"/>
      <c r="H79" s="391"/>
      <c r="I79" s="391"/>
      <c r="J79" s="391"/>
      <c r="K79" s="391"/>
      <c r="L79" s="391"/>
      <c r="M79" s="391"/>
      <c r="N79" s="534"/>
      <c r="O79" s="391"/>
      <c r="P79" s="403"/>
      <c r="Q79" s="380"/>
      <c r="R79" s="40" t="s">
        <v>654</v>
      </c>
      <c r="S79" s="37" t="s">
        <v>698</v>
      </c>
      <c r="T79" s="37"/>
      <c r="U79" s="403"/>
      <c r="V79" s="370"/>
      <c r="W79" s="405"/>
      <c r="X79" s="533"/>
      <c r="Y79" s="390"/>
      <c r="Z79" s="389"/>
      <c r="AA79" s="377"/>
      <c r="AB79" s="389"/>
      <c r="AC79" s="407"/>
      <c r="AD79" s="390"/>
      <c r="AE79" s="388"/>
      <c r="AF79" s="389"/>
      <c r="AG79" s="389"/>
      <c r="AH79" s="370"/>
      <c r="AI79" s="386"/>
      <c r="AJ79" s="386"/>
      <c r="AK79" s="383"/>
      <c r="AL79" s="369"/>
      <c r="AM79" s="370"/>
      <c r="AN79" s="405"/>
      <c r="AO79" s="391"/>
      <c r="AP79" s="391"/>
      <c r="AQ79" s="471"/>
      <c r="AR79" s="471"/>
      <c r="AS79" s="471"/>
      <c r="AT79" s="471"/>
      <c r="AU79" s="391"/>
      <c r="AV79" s="471"/>
      <c r="AW79" s="407"/>
      <c r="AX79" s="391"/>
      <c r="AY79" s="471"/>
      <c r="AZ79" s="471"/>
      <c r="BA79" s="471"/>
      <c r="BB79" s="537"/>
      <c r="BC79" s="471"/>
      <c r="BD79" s="471"/>
      <c r="BE79" s="407"/>
      <c r="BF79" s="471"/>
      <c r="BG79" s="471"/>
      <c r="BH79" s="471"/>
      <c r="BI79" s="471"/>
      <c r="BJ79" s="471"/>
      <c r="BK79" s="471"/>
      <c r="BL79" s="471"/>
      <c r="BM79" s="471"/>
    </row>
    <row r="80" spans="1:65" s="30" customFormat="1" ht="22.5" customHeight="1" x14ac:dyDescent="0.25">
      <c r="A80" s="391"/>
      <c r="B80" s="391"/>
      <c r="C80" s="391"/>
      <c r="D80" s="391"/>
      <c r="E80" s="391"/>
      <c r="F80" s="412"/>
      <c r="G80" s="391"/>
      <c r="H80" s="391"/>
      <c r="I80" s="391"/>
      <c r="J80" s="391"/>
      <c r="K80" s="391"/>
      <c r="L80" s="391"/>
      <c r="M80" s="391"/>
      <c r="N80" s="534"/>
      <c r="O80" s="391"/>
      <c r="P80" s="403"/>
      <c r="Q80" s="380"/>
      <c r="R80" s="40" t="s">
        <v>655</v>
      </c>
      <c r="S80" s="37"/>
      <c r="T80" s="37" t="s">
        <v>698</v>
      </c>
      <c r="U80" s="403"/>
      <c r="V80" s="370"/>
      <c r="W80" s="405"/>
      <c r="X80" s="533"/>
      <c r="Y80" s="390"/>
      <c r="Z80" s="389"/>
      <c r="AA80" s="377"/>
      <c r="AB80" s="389"/>
      <c r="AC80" s="407"/>
      <c r="AD80" s="390"/>
      <c r="AE80" s="388"/>
      <c r="AF80" s="389"/>
      <c r="AG80" s="389"/>
      <c r="AH80" s="370"/>
      <c r="AI80" s="386"/>
      <c r="AJ80" s="386"/>
      <c r="AK80" s="383"/>
      <c r="AL80" s="369"/>
      <c r="AM80" s="370"/>
      <c r="AN80" s="405"/>
      <c r="AO80" s="391"/>
      <c r="AP80" s="391"/>
      <c r="AQ80" s="471"/>
      <c r="AR80" s="471"/>
      <c r="AS80" s="471"/>
      <c r="AT80" s="471"/>
      <c r="AU80" s="391"/>
      <c r="AV80" s="471"/>
      <c r="AW80" s="407"/>
      <c r="AX80" s="391"/>
      <c r="AY80" s="471"/>
      <c r="AZ80" s="471"/>
      <c r="BA80" s="471"/>
      <c r="BB80" s="537"/>
      <c r="BC80" s="471"/>
      <c r="BD80" s="471"/>
      <c r="BE80" s="407"/>
      <c r="BF80" s="471"/>
      <c r="BG80" s="471"/>
      <c r="BH80" s="471"/>
      <c r="BI80" s="471"/>
      <c r="BJ80" s="471"/>
      <c r="BK80" s="471"/>
      <c r="BL80" s="471"/>
      <c r="BM80" s="471"/>
    </row>
    <row r="81" spans="1:65" s="30" customFormat="1" ht="22.5" customHeight="1" x14ac:dyDescent="0.25">
      <c r="A81" s="391"/>
      <c r="B81" s="391"/>
      <c r="C81" s="391"/>
      <c r="D81" s="391"/>
      <c r="E81" s="391"/>
      <c r="F81" s="412"/>
      <c r="G81" s="391"/>
      <c r="H81" s="391"/>
      <c r="I81" s="391"/>
      <c r="J81" s="391"/>
      <c r="K81" s="391"/>
      <c r="L81" s="391"/>
      <c r="M81" s="391"/>
      <c r="N81" s="534"/>
      <c r="O81" s="391"/>
      <c r="P81" s="403"/>
      <c r="Q81" s="380"/>
      <c r="R81" s="40" t="s">
        <v>656</v>
      </c>
      <c r="S81" s="37" t="s">
        <v>698</v>
      </c>
      <c r="T81" s="37"/>
      <c r="U81" s="403"/>
      <c r="V81" s="370"/>
      <c r="W81" s="405"/>
      <c r="X81" s="533"/>
      <c r="Y81" s="390"/>
      <c r="Z81" s="389"/>
      <c r="AA81" s="377"/>
      <c r="AB81" s="389"/>
      <c r="AC81" s="407"/>
      <c r="AD81" s="390"/>
      <c r="AE81" s="388"/>
      <c r="AF81" s="389"/>
      <c r="AG81" s="389"/>
      <c r="AH81" s="370"/>
      <c r="AI81" s="386"/>
      <c r="AJ81" s="386"/>
      <c r="AK81" s="383"/>
      <c r="AL81" s="369"/>
      <c r="AM81" s="370"/>
      <c r="AN81" s="405"/>
      <c r="AO81" s="391"/>
      <c r="AP81" s="391"/>
      <c r="AQ81" s="471"/>
      <c r="AR81" s="471"/>
      <c r="AS81" s="471"/>
      <c r="AT81" s="471"/>
      <c r="AU81" s="391"/>
      <c r="AV81" s="471"/>
      <c r="AW81" s="407"/>
      <c r="AX81" s="391"/>
      <c r="AY81" s="471"/>
      <c r="AZ81" s="471"/>
      <c r="BA81" s="471"/>
      <c r="BB81" s="537"/>
      <c r="BC81" s="471"/>
      <c r="BD81" s="471"/>
      <c r="BE81" s="407"/>
      <c r="BF81" s="471"/>
      <c r="BG81" s="471"/>
      <c r="BH81" s="471"/>
      <c r="BI81" s="471"/>
      <c r="BJ81" s="471"/>
      <c r="BK81" s="471"/>
      <c r="BL81" s="471"/>
      <c r="BM81" s="471"/>
    </row>
    <row r="82" spans="1:65" s="30" customFormat="1" ht="22.5" customHeight="1" x14ac:dyDescent="0.25">
      <c r="A82" s="391"/>
      <c r="B82" s="391"/>
      <c r="C82" s="391"/>
      <c r="D82" s="391"/>
      <c r="E82" s="391"/>
      <c r="F82" s="412"/>
      <c r="G82" s="391"/>
      <c r="H82" s="391"/>
      <c r="I82" s="391"/>
      <c r="J82" s="391"/>
      <c r="K82" s="391"/>
      <c r="L82" s="391"/>
      <c r="M82" s="391"/>
      <c r="N82" s="534"/>
      <c r="O82" s="391"/>
      <c r="P82" s="403"/>
      <c r="Q82" s="380"/>
      <c r="R82" s="40" t="s">
        <v>657</v>
      </c>
      <c r="S82" s="37"/>
      <c r="T82" s="37" t="s">
        <v>698</v>
      </c>
      <c r="U82" s="403"/>
      <c r="V82" s="370"/>
      <c r="W82" s="405"/>
      <c r="X82" s="533"/>
      <c r="Y82" s="390"/>
      <c r="Z82" s="389"/>
      <c r="AA82" s="377"/>
      <c r="AB82" s="389"/>
      <c r="AC82" s="407"/>
      <c r="AD82" s="390"/>
      <c r="AE82" s="388"/>
      <c r="AF82" s="389"/>
      <c r="AG82" s="389"/>
      <c r="AH82" s="370"/>
      <c r="AI82" s="386"/>
      <c r="AJ82" s="386"/>
      <c r="AK82" s="383"/>
      <c r="AL82" s="369"/>
      <c r="AM82" s="370"/>
      <c r="AN82" s="405"/>
      <c r="AO82" s="391"/>
      <c r="AP82" s="391"/>
      <c r="AQ82" s="471"/>
      <c r="AR82" s="471"/>
      <c r="AS82" s="471"/>
      <c r="AT82" s="471"/>
      <c r="AU82" s="391"/>
      <c r="AV82" s="471"/>
      <c r="AW82" s="407"/>
      <c r="AX82" s="391"/>
      <c r="AY82" s="471"/>
      <c r="AZ82" s="471"/>
      <c r="BA82" s="471"/>
      <c r="BB82" s="537"/>
      <c r="BC82" s="471"/>
      <c r="BD82" s="471"/>
      <c r="BE82" s="407"/>
      <c r="BF82" s="471"/>
      <c r="BG82" s="471"/>
      <c r="BH82" s="471"/>
      <c r="BI82" s="471"/>
      <c r="BJ82" s="471"/>
      <c r="BK82" s="471"/>
      <c r="BL82" s="471"/>
      <c r="BM82" s="471"/>
    </row>
    <row r="83" spans="1:65" s="30" customFormat="1" ht="22.5" customHeight="1" x14ac:dyDescent="0.25">
      <c r="A83" s="391"/>
      <c r="B83" s="391"/>
      <c r="C83" s="391"/>
      <c r="D83" s="391"/>
      <c r="E83" s="391"/>
      <c r="F83" s="412"/>
      <c r="G83" s="391"/>
      <c r="H83" s="391"/>
      <c r="I83" s="391"/>
      <c r="J83" s="391"/>
      <c r="K83" s="391"/>
      <c r="L83" s="391"/>
      <c r="M83" s="391"/>
      <c r="N83" s="534"/>
      <c r="O83" s="391"/>
      <c r="P83" s="403"/>
      <c r="Q83" s="380"/>
      <c r="R83" s="40" t="s">
        <v>658</v>
      </c>
      <c r="S83" s="37"/>
      <c r="T83" s="37" t="s">
        <v>698</v>
      </c>
      <c r="U83" s="403"/>
      <c r="V83" s="370"/>
      <c r="W83" s="405"/>
      <c r="X83" s="533"/>
      <c r="Y83" s="390"/>
      <c r="Z83" s="389"/>
      <c r="AA83" s="377"/>
      <c r="AB83" s="389"/>
      <c r="AC83" s="407"/>
      <c r="AD83" s="390"/>
      <c r="AE83" s="388"/>
      <c r="AF83" s="389"/>
      <c r="AG83" s="389"/>
      <c r="AH83" s="370"/>
      <c r="AI83" s="386"/>
      <c r="AJ83" s="386"/>
      <c r="AK83" s="383"/>
      <c r="AL83" s="369"/>
      <c r="AM83" s="370"/>
      <c r="AN83" s="405"/>
      <c r="AO83" s="391"/>
      <c r="AP83" s="391"/>
      <c r="AQ83" s="471"/>
      <c r="AR83" s="471"/>
      <c r="AS83" s="471"/>
      <c r="AT83" s="471"/>
      <c r="AU83" s="391"/>
      <c r="AV83" s="471"/>
      <c r="AW83" s="407"/>
      <c r="AX83" s="391"/>
      <c r="AY83" s="471"/>
      <c r="AZ83" s="471"/>
      <c r="BA83" s="471"/>
      <c r="BB83" s="537"/>
      <c r="BC83" s="471"/>
      <c r="BD83" s="471"/>
      <c r="BE83" s="407"/>
      <c r="BF83" s="471"/>
      <c r="BG83" s="471"/>
      <c r="BH83" s="471"/>
      <c r="BI83" s="471"/>
      <c r="BJ83" s="471"/>
      <c r="BK83" s="471"/>
      <c r="BL83" s="471"/>
      <c r="BM83" s="471"/>
    </row>
    <row r="84" spans="1:65" s="30" customFormat="1" ht="22.5" customHeight="1" x14ac:dyDescent="0.25">
      <c r="A84" s="391"/>
      <c r="B84" s="391"/>
      <c r="C84" s="391"/>
      <c r="D84" s="391"/>
      <c r="E84" s="391"/>
      <c r="F84" s="412"/>
      <c r="G84" s="391"/>
      <c r="H84" s="391"/>
      <c r="I84" s="391"/>
      <c r="J84" s="391"/>
      <c r="K84" s="391"/>
      <c r="L84" s="391"/>
      <c r="M84" s="391"/>
      <c r="N84" s="534"/>
      <c r="O84" s="391"/>
      <c r="P84" s="403"/>
      <c r="Q84" s="380"/>
      <c r="R84" s="40" t="s">
        <v>659</v>
      </c>
      <c r="S84" s="37"/>
      <c r="T84" s="37" t="s">
        <v>698</v>
      </c>
      <c r="U84" s="403"/>
      <c r="V84" s="370"/>
      <c r="W84" s="405"/>
      <c r="X84" s="533"/>
      <c r="Y84" s="390"/>
      <c r="Z84" s="389"/>
      <c r="AA84" s="377"/>
      <c r="AB84" s="389"/>
      <c r="AC84" s="407"/>
      <c r="AD84" s="390"/>
      <c r="AE84" s="388"/>
      <c r="AF84" s="389"/>
      <c r="AG84" s="389"/>
      <c r="AH84" s="370"/>
      <c r="AI84" s="386"/>
      <c r="AJ84" s="386"/>
      <c r="AK84" s="383"/>
      <c r="AL84" s="369"/>
      <c r="AM84" s="370"/>
      <c r="AN84" s="405"/>
      <c r="AO84" s="391"/>
      <c r="AP84" s="391"/>
      <c r="AQ84" s="471"/>
      <c r="AR84" s="471"/>
      <c r="AS84" s="471"/>
      <c r="AT84" s="471"/>
      <c r="AU84" s="391"/>
      <c r="AV84" s="471"/>
      <c r="AW84" s="407"/>
      <c r="AX84" s="391"/>
      <c r="AY84" s="471"/>
      <c r="AZ84" s="471"/>
      <c r="BA84" s="471"/>
      <c r="BB84" s="537"/>
      <c r="BC84" s="471"/>
      <c r="BD84" s="471"/>
      <c r="BE84" s="407"/>
      <c r="BF84" s="471"/>
      <c r="BG84" s="471"/>
      <c r="BH84" s="471"/>
      <c r="BI84" s="471"/>
      <c r="BJ84" s="471"/>
      <c r="BK84" s="471"/>
      <c r="BL84" s="471"/>
      <c r="BM84" s="471"/>
    </row>
    <row r="85" spans="1:65" s="30" customFormat="1" ht="22.5" customHeight="1" x14ac:dyDescent="0.25">
      <c r="A85" s="391"/>
      <c r="B85" s="391"/>
      <c r="C85" s="391"/>
      <c r="D85" s="391"/>
      <c r="E85" s="391"/>
      <c r="F85" s="412"/>
      <c r="G85" s="391"/>
      <c r="H85" s="391"/>
      <c r="I85" s="391"/>
      <c r="J85" s="391"/>
      <c r="K85" s="391"/>
      <c r="L85" s="391"/>
      <c r="M85" s="391"/>
      <c r="N85" s="534"/>
      <c r="O85" s="391"/>
      <c r="P85" s="403"/>
      <c r="Q85" s="380"/>
      <c r="R85" s="40" t="s">
        <v>660</v>
      </c>
      <c r="S85" s="37"/>
      <c r="T85" s="37" t="s">
        <v>698</v>
      </c>
      <c r="U85" s="403"/>
      <c r="V85" s="370"/>
      <c r="W85" s="405"/>
      <c r="X85" s="533"/>
      <c r="Y85" s="390"/>
      <c r="Z85" s="389"/>
      <c r="AA85" s="377"/>
      <c r="AB85" s="389"/>
      <c r="AC85" s="407"/>
      <c r="AD85" s="390"/>
      <c r="AE85" s="388"/>
      <c r="AF85" s="389"/>
      <c r="AG85" s="389"/>
      <c r="AH85" s="370"/>
      <c r="AI85" s="386"/>
      <c r="AJ85" s="386"/>
      <c r="AK85" s="383"/>
      <c r="AL85" s="369"/>
      <c r="AM85" s="370"/>
      <c r="AN85" s="405"/>
      <c r="AO85" s="391"/>
      <c r="AP85" s="391"/>
      <c r="AQ85" s="471"/>
      <c r="AR85" s="471"/>
      <c r="AS85" s="471"/>
      <c r="AT85" s="471"/>
      <c r="AU85" s="391"/>
      <c r="AV85" s="471"/>
      <c r="AW85" s="407"/>
      <c r="AX85" s="391"/>
      <c r="AY85" s="471"/>
      <c r="AZ85" s="471"/>
      <c r="BA85" s="471"/>
      <c r="BB85" s="537"/>
      <c r="BC85" s="471"/>
      <c r="BD85" s="471"/>
      <c r="BE85" s="407"/>
      <c r="BF85" s="471"/>
      <c r="BG85" s="471"/>
      <c r="BH85" s="471"/>
      <c r="BI85" s="471"/>
      <c r="BJ85" s="471"/>
      <c r="BK85" s="471"/>
      <c r="BL85" s="471"/>
      <c r="BM85" s="471"/>
    </row>
    <row r="86" spans="1:65" s="30" customFormat="1" ht="22.5" customHeight="1" x14ac:dyDescent="0.25">
      <c r="A86" s="391"/>
      <c r="B86" s="391"/>
      <c r="C86" s="391"/>
      <c r="D86" s="391"/>
      <c r="E86" s="391"/>
      <c r="F86" s="412"/>
      <c r="G86" s="391"/>
      <c r="H86" s="391"/>
      <c r="I86" s="391"/>
      <c r="J86" s="391"/>
      <c r="K86" s="391"/>
      <c r="L86" s="391"/>
      <c r="M86" s="391"/>
      <c r="N86" s="534"/>
      <c r="O86" s="391"/>
      <c r="P86" s="404"/>
      <c r="Q86" s="381"/>
      <c r="R86" s="38" t="s">
        <v>661</v>
      </c>
      <c r="S86" s="37">
        <f>COUNTA(S67:S85)</f>
        <v>10</v>
      </c>
      <c r="T86" s="37">
        <f>COUNTA(T67:T85)</f>
        <v>9</v>
      </c>
      <c r="U86" s="404"/>
      <c r="V86" s="370"/>
      <c r="W86" s="405"/>
      <c r="X86" s="533"/>
      <c r="Y86" s="390"/>
      <c r="Z86" s="389"/>
      <c r="AA86" s="378"/>
      <c r="AB86" s="389"/>
      <c r="AC86" s="408"/>
      <c r="AD86" s="390"/>
      <c r="AE86" s="388"/>
      <c r="AF86" s="389"/>
      <c r="AG86" s="389"/>
      <c r="AH86" s="370"/>
      <c r="AI86" s="387"/>
      <c r="AJ86" s="387"/>
      <c r="AK86" s="384"/>
      <c r="AL86" s="369"/>
      <c r="AM86" s="370"/>
      <c r="AN86" s="405"/>
      <c r="AO86" s="391"/>
      <c r="AP86" s="391"/>
      <c r="AQ86" s="471"/>
      <c r="AR86" s="471"/>
      <c r="AS86" s="471"/>
      <c r="AT86" s="471"/>
      <c r="AU86" s="391"/>
      <c r="AV86" s="471"/>
      <c r="AW86" s="408"/>
      <c r="AX86" s="391"/>
      <c r="AY86" s="471"/>
      <c r="AZ86" s="471"/>
      <c r="BA86" s="471"/>
      <c r="BB86" s="537"/>
      <c r="BC86" s="471"/>
      <c r="BD86" s="471"/>
      <c r="BE86" s="408"/>
      <c r="BF86" s="471"/>
      <c r="BG86" s="471"/>
      <c r="BH86" s="471"/>
      <c r="BI86" s="471"/>
      <c r="BJ86" s="471"/>
      <c r="BK86" s="471"/>
      <c r="BL86" s="471"/>
      <c r="BM86" s="471"/>
    </row>
    <row r="87" spans="1:65" s="79" customFormat="1" ht="9" customHeight="1" x14ac:dyDescent="0.25">
      <c r="A87" s="452">
        <v>1</v>
      </c>
      <c r="B87" s="452" t="s">
        <v>522</v>
      </c>
      <c r="C87" s="510" t="s">
        <v>619</v>
      </c>
      <c r="D87" s="510"/>
      <c r="E87" s="510"/>
      <c r="F87" s="452" t="s">
        <v>716</v>
      </c>
      <c r="G87" s="371" t="s">
        <v>623</v>
      </c>
      <c r="H87" s="371"/>
      <c r="I87" s="371"/>
      <c r="J87" s="371" t="s">
        <v>623</v>
      </c>
      <c r="K87" s="371" t="s">
        <v>717</v>
      </c>
      <c r="L87" s="371" t="s">
        <v>718</v>
      </c>
      <c r="M87" s="371" t="s">
        <v>719</v>
      </c>
      <c r="N87" s="371" t="s">
        <v>627</v>
      </c>
      <c r="O87" s="452" t="s">
        <v>666</v>
      </c>
      <c r="P87" s="523" t="str">
        <f>IF(O87=0,"Defina la frecuencia",IF(O87="Se espera que el evento ocurra en la mayoria de las circunstancias
Mas de 1 vez en el año","Casi seguro",IF(O87="Es viable que el evento ocurra en la mayoria de las circunstancias.
Al menos 1 vez en el ultimo año","Probable",IF(O87="El Evento podrá ocurrir en algun momento.
Al menos 1 vez en los ultimos 2 años","Posible",IF(O87="El Evento podrá ocurrir en algun momento.
Al menos 1 vez en los ultimos 5 años","Improbable","Rara vez")))))</f>
        <v>Improbable</v>
      </c>
      <c r="Q87" s="526">
        <f>IF(P87="Casi seguro",100%,IF(P87="Probable",80%,IF(P87="Posible",60%,IF(P87="Improbable",40%,IF(P87="Rara vez",20%,0)))))</f>
        <v>0.4</v>
      </c>
      <c r="R87" s="76" t="s">
        <v>629</v>
      </c>
      <c r="S87" s="77" t="s">
        <v>623</v>
      </c>
      <c r="T87" s="77"/>
      <c r="U87" s="392" t="str">
        <f>IF(S106&lt;=5,"Moderado",IF(S106&lt;=11,"Mayor","Catastrofico"))</f>
        <v>Mayor</v>
      </c>
      <c r="V87" s="373">
        <f>IF(U87=0,0,IF(U87="Moderado",60%,IF(U87="Mayor",80%,100%)))</f>
        <v>0.8</v>
      </c>
      <c r="W87" s="392" t="e">
        <f>VLOOKUP(P87,#REF!,MATCH(U87,#REF!,0),FALSE)</f>
        <v>#REF!</v>
      </c>
      <c r="X87" s="469" t="s">
        <v>720</v>
      </c>
      <c r="Y87" s="470" t="str">
        <f>IF(Z87="Preventivo","X",IF(Z87="Detectivo","X","X "))</f>
        <v>X</v>
      </c>
      <c r="Z87" s="467" t="s">
        <v>502</v>
      </c>
      <c r="AA87" s="462">
        <f>IF(Z87="","",IF(Z87="Preventivo",25%,15%))</f>
        <v>0.25</v>
      </c>
      <c r="AB87" s="467" t="s">
        <v>516</v>
      </c>
      <c r="AC87" s="462">
        <f>IF(AB87="Automatico",25%,15%)</f>
        <v>0.15</v>
      </c>
      <c r="AD87" s="465">
        <f>AA87+AC87</f>
        <v>0.4</v>
      </c>
      <c r="AE87" s="467" t="s">
        <v>504</v>
      </c>
      <c r="AF87" s="467" t="s">
        <v>505</v>
      </c>
      <c r="AG87" s="467" t="s">
        <v>506</v>
      </c>
      <c r="AH87" s="465">
        <f>Q87-(Q87*AD87)</f>
        <v>0.24</v>
      </c>
      <c r="AI87" s="393" t="str">
        <f>IF(AJ87=0,"Defina la frecuencia",IF(AJ87=20%,"Rara vez",IF(AJ87=40%,"Improbable",IF(AJ87=60%,"Posible",IF(AJ87=80%,"Probable","Casi seguro")))))</f>
        <v>Rara vez</v>
      </c>
      <c r="AJ87" s="393">
        <f>IF(AH94&lt;20%,20%,IF(AH94&lt;40%,40%,IF(AH94&lt;60%,60%,IF(AH94&lt;80%,80%,100%))))</f>
        <v>0.2</v>
      </c>
      <c r="AK87" s="78">
        <f>VALUE(AJ87)</f>
        <v>0.2</v>
      </c>
      <c r="AL87" s="392" t="str">
        <f>U87</f>
        <v>Mayor</v>
      </c>
      <c r="AM87" s="373">
        <f>V87</f>
        <v>0.8</v>
      </c>
      <c r="AN87" s="392" t="e">
        <f>VLOOKUP(AI87,#REF!,MATCH(AL87,#REF!,0),FALSE)</f>
        <v>#REF!</v>
      </c>
      <c r="AO87" s="520"/>
      <c r="AP87" s="452" t="s">
        <v>721</v>
      </c>
      <c r="AQ87" s="452" t="s">
        <v>633</v>
      </c>
      <c r="AR87" s="461">
        <v>44562</v>
      </c>
      <c r="AS87" s="461">
        <v>44926</v>
      </c>
      <c r="AT87" s="452"/>
      <c r="AU87" s="452" t="s">
        <v>722</v>
      </c>
      <c r="AV87" s="518" t="s">
        <v>723</v>
      </c>
      <c r="AW87" s="452"/>
      <c r="AX87" s="452"/>
      <c r="AY87" s="452"/>
      <c r="AZ87" s="452"/>
      <c r="BA87" s="458"/>
      <c r="BB87" s="452"/>
      <c r="BC87" s="452"/>
      <c r="BD87" s="452"/>
      <c r="BE87" s="510"/>
      <c r="BF87" s="452"/>
      <c r="BG87" s="458"/>
      <c r="BH87" s="452"/>
      <c r="BI87" s="452"/>
      <c r="BJ87" s="452"/>
      <c r="BK87" s="452"/>
      <c r="BL87" s="452"/>
      <c r="BM87" s="458"/>
    </row>
    <row r="88" spans="1:65" s="79" customFormat="1" ht="9" customHeight="1" x14ac:dyDescent="0.25">
      <c r="A88" s="452"/>
      <c r="B88" s="452"/>
      <c r="C88" s="511"/>
      <c r="D88" s="511"/>
      <c r="E88" s="511"/>
      <c r="F88" s="452"/>
      <c r="G88" s="371"/>
      <c r="H88" s="371"/>
      <c r="I88" s="371"/>
      <c r="J88" s="371"/>
      <c r="K88" s="371"/>
      <c r="L88" s="371"/>
      <c r="M88" s="371"/>
      <c r="N88" s="371"/>
      <c r="O88" s="452"/>
      <c r="P88" s="524"/>
      <c r="Q88" s="527"/>
      <c r="R88" s="76" t="s">
        <v>640</v>
      </c>
      <c r="S88" s="77" t="s">
        <v>623</v>
      </c>
      <c r="T88" s="77"/>
      <c r="U88" s="392"/>
      <c r="V88" s="373"/>
      <c r="W88" s="392"/>
      <c r="X88" s="469"/>
      <c r="Y88" s="470"/>
      <c r="Z88" s="468"/>
      <c r="AA88" s="463"/>
      <c r="AB88" s="468"/>
      <c r="AC88" s="463"/>
      <c r="AD88" s="466"/>
      <c r="AE88" s="468"/>
      <c r="AF88" s="468"/>
      <c r="AG88" s="468"/>
      <c r="AH88" s="465"/>
      <c r="AI88" s="394"/>
      <c r="AJ88" s="394"/>
      <c r="AK88" s="80"/>
      <c r="AL88" s="392"/>
      <c r="AM88" s="373"/>
      <c r="AN88" s="392"/>
      <c r="AO88" s="521"/>
      <c r="AP88" s="452"/>
      <c r="AQ88" s="459"/>
      <c r="AR88" s="459"/>
      <c r="AS88" s="459"/>
      <c r="AT88" s="459"/>
      <c r="AU88" s="452"/>
      <c r="AV88" s="518"/>
      <c r="AW88" s="452"/>
      <c r="AX88" s="452"/>
      <c r="AY88" s="459"/>
      <c r="AZ88" s="459"/>
      <c r="BA88" s="459"/>
      <c r="BB88" s="452"/>
      <c r="BC88" s="452"/>
      <c r="BD88" s="452"/>
      <c r="BE88" s="511"/>
      <c r="BF88" s="459"/>
      <c r="BG88" s="459"/>
      <c r="BH88" s="452"/>
      <c r="BI88" s="452"/>
      <c r="BJ88" s="452"/>
      <c r="BK88" s="459"/>
      <c r="BL88" s="459"/>
      <c r="BM88" s="459"/>
    </row>
    <row r="89" spans="1:65" s="79" customFormat="1" ht="9" customHeight="1" x14ac:dyDescent="0.25">
      <c r="A89" s="452"/>
      <c r="B89" s="452"/>
      <c r="C89" s="511"/>
      <c r="D89" s="511"/>
      <c r="E89" s="511"/>
      <c r="F89" s="452"/>
      <c r="G89" s="371"/>
      <c r="H89" s="371"/>
      <c r="I89" s="371"/>
      <c r="J89" s="371"/>
      <c r="K89" s="371"/>
      <c r="L89" s="371"/>
      <c r="M89" s="371"/>
      <c r="N89" s="371"/>
      <c r="O89" s="452"/>
      <c r="P89" s="524"/>
      <c r="Q89" s="527"/>
      <c r="R89" s="76" t="s">
        <v>641</v>
      </c>
      <c r="S89" s="77"/>
      <c r="T89" s="77" t="s">
        <v>623</v>
      </c>
      <c r="U89" s="392"/>
      <c r="V89" s="373"/>
      <c r="W89" s="392"/>
      <c r="X89" s="469"/>
      <c r="Y89" s="470"/>
      <c r="Z89" s="468"/>
      <c r="AA89" s="463"/>
      <c r="AB89" s="468"/>
      <c r="AC89" s="463"/>
      <c r="AD89" s="466"/>
      <c r="AE89" s="468"/>
      <c r="AF89" s="468"/>
      <c r="AG89" s="468"/>
      <c r="AH89" s="465"/>
      <c r="AI89" s="394"/>
      <c r="AJ89" s="394"/>
      <c r="AK89" s="80"/>
      <c r="AL89" s="392"/>
      <c r="AM89" s="373"/>
      <c r="AN89" s="392"/>
      <c r="AO89" s="521"/>
      <c r="AP89" s="452"/>
      <c r="AQ89" s="459"/>
      <c r="AR89" s="459"/>
      <c r="AS89" s="459"/>
      <c r="AT89" s="459"/>
      <c r="AU89" s="452"/>
      <c r="AV89" s="518"/>
      <c r="AW89" s="452"/>
      <c r="AX89" s="452"/>
      <c r="AY89" s="459"/>
      <c r="AZ89" s="459"/>
      <c r="BA89" s="459"/>
      <c r="BB89" s="452"/>
      <c r="BC89" s="452"/>
      <c r="BD89" s="452"/>
      <c r="BE89" s="511"/>
      <c r="BF89" s="459"/>
      <c r="BG89" s="459"/>
      <c r="BH89" s="452"/>
      <c r="BI89" s="452"/>
      <c r="BJ89" s="452"/>
      <c r="BK89" s="459"/>
      <c r="BL89" s="459"/>
      <c r="BM89" s="459"/>
    </row>
    <row r="90" spans="1:65" s="79" customFormat="1" ht="9" customHeight="1" x14ac:dyDescent="0.25">
      <c r="A90" s="452"/>
      <c r="B90" s="452"/>
      <c r="C90" s="511"/>
      <c r="D90" s="511"/>
      <c r="E90" s="511"/>
      <c r="F90" s="452"/>
      <c r="G90" s="371"/>
      <c r="H90" s="371"/>
      <c r="I90" s="371"/>
      <c r="J90" s="371"/>
      <c r="K90" s="371"/>
      <c r="L90" s="371"/>
      <c r="M90" s="371"/>
      <c r="N90" s="371"/>
      <c r="O90" s="452"/>
      <c r="P90" s="524"/>
      <c r="Q90" s="527"/>
      <c r="R90" s="76" t="s">
        <v>642</v>
      </c>
      <c r="S90" s="77"/>
      <c r="T90" s="77" t="s">
        <v>623</v>
      </c>
      <c r="U90" s="392"/>
      <c r="V90" s="373"/>
      <c r="W90" s="392"/>
      <c r="X90" s="469"/>
      <c r="Y90" s="470"/>
      <c r="Z90" s="468"/>
      <c r="AA90" s="463"/>
      <c r="AB90" s="468"/>
      <c r="AC90" s="463"/>
      <c r="AD90" s="466"/>
      <c r="AE90" s="468"/>
      <c r="AF90" s="468"/>
      <c r="AG90" s="468"/>
      <c r="AH90" s="465"/>
      <c r="AI90" s="394"/>
      <c r="AJ90" s="394"/>
      <c r="AK90" s="80"/>
      <c r="AL90" s="392"/>
      <c r="AM90" s="373"/>
      <c r="AN90" s="392"/>
      <c r="AO90" s="521"/>
      <c r="AP90" s="452"/>
      <c r="AQ90" s="459"/>
      <c r="AR90" s="459"/>
      <c r="AS90" s="459"/>
      <c r="AT90" s="459"/>
      <c r="AU90" s="452"/>
      <c r="AV90" s="518"/>
      <c r="AW90" s="452"/>
      <c r="AX90" s="452"/>
      <c r="AY90" s="459"/>
      <c r="AZ90" s="459"/>
      <c r="BA90" s="459"/>
      <c r="BB90" s="452"/>
      <c r="BC90" s="452"/>
      <c r="BD90" s="452"/>
      <c r="BE90" s="511"/>
      <c r="BF90" s="459"/>
      <c r="BG90" s="459"/>
      <c r="BH90" s="452"/>
      <c r="BI90" s="452"/>
      <c r="BJ90" s="452"/>
      <c r="BK90" s="459"/>
      <c r="BL90" s="459"/>
      <c r="BM90" s="459"/>
    </row>
    <row r="91" spans="1:65" s="79" customFormat="1" ht="9" customHeight="1" x14ac:dyDescent="0.25">
      <c r="A91" s="452"/>
      <c r="B91" s="452"/>
      <c r="C91" s="511"/>
      <c r="D91" s="511"/>
      <c r="E91" s="511"/>
      <c r="F91" s="452"/>
      <c r="G91" s="371"/>
      <c r="H91" s="371"/>
      <c r="I91" s="371"/>
      <c r="J91" s="371"/>
      <c r="K91" s="371"/>
      <c r="L91" s="371"/>
      <c r="M91" s="371"/>
      <c r="N91" s="371"/>
      <c r="O91" s="452"/>
      <c r="P91" s="524"/>
      <c r="Q91" s="527"/>
      <c r="R91" s="76" t="s">
        <v>643</v>
      </c>
      <c r="S91" s="77" t="s">
        <v>623</v>
      </c>
      <c r="T91" s="77"/>
      <c r="U91" s="392"/>
      <c r="V91" s="373"/>
      <c r="W91" s="392"/>
      <c r="X91" s="469"/>
      <c r="Y91" s="470"/>
      <c r="Z91" s="468"/>
      <c r="AA91" s="463"/>
      <c r="AB91" s="468"/>
      <c r="AC91" s="463"/>
      <c r="AD91" s="466"/>
      <c r="AE91" s="468"/>
      <c r="AF91" s="468"/>
      <c r="AG91" s="468"/>
      <c r="AH91" s="465"/>
      <c r="AI91" s="394"/>
      <c r="AJ91" s="394"/>
      <c r="AK91" s="80"/>
      <c r="AL91" s="392"/>
      <c r="AM91" s="373"/>
      <c r="AN91" s="392"/>
      <c r="AO91" s="521"/>
      <c r="AP91" s="452"/>
      <c r="AQ91" s="459"/>
      <c r="AR91" s="459"/>
      <c r="AS91" s="459"/>
      <c r="AT91" s="459"/>
      <c r="AU91" s="452"/>
      <c r="AV91" s="518"/>
      <c r="AW91" s="452"/>
      <c r="AX91" s="452"/>
      <c r="AY91" s="459"/>
      <c r="AZ91" s="459"/>
      <c r="BA91" s="459"/>
      <c r="BB91" s="452"/>
      <c r="BC91" s="452"/>
      <c r="BD91" s="452"/>
      <c r="BE91" s="511"/>
      <c r="BF91" s="459"/>
      <c r="BG91" s="459"/>
      <c r="BH91" s="452"/>
      <c r="BI91" s="452"/>
      <c r="BJ91" s="452"/>
      <c r="BK91" s="459"/>
      <c r="BL91" s="459"/>
      <c r="BM91" s="459"/>
    </row>
    <row r="92" spans="1:65" s="79" customFormat="1" ht="9" customHeight="1" x14ac:dyDescent="0.25">
      <c r="A92" s="452"/>
      <c r="B92" s="452"/>
      <c r="C92" s="511"/>
      <c r="D92" s="511"/>
      <c r="E92" s="511"/>
      <c r="F92" s="452"/>
      <c r="G92" s="371"/>
      <c r="H92" s="371"/>
      <c r="I92" s="371"/>
      <c r="J92" s="371"/>
      <c r="K92" s="371"/>
      <c r="L92" s="371"/>
      <c r="M92" s="371"/>
      <c r="N92" s="371"/>
      <c r="O92" s="452"/>
      <c r="P92" s="524"/>
      <c r="Q92" s="527"/>
      <c r="R92" s="76" t="s">
        <v>644</v>
      </c>
      <c r="S92" s="77"/>
      <c r="T92" s="77" t="s">
        <v>623</v>
      </c>
      <c r="U92" s="392"/>
      <c r="V92" s="373"/>
      <c r="W92" s="392"/>
      <c r="X92" s="469"/>
      <c r="Y92" s="470"/>
      <c r="Z92" s="468"/>
      <c r="AA92" s="463"/>
      <c r="AB92" s="468"/>
      <c r="AC92" s="463"/>
      <c r="AD92" s="466"/>
      <c r="AE92" s="468"/>
      <c r="AF92" s="468"/>
      <c r="AG92" s="468"/>
      <c r="AH92" s="465"/>
      <c r="AI92" s="394"/>
      <c r="AJ92" s="394"/>
      <c r="AK92" s="80"/>
      <c r="AL92" s="392"/>
      <c r="AM92" s="373"/>
      <c r="AN92" s="392"/>
      <c r="AO92" s="521"/>
      <c r="AP92" s="452"/>
      <c r="AQ92" s="459"/>
      <c r="AR92" s="459"/>
      <c r="AS92" s="459"/>
      <c r="AT92" s="459"/>
      <c r="AU92" s="452"/>
      <c r="AV92" s="518"/>
      <c r="AW92" s="452"/>
      <c r="AX92" s="452"/>
      <c r="AY92" s="459"/>
      <c r="AZ92" s="459"/>
      <c r="BA92" s="459"/>
      <c r="BB92" s="452"/>
      <c r="BC92" s="452"/>
      <c r="BD92" s="452"/>
      <c r="BE92" s="511"/>
      <c r="BF92" s="459"/>
      <c r="BG92" s="459"/>
      <c r="BH92" s="452"/>
      <c r="BI92" s="452"/>
      <c r="BJ92" s="452"/>
      <c r="BK92" s="459"/>
      <c r="BL92" s="459"/>
      <c r="BM92" s="459"/>
    </row>
    <row r="93" spans="1:65" s="79" customFormat="1" ht="9" customHeight="1" x14ac:dyDescent="0.25">
      <c r="A93" s="452"/>
      <c r="B93" s="452"/>
      <c r="C93" s="511"/>
      <c r="D93" s="511"/>
      <c r="E93" s="511"/>
      <c r="F93" s="452"/>
      <c r="G93" s="371"/>
      <c r="H93" s="371"/>
      <c r="I93" s="371"/>
      <c r="J93" s="371"/>
      <c r="K93" s="371"/>
      <c r="L93" s="371"/>
      <c r="M93" s="371"/>
      <c r="N93" s="371"/>
      <c r="O93" s="452"/>
      <c r="P93" s="524"/>
      <c r="Q93" s="527"/>
      <c r="R93" s="76" t="s">
        <v>645</v>
      </c>
      <c r="S93" s="77" t="s">
        <v>623</v>
      </c>
      <c r="T93" s="77"/>
      <c r="U93" s="392"/>
      <c r="V93" s="373"/>
      <c r="W93" s="392"/>
      <c r="X93" s="469"/>
      <c r="Y93" s="470"/>
      <c r="Z93" s="468"/>
      <c r="AA93" s="464"/>
      <c r="AB93" s="468"/>
      <c r="AC93" s="464"/>
      <c r="AD93" s="466"/>
      <c r="AE93" s="468"/>
      <c r="AF93" s="468"/>
      <c r="AG93" s="468"/>
      <c r="AH93" s="465"/>
      <c r="AI93" s="394"/>
      <c r="AJ93" s="394"/>
      <c r="AK93" s="80"/>
      <c r="AL93" s="392"/>
      <c r="AM93" s="373"/>
      <c r="AN93" s="392"/>
      <c r="AO93" s="521"/>
      <c r="AP93" s="452"/>
      <c r="AQ93" s="459"/>
      <c r="AR93" s="459"/>
      <c r="AS93" s="459"/>
      <c r="AT93" s="459"/>
      <c r="AU93" s="452"/>
      <c r="AV93" s="518"/>
      <c r="AW93" s="452"/>
      <c r="AX93" s="452"/>
      <c r="AY93" s="459"/>
      <c r="AZ93" s="459"/>
      <c r="BA93" s="459"/>
      <c r="BB93" s="452"/>
      <c r="BC93" s="452"/>
      <c r="BD93" s="452"/>
      <c r="BE93" s="512"/>
      <c r="BF93" s="459"/>
      <c r="BG93" s="459"/>
      <c r="BH93" s="452"/>
      <c r="BI93" s="452"/>
      <c r="BJ93" s="452"/>
      <c r="BK93" s="459"/>
      <c r="BL93" s="459"/>
      <c r="BM93" s="459"/>
    </row>
    <row r="94" spans="1:65" s="79" customFormat="1" ht="9" customHeight="1" x14ac:dyDescent="0.25">
      <c r="A94" s="452"/>
      <c r="B94" s="452"/>
      <c r="C94" s="511"/>
      <c r="D94" s="511"/>
      <c r="E94" s="511"/>
      <c r="F94" s="452"/>
      <c r="G94" s="371"/>
      <c r="H94" s="371"/>
      <c r="I94" s="371"/>
      <c r="J94" s="371"/>
      <c r="K94" s="371"/>
      <c r="L94" s="371"/>
      <c r="M94" s="371"/>
      <c r="N94" s="371"/>
      <c r="O94" s="452"/>
      <c r="P94" s="524"/>
      <c r="Q94" s="527"/>
      <c r="R94" s="76" t="s">
        <v>646</v>
      </c>
      <c r="S94" s="77"/>
      <c r="T94" s="77" t="s">
        <v>623</v>
      </c>
      <c r="U94" s="392"/>
      <c r="V94" s="373"/>
      <c r="W94" s="392"/>
      <c r="X94" s="529"/>
      <c r="Y94" s="392" t="str">
        <f>IF(Z94="Preventivo","X",IF(Z87="Detectivo","X","X "))</f>
        <v xml:space="preserve">X </v>
      </c>
      <c r="Z94" s="375" t="s">
        <v>515</v>
      </c>
      <c r="AA94" s="530">
        <f>IF(Z94="","",IF(Z94="Preventivo",25%,15%))</f>
        <v>0.15</v>
      </c>
      <c r="AB94" s="375" t="s">
        <v>516</v>
      </c>
      <c r="AC94" s="520">
        <f>IF(AB94="Automatico",25%,15%)</f>
        <v>0.15</v>
      </c>
      <c r="AD94" s="373">
        <f>AA94+AC94</f>
        <v>0.3</v>
      </c>
      <c r="AE94" s="375"/>
      <c r="AF94" s="375"/>
      <c r="AG94" s="375"/>
      <c r="AH94" s="373">
        <f>AH87-(AH87*AD94)</f>
        <v>0.16799999999999998</v>
      </c>
      <c r="AI94" s="394"/>
      <c r="AJ94" s="394"/>
      <c r="AK94" s="80"/>
      <c r="AL94" s="392"/>
      <c r="AM94" s="373"/>
      <c r="AN94" s="392"/>
      <c r="AO94" s="521"/>
      <c r="AP94" s="371"/>
      <c r="AQ94" s="371"/>
      <c r="AR94" s="480"/>
      <c r="AS94" s="480"/>
      <c r="AT94" s="371"/>
      <c r="AU94" s="371"/>
      <c r="AV94" s="371"/>
      <c r="AW94" s="371"/>
      <c r="AX94" s="371"/>
      <c r="AY94" s="371"/>
      <c r="AZ94" s="371"/>
      <c r="BA94" s="453"/>
      <c r="BB94" s="371"/>
      <c r="BC94" s="371"/>
      <c r="BD94" s="371"/>
      <c r="BE94" s="520"/>
      <c r="BF94" s="371"/>
      <c r="BG94" s="453"/>
      <c r="BH94" s="371"/>
      <c r="BI94" s="371"/>
      <c r="BJ94" s="371"/>
      <c r="BK94" s="371"/>
      <c r="BL94" s="371"/>
      <c r="BM94" s="453"/>
    </row>
    <row r="95" spans="1:65" s="79" customFormat="1" ht="9" customHeight="1" x14ac:dyDescent="0.25">
      <c r="A95" s="452"/>
      <c r="B95" s="452"/>
      <c r="C95" s="511"/>
      <c r="D95" s="511"/>
      <c r="E95" s="511"/>
      <c r="F95" s="452"/>
      <c r="G95" s="371"/>
      <c r="H95" s="371"/>
      <c r="I95" s="371"/>
      <c r="J95" s="371"/>
      <c r="K95" s="371"/>
      <c r="L95" s="371"/>
      <c r="M95" s="371"/>
      <c r="N95" s="371"/>
      <c r="O95" s="452"/>
      <c r="P95" s="524"/>
      <c r="Q95" s="527"/>
      <c r="R95" s="76" t="s">
        <v>650</v>
      </c>
      <c r="S95" s="77" t="s">
        <v>623</v>
      </c>
      <c r="T95" s="77"/>
      <c r="U95" s="392"/>
      <c r="V95" s="373"/>
      <c r="W95" s="392"/>
      <c r="X95" s="529"/>
      <c r="Y95" s="374"/>
      <c r="Z95" s="519"/>
      <c r="AA95" s="531"/>
      <c r="AB95" s="519"/>
      <c r="AC95" s="521"/>
      <c r="AD95" s="374"/>
      <c r="AE95" s="375"/>
      <c r="AF95" s="519"/>
      <c r="AG95" s="519"/>
      <c r="AH95" s="373"/>
      <c r="AI95" s="394"/>
      <c r="AJ95" s="394"/>
      <c r="AK95" s="80"/>
      <c r="AL95" s="392"/>
      <c r="AM95" s="373"/>
      <c r="AN95" s="392"/>
      <c r="AO95" s="521"/>
      <c r="AP95" s="372"/>
      <c r="AQ95" s="372"/>
      <c r="AR95" s="372"/>
      <c r="AS95" s="372"/>
      <c r="AT95" s="372"/>
      <c r="AU95" s="371"/>
      <c r="AV95" s="372"/>
      <c r="AW95" s="372"/>
      <c r="AX95" s="372"/>
      <c r="AY95" s="372"/>
      <c r="AZ95" s="372"/>
      <c r="BA95" s="372"/>
      <c r="BB95" s="372"/>
      <c r="BC95" s="372"/>
      <c r="BD95" s="372"/>
      <c r="BE95" s="521"/>
      <c r="BF95" s="372"/>
      <c r="BG95" s="372"/>
      <c r="BH95" s="372"/>
      <c r="BI95" s="372"/>
      <c r="BJ95" s="372"/>
      <c r="BK95" s="372"/>
      <c r="BL95" s="372"/>
      <c r="BM95" s="372"/>
    </row>
    <row r="96" spans="1:65" s="79" customFormat="1" ht="9" customHeight="1" x14ac:dyDescent="0.25">
      <c r="A96" s="452"/>
      <c r="B96" s="452"/>
      <c r="C96" s="511"/>
      <c r="D96" s="511"/>
      <c r="E96" s="511"/>
      <c r="F96" s="452"/>
      <c r="G96" s="371"/>
      <c r="H96" s="371"/>
      <c r="I96" s="371"/>
      <c r="J96" s="371"/>
      <c r="K96" s="371"/>
      <c r="L96" s="371"/>
      <c r="M96" s="371"/>
      <c r="N96" s="371"/>
      <c r="O96" s="452"/>
      <c r="P96" s="524"/>
      <c r="Q96" s="527"/>
      <c r="R96" s="76" t="s">
        <v>651</v>
      </c>
      <c r="S96" s="77" t="s">
        <v>623</v>
      </c>
      <c r="T96" s="77"/>
      <c r="U96" s="392"/>
      <c r="V96" s="373"/>
      <c r="W96" s="392"/>
      <c r="X96" s="529"/>
      <c r="Y96" s="374"/>
      <c r="Z96" s="519"/>
      <c r="AA96" s="531"/>
      <c r="AB96" s="519"/>
      <c r="AC96" s="521"/>
      <c r="AD96" s="374"/>
      <c r="AE96" s="375"/>
      <c r="AF96" s="519"/>
      <c r="AG96" s="519"/>
      <c r="AH96" s="373"/>
      <c r="AI96" s="394"/>
      <c r="AJ96" s="394"/>
      <c r="AK96" s="80"/>
      <c r="AL96" s="392"/>
      <c r="AM96" s="373"/>
      <c r="AN96" s="392"/>
      <c r="AO96" s="521"/>
      <c r="AP96" s="372"/>
      <c r="AQ96" s="372"/>
      <c r="AR96" s="372"/>
      <c r="AS96" s="372"/>
      <c r="AT96" s="372"/>
      <c r="AU96" s="371"/>
      <c r="AV96" s="372"/>
      <c r="AW96" s="372"/>
      <c r="AX96" s="372"/>
      <c r="AY96" s="372"/>
      <c r="AZ96" s="372"/>
      <c r="BA96" s="372"/>
      <c r="BB96" s="372"/>
      <c r="BC96" s="372"/>
      <c r="BD96" s="372"/>
      <c r="BE96" s="521"/>
      <c r="BF96" s="372"/>
      <c r="BG96" s="372"/>
      <c r="BH96" s="372"/>
      <c r="BI96" s="372"/>
      <c r="BJ96" s="372"/>
      <c r="BK96" s="372"/>
      <c r="BL96" s="372"/>
      <c r="BM96" s="372"/>
    </row>
    <row r="97" spans="1:65" s="79" customFormat="1" ht="9" customHeight="1" x14ac:dyDescent="0.25">
      <c r="A97" s="452"/>
      <c r="B97" s="452"/>
      <c r="C97" s="511"/>
      <c r="D97" s="511"/>
      <c r="E97" s="511"/>
      <c r="F97" s="452"/>
      <c r="G97" s="371"/>
      <c r="H97" s="371"/>
      <c r="I97" s="371"/>
      <c r="J97" s="371"/>
      <c r="K97" s="371"/>
      <c r="L97" s="371"/>
      <c r="M97" s="371"/>
      <c r="N97" s="371"/>
      <c r="O97" s="452"/>
      <c r="P97" s="524"/>
      <c r="Q97" s="527"/>
      <c r="R97" s="76" t="s">
        <v>652</v>
      </c>
      <c r="S97" s="77" t="s">
        <v>623</v>
      </c>
      <c r="T97" s="77"/>
      <c r="U97" s="392"/>
      <c r="V97" s="373"/>
      <c r="W97" s="392"/>
      <c r="X97" s="529"/>
      <c r="Y97" s="374"/>
      <c r="Z97" s="519"/>
      <c r="AA97" s="531"/>
      <c r="AB97" s="519"/>
      <c r="AC97" s="521"/>
      <c r="AD97" s="374"/>
      <c r="AE97" s="375"/>
      <c r="AF97" s="519"/>
      <c r="AG97" s="519"/>
      <c r="AH97" s="373"/>
      <c r="AI97" s="394"/>
      <c r="AJ97" s="394"/>
      <c r="AK97" s="80"/>
      <c r="AL97" s="392"/>
      <c r="AM97" s="373"/>
      <c r="AN97" s="392"/>
      <c r="AO97" s="521"/>
      <c r="AP97" s="372"/>
      <c r="AQ97" s="372"/>
      <c r="AR97" s="372"/>
      <c r="AS97" s="372"/>
      <c r="AT97" s="372"/>
      <c r="AU97" s="371"/>
      <c r="AV97" s="372"/>
      <c r="AW97" s="372"/>
      <c r="AX97" s="372"/>
      <c r="AY97" s="372"/>
      <c r="AZ97" s="372"/>
      <c r="BA97" s="372"/>
      <c r="BB97" s="372"/>
      <c r="BC97" s="372"/>
      <c r="BD97" s="372"/>
      <c r="BE97" s="521"/>
      <c r="BF97" s="372"/>
      <c r="BG97" s="372"/>
      <c r="BH97" s="372"/>
      <c r="BI97" s="372"/>
      <c r="BJ97" s="372"/>
      <c r="BK97" s="372"/>
      <c r="BL97" s="372"/>
      <c r="BM97" s="372"/>
    </row>
    <row r="98" spans="1:65" s="79" customFormat="1" ht="9" customHeight="1" x14ac:dyDescent="0.25">
      <c r="A98" s="452"/>
      <c r="B98" s="452"/>
      <c r="C98" s="511"/>
      <c r="D98" s="511"/>
      <c r="E98" s="511"/>
      <c r="F98" s="452"/>
      <c r="G98" s="371"/>
      <c r="H98" s="371"/>
      <c r="I98" s="371"/>
      <c r="J98" s="371"/>
      <c r="K98" s="371"/>
      <c r="L98" s="371"/>
      <c r="M98" s="371"/>
      <c r="N98" s="371"/>
      <c r="O98" s="452"/>
      <c r="P98" s="524"/>
      <c r="Q98" s="527"/>
      <c r="R98" s="76" t="s">
        <v>653</v>
      </c>
      <c r="S98" s="77" t="s">
        <v>623</v>
      </c>
      <c r="T98" s="77"/>
      <c r="U98" s="392"/>
      <c r="V98" s="373"/>
      <c r="W98" s="392"/>
      <c r="X98" s="529"/>
      <c r="Y98" s="374"/>
      <c r="Z98" s="519"/>
      <c r="AA98" s="531"/>
      <c r="AB98" s="519"/>
      <c r="AC98" s="521"/>
      <c r="AD98" s="374"/>
      <c r="AE98" s="375"/>
      <c r="AF98" s="519"/>
      <c r="AG98" s="519"/>
      <c r="AH98" s="373"/>
      <c r="AI98" s="394"/>
      <c r="AJ98" s="394"/>
      <c r="AK98" s="80"/>
      <c r="AL98" s="392"/>
      <c r="AM98" s="373"/>
      <c r="AN98" s="392"/>
      <c r="AO98" s="521"/>
      <c r="AP98" s="372"/>
      <c r="AQ98" s="372"/>
      <c r="AR98" s="372"/>
      <c r="AS98" s="372"/>
      <c r="AT98" s="372"/>
      <c r="AU98" s="371"/>
      <c r="AV98" s="372"/>
      <c r="AW98" s="372"/>
      <c r="AX98" s="372"/>
      <c r="AY98" s="372"/>
      <c r="AZ98" s="372"/>
      <c r="BA98" s="372"/>
      <c r="BB98" s="372"/>
      <c r="BC98" s="372"/>
      <c r="BD98" s="372"/>
      <c r="BE98" s="521"/>
      <c r="BF98" s="372"/>
      <c r="BG98" s="372"/>
      <c r="BH98" s="372"/>
      <c r="BI98" s="372"/>
      <c r="BJ98" s="372"/>
      <c r="BK98" s="372"/>
      <c r="BL98" s="372"/>
      <c r="BM98" s="372"/>
    </row>
    <row r="99" spans="1:65" s="79" customFormat="1" ht="9" customHeight="1" x14ac:dyDescent="0.25">
      <c r="A99" s="452"/>
      <c r="B99" s="452"/>
      <c r="C99" s="511"/>
      <c r="D99" s="511"/>
      <c r="E99" s="511"/>
      <c r="F99" s="452"/>
      <c r="G99" s="371"/>
      <c r="H99" s="371"/>
      <c r="I99" s="371"/>
      <c r="J99" s="371"/>
      <c r="K99" s="371"/>
      <c r="L99" s="371"/>
      <c r="M99" s="371"/>
      <c r="N99" s="371"/>
      <c r="O99" s="452"/>
      <c r="P99" s="524"/>
      <c r="Q99" s="527"/>
      <c r="R99" s="76" t="s">
        <v>654</v>
      </c>
      <c r="S99" s="77" t="s">
        <v>623</v>
      </c>
      <c r="T99" s="77"/>
      <c r="U99" s="392"/>
      <c r="V99" s="373"/>
      <c r="W99" s="392"/>
      <c r="X99" s="529"/>
      <c r="Y99" s="374"/>
      <c r="Z99" s="519"/>
      <c r="AA99" s="531"/>
      <c r="AB99" s="519"/>
      <c r="AC99" s="521"/>
      <c r="AD99" s="374"/>
      <c r="AE99" s="375"/>
      <c r="AF99" s="519"/>
      <c r="AG99" s="519"/>
      <c r="AH99" s="373"/>
      <c r="AI99" s="394"/>
      <c r="AJ99" s="394"/>
      <c r="AK99" s="80"/>
      <c r="AL99" s="392"/>
      <c r="AM99" s="373"/>
      <c r="AN99" s="392"/>
      <c r="AO99" s="521"/>
      <c r="AP99" s="372"/>
      <c r="AQ99" s="372"/>
      <c r="AR99" s="372"/>
      <c r="AS99" s="372"/>
      <c r="AT99" s="372"/>
      <c r="AU99" s="371"/>
      <c r="AV99" s="372"/>
      <c r="AW99" s="372"/>
      <c r="AX99" s="372"/>
      <c r="AY99" s="372"/>
      <c r="AZ99" s="372"/>
      <c r="BA99" s="372"/>
      <c r="BB99" s="372"/>
      <c r="BC99" s="372"/>
      <c r="BD99" s="372"/>
      <c r="BE99" s="521"/>
      <c r="BF99" s="372"/>
      <c r="BG99" s="372"/>
      <c r="BH99" s="372"/>
      <c r="BI99" s="372"/>
      <c r="BJ99" s="372"/>
      <c r="BK99" s="372"/>
      <c r="BL99" s="372"/>
      <c r="BM99" s="372"/>
    </row>
    <row r="100" spans="1:65" s="79" customFormat="1" ht="9" customHeight="1" x14ac:dyDescent="0.25">
      <c r="A100" s="452"/>
      <c r="B100" s="452"/>
      <c r="C100" s="511"/>
      <c r="D100" s="511"/>
      <c r="E100" s="511"/>
      <c r="F100" s="452"/>
      <c r="G100" s="371"/>
      <c r="H100" s="371"/>
      <c r="I100" s="371"/>
      <c r="J100" s="371"/>
      <c r="K100" s="371"/>
      <c r="L100" s="371"/>
      <c r="M100" s="371"/>
      <c r="N100" s="371"/>
      <c r="O100" s="452"/>
      <c r="P100" s="524"/>
      <c r="Q100" s="527"/>
      <c r="R100" s="76" t="s">
        <v>655</v>
      </c>
      <c r="S100" s="77" t="s">
        <v>623</v>
      </c>
      <c r="T100" s="77"/>
      <c r="U100" s="392"/>
      <c r="V100" s="373"/>
      <c r="W100" s="392"/>
      <c r="X100" s="529"/>
      <c r="Y100" s="374"/>
      <c r="Z100" s="519"/>
      <c r="AA100" s="531"/>
      <c r="AB100" s="519"/>
      <c r="AC100" s="521"/>
      <c r="AD100" s="374"/>
      <c r="AE100" s="375"/>
      <c r="AF100" s="519"/>
      <c r="AG100" s="519"/>
      <c r="AH100" s="373"/>
      <c r="AI100" s="394"/>
      <c r="AJ100" s="394"/>
      <c r="AK100" s="80"/>
      <c r="AL100" s="392"/>
      <c r="AM100" s="373"/>
      <c r="AN100" s="392"/>
      <c r="AO100" s="521"/>
      <c r="AP100" s="372"/>
      <c r="AQ100" s="372"/>
      <c r="AR100" s="372"/>
      <c r="AS100" s="372"/>
      <c r="AT100" s="372"/>
      <c r="AU100" s="371"/>
      <c r="AV100" s="372"/>
      <c r="AW100" s="372"/>
      <c r="AX100" s="372"/>
      <c r="AY100" s="372"/>
      <c r="AZ100" s="372"/>
      <c r="BA100" s="372"/>
      <c r="BB100" s="372"/>
      <c r="BC100" s="372"/>
      <c r="BD100" s="372"/>
      <c r="BE100" s="521"/>
      <c r="BF100" s="372"/>
      <c r="BG100" s="372"/>
      <c r="BH100" s="372"/>
      <c r="BI100" s="372"/>
      <c r="BJ100" s="372"/>
      <c r="BK100" s="372"/>
      <c r="BL100" s="372"/>
      <c r="BM100" s="372"/>
    </row>
    <row r="101" spans="1:65" s="79" customFormat="1" ht="9" customHeight="1" x14ac:dyDescent="0.25">
      <c r="A101" s="452"/>
      <c r="B101" s="452"/>
      <c r="C101" s="511"/>
      <c r="D101" s="511"/>
      <c r="E101" s="511"/>
      <c r="F101" s="452"/>
      <c r="G101" s="371"/>
      <c r="H101" s="371"/>
      <c r="I101" s="371"/>
      <c r="J101" s="371"/>
      <c r="K101" s="371"/>
      <c r="L101" s="371"/>
      <c r="M101" s="371"/>
      <c r="N101" s="371"/>
      <c r="O101" s="452"/>
      <c r="P101" s="524"/>
      <c r="Q101" s="527"/>
      <c r="R101" s="76" t="s">
        <v>656</v>
      </c>
      <c r="S101" s="77"/>
      <c r="T101" s="77" t="s">
        <v>623</v>
      </c>
      <c r="U101" s="392"/>
      <c r="V101" s="373"/>
      <c r="W101" s="392"/>
      <c r="X101" s="529"/>
      <c r="Y101" s="374"/>
      <c r="Z101" s="519"/>
      <c r="AA101" s="531"/>
      <c r="AB101" s="519"/>
      <c r="AC101" s="521"/>
      <c r="AD101" s="374"/>
      <c r="AE101" s="375"/>
      <c r="AF101" s="519"/>
      <c r="AG101" s="519"/>
      <c r="AH101" s="373"/>
      <c r="AI101" s="394"/>
      <c r="AJ101" s="394"/>
      <c r="AK101" s="80"/>
      <c r="AL101" s="392"/>
      <c r="AM101" s="373"/>
      <c r="AN101" s="392"/>
      <c r="AO101" s="521"/>
      <c r="AP101" s="372"/>
      <c r="AQ101" s="372"/>
      <c r="AR101" s="372"/>
      <c r="AS101" s="372"/>
      <c r="AT101" s="372"/>
      <c r="AU101" s="371"/>
      <c r="AV101" s="372"/>
      <c r="AW101" s="372"/>
      <c r="AX101" s="372"/>
      <c r="AY101" s="372"/>
      <c r="AZ101" s="372"/>
      <c r="BA101" s="372"/>
      <c r="BB101" s="372"/>
      <c r="BC101" s="372"/>
      <c r="BD101" s="372"/>
      <c r="BE101" s="521"/>
      <c r="BF101" s="372"/>
      <c r="BG101" s="372"/>
      <c r="BH101" s="372"/>
      <c r="BI101" s="372"/>
      <c r="BJ101" s="372"/>
      <c r="BK101" s="372"/>
      <c r="BL101" s="372"/>
      <c r="BM101" s="372"/>
    </row>
    <row r="102" spans="1:65" s="83" customFormat="1" ht="9" customHeight="1" x14ac:dyDescent="0.25">
      <c r="A102" s="452"/>
      <c r="B102" s="452"/>
      <c r="C102" s="511"/>
      <c r="D102" s="511"/>
      <c r="E102" s="511"/>
      <c r="F102" s="452"/>
      <c r="G102" s="371"/>
      <c r="H102" s="371"/>
      <c r="I102" s="371"/>
      <c r="J102" s="371"/>
      <c r="K102" s="371"/>
      <c r="L102" s="371"/>
      <c r="M102" s="371"/>
      <c r="N102" s="371"/>
      <c r="O102" s="452"/>
      <c r="P102" s="524"/>
      <c r="Q102" s="527"/>
      <c r="R102" s="81" t="s">
        <v>657</v>
      </c>
      <c r="S102" s="84"/>
      <c r="T102" s="84" t="s">
        <v>623</v>
      </c>
      <c r="U102" s="392"/>
      <c r="V102" s="373"/>
      <c r="W102" s="392"/>
      <c r="X102" s="529"/>
      <c r="Y102" s="374"/>
      <c r="Z102" s="519"/>
      <c r="AA102" s="531"/>
      <c r="AB102" s="519"/>
      <c r="AC102" s="521"/>
      <c r="AD102" s="374"/>
      <c r="AE102" s="375"/>
      <c r="AF102" s="519"/>
      <c r="AG102" s="519"/>
      <c r="AH102" s="373"/>
      <c r="AI102" s="394"/>
      <c r="AJ102" s="394"/>
      <c r="AK102" s="82"/>
      <c r="AL102" s="392"/>
      <c r="AM102" s="373"/>
      <c r="AN102" s="392"/>
      <c r="AO102" s="521"/>
      <c r="AP102" s="372"/>
      <c r="AQ102" s="372"/>
      <c r="AR102" s="372"/>
      <c r="AS102" s="372"/>
      <c r="AT102" s="372"/>
      <c r="AU102" s="371"/>
      <c r="AV102" s="372"/>
      <c r="AW102" s="372"/>
      <c r="AX102" s="372"/>
      <c r="AY102" s="372"/>
      <c r="AZ102" s="372"/>
      <c r="BA102" s="372"/>
      <c r="BB102" s="372"/>
      <c r="BC102" s="372"/>
      <c r="BD102" s="372"/>
      <c r="BE102" s="521"/>
      <c r="BF102" s="372"/>
      <c r="BG102" s="372"/>
      <c r="BH102" s="372"/>
      <c r="BI102" s="372"/>
      <c r="BJ102" s="372"/>
      <c r="BK102" s="372"/>
      <c r="BL102" s="372"/>
      <c r="BM102" s="372"/>
    </row>
    <row r="103" spans="1:65" s="83" customFormat="1" ht="9" customHeight="1" x14ac:dyDescent="0.25">
      <c r="A103" s="452"/>
      <c r="B103" s="452"/>
      <c r="C103" s="511"/>
      <c r="D103" s="511"/>
      <c r="E103" s="511"/>
      <c r="F103" s="452"/>
      <c r="G103" s="371"/>
      <c r="H103" s="371"/>
      <c r="I103" s="371"/>
      <c r="J103" s="371"/>
      <c r="K103" s="371"/>
      <c r="L103" s="371"/>
      <c r="M103" s="371"/>
      <c r="N103" s="371"/>
      <c r="O103" s="452"/>
      <c r="P103" s="524"/>
      <c r="Q103" s="527"/>
      <c r="R103" s="81" t="s">
        <v>658</v>
      </c>
      <c r="S103" s="84"/>
      <c r="T103" s="84" t="s">
        <v>623</v>
      </c>
      <c r="U103" s="392"/>
      <c r="V103" s="373"/>
      <c r="W103" s="392"/>
      <c r="X103" s="529"/>
      <c r="Y103" s="374"/>
      <c r="Z103" s="519"/>
      <c r="AA103" s="531"/>
      <c r="AB103" s="519"/>
      <c r="AC103" s="521"/>
      <c r="AD103" s="374"/>
      <c r="AE103" s="375"/>
      <c r="AF103" s="519"/>
      <c r="AG103" s="519"/>
      <c r="AH103" s="373"/>
      <c r="AI103" s="394"/>
      <c r="AJ103" s="394"/>
      <c r="AK103" s="82"/>
      <c r="AL103" s="392"/>
      <c r="AM103" s="373"/>
      <c r="AN103" s="392"/>
      <c r="AO103" s="521"/>
      <c r="AP103" s="372"/>
      <c r="AQ103" s="372"/>
      <c r="AR103" s="372"/>
      <c r="AS103" s="372"/>
      <c r="AT103" s="372"/>
      <c r="AU103" s="371"/>
      <c r="AV103" s="372"/>
      <c r="AW103" s="372"/>
      <c r="AX103" s="372"/>
      <c r="AY103" s="372"/>
      <c r="AZ103" s="372"/>
      <c r="BA103" s="372"/>
      <c r="BB103" s="372"/>
      <c r="BC103" s="372"/>
      <c r="BD103" s="372"/>
      <c r="BE103" s="521"/>
      <c r="BF103" s="372"/>
      <c r="BG103" s="372"/>
      <c r="BH103" s="372"/>
      <c r="BI103" s="372"/>
      <c r="BJ103" s="372"/>
      <c r="BK103" s="372"/>
      <c r="BL103" s="372"/>
      <c r="BM103" s="372"/>
    </row>
    <row r="104" spans="1:65" s="83" customFormat="1" ht="9" customHeight="1" x14ac:dyDescent="0.25">
      <c r="A104" s="452"/>
      <c r="B104" s="452"/>
      <c r="C104" s="511"/>
      <c r="D104" s="511"/>
      <c r="E104" s="511"/>
      <c r="F104" s="452"/>
      <c r="G104" s="371"/>
      <c r="H104" s="371"/>
      <c r="I104" s="371"/>
      <c r="J104" s="371"/>
      <c r="K104" s="371"/>
      <c r="L104" s="371"/>
      <c r="M104" s="371"/>
      <c r="N104" s="371"/>
      <c r="O104" s="452"/>
      <c r="P104" s="524"/>
      <c r="Q104" s="527"/>
      <c r="R104" s="81" t="s">
        <v>659</v>
      </c>
      <c r="S104" s="84"/>
      <c r="T104" s="84" t="s">
        <v>623</v>
      </c>
      <c r="U104" s="392"/>
      <c r="V104" s="373"/>
      <c r="W104" s="392"/>
      <c r="X104" s="529"/>
      <c r="Y104" s="374"/>
      <c r="Z104" s="519"/>
      <c r="AA104" s="531"/>
      <c r="AB104" s="519"/>
      <c r="AC104" s="521"/>
      <c r="AD104" s="374"/>
      <c r="AE104" s="375"/>
      <c r="AF104" s="519"/>
      <c r="AG104" s="519"/>
      <c r="AH104" s="373"/>
      <c r="AI104" s="394"/>
      <c r="AJ104" s="394"/>
      <c r="AK104" s="82"/>
      <c r="AL104" s="392"/>
      <c r="AM104" s="373"/>
      <c r="AN104" s="392"/>
      <c r="AO104" s="521"/>
      <c r="AP104" s="372"/>
      <c r="AQ104" s="372"/>
      <c r="AR104" s="372"/>
      <c r="AS104" s="372"/>
      <c r="AT104" s="372"/>
      <c r="AU104" s="371"/>
      <c r="AV104" s="372"/>
      <c r="AW104" s="372"/>
      <c r="AX104" s="372"/>
      <c r="AY104" s="372"/>
      <c r="AZ104" s="372"/>
      <c r="BA104" s="372"/>
      <c r="BB104" s="372"/>
      <c r="BC104" s="372"/>
      <c r="BD104" s="372"/>
      <c r="BE104" s="521"/>
      <c r="BF104" s="372"/>
      <c r="BG104" s="372"/>
      <c r="BH104" s="372"/>
      <c r="BI104" s="372"/>
      <c r="BJ104" s="372"/>
      <c r="BK104" s="372"/>
      <c r="BL104" s="372"/>
      <c r="BM104" s="372"/>
    </row>
    <row r="105" spans="1:65" s="83" customFormat="1" ht="9" customHeight="1" x14ac:dyDescent="0.25">
      <c r="A105" s="452"/>
      <c r="B105" s="452"/>
      <c r="C105" s="511"/>
      <c r="D105" s="511"/>
      <c r="E105" s="511"/>
      <c r="F105" s="452"/>
      <c r="G105" s="371"/>
      <c r="H105" s="371"/>
      <c r="I105" s="371"/>
      <c r="J105" s="371"/>
      <c r="K105" s="371"/>
      <c r="L105" s="371"/>
      <c r="M105" s="371"/>
      <c r="N105" s="371"/>
      <c r="O105" s="452"/>
      <c r="P105" s="524"/>
      <c r="Q105" s="527"/>
      <c r="R105" s="81" t="s">
        <v>660</v>
      </c>
      <c r="S105" s="84"/>
      <c r="T105" s="84" t="s">
        <v>623</v>
      </c>
      <c r="U105" s="392"/>
      <c r="V105" s="373"/>
      <c r="W105" s="392"/>
      <c r="X105" s="529"/>
      <c r="Y105" s="374"/>
      <c r="Z105" s="519"/>
      <c r="AA105" s="531"/>
      <c r="AB105" s="519"/>
      <c r="AC105" s="521"/>
      <c r="AD105" s="374"/>
      <c r="AE105" s="375"/>
      <c r="AF105" s="519"/>
      <c r="AG105" s="519"/>
      <c r="AH105" s="373"/>
      <c r="AI105" s="394"/>
      <c r="AJ105" s="394"/>
      <c r="AK105" s="82"/>
      <c r="AL105" s="392"/>
      <c r="AM105" s="373"/>
      <c r="AN105" s="392"/>
      <c r="AO105" s="521"/>
      <c r="AP105" s="372"/>
      <c r="AQ105" s="372"/>
      <c r="AR105" s="372"/>
      <c r="AS105" s="372"/>
      <c r="AT105" s="372"/>
      <c r="AU105" s="371"/>
      <c r="AV105" s="372"/>
      <c r="AW105" s="372"/>
      <c r="AX105" s="372"/>
      <c r="AY105" s="372"/>
      <c r="AZ105" s="372"/>
      <c r="BA105" s="372"/>
      <c r="BB105" s="372"/>
      <c r="BC105" s="372"/>
      <c r="BD105" s="372"/>
      <c r="BE105" s="521"/>
      <c r="BF105" s="372"/>
      <c r="BG105" s="372"/>
      <c r="BH105" s="372"/>
      <c r="BI105" s="372"/>
      <c r="BJ105" s="372"/>
      <c r="BK105" s="372"/>
      <c r="BL105" s="372"/>
      <c r="BM105" s="372"/>
    </row>
    <row r="106" spans="1:65" s="83" customFormat="1" ht="9" customHeight="1" x14ac:dyDescent="0.25">
      <c r="A106" s="452"/>
      <c r="B106" s="452"/>
      <c r="C106" s="512"/>
      <c r="D106" s="512"/>
      <c r="E106" s="512"/>
      <c r="F106" s="452"/>
      <c r="G106" s="371"/>
      <c r="H106" s="371"/>
      <c r="I106" s="371"/>
      <c r="J106" s="371"/>
      <c r="K106" s="371"/>
      <c r="L106" s="371"/>
      <c r="M106" s="371"/>
      <c r="N106" s="371"/>
      <c r="O106" s="452"/>
      <c r="P106" s="525"/>
      <c r="Q106" s="528"/>
      <c r="R106" s="85" t="s">
        <v>661</v>
      </c>
      <c r="S106" s="84">
        <f>COUNTA(S87:S105)</f>
        <v>10</v>
      </c>
      <c r="T106" s="84">
        <f>COUNTA(T87:T105)</f>
        <v>9</v>
      </c>
      <c r="U106" s="392"/>
      <c r="V106" s="373"/>
      <c r="W106" s="392"/>
      <c r="X106" s="529"/>
      <c r="Y106" s="374"/>
      <c r="Z106" s="519"/>
      <c r="AA106" s="532"/>
      <c r="AB106" s="519"/>
      <c r="AC106" s="522"/>
      <c r="AD106" s="374"/>
      <c r="AE106" s="375"/>
      <c r="AF106" s="519"/>
      <c r="AG106" s="519"/>
      <c r="AH106" s="373"/>
      <c r="AI106" s="395"/>
      <c r="AJ106" s="395"/>
      <c r="AK106" s="86"/>
      <c r="AL106" s="392"/>
      <c r="AM106" s="373"/>
      <c r="AN106" s="392"/>
      <c r="AO106" s="522"/>
      <c r="AP106" s="372"/>
      <c r="AQ106" s="372"/>
      <c r="AR106" s="372"/>
      <c r="AS106" s="372"/>
      <c r="AT106" s="372"/>
      <c r="AU106" s="371"/>
      <c r="AV106" s="372"/>
      <c r="AW106" s="372"/>
      <c r="AX106" s="372"/>
      <c r="AY106" s="372"/>
      <c r="AZ106" s="372"/>
      <c r="BA106" s="372"/>
      <c r="BB106" s="372"/>
      <c r="BC106" s="372"/>
      <c r="BD106" s="372"/>
      <c r="BE106" s="522"/>
      <c r="BF106" s="372"/>
      <c r="BG106" s="372"/>
      <c r="BH106" s="372"/>
      <c r="BI106" s="372"/>
      <c r="BJ106" s="372"/>
      <c r="BK106" s="372"/>
      <c r="BL106" s="372"/>
      <c r="BM106" s="372"/>
    </row>
    <row r="107" spans="1:65" s="79" customFormat="1" ht="5.25" customHeight="1" x14ac:dyDescent="0.25">
      <c r="A107" s="413">
        <v>2</v>
      </c>
      <c r="B107" s="413" t="s">
        <v>522</v>
      </c>
      <c r="C107" s="413" t="s">
        <v>619</v>
      </c>
      <c r="D107" s="413"/>
      <c r="E107" s="413"/>
      <c r="F107" s="413" t="s">
        <v>724</v>
      </c>
      <c r="G107" s="413"/>
      <c r="H107" s="413"/>
      <c r="I107" s="413"/>
      <c r="J107" s="413"/>
      <c r="K107" s="413"/>
      <c r="L107" s="413"/>
      <c r="M107" s="413"/>
      <c r="N107" s="413"/>
      <c r="O107" s="413"/>
      <c r="P107" s="435" t="str">
        <f>IF(O107=0,"Defina la frecuencia",IF(O107="Se espera que el evento ocurra en la mayoria de las circunstancias
Mas de 1 vez en el año","Casi seguro",IF(O107="Es viable que el evento ocurra en la mayoria de las circunstancias.
Al menos 1 vez en el ultimo año","Probable",IF(O107="El Evento podrá ocurrir en algun momento.
Al menos 1 vez en los ultimos 2 años","Posible",IF(O107="El Evento podrá ocurrir en algun momento.
Al menos 1 vez en los ultimos 5 años","Improbable","Rara vez")))))</f>
        <v>Defina la frecuencia</v>
      </c>
      <c r="Q107" s="438">
        <f>IF(P107="Casi seguro",100%,IF(P107="Probable",80%,IF(P107="Posible",60%,IF(P107="Improbable",40%,IF(P107="Rara vez",20%,0)))))</f>
        <v>0</v>
      </c>
      <c r="R107" s="76" t="s">
        <v>629</v>
      </c>
      <c r="S107" s="77"/>
      <c r="T107" s="77"/>
      <c r="U107" s="416" t="str">
        <f>IF(S126&lt;=5,"Moderado",IF(S126&lt;=11,"Mayor","Catastrofico"))</f>
        <v>Moderado</v>
      </c>
      <c r="V107" s="417">
        <f>IF(U107=0,0,IF(U107="Moderado",60%,IF(U107="Mayor",80%,100%)))</f>
        <v>0.6</v>
      </c>
      <c r="W107" s="416" t="e">
        <f>VLOOKUP(P107,#REF!,MATCH(U107,#REF!,0),FALSE)</f>
        <v>#REF!</v>
      </c>
      <c r="X107" s="469"/>
      <c r="Y107" s="470" t="str">
        <f>IF(Z107="Preventivo","X",IF(Z107="Detectivo","X","X "))</f>
        <v xml:space="preserve">X </v>
      </c>
      <c r="Z107" s="467"/>
      <c r="AA107" s="462" t="str">
        <f>IF(Z107="","",IF(Z107="Preventivo",25%,15%))</f>
        <v/>
      </c>
      <c r="AB107" s="467"/>
      <c r="AC107" s="462">
        <f>IF(AB107="Automatico",25%,15%)</f>
        <v>0.15</v>
      </c>
      <c r="AD107" s="465" t="e">
        <f>AA107+AC107</f>
        <v>#VALUE!</v>
      </c>
      <c r="AE107" s="467"/>
      <c r="AF107" s="467"/>
      <c r="AG107" s="467"/>
      <c r="AH107" s="465" t="e">
        <f>Q107-(Q107*AD107)</f>
        <v>#VALUE!</v>
      </c>
      <c r="AI107" s="422" t="e">
        <f>IF(AJ107=0,"Defina la frecuencia",IF(AJ107=20%,"Rara vez",IF(AJ107=40%,"Improbable",IF(AJ107=60%,"Posible",IF(AJ107=80%,"Probable","Casi seguro")))))</f>
        <v>#VALUE!</v>
      </c>
      <c r="AJ107" s="422" t="e">
        <f>IF(AH114&lt;20%,20%,IF(AH114&lt;40%,40%,IF(AH114&lt;60%,60%,IF(AH114&lt;80%,80%,100%))))</f>
        <v>#VALUE!</v>
      </c>
      <c r="AK107" s="78" t="e">
        <f>VALUE(AJ107)</f>
        <v>#VALUE!</v>
      </c>
      <c r="AL107" s="416" t="str">
        <f>U107</f>
        <v>Moderado</v>
      </c>
      <c r="AM107" s="417">
        <f>V107</f>
        <v>0.6</v>
      </c>
      <c r="AN107" s="416" t="e">
        <f>VLOOKUP(AI107,#REF!,MATCH(AL107,#REF!,0),FALSE)</f>
        <v>#VALUE!</v>
      </c>
      <c r="AO107" s="429"/>
      <c r="AP107" s="452"/>
      <c r="AQ107" s="452"/>
      <c r="AR107" s="461"/>
      <c r="AS107" s="461"/>
      <c r="AT107" s="452"/>
      <c r="AU107" s="452"/>
      <c r="AV107" s="452"/>
      <c r="AW107" s="452"/>
      <c r="AX107" s="452"/>
      <c r="AY107" s="452"/>
      <c r="AZ107" s="452"/>
      <c r="BA107" s="458"/>
      <c r="BB107" s="452"/>
      <c r="BC107" s="452"/>
      <c r="BD107" s="452"/>
      <c r="BE107" s="452"/>
      <c r="BF107" s="452"/>
      <c r="BG107" s="458"/>
      <c r="BH107" s="452"/>
      <c r="BI107" s="452"/>
      <c r="BJ107" s="452"/>
      <c r="BK107" s="452"/>
      <c r="BL107" s="452"/>
      <c r="BM107" s="458"/>
    </row>
    <row r="108" spans="1:65" s="79" customFormat="1" ht="5.25" customHeight="1" x14ac:dyDescent="0.25">
      <c r="A108" s="413"/>
      <c r="B108" s="413"/>
      <c r="C108" s="413"/>
      <c r="D108" s="413"/>
      <c r="E108" s="413"/>
      <c r="F108" s="413"/>
      <c r="G108" s="413"/>
      <c r="H108" s="413"/>
      <c r="I108" s="413"/>
      <c r="J108" s="413"/>
      <c r="K108" s="413"/>
      <c r="L108" s="413"/>
      <c r="M108" s="413"/>
      <c r="N108" s="413"/>
      <c r="O108" s="413"/>
      <c r="P108" s="436"/>
      <c r="Q108" s="439"/>
      <c r="R108" s="76" t="s">
        <v>640</v>
      </c>
      <c r="S108" s="77"/>
      <c r="T108" s="77"/>
      <c r="U108" s="416"/>
      <c r="V108" s="417"/>
      <c r="W108" s="416"/>
      <c r="X108" s="469"/>
      <c r="Y108" s="470"/>
      <c r="Z108" s="468"/>
      <c r="AA108" s="463"/>
      <c r="AB108" s="468"/>
      <c r="AC108" s="463"/>
      <c r="AD108" s="466"/>
      <c r="AE108" s="468"/>
      <c r="AF108" s="468"/>
      <c r="AG108" s="468"/>
      <c r="AH108" s="465"/>
      <c r="AI108" s="423"/>
      <c r="AJ108" s="423"/>
      <c r="AK108" s="80"/>
      <c r="AL108" s="416"/>
      <c r="AM108" s="417"/>
      <c r="AN108" s="416"/>
      <c r="AO108" s="430"/>
      <c r="AP108" s="452"/>
      <c r="AQ108" s="459"/>
      <c r="AR108" s="459"/>
      <c r="AS108" s="459"/>
      <c r="AT108" s="459"/>
      <c r="AU108" s="452"/>
      <c r="AV108" s="452"/>
      <c r="AW108" s="452"/>
      <c r="AX108" s="452"/>
      <c r="AY108" s="459"/>
      <c r="AZ108" s="459"/>
      <c r="BA108" s="459"/>
      <c r="BB108" s="452"/>
      <c r="BC108" s="452"/>
      <c r="BD108" s="452"/>
      <c r="BE108" s="459"/>
      <c r="BF108" s="459"/>
      <c r="BG108" s="459"/>
      <c r="BH108" s="452"/>
      <c r="BI108" s="452"/>
      <c r="BJ108" s="452"/>
      <c r="BK108" s="459"/>
      <c r="BL108" s="459"/>
      <c r="BM108" s="459"/>
    </row>
    <row r="109" spans="1:65" s="79" customFormat="1" ht="5.25" customHeight="1" x14ac:dyDescent="0.25">
      <c r="A109" s="413"/>
      <c r="B109" s="413"/>
      <c r="C109" s="413"/>
      <c r="D109" s="413"/>
      <c r="E109" s="413"/>
      <c r="F109" s="413"/>
      <c r="G109" s="413"/>
      <c r="H109" s="413"/>
      <c r="I109" s="413"/>
      <c r="J109" s="413"/>
      <c r="K109" s="413"/>
      <c r="L109" s="413"/>
      <c r="M109" s="413"/>
      <c r="N109" s="413"/>
      <c r="O109" s="413"/>
      <c r="P109" s="436"/>
      <c r="Q109" s="439"/>
      <c r="R109" s="76" t="s">
        <v>641</v>
      </c>
      <c r="S109" s="77"/>
      <c r="T109" s="77"/>
      <c r="U109" s="416"/>
      <c r="V109" s="417"/>
      <c r="W109" s="416"/>
      <c r="X109" s="469"/>
      <c r="Y109" s="470"/>
      <c r="Z109" s="468"/>
      <c r="AA109" s="463"/>
      <c r="AB109" s="468"/>
      <c r="AC109" s="463"/>
      <c r="AD109" s="466"/>
      <c r="AE109" s="468"/>
      <c r="AF109" s="468"/>
      <c r="AG109" s="468"/>
      <c r="AH109" s="465"/>
      <c r="AI109" s="423"/>
      <c r="AJ109" s="423"/>
      <c r="AK109" s="80"/>
      <c r="AL109" s="416"/>
      <c r="AM109" s="417"/>
      <c r="AN109" s="416"/>
      <c r="AO109" s="430"/>
      <c r="AP109" s="452"/>
      <c r="AQ109" s="459"/>
      <c r="AR109" s="459"/>
      <c r="AS109" s="459"/>
      <c r="AT109" s="459"/>
      <c r="AU109" s="452"/>
      <c r="AV109" s="452"/>
      <c r="AW109" s="452"/>
      <c r="AX109" s="452"/>
      <c r="AY109" s="459"/>
      <c r="AZ109" s="459"/>
      <c r="BA109" s="459"/>
      <c r="BB109" s="452"/>
      <c r="BC109" s="452"/>
      <c r="BD109" s="452"/>
      <c r="BE109" s="459"/>
      <c r="BF109" s="459"/>
      <c r="BG109" s="459"/>
      <c r="BH109" s="452"/>
      <c r="BI109" s="452"/>
      <c r="BJ109" s="452"/>
      <c r="BK109" s="459"/>
      <c r="BL109" s="459"/>
      <c r="BM109" s="459"/>
    </row>
    <row r="110" spans="1:65" s="79" customFormat="1" ht="5.25" customHeight="1" x14ac:dyDescent="0.25">
      <c r="A110" s="413"/>
      <c r="B110" s="413"/>
      <c r="C110" s="413"/>
      <c r="D110" s="413"/>
      <c r="E110" s="413"/>
      <c r="F110" s="413"/>
      <c r="G110" s="413"/>
      <c r="H110" s="413"/>
      <c r="I110" s="413"/>
      <c r="J110" s="413"/>
      <c r="K110" s="413"/>
      <c r="L110" s="413"/>
      <c r="M110" s="413"/>
      <c r="N110" s="413"/>
      <c r="O110" s="413"/>
      <c r="P110" s="436"/>
      <c r="Q110" s="439"/>
      <c r="R110" s="76" t="s">
        <v>642</v>
      </c>
      <c r="S110" s="77"/>
      <c r="T110" s="77"/>
      <c r="U110" s="416"/>
      <c r="V110" s="417"/>
      <c r="W110" s="416"/>
      <c r="X110" s="469"/>
      <c r="Y110" s="470"/>
      <c r="Z110" s="468"/>
      <c r="AA110" s="463"/>
      <c r="AB110" s="468"/>
      <c r="AC110" s="463"/>
      <c r="AD110" s="466"/>
      <c r="AE110" s="468"/>
      <c r="AF110" s="468"/>
      <c r="AG110" s="468"/>
      <c r="AH110" s="465"/>
      <c r="AI110" s="423"/>
      <c r="AJ110" s="423"/>
      <c r="AK110" s="80"/>
      <c r="AL110" s="416"/>
      <c r="AM110" s="417"/>
      <c r="AN110" s="416"/>
      <c r="AO110" s="430"/>
      <c r="AP110" s="452"/>
      <c r="AQ110" s="459"/>
      <c r="AR110" s="459"/>
      <c r="AS110" s="459"/>
      <c r="AT110" s="459"/>
      <c r="AU110" s="452"/>
      <c r="AV110" s="452"/>
      <c r="AW110" s="452"/>
      <c r="AX110" s="452"/>
      <c r="AY110" s="459"/>
      <c r="AZ110" s="459"/>
      <c r="BA110" s="459"/>
      <c r="BB110" s="452"/>
      <c r="BC110" s="452"/>
      <c r="BD110" s="452"/>
      <c r="BE110" s="459"/>
      <c r="BF110" s="459"/>
      <c r="BG110" s="459"/>
      <c r="BH110" s="452"/>
      <c r="BI110" s="452"/>
      <c r="BJ110" s="452"/>
      <c r="BK110" s="459"/>
      <c r="BL110" s="459"/>
      <c r="BM110" s="459"/>
    </row>
    <row r="111" spans="1:65" s="79" customFormat="1" ht="5.25" customHeight="1" x14ac:dyDescent="0.25">
      <c r="A111" s="413"/>
      <c r="B111" s="413"/>
      <c r="C111" s="413"/>
      <c r="D111" s="413"/>
      <c r="E111" s="413"/>
      <c r="F111" s="413"/>
      <c r="G111" s="413"/>
      <c r="H111" s="413"/>
      <c r="I111" s="413"/>
      <c r="J111" s="413"/>
      <c r="K111" s="413"/>
      <c r="L111" s="413"/>
      <c r="M111" s="413"/>
      <c r="N111" s="413"/>
      <c r="O111" s="413"/>
      <c r="P111" s="436"/>
      <c r="Q111" s="439"/>
      <c r="R111" s="76" t="s">
        <v>643</v>
      </c>
      <c r="S111" s="77"/>
      <c r="T111" s="77"/>
      <c r="U111" s="416"/>
      <c r="V111" s="417"/>
      <c r="W111" s="416"/>
      <c r="X111" s="469"/>
      <c r="Y111" s="470"/>
      <c r="Z111" s="468"/>
      <c r="AA111" s="463"/>
      <c r="AB111" s="468"/>
      <c r="AC111" s="463"/>
      <c r="AD111" s="466"/>
      <c r="AE111" s="468"/>
      <c r="AF111" s="468"/>
      <c r="AG111" s="468"/>
      <c r="AH111" s="465"/>
      <c r="AI111" s="423"/>
      <c r="AJ111" s="423"/>
      <c r="AK111" s="80"/>
      <c r="AL111" s="416"/>
      <c r="AM111" s="417"/>
      <c r="AN111" s="416"/>
      <c r="AO111" s="430"/>
      <c r="AP111" s="452"/>
      <c r="AQ111" s="459"/>
      <c r="AR111" s="459"/>
      <c r="AS111" s="459"/>
      <c r="AT111" s="459"/>
      <c r="AU111" s="452"/>
      <c r="AV111" s="452"/>
      <c r="AW111" s="452"/>
      <c r="AX111" s="452"/>
      <c r="AY111" s="459"/>
      <c r="AZ111" s="459"/>
      <c r="BA111" s="459"/>
      <c r="BB111" s="452"/>
      <c r="BC111" s="452"/>
      <c r="BD111" s="452"/>
      <c r="BE111" s="459"/>
      <c r="BF111" s="459"/>
      <c r="BG111" s="459"/>
      <c r="BH111" s="452"/>
      <c r="BI111" s="452"/>
      <c r="BJ111" s="452"/>
      <c r="BK111" s="459"/>
      <c r="BL111" s="459"/>
      <c r="BM111" s="459"/>
    </row>
    <row r="112" spans="1:65" s="79" customFormat="1" ht="5.25" customHeight="1" x14ac:dyDescent="0.25">
      <c r="A112" s="413"/>
      <c r="B112" s="413"/>
      <c r="C112" s="413"/>
      <c r="D112" s="413"/>
      <c r="E112" s="413"/>
      <c r="F112" s="413"/>
      <c r="G112" s="413"/>
      <c r="H112" s="413"/>
      <c r="I112" s="413"/>
      <c r="J112" s="413"/>
      <c r="K112" s="413"/>
      <c r="L112" s="413"/>
      <c r="M112" s="413"/>
      <c r="N112" s="413"/>
      <c r="O112" s="413"/>
      <c r="P112" s="436"/>
      <c r="Q112" s="439"/>
      <c r="R112" s="76" t="s">
        <v>644</v>
      </c>
      <c r="S112" s="77"/>
      <c r="T112" s="77"/>
      <c r="U112" s="416"/>
      <c r="V112" s="417"/>
      <c r="W112" s="416"/>
      <c r="X112" s="469"/>
      <c r="Y112" s="470"/>
      <c r="Z112" s="468"/>
      <c r="AA112" s="463"/>
      <c r="AB112" s="468"/>
      <c r="AC112" s="463"/>
      <c r="AD112" s="466"/>
      <c r="AE112" s="468"/>
      <c r="AF112" s="468"/>
      <c r="AG112" s="468"/>
      <c r="AH112" s="465"/>
      <c r="AI112" s="423"/>
      <c r="AJ112" s="423"/>
      <c r="AK112" s="80"/>
      <c r="AL112" s="416"/>
      <c r="AM112" s="417"/>
      <c r="AN112" s="416"/>
      <c r="AO112" s="430"/>
      <c r="AP112" s="452"/>
      <c r="AQ112" s="459"/>
      <c r="AR112" s="459"/>
      <c r="AS112" s="459"/>
      <c r="AT112" s="459"/>
      <c r="AU112" s="452"/>
      <c r="AV112" s="452"/>
      <c r="AW112" s="452"/>
      <c r="AX112" s="452"/>
      <c r="AY112" s="459"/>
      <c r="AZ112" s="459"/>
      <c r="BA112" s="459"/>
      <c r="BB112" s="452"/>
      <c r="BC112" s="452"/>
      <c r="BD112" s="452"/>
      <c r="BE112" s="459"/>
      <c r="BF112" s="459"/>
      <c r="BG112" s="459"/>
      <c r="BH112" s="452"/>
      <c r="BI112" s="452"/>
      <c r="BJ112" s="452"/>
      <c r="BK112" s="459"/>
      <c r="BL112" s="459"/>
      <c r="BM112" s="459"/>
    </row>
    <row r="113" spans="1:65" s="79" customFormat="1" ht="5.25" customHeight="1" x14ac:dyDescent="0.25">
      <c r="A113" s="413"/>
      <c r="B113" s="413"/>
      <c r="C113" s="413"/>
      <c r="D113" s="413"/>
      <c r="E113" s="413"/>
      <c r="F113" s="413"/>
      <c r="G113" s="413"/>
      <c r="H113" s="413"/>
      <c r="I113" s="413"/>
      <c r="J113" s="413"/>
      <c r="K113" s="413"/>
      <c r="L113" s="413"/>
      <c r="M113" s="413"/>
      <c r="N113" s="413"/>
      <c r="O113" s="413"/>
      <c r="P113" s="436"/>
      <c r="Q113" s="439"/>
      <c r="R113" s="76" t="s">
        <v>645</v>
      </c>
      <c r="S113" s="77"/>
      <c r="T113" s="77"/>
      <c r="U113" s="416"/>
      <c r="V113" s="417"/>
      <c r="W113" s="416"/>
      <c r="X113" s="469"/>
      <c r="Y113" s="470"/>
      <c r="Z113" s="468"/>
      <c r="AA113" s="464"/>
      <c r="AB113" s="468"/>
      <c r="AC113" s="464"/>
      <c r="AD113" s="466"/>
      <c r="AE113" s="468"/>
      <c r="AF113" s="468"/>
      <c r="AG113" s="468"/>
      <c r="AH113" s="465"/>
      <c r="AI113" s="423"/>
      <c r="AJ113" s="423"/>
      <c r="AK113" s="80"/>
      <c r="AL113" s="416"/>
      <c r="AM113" s="417"/>
      <c r="AN113" s="416"/>
      <c r="AO113" s="430"/>
      <c r="AP113" s="452"/>
      <c r="AQ113" s="459"/>
      <c r="AR113" s="459"/>
      <c r="AS113" s="459"/>
      <c r="AT113" s="459"/>
      <c r="AU113" s="452"/>
      <c r="AV113" s="452"/>
      <c r="AW113" s="452"/>
      <c r="AX113" s="452"/>
      <c r="AY113" s="459"/>
      <c r="AZ113" s="459"/>
      <c r="BA113" s="459"/>
      <c r="BB113" s="452"/>
      <c r="BC113" s="452"/>
      <c r="BD113" s="452"/>
      <c r="BE113" s="459"/>
      <c r="BF113" s="459"/>
      <c r="BG113" s="459"/>
      <c r="BH113" s="452"/>
      <c r="BI113" s="452"/>
      <c r="BJ113" s="452"/>
      <c r="BK113" s="459"/>
      <c r="BL113" s="459"/>
      <c r="BM113" s="459"/>
    </row>
    <row r="114" spans="1:65" s="49" customFormat="1" ht="5.25" customHeight="1" x14ac:dyDescent="0.25">
      <c r="A114" s="413"/>
      <c r="B114" s="413"/>
      <c r="C114" s="413"/>
      <c r="D114" s="413"/>
      <c r="E114" s="413"/>
      <c r="F114" s="413"/>
      <c r="G114" s="413"/>
      <c r="H114" s="413"/>
      <c r="I114" s="413"/>
      <c r="J114" s="413"/>
      <c r="K114" s="413"/>
      <c r="L114" s="413"/>
      <c r="M114" s="413"/>
      <c r="N114" s="413"/>
      <c r="O114" s="413"/>
      <c r="P114" s="436"/>
      <c r="Q114" s="439"/>
      <c r="R114" s="52" t="s">
        <v>646</v>
      </c>
      <c r="S114" s="50"/>
      <c r="T114" s="50"/>
      <c r="U114" s="416"/>
      <c r="V114" s="417"/>
      <c r="W114" s="416"/>
      <c r="X114" s="418"/>
      <c r="Y114" s="416" t="str">
        <f>IF(Z114="Preventivo","X",IF(Z107="Detectivo","X","X "))</f>
        <v xml:space="preserve">X </v>
      </c>
      <c r="Z114" s="419" t="s">
        <v>515</v>
      </c>
      <c r="AA114" s="425">
        <f>IF(Z114="","",IF(Z114="Preventivo",25%,15%))</f>
        <v>0.15</v>
      </c>
      <c r="AB114" s="419" t="s">
        <v>516</v>
      </c>
      <c r="AC114" s="429">
        <f>IF(AB114="Automatico",25%,15%)</f>
        <v>0.15</v>
      </c>
      <c r="AD114" s="417">
        <f>AA114+AC114</f>
        <v>0.3</v>
      </c>
      <c r="AE114" s="419"/>
      <c r="AF114" s="419"/>
      <c r="AG114" s="419"/>
      <c r="AH114" s="417" t="e">
        <f>AH107-(AH107*AD114)</f>
        <v>#VALUE!</v>
      </c>
      <c r="AI114" s="423"/>
      <c r="AJ114" s="423"/>
      <c r="AK114" s="46"/>
      <c r="AL114" s="416"/>
      <c r="AM114" s="417"/>
      <c r="AN114" s="416"/>
      <c r="AO114" s="430"/>
      <c r="AP114" s="413"/>
      <c r="AQ114" s="413"/>
      <c r="AR114" s="433"/>
      <c r="AS114" s="433"/>
      <c r="AT114" s="413"/>
      <c r="AU114" s="413"/>
      <c r="AV114" s="413"/>
      <c r="AW114" s="413"/>
      <c r="AX114" s="413"/>
      <c r="AY114" s="413"/>
      <c r="AZ114" s="413"/>
      <c r="BA114" s="415"/>
      <c r="BB114" s="413"/>
      <c r="BC114" s="413"/>
      <c r="BD114" s="413"/>
      <c r="BE114" s="413"/>
      <c r="BF114" s="413"/>
      <c r="BG114" s="415"/>
      <c r="BH114" s="413"/>
      <c r="BI114" s="413"/>
      <c r="BJ114" s="413"/>
      <c r="BK114" s="413"/>
      <c r="BL114" s="413"/>
      <c r="BM114" s="415"/>
    </row>
    <row r="115" spans="1:65" s="49" customFormat="1" ht="5.25" customHeight="1" x14ac:dyDescent="0.25">
      <c r="A115" s="413"/>
      <c r="B115" s="413"/>
      <c r="C115" s="413"/>
      <c r="D115" s="413"/>
      <c r="E115" s="413"/>
      <c r="F115" s="413"/>
      <c r="G115" s="413"/>
      <c r="H115" s="413"/>
      <c r="I115" s="413"/>
      <c r="J115" s="413"/>
      <c r="K115" s="413"/>
      <c r="L115" s="413"/>
      <c r="M115" s="413"/>
      <c r="N115" s="413"/>
      <c r="O115" s="413"/>
      <c r="P115" s="436"/>
      <c r="Q115" s="439"/>
      <c r="R115" s="52" t="s">
        <v>650</v>
      </c>
      <c r="S115" s="50"/>
      <c r="T115" s="50"/>
      <c r="U115" s="416"/>
      <c r="V115" s="417"/>
      <c r="W115" s="416"/>
      <c r="X115" s="418"/>
      <c r="Y115" s="454"/>
      <c r="Z115" s="420"/>
      <c r="AA115" s="426"/>
      <c r="AB115" s="420"/>
      <c r="AC115" s="430"/>
      <c r="AD115" s="454"/>
      <c r="AE115" s="419"/>
      <c r="AF115" s="420"/>
      <c r="AG115" s="420"/>
      <c r="AH115" s="417"/>
      <c r="AI115" s="423"/>
      <c r="AJ115" s="423"/>
      <c r="AK115" s="46"/>
      <c r="AL115" s="416"/>
      <c r="AM115" s="417"/>
      <c r="AN115" s="416"/>
      <c r="AO115" s="430"/>
      <c r="AP115" s="451"/>
      <c r="AQ115" s="451"/>
      <c r="AR115" s="451"/>
      <c r="AS115" s="451"/>
      <c r="AT115" s="451"/>
      <c r="AU115" s="413"/>
      <c r="AV115" s="451"/>
      <c r="AW115" s="451"/>
      <c r="AX115" s="451"/>
      <c r="AY115" s="451"/>
      <c r="AZ115" s="451"/>
      <c r="BA115" s="451"/>
      <c r="BB115" s="451"/>
      <c r="BC115" s="451"/>
      <c r="BD115" s="451"/>
      <c r="BE115" s="451"/>
      <c r="BF115" s="451"/>
      <c r="BG115" s="451"/>
      <c r="BH115" s="451"/>
      <c r="BI115" s="451"/>
      <c r="BJ115" s="451"/>
      <c r="BK115" s="451"/>
      <c r="BL115" s="451"/>
      <c r="BM115" s="451"/>
    </row>
    <row r="116" spans="1:65" s="49" customFormat="1" ht="5.25" customHeight="1" x14ac:dyDescent="0.25">
      <c r="A116" s="413"/>
      <c r="B116" s="413"/>
      <c r="C116" s="413"/>
      <c r="D116" s="413"/>
      <c r="E116" s="413"/>
      <c r="F116" s="413"/>
      <c r="G116" s="413"/>
      <c r="H116" s="413"/>
      <c r="I116" s="413"/>
      <c r="J116" s="413"/>
      <c r="K116" s="413"/>
      <c r="L116" s="413"/>
      <c r="M116" s="413"/>
      <c r="N116" s="413"/>
      <c r="O116" s="413"/>
      <c r="P116" s="436"/>
      <c r="Q116" s="439"/>
      <c r="R116" s="52" t="s">
        <v>651</v>
      </c>
      <c r="S116" s="50"/>
      <c r="T116" s="50"/>
      <c r="U116" s="416"/>
      <c r="V116" s="417"/>
      <c r="W116" s="416"/>
      <c r="X116" s="418"/>
      <c r="Y116" s="454"/>
      <c r="Z116" s="420"/>
      <c r="AA116" s="426"/>
      <c r="AB116" s="420"/>
      <c r="AC116" s="430"/>
      <c r="AD116" s="454"/>
      <c r="AE116" s="419"/>
      <c r="AF116" s="420"/>
      <c r="AG116" s="420"/>
      <c r="AH116" s="417"/>
      <c r="AI116" s="423"/>
      <c r="AJ116" s="423"/>
      <c r="AK116" s="46"/>
      <c r="AL116" s="416"/>
      <c r="AM116" s="417"/>
      <c r="AN116" s="416"/>
      <c r="AO116" s="430"/>
      <c r="AP116" s="451"/>
      <c r="AQ116" s="451"/>
      <c r="AR116" s="451"/>
      <c r="AS116" s="451"/>
      <c r="AT116" s="451"/>
      <c r="AU116" s="413"/>
      <c r="AV116" s="451"/>
      <c r="AW116" s="451"/>
      <c r="AX116" s="451"/>
      <c r="AY116" s="451"/>
      <c r="AZ116" s="451"/>
      <c r="BA116" s="451"/>
      <c r="BB116" s="451"/>
      <c r="BC116" s="451"/>
      <c r="BD116" s="451"/>
      <c r="BE116" s="451"/>
      <c r="BF116" s="451"/>
      <c r="BG116" s="451"/>
      <c r="BH116" s="451"/>
      <c r="BI116" s="451"/>
      <c r="BJ116" s="451"/>
      <c r="BK116" s="451"/>
      <c r="BL116" s="451"/>
      <c r="BM116" s="451"/>
    </row>
    <row r="117" spans="1:65" s="49" customFormat="1" ht="5.25" customHeight="1" x14ac:dyDescent="0.25">
      <c r="A117" s="413"/>
      <c r="B117" s="413"/>
      <c r="C117" s="413"/>
      <c r="D117" s="413"/>
      <c r="E117" s="413"/>
      <c r="F117" s="413"/>
      <c r="G117" s="413"/>
      <c r="H117" s="413"/>
      <c r="I117" s="413"/>
      <c r="J117" s="413"/>
      <c r="K117" s="413"/>
      <c r="L117" s="413"/>
      <c r="M117" s="413"/>
      <c r="N117" s="413"/>
      <c r="O117" s="413"/>
      <c r="P117" s="436"/>
      <c r="Q117" s="439"/>
      <c r="R117" s="52" t="s">
        <v>652</v>
      </c>
      <c r="S117" s="50"/>
      <c r="T117" s="50"/>
      <c r="U117" s="416"/>
      <c r="V117" s="417"/>
      <c r="W117" s="416"/>
      <c r="X117" s="418"/>
      <c r="Y117" s="454"/>
      <c r="Z117" s="420"/>
      <c r="AA117" s="426"/>
      <c r="AB117" s="420"/>
      <c r="AC117" s="430"/>
      <c r="AD117" s="454"/>
      <c r="AE117" s="419"/>
      <c r="AF117" s="420"/>
      <c r="AG117" s="420"/>
      <c r="AH117" s="417"/>
      <c r="AI117" s="423"/>
      <c r="AJ117" s="423"/>
      <c r="AK117" s="46"/>
      <c r="AL117" s="416"/>
      <c r="AM117" s="417"/>
      <c r="AN117" s="416"/>
      <c r="AO117" s="430"/>
      <c r="AP117" s="451"/>
      <c r="AQ117" s="451"/>
      <c r="AR117" s="451"/>
      <c r="AS117" s="451"/>
      <c r="AT117" s="451"/>
      <c r="AU117" s="413"/>
      <c r="AV117" s="451"/>
      <c r="AW117" s="451"/>
      <c r="AX117" s="451"/>
      <c r="AY117" s="451"/>
      <c r="AZ117" s="451"/>
      <c r="BA117" s="451"/>
      <c r="BB117" s="451"/>
      <c r="BC117" s="451"/>
      <c r="BD117" s="451"/>
      <c r="BE117" s="451"/>
      <c r="BF117" s="451"/>
      <c r="BG117" s="451"/>
      <c r="BH117" s="451"/>
      <c r="BI117" s="451"/>
      <c r="BJ117" s="451"/>
      <c r="BK117" s="451"/>
      <c r="BL117" s="451"/>
      <c r="BM117" s="451"/>
    </row>
    <row r="118" spans="1:65" s="49" customFormat="1" ht="5.25" customHeight="1" x14ac:dyDescent="0.25">
      <c r="A118" s="413"/>
      <c r="B118" s="413"/>
      <c r="C118" s="413"/>
      <c r="D118" s="413"/>
      <c r="E118" s="413"/>
      <c r="F118" s="413"/>
      <c r="G118" s="413"/>
      <c r="H118" s="413"/>
      <c r="I118" s="413"/>
      <c r="J118" s="413"/>
      <c r="K118" s="413"/>
      <c r="L118" s="413"/>
      <c r="M118" s="413"/>
      <c r="N118" s="413"/>
      <c r="O118" s="413"/>
      <c r="P118" s="436"/>
      <c r="Q118" s="439"/>
      <c r="R118" s="52" t="s">
        <v>653</v>
      </c>
      <c r="S118" s="50"/>
      <c r="T118" s="50"/>
      <c r="U118" s="416"/>
      <c r="V118" s="417"/>
      <c r="W118" s="416"/>
      <c r="X118" s="418"/>
      <c r="Y118" s="454"/>
      <c r="Z118" s="420"/>
      <c r="AA118" s="426"/>
      <c r="AB118" s="420"/>
      <c r="AC118" s="430"/>
      <c r="AD118" s="454"/>
      <c r="AE118" s="419"/>
      <c r="AF118" s="420"/>
      <c r="AG118" s="420"/>
      <c r="AH118" s="417"/>
      <c r="AI118" s="423"/>
      <c r="AJ118" s="423"/>
      <c r="AK118" s="46"/>
      <c r="AL118" s="416"/>
      <c r="AM118" s="417"/>
      <c r="AN118" s="416"/>
      <c r="AO118" s="430"/>
      <c r="AP118" s="451"/>
      <c r="AQ118" s="451"/>
      <c r="AR118" s="451"/>
      <c r="AS118" s="451"/>
      <c r="AT118" s="451"/>
      <c r="AU118" s="413"/>
      <c r="AV118" s="451"/>
      <c r="AW118" s="451"/>
      <c r="AX118" s="451"/>
      <c r="AY118" s="451"/>
      <c r="AZ118" s="451"/>
      <c r="BA118" s="451"/>
      <c r="BB118" s="451"/>
      <c r="BC118" s="451"/>
      <c r="BD118" s="451"/>
      <c r="BE118" s="451"/>
      <c r="BF118" s="451"/>
      <c r="BG118" s="451"/>
      <c r="BH118" s="451"/>
      <c r="BI118" s="451"/>
      <c r="BJ118" s="451"/>
      <c r="BK118" s="451"/>
      <c r="BL118" s="451"/>
      <c r="BM118" s="451"/>
    </row>
    <row r="119" spans="1:65" s="49" customFormat="1" ht="5.25" customHeight="1" x14ac:dyDescent="0.25">
      <c r="A119" s="413"/>
      <c r="B119" s="413"/>
      <c r="C119" s="413"/>
      <c r="D119" s="413"/>
      <c r="E119" s="413"/>
      <c r="F119" s="413"/>
      <c r="G119" s="413"/>
      <c r="H119" s="413"/>
      <c r="I119" s="413"/>
      <c r="J119" s="413"/>
      <c r="K119" s="413"/>
      <c r="L119" s="413"/>
      <c r="M119" s="413"/>
      <c r="N119" s="413"/>
      <c r="O119" s="413"/>
      <c r="P119" s="436"/>
      <c r="Q119" s="439"/>
      <c r="R119" s="52" t="s">
        <v>654</v>
      </c>
      <c r="S119" s="50"/>
      <c r="T119" s="50"/>
      <c r="U119" s="416"/>
      <c r="V119" s="417"/>
      <c r="W119" s="416"/>
      <c r="X119" s="418"/>
      <c r="Y119" s="454"/>
      <c r="Z119" s="420"/>
      <c r="AA119" s="426"/>
      <c r="AB119" s="420"/>
      <c r="AC119" s="430"/>
      <c r="AD119" s="454"/>
      <c r="AE119" s="419"/>
      <c r="AF119" s="420"/>
      <c r="AG119" s="420"/>
      <c r="AH119" s="417"/>
      <c r="AI119" s="423"/>
      <c r="AJ119" s="423"/>
      <c r="AK119" s="46"/>
      <c r="AL119" s="416"/>
      <c r="AM119" s="417"/>
      <c r="AN119" s="416"/>
      <c r="AO119" s="430"/>
      <c r="AP119" s="451"/>
      <c r="AQ119" s="451"/>
      <c r="AR119" s="451"/>
      <c r="AS119" s="451"/>
      <c r="AT119" s="451"/>
      <c r="AU119" s="413"/>
      <c r="AV119" s="451"/>
      <c r="AW119" s="451"/>
      <c r="AX119" s="451"/>
      <c r="AY119" s="451"/>
      <c r="AZ119" s="451"/>
      <c r="BA119" s="451"/>
      <c r="BB119" s="451"/>
      <c r="BC119" s="451"/>
      <c r="BD119" s="451"/>
      <c r="BE119" s="451"/>
      <c r="BF119" s="451"/>
      <c r="BG119" s="451"/>
      <c r="BH119" s="451"/>
      <c r="BI119" s="451"/>
      <c r="BJ119" s="451"/>
      <c r="BK119" s="451"/>
      <c r="BL119" s="451"/>
      <c r="BM119" s="451"/>
    </row>
    <row r="120" spans="1:65" s="49" customFormat="1" ht="5.25" customHeight="1" x14ac:dyDescent="0.25">
      <c r="A120" s="413"/>
      <c r="B120" s="413"/>
      <c r="C120" s="413"/>
      <c r="D120" s="413"/>
      <c r="E120" s="413"/>
      <c r="F120" s="413"/>
      <c r="G120" s="413"/>
      <c r="H120" s="413"/>
      <c r="I120" s="413"/>
      <c r="J120" s="413"/>
      <c r="K120" s="413"/>
      <c r="L120" s="413"/>
      <c r="M120" s="413"/>
      <c r="N120" s="413"/>
      <c r="O120" s="413"/>
      <c r="P120" s="436"/>
      <c r="Q120" s="439"/>
      <c r="R120" s="52" t="s">
        <v>655</v>
      </c>
      <c r="S120" s="50"/>
      <c r="T120" s="50"/>
      <c r="U120" s="416"/>
      <c r="V120" s="417"/>
      <c r="W120" s="416"/>
      <c r="X120" s="418"/>
      <c r="Y120" s="454"/>
      <c r="Z120" s="420"/>
      <c r="AA120" s="426"/>
      <c r="AB120" s="420"/>
      <c r="AC120" s="430"/>
      <c r="AD120" s="454"/>
      <c r="AE120" s="419"/>
      <c r="AF120" s="420"/>
      <c r="AG120" s="420"/>
      <c r="AH120" s="417"/>
      <c r="AI120" s="423"/>
      <c r="AJ120" s="423"/>
      <c r="AK120" s="46"/>
      <c r="AL120" s="416"/>
      <c r="AM120" s="417"/>
      <c r="AN120" s="416"/>
      <c r="AO120" s="430"/>
      <c r="AP120" s="451"/>
      <c r="AQ120" s="451"/>
      <c r="AR120" s="451"/>
      <c r="AS120" s="451"/>
      <c r="AT120" s="451"/>
      <c r="AU120" s="413"/>
      <c r="AV120" s="451"/>
      <c r="AW120" s="451"/>
      <c r="AX120" s="451"/>
      <c r="AY120" s="451"/>
      <c r="AZ120" s="451"/>
      <c r="BA120" s="451"/>
      <c r="BB120" s="451"/>
      <c r="BC120" s="451"/>
      <c r="BD120" s="451"/>
      <c r="BE120" s="451"/>
      <c r="BF120" s="451"/>
      <c r="BG120" s="451"/>
      <c r="BH120" s="451"/>
      <c r="BI120" s="451"/>
      <c r="BJ120" s="451"/>
      <c r="BK120" s="451"/>
      <c r="BL120" s="451"/>
      <c r="BM120" s="451"/>
    </row>
    <row r="121" spans="1:65" s="49" customFormat="1" ht="5.25" customHeight="1" x14ac:dyDescent="0.25">
      <c r="A121" s="413"/>
      <c r="B121" s="413"/>
      <c r="C121" s="413"/>
      <c r="D121" s="413"/>
      <c r="E121" s="413"/>
      <c r="F121" s="413"/>
      <c r="G121" s="413"/>
      <c r="H121" s="413"/>
      <c r="I121" s="413"/>
      <c r="J121" s="413"/>
      <c r="K121" s="413"/>
      <c r="L121" s="413"/>
      <c r="M121" s="413"/>
      <c r="N121" s="413"/>
      <c r="O121" s="413"/>
      <c r="P121" s="436"/>
      <c r="Q121" s="439"/>
      <c r="R121" s="52" t="s">
        <v>656</v>
      </c>
      <c r="S121" s="50"/>
      <c r="T121" s="50"/>
      <c r="U121" s="416"/>
      <c r="V121" s="417"/>
      <c r="W121" s="416"/>
      <c r="X121" s="418"/>
      <c r="Y121" s="454"/>
      <c r="Z121" s="420"/>
      <c r="AA121" s="426"/>
      <c r="AB121" s="420"/>
      <c r="AC121" s="430"/>
      <c r="AD121" s="454"/>
      <c r="AE121" s="419"/>
      <c r="AF121" s="420"/>
      <c r="AG121" s="420"/>
      <c r="AH121" s="417"/>
      <c r="AI121" s="423"/>
      <c r="AJ121" s="423"/>
      <c r="AK121" s="46"/>
      <c r="AL121" s="416"/>
      <c r="AM121" s="417"/>
      <c r="AN121" s="416"/>
      <c r="AO121" s="430"/>
      <c r="AP121" s="451"/>
      <c r="AQ121" s="451"/>
      <c r="AR121" s="451"/>
      <c r="AS121" s="451"/>
      <c r="AT121" s="451"/>
      <c r="AU121" s="413"/>
      <c r="AV121" s="451"/>
      <c r="AW121" s="451"/>
      <c r="AX121" s="451"/>
      <c r="AY121" s="451"/>
      <c r="AZ121" s="451"/>
      <c r="BA121" s="451"/>
      <c r="BB121" s="451"/>
      <c r="BC121" s="451"/>
      <c r="BD121" s="451"/>
      <c r="BE121" s="451"/>
      <c r="BF121" s="451"/>
      <c r="BG121" s="451"/>
      <c r="BH121" s="451"/>
      <c r="BI121" s="451"/>
      <c r="BJ121" s="451"/>
      <c r="BK121" s="451"/>
      <c r="BL121" s="451"/>
      <c r="BM121" s="451"/>
    </row>
    <row r="122" spans="1:65" s="49" customFormat="1" ht="5.25" customHeight="1" x14ac:dyDescent="0.25">
      <c r="A122" s="413"/>
      <c r="B122" s="413"/>
      <c r="C122" s="413"/>
      <c r="D122" s="413"/>
      <c r="E122" s="413"/>
      <c r="F122" s="413"/>
      <c r="G122" s="413"/>
      <c r="H122" s="413"/>
      <c r="I122" s="413"/>
      <c r="J122" s="413"/>
      <c r="K122" s="413"/>
      <c r="L122" s="413"/>
      <c r="M122" s="413"/>
      <c r="N122" s="413"/>
      <c r="O122" s="413"/>
      <c r="P122" s="436"/>
      <c r="Q122" s="439"/>
      <c r="R122" s="52" t="s">
        <v>657</v>
      </c>
      <c r="S122" s="50"/>
      <c r="T122" s="50"/>
      <c r="U122" s="416"/>
      <c r="V122" s="417"/>
      <c r="W122" s="416"/>
      <c r="X122" s="418"/>
      <c r="Y122" s="454"/>
      <c r="Z122" s="420"/>
      <c r="AA122" s="426"/>
      <c r="AB122" s="420"/>
      <c r="AC122" s="430"/>
      <c r="AD122" s="454"/>
      <c r="AE122" s="419"/>
      <c r="AF122" s="420"/>
      <c r="AG122" s="420"/>
      <c r="AH122" s="417"/>
      <c r="AI122" s="423"/>
      <c r="AJ122" s="423"/>
      <c r="AK122" s="46"/>
      <c r="AL122" s="416"/>
      <c r="AM122" s="417"/>
      <c r="AN122" s="416"/>
      <c r="AO122" s="430"/>
      <c r="AP122" s="451"/>
      <c r="AQ122" s="451"/>
      <c r="AR122" s="451"/>
      <c r="AS122" s="451"/>
      <c r="AT122" s="451"/>
      <c r="AU122" s="413"/>
      <c r="AV122" s="451"/>
      <c r="AW122" s="451"/>
      <c r="AX122" s="451"/>
      <c r="AY122" s="451"/>
      <c r="AZ122" s="451"/>
      <c r="BA122" s="451"/>
      <c r="BB122" s="451"/>
      <c r="BC122" s="451"/>
      <c r="BD122" s="451"/>
      <c r="BE122" s="451"/>
      <c r="BF122" s="451"/>
      <c r="BG122" s="451"/>
      <c r="BH122" s="451"/>
      <c r="BI122" s="451"/>
      <c r="BJ122" s="451"/>
      <c r="BK122" s="451"/>
      <c r="BL122" s="451"/>
      <c r="BM122" s="451"/>
    </row>
    <row r="123" spans="1:65" s="49" customFormat="1" ht="5.25" customHeight="1" x14ac:dyDescent="0.25">
      <c r="A123" s="413"/>
      <c r="B123" s="413"/>
      <c r="C123" s="413"/>
      <c r="D123" s="413"/>
      <c r="E123" s="413"/>
      <c r="F123" s="413"/>
      <c r="G123" s="413"/>
      <c r="H123" s="413"/>
      <c r="I123" s="413"/>
      <c r="J123" s="413"/>
      <c r="K123" s="413"/>
      <c r="L123" s="413"/>
      <c r="M123" s="413"/>
      <c r="N123" s="413"/>
      <c r="O123" s="413"/>
      <c r="P123" s="436"/>
      <c r="Q123" s="439"/>
      <c r="R123" s="52" t="s">
        <v>658</v>
      </c>
      <c r="S123" s="50"/>
      <c r="T123" s="50"/>
      <c r="U123" s="416"/>
      <c r="V123" s="417"/>
      <c r="W123" s="416"/>
      <c r="X123" s="418"/>
      <c r="Y123" s="454"/>
      <c r="Z123" s="420"/>
      <c r="AA123" s="426"/>
      <c r="AB123" s="420"/>
      <c r="AC123" s="430"/>
      <c r="AD123" s="454"/>
      <c r="AE123" s="419"/>
      <c r="AF123" s="420"/>
      <c r="AG123" s="420"/>
      <c r="AH123" s="417"/>
      <c r="AI123" s="423"/>
      <c r="AJ123" s="423"/>
      <c r="AK123" s="46"/>
      <c r="AL123" s="416"/>
      <c r="AM123" s="417"/>
      <c r="AN123" s="416"/>
      <c r="AO123" s="430"/>
      <c r="AP123" s="451"/>
      <c r="AQ123" s="451"/>
      <c r="AR123" s="451"/>
      <c r="AS123" s="451"/>
      <c r="AT123" s="451"/>
      <c r="AU123" s="413"/>
      <c r="AV123" s="451"/>
      <c r="AW123" s="451"/>
      <c r="AX123" s="451"/>
      <c r="AY123" s="451"/>
      <c r="AZ123" s="451"/>
      <c r="BA123" s="451"/>
      <c r="BB123" s="451"/>
      <c r="BC123" s="451"/>
      <c r="BD123" s="451"/>
      <c r="BE123" s="451"/>
      <c r="BF123" s="451"/>
      <c r="BG123" s="451"/>
      <c r="BH123" s="451"/>
      <c r="BI123" s="451"/>
      <c r="BJ123" s="451"/>
      <c r="BK123" s="451"/>
      <c r="BL123" s="451"/>
      <c r="BM123" s="451"/>
    </row>
    <row r="124" spans="1:65" s="49" customFormat="1" ht="5.25" customHeight="1" x14ac:dyDescent="0.25">
      <c r="A124" s="413"/>
      <c r="B124" s="413"/>
      <c r="C124" s="413"/>
      <c r="D124" s="413"/>
      <c r="E124" s="413"/>
      <c r="F124" s="413"/>
      <c r="G124" s="413"/>
      <c r="H124" s="413"/>
      <c r="I124" s="413"/>
      <c r="J124" s="413"/>
      <c r="K124" s="413"/>
      <c r="L124" s="413"/>
      <c r="M124" s="413"/>
      <c r="N124" s="413"/>
      <c r="O124" s="413"/>
      <c r="P124" s="436"/>
      <c r="Q124" s="439"/>
      <c r="R124" s="52" t="s">
        <v>659</v>
      </c>
      <c r="S124" s="50"/>
      <c r="T124" s="50"/>
      <c r="U124" s="416"/>
      <c r="V124" s="417"/>
      <c r="W124" s="416"/>
      <c r="X124" s="418"/>
      <c r="Y124" s="454"/>
      <c r="Z124" s="420"/>
      <c r="AA124" s="426"/>
      <c r="AB124" s="420"/>
      <c r="AC124" s="430"/>
      <c r="AD124" s="454"/>
      <c r="AE124" s="419"/>
      <c r="AF124" s="420"/>
      <c r="AG124" s="420"/>
      <c r="AH124" s="417"/>
      <c r="AI124" s="423"/>
      <c r="AJ124" s="423"/>
      <c r="AK124" s="46"/>
      <c r="AL124" s="416"/>
      <c r="AM124" s="417"/>
      <c r="AN124" s="416"/>
      <c r="AO124" s="430"/>
      <c r="AP124" s="451"/>
      <c r="AQ124" s="451"/>
      <c r="AR124" s="451"/>
      <c r="AS124" s="451"/>
      <c r="AT124" s="451"/>
      <c r="AU124" s="413"/>
      <c r="AV124" s="451"/>
      <c r="AW124" s="451"/>
      <c r="AX124" s="451"/>
      <c r="AY124" s="451"/>
      <c r="AZ124" s="451"/>
      <c r="BA124" s="451"/>
      <c r="BB124" s="451"/>
      <c r="BC124" s="451"/>
      <c r="BD124" s="451"/>
      <c r="BE124" s="451"/>
      <c r="BF124" s="451"/>
      <c r="BG124" s="451"/>
      <c r="BH124" s="451"/>
      <c r="BI124" s="451"/>
      <c r="BJ124" s="451"/>
      <c r="BK124" s="451"/>
      <c r="BL124" s="451"/>
      <c r="BM124" s="451"/>
    </row>
    <row r="125" spans="1:65" s="49" customFormat="1" ht="5.25" customHeight="1" x14ac:dyDescent="0.25">
      <c r="A125" s="413"/>
      <c r="B125" s="413"/>
      <c r="C125" s="413"/>
      <c r="D125" s="413"/>
      <c r="E125" s="413"/>
      <c r="F125" s="413"/>
      <c r="G125" s="413"/>
      <c r="H125" s="413"/>
      <c r="I125" s="413"/>
      <c r="J125" s="413"/>
      <c r="K125" s="413"/>
      <c r="L125" s="413"/>
      <c r="M125" s="413"/>
      <c r="N125" s="413"/>
      <c r="O125" s="413"/>
      <c r="P125" s="436"/>
      <c r="Q125" s="439"/>
      <c r="R125" s="52" t="s">
        <v>660</v>
      </c>
      <c r="S125" s="50"/>
      <c r="T125" s="50"/>
      <c r="U125" s="416"/>
      <c r="V125" s="417"/>
      <c r="W125" s="416"/>
      <c r="X125" s="418"/>
      <c r="Y125" s="454"/>
      <c r="Z125" s="420"/>
      <c r="AA125" s="426"/>
      <c r="AB125" s="420"/>
      <c r="AC125" s="430"/>
      <c r="AD125" s="454"/>
      <c r="AE125" s="419"/>
      <c r="AF125" s="420"/>
      <c r="AG125" s="420"/>
      <c r="AH125" s="417"/>
      <c r="AI125" s="423"/>
      <c r="AJ125" s="423"/>
      <c r="AK125" s="46"/>
      <c r="AL125" s="416"/>
      <c r="AM125" s="417"/>
      <c r="AN125" s="416"/>
      <c r="AO125" s="430"/>
      <c r="AP125" s="451"/>
      <c r="AQ125" s="451"/>
      <c r="AR125" s="451"/>
      <c r="AS125" s="451"/>
      <c r="AT125" s="451"/>
      <c r="AU125" s="413"/>
      <c r="AV125" s="451"/>
      <c r="AW125" s="451"/>
      <c r="AX125" s="451"/>
      <c r="AY125" s="451"/>
      <c r="AZ125" s="451"/>
      <c r="BA125" s="451"/>
      <c r="BB125" s="451"/>
      <c r="BC125" s="451"/>
      <c r="BD125" s="451"/>
      <c r="BE125" s="451"/>
      <c r="BF125" s="451"/>
      <c r="BG125" s="451"/>
      <c r="BH125" s="451"/>
      <c r="BI125" s="451"/>
      <c r="BJ125" s="451"/>
      <c r="BK125" s="451"/>
      <c r="BL125" s="451"/>
      <c r="BM125" s="451"/>
    </row>
    <row r="126" spans="1:65" s="49" customFormat="1" ht="5.25" customHeight="1" x14ac:dyDescent="0.25">
      <c r="A126" s="413"/>
      <c r="B126" s="413"/>
      <c r="C126" s="413"/>
      <c r="D126" s="413"/>
      <c r="E126" s="413"/>
      <c r="F126" s="413"/>
      <c r="G126" s="413"/>
      <c r="H126" s="413"/>
      <c r="I126" s="413"/>
      <c r="J126" s="413"/>
      <c r="K126" s="413"/>
      <c r="L126" s="413"/>
      <c r="M126" s="413"/>
      <c r="N126" s="413"/>
      <c r="O126" s="413"/>
      <c r="P126" s="437"/>
      <c r="Q126" s="440"/>
      <c r="R126" s="51" t="s">
        <v>661</v>
      </c>
      <c r="S126" s="50">
        <f>COUNTA(S107:S125)</f>
        <v>0</v>
      </c>
      <c r="T126" s="50">
        <f>COUNTA(T107:T125)</f>
        <v>0</v>
      </c>
      <c r="U126" s="416"/>
      <c r="V126" s="417"/>
      <c r="W126" s="416"/>
      <c r="X126" s="418"/>
      <c r="Y126" s="454"/>
      <c r="Z126" s="420"/>
      <c r="AA126" s="427"/>
      <c r="AB126" s="420"/>
      <c r="AC126" s="431"/>
      <c r="AD126" s="454"/>
      <c r="AE126" s="419"/>
      <c r="AF126" s="420"/>
      <c r="AG126" s="420"/>
      <c r="AH126" s="417"/>
      <c r="AI126" s="424"/>
      <c r="AJ126" s="424"/>
      <c r="AK126" s="43"/>
      <c r="AL126" s="416"/>
      <c r="AM126" s="417"/>
      <c r="AN126" s="416"/>
      <c r="AO126" s="431"/>
      <c r="AP126" s="451"/>
      <c r="AQ126" s="451"/>
      <c r="AR126" s="451"/>
      <c r="AS126" s="451"/>
      <c r="AT126" s="451"/>
      <c r="AU126" s="413"/>
      <c r="AV126" s="451"/>
      <c r="AW126" s="451"/>
      <c r="AX126" s="451"/>
      <c r="AY126" s="451"/>
      <c r="AZ126" s="451"/>
      <c r="BA126" s="451"/>
      <c r="BB126" s="451"/>
      <c r="BC126" s="451"/>
      <c r="BD126" s="451"/>
      <c r="BE126" s="451"/>
      <c r="BF126" s="451"/>
      <c r="BG126" s="451"/>
      <c r="BH126" s="451"/>
      <c r="BI126" s="451"/>
      <c r="BJ126" s="451"/>
      <c r="BK126" s="451"/>
      <c r="BL126" s="451"/>
      <c r="BM126" s="451"/>
    </row>
    <row r="127" spans="1:65" s="42" customFormat="1" ht="5.25" customHeight="1" x14ac:dyDescent="0.25">
      <c r="A127" s="413">
        <v>5</v>
      </c>
      <c r="B127" s="413" t="s">
        <v>522</v>
      </c>
      <c r="C127" s="413" t="s">
        <v>725</v>
      </c>
      <c r="D127" s="413"/>
      <c r="E127" s="413"/>
      <c r="F127" s="413" t="s">
        <v>726</v>
      </c>
      <c r="G127" s="413"/>
      <c r="H127" s="413"/>
      <c r="I127" s="413"/>
      <c r="J127" s="413"/>
      <c r="K127" s="413"/>
      <c r="L127" s="413"/>
      <c r="M127" s="413"/>
      <c r="N127" s="434"/>
      <c r="O127" s="413"/>
      <c r="P127" s="435" t="str">
        <f>IF(O127=0,"Defina la frecuencia",IF(O127="Se espera que el evento ocurra en la mayoria de las circunstancias
Mas de 1 vez en el año","Casi seguro",IF(O127="Es viable que el evento ocurra en la mayoria de las circunstancias.
Al menos 1 vez en el ultimo año","Probable",IF(O127="El Evento podrá ocurrir en algun momento.
Al menos 1 vez en los ultimos 2 años","Posible",IF(O127="El Evento podrá ocurrir en algun momento.
Al menos 1 vez en los ultimos 5 años","Improbable","Rara vez")))))</f>
        <v>Defina la frecuencia</v>
      </c>
      <c r="Q127" s="438">
        <f>IF(P127="Casi seguro",100%,IF(P127="Probable",80%,IF(P127="Posible",60%,IF(P127="Improbable",40%,IF(P127="Rara vez",20%,0)))))</f>
        <v>0</v>
      </c>
      <c r="R127" s="47" t="s">
        <v>629</v>
      </c>
      <c r="S127" s="44"/>
      <c r="T127" s="44"/>
      <c r="U127" s="416" t="str">
        <f>IF(S146&lt;=5,"Moderado",IF(S146&lt;=11,"Mayor","Catastrofico"))</f>
        <v>Moderado</v>
      </c>
      <c r="V127" s="417">
        <f>IF(U127=0,0,IF(U127="Moderado",60%,IF(U127="Mayor",80%,100%)))</f>
        <v>0.6</v>
      </c>
      <c r="W127" s="432" t="e">
        <f>VLOOKUP(P127,[1]Matriz!B23:G28,MATCH(U127,[1]Matriz!B23:G23,0),FALSE)</f>
        <v>#N/A</v>
      </c>
      <c r="X127" s="441"/>
      <c r="Y127" s="416" t="str">
        <f>IF(Z127="Preventivo","X",IF(Z127="Detectivo","X","X "))</f>
        <v xml:space="preserve">X </v>
      </c>
      <c r="Z127" s="419"/>
      <c r="AA127" s="425" t="str">
        <f>IF(Z127="","",IF(Z127="Preventivo",25%,15%))</f>
        <v/>
      </c>
      <c r="AB127" s="419"/>
      <c r="AC127" s="425">
        <f>IF(AB127="Automatico",25%,15%)</f>
        <v>0.15</v>
      </c>
      <c r="AD127" s="417" t="e">
        <f>AA127+AC127</f>
        <v>#VALUE!</v>
      </c>
      <c r="AE127" s="419"/>
      <c r="AF127" s="419"/>
      <c r="AG127" s="419"/>
      <c r="AH127" s="417" t="e">
        <f>Q127-(Q127*AD127)</f>
        <v>#VALUE!</v>
      </c>
      <c r="AI127" s="422" t="e">
        <f>IF(AJ127=0,"Defina la frecuencia",IF(AJ127=20%,"Rara vez",IF(AJ127=40%,"Improbable",IF(AJ127=60%,"Posible",IF(AJ127=80%,"Probable","Casi seguro")))))</f>
        <v>#VALUE!</v>
      </c>
      <c r="AJ127" s="422" t="e">
        <f>IF(AH134&lt;20%,20%,IF(AH134&lt;40%,40%,IF(AH134&lt;60%,60%,IF(AH134&lt;80%,80%,100%))))</f>
        <v>#VALUE!</v>
      </c>
      <c r="AK127" s="48" t="e">
        <f>VALUE(AJ127)</f>
        <v>#VALUE!</v>
      </c>
      <c r="AL127" s="416" t="str">
        <f>U127</f>
        <v>Moderado</v>
      </c>
      <c r="AM127" s="417">
        <f>V127</f>
        <v>0.6</v>
      </c>
      <c r="AN127" s="432" t="e">
        <f>VLOOKUP(AI127,[1]Matriz!B23:G28,MATCH(AL127,[1]Matriz!B23:G23,0),FALSE)</f>
        <v>#VALUE!</v>
      </c>
      <c r="AO127" s="413"/>
      <c r="AP127" s="413"/>
      <c r="AQ127" s="413"/>
      <c r="AR127" s="433"/>
      <c r="AS127" s="433"/>
      <c r="AT127" s="413"/>
      <c r="AU127" s="413"/>
      <c r="AV127" s="413"/>
      <c r="AW127" s="413"/>
      <c r="AX127" s="413"/>
      <c r="AY127" s="413"/>
      <c r="AZ127" s="413"/>
      <c r="BA127" s="415"/>
      <c r="BB127" s="413"/>
      <c r="BC127" s="413"/>
      <c r="BD127" s="413"/>
      <c r="BE127" s="413"/>
      <c r="BF127" s="413"/>
      <c r="BG127" s="415"/>
      <c r="BH127" s="413"/>
      <c r="BI127" s="413"/>
      <c r="BJ127" s="413"/>
      <c r="BK127" s="413"/>
      <c r="BL127" s="413"/>
      <c r="BM127" s="415"/>
    </row>
    <row r="128" spans="1:65" s="42" customFormat="1" ht="5.25" customHeight="1" x14ac:dyDescent="0.25">
      <c r="A128" s="413"/>
      <c r="B128" s="413"/>
      <c r="C128" s="413"/>
      <c r="D128" s="413"/>
      <c r="E128" s="413"/>
      <c r="F128" s="413"/>
      <c r="G128" s="413"/>
      <c r="H128" s="413"/>
      <c r="I128" s="413"/>
      <c r="J128" s="413"/>
      <c r="K128" s="413"/>
      <c r="L128" s="413"/>
      <c r="M128" s="413"/>
      <c r="N128" s="434"/>
      <c r="O128" s="413"/>
      <c r="P128" s="436"/>
      <c r="Q128" s="439"/>
      <c r="R128" s="47" t="s">
        <v>640</v>
      </c>
      <c r="S128" s="44"/>
      <c r="T128" s="44"/>
      <c r="U128" s="416"/>
      <c r="V128" s="417"/>
      <c r="W128" s="432"/>
      <c r="X128" s="441"/>
      <c r="Y128" s="416"/>
      <c r="Z128" s="421"/>
      <c r="AA128" s="426"/>
      <c r="AB128" s="421"/>
      <c r="AC128" s="426"/>
      <c r="AD128" s="428"/>
      <c r="AE128" s="421"/>
      <c r="AF128" s="421"/>
      <c r="AG128" s="421"/>
      <c r="AH128" s="417"/>
      <c r="AI128" s="423"/>
      <c r="AJ128" s="423"/>
      <c r="AK128" s="46"/>
      <c r="AL128" s="416"/>
      <c r="AM128" s="417"/>
      <c r="AN128" s="432"/>
      <c r="AO128" s="413"/>
      <c r="AP128" s="413"/>
      <c r="AQ128" s="414"/>
      <c r="AR128" s="414"/>
      <c r="AS128" s="414"/>
      <c r="AT128" s="414"/>
      <c r="AU128" s="413"/>
      <c r="AV128" s="413"/>
      <c r="AW128" s="413"/>
      <c r="AX128" s="413"/>
      <c r="AY128" s="414"/>
      <c r="AZ128" s="414"/>
      <c r="BA128" s="414"/>
      <c r="BB128" s="413"/>
      <c r="BC128" s="413"/>
      <c r="BD128" s="413"/>
      <c r="BE128" s="414"/>
      <c r="BF128" s="414"/>
      <c r="BG128" s="414"/>
      <c r="BH128" s="413"/>
      <c r="BI128" s="413"/>
      <c r="BJ128" s="413"/>
      <c r="BK128" s="414"/>
      <c r="BL128" s="414"/>
      <c r="BM128" s="414"/>
    </row>
    <row r="129" spans="1:65" s="42" customFormat="1" ht="5.25" customHeight="1" x14ac:dyDescent="0.25">
      <c r="A129" s="413"/>
      <c r="B129" s="413"/>
      <c r="C129" s="413"/>
      <c r="D129" s="413"/>
      <c r="E129" s="413"/>
      <c r="F129" s="413"/>
      <c r="G129" s="413"/>
      <c r="H129" s="413"/>
      <c r="I129" s="413"/>
      <c r="J129" s="413"/>
      <c r="K129" s="413"/>
      <c r="L129" s="413"/>
      <c r="M129" s="413"/>
      <c r="N129" s="434"/>
      <c r="O129" s="413"/>
      <c r="P129" s="436"/>
      <c r="Q129" s="439"/>
      <c r="R129" s="47" t="s">
        <v>641</v>
      </c>
      <c r="S129" s="44"/>
      <c r="T129" s="44"/>
      <c r="U129" s="416"/>
      <c r="V129" s="417"/>
      <c r="W129" s="432"/>
      <c r="X129" s="441"/>
      <c r="Y129" s="416"/>
      <c r="Z129" s="421"/>
      <c r="AA129" s="426"/>
      <c r="AB129" s="421"/>
      <c r="AC129" s="426"/>
      <c r="AD129" s="428"/>
      <c r="AE129" s="421"/>
      <c r="AF129" s="421"/>
      <c r="AG129" s="421"/>
      <c r="AH129" s="417"/>
      <c r="AI129" s="423"/>
      <c r="AJ129" s="423"/>
      <c r="AK129" s="46"/>
      <c r="AL129" s="416"/>
      <c r="AM129" s="417"/>
      <c r="AN129" s="432"/>
      <c r="AO129" s="413"/>
      <c r="AP129" s="413"/>
      <c r="AQ129" s="414"/>
      <c r="AR129" s="414"/>
      <c r="AS129" s="414"/>
      <c r="AT129" s="414"/>
      <c r="AU129" s="413"/>
      <c r="AV129" s="413"/>
      <c r="AW129" s="413"/>
      <c r="AX129" s="413"/>
      <c r="AY129" s="414"/>
      <c r="AZ129" s="414"/>
      <c r="BA129" s="414"/>
      <c r="BB129" s="413"/>
      <c r="BC129" s="413"/>
      <c r="BD129" s="413"/>
      <c r="BE129" s="414"/>
      <c r="BF129" s="414"/>
      <c r="BG129" s="414"/>
      <c r="BH129" s="413"/>
      <c r="BI129" s="413"/>
      <c r="BJ129" s="413"/>
      <c r="BK129" s="414"/>
      <c r="BL129" s="414"/>
      <c r="BM129" s="414"/>
    </row>
    <row r="130" spans="1:65" s="42" customFormat="1" ht="5.25" customHeight="1" x14ac:dyDescent="0.25">
      <c r="A130" s="413"/>
      <c r="B130" s="413"/>
      <c r="C130" s="413"/>
      <c r="D130" s="413"/>
      <c r="E130" s="413"/>
      <c r="F130" s="413"/>
      <c r="G130" s="413"/>
      <c r="H130" s="413"/>
      <c r="I130" s="413"/>
      <c r="J130" s="413"/>
      <c r="K130" s="413"/>
      <c r="L130" s="413"/>
      <c r="M130" s="413"/>
      <c r="N130" s="434"/>
      <c r="O130" s="413"/>
      <c r="P130" s="436"/>
      <c r="Q130" s="439"/>
      <c r="R130" s="47" t="s">
        <v>642</v>
      </c>
      <c r="S130" s="44"/>
      <c r="T130" s="44"/>
      <c r="U130" s="416"/>
      <c r="V130" s="417"/>
      <c r="W130" s="432"/>
      <c r="X130" s="441"/>
      <c r="Y130" s="416"/>
      <c r="Z130" s="421"/>
      <c r="AA130" s="426"/>
      <c r="AB130" s="421"/>
      <c r="AC130" s="426"/>
      <c r="AD130" s="428"/>
      <c r="AE130" s="421"/>
      <c r="AF130" s="421"/>
      <c r="AG130" s="421"/>
      <c r="AH130" s="417"/>
      <c r="AI130" s="423"/>
      <c r="AJ130" s="423"/>
      <c r="AK130" s="46"/>
      <c r="AL130" s="416"/>
      <c r="AM130" s="417"/>
      <c r="AN130" s="432"/>
      <c r="AO130" s="413"/>
      <c r="AP130" s="413"/>
      <c r="AQ130" s="414"/>
      <c r="AR130" s="414"/>
      <c r="AS130" s="414"/>
      <c r="AT130" s="414"/>
      <c r="AU130" s="413"/>
      <c r="AV130" s="413"/>
      <c r="AW130" s="413"/>
      <c r="AX130" s="413"/>
      <c r="AY130" s="414"/>
      <c r="AZ130" s="414"/>
      <c r="BA130" s="414"/>
      <c r="BB130" s="413"/>
      <c r="BC130" s="413"/>
      <c r="BD130" s="413"/>
      <c r="BE130" s="414"/>
      <c r="BF130" s="414"/>
      <c r="BG130" s="414"/>
      <c r="BH130" s="413"/>
      <c r="BI130" s="413"/>
      <c r="BJ130" s="413"/>
      <c r="BK130" s="414"/>
      <c r="BL130" s="414"/>
      <c r="BM130" s="414"/>
    </row>
    <row r="131" spans="1:65" s="42" customFormat="1" ht="5.25" customHeight="1" x14ac:dyDescent="0.25">
      <c r="A131" s="413"/>
      <c r="B131" s="413"/>
      <c r="C131" s="413"/>
      <c r="D131" s="413"/>
      <c r="E131" s="413"/>
      <c r="F131" s="413"/>
      <c r="G131" s="413"/>
      <c r="H131" s="413"/>
      <c r="I131" s="413"/>
      <c r="J131" s="413"/>
      <c r="K131" s="413"/>
      <c r="L131" s="413"/>
      <c r="M131" s="413"/>
      <c r="N131" s="434"/>
      <c r="O131" s="413"/>
      <c r="P131" s="436"/>
      <c r="Q131" s="439"/>
      <c r="R131" s="47" t="s">
        <v>643</v>
      </c>
      <c r="S131" s="44"/>
      <c r="T131" s="44"/>
      <c r="U131" s="416"/>
      <c r="V131" s="417"/>
      <c r="W131" s="432"/>
      <c r="X131" s="441"/>
      <c r="Y131" s="416"/>
      <c r="Z131" s="421"/>
      <c r="AA131" s="426"/>
      <c r="AB131" s="421"/>
      <c r="AC131" s="426"/>
      <c r="AD131" s="428"/>
      <c r="AE131" s="421"/>
      <c r="AF131" s="421"/>
      <c r="AG131" s="421"/>
      <c r="AH131" s="417"/>
      <c r="AI131" s="423"/>
      <c r="AJ131" s="423"/>
      <c r="AK131" s="46"/>
      <c r="AL131" s="416"/>
      <c r="AM131" s="417"/>
      <c r="AN131" s="432"/>
      <c r="AO131" s="413"/>
      <c r="AP131" s="413"/>
      <c r="AQ131" s="414"/>
      <c r="AR131" s="414"/>
      <c r="AS131" s="414"/>
      <c r="AT131" s="414"/>
      <c r="AU131" s="413"/>
      <c r="AV131" s="413"/>
      <c r="AW131" s="413"/>
      <c r="AX131" s="413"/>
      <c r="AY131" s="414"/>
      <c r="AZ131" s="414"/>
      <c r="BA131" s="414"/>
      <c r="BB131" s="413"/>
      <c r="BC131" s="413"/>
      <c r="BD131" s="413"/>
      <c r="BE131" s="414"/>
      <c r="BF131" s="414"/>
      <c r="BG131" s="414"/>
      <c r="BH131" s="413"/>
      <c r="BI131" s="413"/>
      <c r="BJ131" s="413"/>
      <c r="BK131" s="414"/>
      <c r="BL131" s="414"/>
      <c r="BM131" s="414"/>
    </row>
    <row r="132" spans="1:65" s="42" customFormat="1" ht="5.25" customHeight="1" x14ac:dyDescent="0.25">
      <c r="A132" s="413"/>
      <c r="B132" s="413"/>
      <c r="C132" s="413"/>
      <c r="D132" s="413"/>
      <c r="E132" s="413"/>
      <c r="F132" s="413"/>
      <c r="G132" s="413"/>
      <c r="H132" s="413"/>
      <c r="I132" s="413"/>
      <c r="J132" s="413"/>
      <c r="K132" s="413"/>
      <c r="L132" s="413"/>
      <c r="M132" s="413"/>
      <c r="N132" s="434"/>
      <c r="O132" s="413"/>
      <c r="P132" s="436"/>
      <c r="Q132" s="439"/>
      <c r="R132" s="47" t="s">
        <v>644</v>
      </c>
      <c r="S132" s="44"/>
      <c r="T132" s="44"/>
      <c r="U132" s="416"/>
      <c r="V132" s="417"/>
      <c r="W132" s="432"/>
      <c r="X132" s="441"/>
      <c r="Y132" s="416"/>
      <c r="Z132" s="421"/>
      <c r="AA132" s="426"/>
      <c r="AB132" s="421"/>
      <c r="AC132" s="426"/>
      <c r="AD132" s="428"/>
      <c r="AE132" s="421"/>
      <c r="AF132" s="421"/>
      <c r="AG132" s="421"/>
      <c r="AH132" s="417"/>
      <c r="AI132" s="423"/>
      <c r="AJ132" s="423"/>
      <c r="AK132" s="46"/>
      <c r="AL132" s="416"/>
      <c r="AM132" s="417"/>
      <c r="AN132" s="432"/>
      <c r="AO132" s="413"/>
      <c r="AP132" s="413"/>
      <c r="AQ132" s="414"/>
      <c r="AR132" s="414"/>
      <c r="AS132" s="414"/>
      <c r="AT132" s="414"/>
      <c r="AU132" s="413"/>
      <c r="AV132" s="413"/>
      <c r="AW132" s="413"/>
      <c r="AX132" s="413"/>
      <c r="AY132" s="414"/>
      <c r="AZ132" s="414"/>
      <c r="BA132" s="414"/>
      <c r="BB132" s="413"/>
      <c r="BC132" s="413"/>
      <c r="BD132" s="413"/>
      <c r="BE132" s="414"/>
      <c r="BF132" s="414"/>
      <c r="BG132" s="414"/>
      <c r="BH132" s="413"/>
      <c r="BI132" s="413"/>
      <c r="BJ132" s="413"/>
      <c r="BK132" s="414"/>
      <c r="BL132" s="414"/>
      <c r="BM132" s="414"/>
    </row>
    <row r="133" spans="1:65" s="42" customFormat="1" ht="5.25" customHeight="1" x14ac:dyDescent="0.25">
      <c r="A133" s="413"/>
      <c r="B133" s="413"/>
      <c r="C133" s="413"/>
      <c r="D133" s="413"/>
      <c r="E133" s="413"/>
      <c r="F133" s="413"/>
      <c r="G133" s="413"/>
      <c r="H133" s="413"/>
      <c r="I133" s="413"/>
      <c r="J133" s="413"/>
      <c r="K133" s="413"/>
      <c r="L133" s="413"/>
      <c r="M133" s="413"/>
      <c r="N133" s="434"/>
      <c r="O133" s="413"/>
      <c r="P133" s="436"/>
      <c r="Q133" s="439"/>
      <c r="R133" s="47" t="s">
        <v>645</v>
      </c>
      <c r="S133" s="44"/>
      <c r="T133" s="44"/>
      <c r="U133" s="416"/>
      <c r="V133" s="417"/>
      <c r="W133" s="432"/>
      <c r="X133" s="441"/>
      <c r="Y133" s="416"/>
      <c r="Z133" s="421"/>
      <c r="AA133" s="427"/>
      <c r="AB133" s="421"/>
      <c r="AC133" s="427"/>
      <c r="AD133" s="428"/>
      <c r="AE133" s="421"/>
      <c r="AF133" s="421"/>
      <c r="AG133" s="421"/>
      <c r="AH133" s="417"/>
      <c r="AI133" s="423"/>
      <c r="AJ133" s="423"/>
      <c r="AK133" s="46"/>
      <c r="AL133" s="416"/>
      <c r="AM133" s="417"/>
      <c r="AN133" s="432"/>
      <c r="AO133" s="413"/>
      <c r="AP133" s="413"/>
      <c r="AQ133" s="414"/>
      <c r="AR133" s="414"/>
      <c r="AS133" s="414"/>
      <c r="AT133" s="414"/>
      <c r="AU133" s="413"/>
      <c r="AV133" s="413"/>
      <c r="AW133" s="413"/>
      <c r="AX133" s="413"/>
      <c r="AY133" s="414"/>
      <c r="AZ133" s="414"/>
      <c r="BA133" s="414"/>
      <c r="BB133" s="413"/>
      <c r="BC133" s="413"/>
      <c r="BD133" s="413"/>
      <c r="BE133" s="414"/>
      <c r="BF133" s="414"/>
      <c r="BG133" s="414"/>
      <c r="BH133" s="413"/>
      <c r="BI133" s="413"/>
      <c r="BJ133" s="413"/>
      <c r="BK133" s="414"/>
      <c r="BL133" s="414"/>
      <c r="BM133" s="414"/>
    </row>
    <row r="134" spans="1:65" s="42" customFormat="1" ht="5.25" customHeight="1" x14ac:dyDescent="0.25">
      <c r="A134" s="413"/>
      <c r="B134" s="413"/>
      <c r="C134" s="413"/>
      <c r="D134" s="413"/>
      <c r="E134" s="413"/>
      <c r="F134" s="413"/>
      <c r="G134" s="413"/>
      <c r="H134" s="413"/>
      <c r="I134" s="413"/>
      <c r="J134" s="413"/>
      <c r="K134" s="413"/>
      <c r="L134" s="413"/>
      <c r="M134" s="413"/>
      <c r="N134" s="434"/>
      <c r="O134" s="413"/>
      <c r="P134" s="436"/>
      <c r="Q134" s="439"/>
      <c r="R134" s="47" t="s">
        <v>646</v>
      </c>
      <c r="S134" s="44"/>
      <c r="T134" s="44"/>
      <c r="U134" s="416"/>
      <c r="V134" s="417"/>
      <c r="W134" s="432"/>
      <c r="X134" s="441"/>
      <c r="Y134" s="416" t="str">
        <f>IF(Z134="Preventivo","X",IF(Z127="Detectivo","X","X "))</f>
        <v xml:space="preserve">X </v>
      </c>
      <c r="Z134" s="419" t="s">
        <v>515</v>
      </c>
      <c r="AA134" s="425">
        <f>IF(Z134="","",IF(Z134="Preventivo",25%,15%))</f>
        <v>0.15</v>
      </c>
      <c r="AB134" s="419" t="s">
        <v>516</v>
      </c>
      <c r="AC134" s="429">
        <f>IF(AB134="Automatico",25%,15%)</f>
        <v>0.15</v>
      </c>
      <c r="AD134" s="417">
        <f>AA134+AC134</f>
        <v>0.3</v>
      </c>
      <c r="AE134" s="419"/>
      <c r="AF134" s="419"/>
      <c r="AG134" s="419"/>
      <c r="AH134" s="417" t="e">
        <f>AH127-(AH127*AD134)</f>
        <v>#VALUE!</v>
      </c>
      <c r="AI134" s="423"/>
      <c r="AJ134" s="423"/>
      <c r="AK134" s="46"/>
      <c r="AL134" s="416"/>
      <c r="AM134" s="417"/>
      <c r="AN134" s="432"/>
      <c r="AO134" s="413"/>
      <c r="AP134" s="413"/>
      <c r="AQ134" s="413"/>
      <c r="AR134" s="433"/>
      <c r="AS134" s="433"/>
      <c r="AT134" s="413"/>
      <c r="AU134" s="413"/>
      <c r="AV134" s="413"/>
      <c r="AW134" s="413"/>
      <c r="AX134" s="413"/>
      <c r="AY134" s="413"/>
      <c r="AZ134" s="413"/>
      <c r="BA134" s="415"/>
      <c r="BB134" s="413"/>
      <c r="BC134" s="413"/>
      <c r="BD134" s="413"/>
      <c r="BE134" s="413"/>
      <c r="BF134" s="413"/>
      <c r="BG134" s="415"/>
      <c r="BH134" s="413"/>
      <c r="BI134" s="413"/>
      <c r="BJ134" s="413"/>
      <c r="BK134" s="413"/>
      <c r="BL134" s="413"/>
      <c r="BM134" s="415"/>
    </row>
    <row r="135" spans="1:65" s="42" customFormat="1" ht="5.25" customHeight="1" x14ac:dyDescent="0.25">
      <c r="A135" s="413"/>
      <c r="B135" s="413"/>
      <c r="C135" s="413"/>
      <c r="D135" s="413"/>
      <c r="E135" s="413"/>
      <c r="F135" s="413"/>
      <c r="G135" s="413"/>
      <c r="H135" s="413"/>
      <c r="I135" s="413"/>
      <c r="J135" s="413"/>
      <c r="K135" s="413"/>
      <c r="L135" s="413"/>
      <c r="M135" s="413"/>
      <c r="N135" s="434"/>
      <c r="O135" s="413"/>
      <c r="P135" s="436"/>
      <c r="Q135" s="439"/>
      <c r="R135" s="47" t="s">
        <v>650</v>
      </c>
      <c r="S135" s="44"/>
      <c r="T135" s="44"/>
      <c r="U135" s="416"/>
      <c r="V135" s="417"/>
      <c r="W135" s="432"/>
      <c r="X135" s="441"/>
      <c r="Y135" s="428"/>
      <c r="Z135" s="421"/>
      <c r="AA135" s="426"/>
      <c r="AB135" s="421"/>
      <c r="AC135" s="430"/>
      <c r="AD135" s="428"/>
      <c r="AE135" s="419"/>
      <c r="AF135" s="421"/>
      <c r="AG135" s="421"/>
      <c r="AH135" s="417"/>
      <c r="AI135" s="423"/>
      <c r="AJ135" s="423"/>
      <c r="AK135" s="46"/>
      <c r="AL135" s="416"/>
      <c r="AM135" s="417"/>
      <c r="AN135" s="432"/>
      <c r="AO135" s="413"/>
      <c r="AP135" s="414"/>
      <c r="AQ135" s="414"/>
      <c r="AR135" s="414"/>
      <c r="AS135" s="414"/>
      <c r="AT135" s="414"/>
      <c r="AU135" s="413"/>
      <c r="AV135" s="414"/>
      <c r="AW135" s="414"/>
      <c r="AX135" s="414"/>
      <c r="AY135" s="414"/>
      <c r="AZ135" s="414"/>
      <c r="BA135" s="414"/>
      <c r="BB135" s="414"/>
      <c r="BC135" s="414"/>
      <c r="BD135" s="414"/>
      <c r="BE135" s="414"/>
      <c r="BF135" s="414"/>
      <c r="BG135" s="414"/>
      <c r="BH135" s="414"/>
      <c r="BI135" s="414"/>
      <c r="BJ135" s="414"/>
      <c r="BK135" s="414"/>
      <c r="BL135" s="414"/>
      <c r="BM135" s="414"/>
    </row>
    <row r="136" spans="1:65" s="42" customFormat="1" ht="5.25" customHeight="1" x14ac:dyDescent="0.25">
      <c r="A136" s="413"/>
      <c r="B136" s="413"/>
      <c r="C136" s="413"/>
      <c r="D136" s="413"/>
      <c r="E136" s="413"/>
      <c r="F136" s="413"/>
      <c r="G136" s="413"/>
      <c r="H136" s="413"/>
      <c r="I136" s="413"/>
      <c r="J136" s="413"/>
      <c r="K136" s="413"/>
      <c r="L136" s="413"/>
      <c r="M136" s="413"/>
      <c r="N136" s="434"/>
      <c r="O136" s="413"/>
      <c r="P136" s="436"/>
      <c r="Q136" s="439"/>
      <c r="R136" s="47" t="s">
        <v>651</v>
      </c>
      <c r="S136" s="44"/>
      <c r="T136" s="44"/>
      <c r="U136" s="416"/>
      <c r="V136" s="417"/>
      <c r="W136" s="432"/>
      <c r="X136" s="441"/>
      <c r="Y136" s="428"/>
      <c r="Z136" s="421"/>
      <c r="AA136" s="426"/>
      <c r="AB136" s="421"/>
      <c r="AC136" s="430"/>
      <c r="AD136" s="428"/>
      <c r="AE136" s="419"/>
      <c r="AF136" s="421"/>
      <c r="AG136" s="421"/>
      <c r="AH136" s="417"/>
      <c r="AI136" s="423"/>
      <c r="AJ136" s="423"/>
      <c r="AK136" s="46"/>
      <c r="AL136" s="416"/>
      <c r="AM136" s="417"/>
      <c r="AN136" s="432"/>
      <c r="AO136" s="413"/>
      <c r="AP136" s="414"/>
      <c r="AQ136" s="414"/>
      <c r="AR136" s="414"/>
      <c r="AS136" s="414"/>
      <c r="AT136" s="414"/>
      <c r="AU136" s="413"/>
      <c r="AV136" s="414"/>
      <c r="AW136" s="414"/>
      <c r="AX136" s="414"/>
      <c r="AY136" s="414"/>
      <c r="AZ136" s="414"/>
      <c r="BA136" s="414"/>
      <c r="BB136" s="414"/>
      <c r="BC136" s="414"/>
      <c r="BD136" s="414"/>
      <c r="BE136" s="414"/>
      <c r="BF136" s="414"/>
      <c r="BG136" s="414"/>
      <c r="BH136" s="414"/>
      <c r="BI136" s="414"/>
      <c r="BJ136" s="414"/>
      <c r="BK136" s="414"/>
      <c r="BL136" s="414"/>
      <c r="BM136" s="414"/>
    </row>
    <row r="137" spans="1:65" s="42" customFormat="1" ht="5.25" customHeight="1" x14ac:dyDescent="0.25">
      <c r="A137" s="413"/>
      <c r="B137" s="413"/>
      <c r="C137" s="413"/>
      <c r="D137" s="413"/>
      <c r="E137" s="413"/>
      <c r="F137" s="413"/>
      <c r="G137" s="413"/>
      <c r="H137" s="413"/>
      <c r="I137" s="413"/>
      <c r="J137" s="413"/>
      <c r="K137" s="413"/>
      <c r="L137" s="413"/>
      <c r="M137" s="413"/>
      <c r="N137" s="434"/>
      <c r="O137" s="413"/>
      <c r="P137" s="436"/>
      <c r="Q137" s="439"/>
      <c r="R137" s="47" t="s">
        <v>652</v>
      </c>
      <c r="S137" s="44"/>
      <c r="T137" s="44"/>
      <c r="U137" s="416"/>
      <c r="V137" s="417"/>
      <c r="W137" s="432"/>
      <c r="X137" s="441"/>
      <c r="Y137" s="428"/>
      <c r="Z137" s="421"/>
      <c r="AA137" s="426"/>
      <c r="AB137" s="421"/>
      <c r="AC137" s="430"/>
      <c r="AD137" s="428"/>
      <c r="AE137" s="419"/>
      <c r="AF137" s="421"/>
      <c r="AG137" s="421"/>
      <c r="AH137" s="417"/>
      <c r="AI137" s="423"/>
      <c r="AJ137" s="423"/>
      <c r="AK137" s="46"/>
      <c r="AL137" s="416"/>
      <c r="AM137" s="417"/>
      <c r="AN137" s="432"/>
      <c r="AO137" s="413"/>
      <c r="AP137" s="414"/>
      <c r="AQ137" s="414"/>
      <c r="AR137" s="414"/>
      <c r="AS137" s="414"/>
      <c r="AT137" s="414"/>
      <c r="AU137" s="413"/>
      <c r="AV137" s="414"/>
      <c r="AW137" s="414"/>
      <c r="AX137" s="414"/>
      <c r="AY137" s="414"/>
      <c r="AZ137" s="414"/>
      <c r="BA137" s="414"/>
      <c r="BB137" s="414"/>
      <c r="BC137" s="414"/>
      <c r="BD137" s="414"/>
      <c r="BE137" s="414"/>
      <c r="BF137" s="414"/>
      <c r="BG137" s="414"/>
      <c r="BH137" s="414"/>
      <c r="BI137" s="414"/>
      <c r="BJ137" s="414"/>
      <c r="BK137" s="414"/>
      <c r="BL137" s="414"/>
      <c r="BM137" s="414"/>
    </row>
    <row r="138" spans="1:65" s="42" customFormat="1" ht="5.25" customHeight="1" x14ac:dyDescent="0.25">
      <c r="A138" s="413"/>
      <c r="B138" s="413"/>
      <c r="C138" s="413"/>
      <c r="D138" s="413"/>
      <c r="E138" s="413"/>
      <c r="F138" s="413"/>
      <c r="G138" s="413"/>
      <c r="H138" s="413"/>
      <c r="I138" s="413"/>
      <c r="J138" s="413"/>
      <c r="K138" s="413"/>
      <c r="L138" s="413"/>
      <c r="M138" s="413"/>
      <c r="N138" s="434"/>
      <c r="O138" s="413"/>
      <c r="P138" s="436"/>
      <c r="Q138" s="439"/>
      <c r="R138" s="47" t="s">
        <v>653</v>
      </c>
      <c r="S138" s="44"/>
      <c r="T138" s="44"/>
      <c r="U138" s="416"/>
      <c r="V138" s="417"/>
      <c r="W138" s="432"/>
      <c r="X138" s="441"/>
      <c r="Y138" s="428"/>
      <c r="Z138" s="421"/>
      <c r="AA138" s="426"/>
      <c r="AB138" s="421"/>
      <c r="AC138" s="430"/>
      <c r="AD138" s="428"/>
      <c r="AE138" s="419"/>
      <c r="AF138" s="421"/>
      <c r="AG138" s="421"/>
      <c r="AH138" s="417"/>
      <c r="AI138" s="423"/>
      <c r="AJ138" s="423"/>
      <c r="AK138" s="46"/>
      <c r="AL138" s="416"/>
      <c r="AM138" s="417"/>
      <c r="AN138" s="432"/>
      <c r="AO138" s="413"/>
      <c r="AP138" s="414"/>
      <c r="AQ138" s="414"/>
      <c r="AR138" s="414"/>
      <c r="AS138" s="414"/>
      <c r="AT138" s="414"/>
      <c r="AU138" s="413"/>
      <c r="AV138" s="414"/>
      <c r="AW138" s="414"/>
      <c r="AX138" s="414"/>
      <c r="AY138" s="414"/>
      <c r="AZ138" s="414"/>
      <c r="BA138" s="414"/>
      <c r="BB138" s="414"/>
      <c r="BC138" s="414"/>
      <c r="BD138" s="414"/>
      <c r="BE138" s="414"/>
      <c r="BF138" s="414"/>
      <c r="BG138" s="414"/>
      <c r="BH138" s="414"/>
      <c r="BI138" s="414"/>
      <c r="BJ138" s="414"/>
      <c r="BK138" s="414"/>
      <c r="BL138" s="414"/>
      <c r="BM138" s="414"/>
    </row>
    <row r="139" spans="1:65" s="42" customFormat="1" ht="5.25" customHeight="1" x14ac:dyDescent="0.25">
      <c r="A139" s="413"/>
      <c r="B139" s="413"/>
      <c r="C139" s="413"/>
      <c r="D139" s="413"/>
      <c r="E139" s="413"/>
      <c r="F139" s="413"/>
      <c r="G139" s="413"/>
      <c r="H139" s="413"/>
      <c r="I139" s="413"/>
      <c r="J139" s="413"/>
      <c r="K139" s="413"/>
      <c r="L139" s="413"/>
      <c r="M139" s="413"/>
      <c r="N139" s="434"/>
      <c r="O139" s="413"/>
      <c r="P139" s="436"/>
      <c r="Q139" s="439"/>
      <c r="R139" s="47" t="s">
        <v>654</v>
      </c>
      <c r="S139" s="44"/>
      <c r="T139" s="44"/>
      <c r="U139" s="416"/>
      <c r="V139" s="417"/>
      <c r="W139" s="432"/>
      <c r="X139" s="441"/>
      <c r="Y139" s="428"/>
      <c r="Z139" s="421"/>
      <c r="AA139" s="426"/>
      <c r="AB139" s="421"/>
      <c r="AC139" s="430"/>
      <c r="AD139" s="428"/>
      <c r="AE139" s="419"/>
      <c r="AF139" s="421"/>
      <c r="AG139" s="421"/>
      <c r="AH139" s="417"/>
      <c r="AI139" s="423"/>
      <c r="AJ139" s="423"/>
      <c r="AK139" s="46"/>
      <c r="AL139" s="416"/>
      <c r="AM139" s="417"/>
      <c r="AN139" s="432"/>
      <c r="AO139" s="413"/>
      <c r="AP139" s="414"/>
      <c r="AQ139" s="414"/>
      <c r="AR139" s="414"/>
      <c r="AS139" s="414"/>
      <c r="AT139" s="414"/>
      <c r="AU139" s="413"/>
      <c r="AV139" s="414"/>
      <c r="AW139" s="414"/>
      <c r="AX139" s="414"/>
      <c r="AY139" s="414"/>
      <c r="AZ139" s="414"/>
      <c r="BA139" s="414"/>
      <c r="BB139" s="414"/>
      <c r="BC139" s="414"/>
      <c r="BD139" s="414"/>
      <c r="BE139" s="414"/>
      <c r="BF139" s="414"/>
      <c r="BG139" s="414"/>
      <c r="BH139" s="414"/>
      <c r="BI139" s="414"/>
      <c r="BJ139" s="414"/>
      <c r="BK139" s="414"/>
      <c r="BL139" s="414"/>
      <c r="BM139" s="414"/>
    </row>
    <row r="140" spans="1:65" s="42" customFormat="1" ht="5.25" customHeight="1" x14ac:dyDescent="0.25">
      <c r="A140" s="413"/>
      <c r="B140" s="413"/>
      <c r="C140" s="413"/>
      <c r="D140" s="413"/>
      <c r="E140" s="413"/>
      <c r="F140" s="413"/>
      <c r="G140" s="413"/>
      <c r="H140" s="413"/>
      <c r="I140" s="413"/>
      <c r="J140" s="413"/>
      <c r="K140" s="413"/>
      <c r="L140" s="413"/>
      <c r="M140" s="413"/>
      <c r="N140" s="434"/>
      <c r="O140" s="413"/>
      <c r="P140" s="436"/>
      <c r="Q140" s="439"/>
      <c r="R140" s="47" t="s">
        <v>655</v>
      </c>
      <c r="S140" s="44"/>
      <c r="T140" s="44"/>
      <c r="U140" s="416"/>
      <c r="V140" s="417"/>
      <c r="W140" s="432"/>
      <c r="X140" s="441"/>
      <c r="Y140" s="428"/>
      <c r="Z140" s="421"/>
      <c r="AA140" s="426"/>
      <c r="AB140" s="421"/>
      <c r="AC140" s="430"/>
      <c r="AD140" s="428"/>
      <c r="AE140" s="419"/>
      <c r="AF140" s="421"/>
      <c r="AG140" s="421"/>
      <c r="AH140" s="417"/>
      <c r="AI140" s="423"/>
      <c r="AJ140" s="423"/>
      <c r="AK140" s="46"/>
      <c r="AL140" s="416"/>
      <c r="AM140" s="417"/>
      <c r="AN140" s="432"/>
      <c r="AO140" s="413"/>
      <c r="AP140" s="414"/>
      <c r="AQ140" s="414"/>
      <c r="AR140" s="414"/>
      <c r="AS140" s="414"/>
      <c r="AT140" s="414"/>
      <c r="AU140" s="413"/>
      <c r="AV140" s="414"/>
      <c r="AW140" s="414"/>
      <c r="AX140" s="414"/>
      <c r="AY140" s="414"/>
      <c r="AZ140" s="414"/>
      <c r="BA140" s="414"/>
      <c r="BB140" s="414"/>
      <c r="BC140" s="414"/>
      <c r="BD140" s="414"/>
      <c r="BE140" s="414"/>
      <c r="BF140" s="414"/>
      <c r="BG140" s="414"/>
      <c r="BH140" s="414"/>
      <c r="BI140" s="414"/>
      <c r="BJ140" s="414"/>
      <c r="BK140" s="414"/>
      <c r="BL140" s="414"/>
      <c r="BM140" s="414"/>
    </row>
    <row r="141" spans="1:65" s="42" customFormat="1" ht="5.25" customHeight="1" x14ac:dyDescent="0.25">
      <c r="A141" s="413"/>
      <c r="B141" s="413"/>
      <c r="C141" s="413"/>
      <c r="D141" s="413"/>
      <c r="E141" s="413"/>
      <c r="F141" s="413"/>
      <c r="G141" s="413"/>
      <c r="H141" s="413"/>
      <c r="I141" s="413"/>
      <c r="J141" s="413"/>
      <c r="K141" s="413"/>
      <c r="L141" s="413"/>
      <c r="M141" s="413"/>
      <c r="N141" s="434"/>
      <c r="O141" s="413"/>
      <c r="P141" s="436"/>
      <c r="Q141" s="439"/>
      <c r="R141" s="47" t="s">
        <v>656</v>
      </c>
      <c r="S141" s="44"/>
      <c r="T141" s="44"/>
      <c r="U141" s="416"/>
      <c r="V141" s="417"/>
      <c r="W141" s="432"/>
      <c r="X141" s="441"/>
      <c r="Y141" s="428"/>
      <c r="Z141" s="421"/>
      <c r="AA141" s="426"/>
      <c r="AB141" s="421"/>
      <c r="AC141" s="430"/>
      <c r="AD141" s="428"/>
      <c r="AE141" s="419"/>
      <c r="AF141" s="421"/>
      <c r="AG141" s="421"/>
      <c r="AH141" s="417"/>
      <c r="AI141" s="423"/>
      <c r="AJ141" s="423"/>
      <c r="AK141" s="46"/>
      <c r="AL141" s="416"/>
      <c r="AM141" s="417"/>
      <c r="AN141" s="432"/>
      <c r="AO141" s="413"/>
      <c r="AP141" s="414"/>
      <c r="AQ141" s="414"/>
      <c r="AR141" s="414"/>
      <c r="AS141" s="414"/>
      <c r="AT141" s="414"/>
      <c r="AU141" s="413"/>
      <c r="AV141" s="414"/>
      <c r="AW141" s="414"/>
      <c r="AX141" s="414"/>
      <c r="AY141" s="414"/>
      <c r="AZ141" s="414"/>
      <c r="BA141" s="414"/>
      <c r="BB141" s="414"/>
      <c r="BC141" s="414"/>
      <c r="BD141" s="414"/>
      <c r="BE141" s="414"/>
      <c r="BF141" s="414"/>
      <c r="BG141" s="414"/>
      <c r="BH141" s="414"/>
      <c r="BI141" s="414"/>
      <c r="BJ141" s="414"/>
      <c r="BK141" s="414"/>
      <c r="BL141" s="414"/>
      <c r="BM141" s="414"/>
    </row>
    <row r="142" spans="1:65" s="42" customFormat="1" ht="5.25" customHeight="1" x14ac:dyDescent="0.25">
      <c r="A142" s="413"/>
      <c r="B142" s="413"/>
      <c r="C142" s="413"/>
      <c r="D142" s="413"/>
      <c r="E142" s="413"/>
      <c r="F142" s="413"/>
      <c r="G142" s="413"/>
      <c r="H142" s="413"/>
      <c r="I142" s="413"/>
      <c r="J142" s="413"/>
      <c r="K142" s="413"/>
      <c r="L142" s="413"/>
      <c r="M142" s="413"/>
      <c r="N142" s="434"/>
      <c r="O142" s="413"/>
      <c r="P142" s="436"/>
      <c r="Q142" s="439"/>
      <c r="R142" s="47" t="s">
        <v>657</v>
      </c>
      <c r="S142" s="44"/>
      <c r="T142" s="44"/>
      <c r="U142" s="416"/>
      <c r="V142" s="417"/>
      <c r="W142" s="432"/>
      <c r="X142" s="441"/>
      <c r="Y142" s="428"/>
      <c r="Z142" s="421"/>
      <c r="AA142" s="426"/>
      <c r="AB142" s="421"/>
      <c r="AC142" s="430"/>
      <c r="AD142" s="428"/>
      <c r="AE142" s="419"/>
      <c r="AF142" s="421"/>
      <c r="AG142" s="421"/>
      <c r="AH142" s="417"/>
      <c r="AI142" s="423"/>
      <c r="AJ142" s="423"/>
      <c r="AK142" s="46"/>
      <c r="AL142" s="416"/>
      <c r="AM142" s="417"/>
      <c r="AN142" s="432"/>
      <c r="AO142" s="413"/>
      <c r="AP142" s="414"/>
      <c r="AQ142" s="414"/>
      <c r="AR142" s="414"/>
      <c r="AS142" s="414"/>
      <c r="AT142" s="414"/>
      <c r="AU142" s="413"/>
      <c r="AV142" s="414"/>
      <c r="AW142" s="414"/>
      <c r="AX142" s="414"/>
      <c r="AY142" s="414"/>
      <c r="AZ142" s="414"/>
      <c r="BA142" s="414"/>
      <c r="BB142" s="414"/>
      <c r="BC142" s="414"/>
      <c r="BD142" s="414"/>
      <c r="BE142" s="414"/>
      <c r="BF142" s="414"/>
      <c r="BG142" s="414"/>
      <c r="BH142" s="414"/>
      <c r="BI142" s="414"/>
      <c r="BJ142" s="414"/>
      <c r="BK142" s="414"/>
      <c r="BL142" s="414"/>
      <c r="BM142" s="414"/>
    </row>
    <row r="143" spans="1:65" s="42" customFormat="1" ht="5.25" customHeight="1" x14ac:dyDescent="0.25">
      <c r="A143" s="413"/>
      <c r="B143" s="413"/>
      <c r="C143" s="413"/>
      <c r="D143" s="413"/>
      <c r="E143" s="413"/>
      <c r="F143" s="413"/>
      <c r="G143" s="413"/>
      <c r="H143" s="413"/>
      <c r="I143" s="413"/>
      <c r="J143" s="413"/>
      <c r="K143" s="413"/>
      <c r="L143" s="413"/>
      <c r="M143" s="413"/>
      <c r="N143" s="434"/>
      <c r="O143" s="413"/>
      <c r="P143" s="436"/>
      <c r="Q143" s="439"/>
      <c r="R143" s="47" t="s">
        <v>658</v>
      </c>
      <c r="S143" s="44"/>
      <c r="T143" s="44"/>
      <c r="U143" s="416"/>
      <c r="V143" s="417"/>
      <c r="W143" s="432"/>
      <c r="X143" s="441"/>
      <c r="Y143" s="428"/>
      <c r="Z143" s="421"/>
      <c r="AA143" s="426"/>
      <c r="AB143" s="421"/>
      <c r="AC143" s="430"/>
      <c r="AD143" s="428"/>
      <c r="AE143" s="419"/>
      <c r="AF143" s="421"/>
      <c r="AG143" s="421"/>
      <c r="AH143" s="417"/>
      <c r="AI143" s="423"/>
      <c r="AJ143" s="423"/>
      <c r="AK143" s="46"/>
      <c r="AL143" s="416"/>
      <c r="AM143" s="417"/>
      <c r="AN143" s="432"/>
      <c r="AO143" s="413"/>
      <c r="AP143" s="414"/>
      <c r="AQ143" s="414"/>
      <c r="AR143" s="414"/>
      <c r="AS143" s="414"/>
      <c r="AT143" s="414"/>
      <c r="AU143" s="413"/>
      <c r="AV143" s="414"/>
      <c r="AW143" s="414"/>
      <c r="AX143" s="414"/>
      <c r="AY143" s="414"/>
      <c r="AZ143" s="414"/>
      <c r="BA143" s="414"/>
      <c r="BB143" s="414"/>
      <c r="BC143" s="414"/>
      <c r="BD143" s="414"/>
      <c r="BE143" s="414"/>
      <c r="BF143" s="414"/>
      <c r="BG143" s="414"/>
      <c r="BH143" s="414"/>
      <c r="BI143" s="414"/>
      <c r="BJ143" s="414"/>
      <c r="BK143" s="414"/>
      <c r="BL143" s="414"/>
      <c r="BM143" s="414"/>
    </row>
    <row r="144" spans="1:65" s="42" customFormat="1" ht="5.25" customHeight="1" x14ac:dyDescent="0.25">
      <c r="A144" s="413"/>
      <c r="B144" s="413"/>
      <c r="C144" s="413"/>
      <c r="D144" s="413"/>
      <c r="E144" s="413"/>
      <c r="F144" s="413"/>
      <c r="G144" s="413"/>
      <c r="H144" s="413"/>
      <c r="I144" s="413"/>
      <c r="J144" s="413"/>
      <c r="K144" s="413"/>
      <c r="L144" s="413"/>
      <c r="M144" s="413"/>
      <c r="N144" s="434"/>
      <c r="O144" s="413"/>
      <c r="P144" s="436"/>
      <c r="Q144" s="439"/>
      <c r="R144" s="47" t="s">
        <v>659</v>
      </c>
      <c r="S144" s="44"/>
      <c r="T144" s="44"/>
      <c r="U144" s="416"/>
      <c r="V144" s="417"/>
      <c r="W144" s="432"/>
      <c r="X144" s="441"/>
      <c r="Y144" s="428"/>
      <c r="Z144" s="421"/>
      <c r="AA144" s="426"/>
      <c r="AB144" s="421"/>
      <c r="AC144" s="430"/>
      <c r="AD144" s="428"/>
      <c r="AE144" s="419"/>
      <c r="AF144" s="421"/>
      <c r="AG144" s="421"/>
      <c r="AH144" s="417"/>
      <c r="AI144" s="423"/>
      <c r="AJ144" s="423"/>
      <c r="AK144" s="46"/>
      <c r="AL144" s="416"/>
      <c r="AM144" s="417"/>
      <c r="AN144" s="432"/>
      <c r="AO144" s="413"/>
      <c r="AP144" s="414"/>
      <c r="AQ144" s="414"/>
      <c r="AR144" s="414"/>
      <c r="AS144" s="414"/>
      <c r="AT144" s="414"/>
      <c r="AU144" s="413"/>
      <c r="AV144" s="414"/>
      <c r="AW144" s="414"/>
      <c r="AX144" s="414"/>
      <c r="AY144" s="414"/>
      <c r="AZ144" s="414"/>
      <c r="BA144" s="414"/>
      <c r="BB144" s="414"/>
      <c r="BC144" s="414"/>
      <c r="BD144" s="414"/>
      <c r="BE144" s="414"/>
      <c r="BF144" s="414"/>
      <c r="BG144" s="414"/>
      <c r="BH144" s="414"/>
      <c r="BI144" s="414"/>
      <c r="BJ144" s="414"/>
      <c r="BK144" s="414"/>
      <c r="BL144" s="414"/>
      <c r="BM144" s="414"/>
    </row>
    <row r="145" spans="1:65" s="42" customFormat="1" ht="5.25" customHeight="1" x14ac:dyDescent="0.25">
      <c r="A145" s="413"/>
      <c r="B145" s="413"/>
      <c r="C145" s="413"/>
      <c r="D145" s="413"/>
      <c r="E145" s="413"/>
      <c r="F145" s="413"/>
      <c r="G145" s="413"/>
      <c r="H145" s="413"/>
      <c r="I145" s="413"/>
      <c r="J145" s="413"/>
      <c r="K145" s="413"/>
      <c r="L145" s="413"/>
      <c r="M145" s="413"/>
      <c r="N145" s="434"/>
      <c r="O145" s="413"/>
      <c r="P145" s="436"/>
      <c r="Q145" s="439"/>
      <c r="R145" s="47" t="s">
        <v>660</v>
      </c>
      <c r="S145" s="44"/>
      <c r="T145" s="44"/>
      <c r="U145" s="416"/>
      <c r="V145" s="417"/>
      <c r="W145" s="432"/>
      <c r="X145" s="441"/>
      <c r="Y145" s="428"/>
      <c r="Z145" s="421"/>
      <c r="AA145" s="426"/>
      <c r="AB145" s="421"/>
      <c r="AC145" s="430"/>
      <c r="AD145" s="428"/>
      <c r="AE145" s="419"/>
      <c r="AF145" s="421"/>
      <c r="AG145" s="421"/>
      <c r="AH145" s="417"/>
      <c r="AI145" s="423"/>
      <c r="AJ145" s="423"/>
      <c r="AK145" s="46"/>
      <c r="AL145" s="416"/>
      <c r="AM145" s="417"/>
      <c r="AN145" s="432"/>
      <c r="AO145" s="413"/>
      <c r="AP145" s="414"/>
      <c r="AQ145" s="414"/>
      <c r="AR145" s="414"/>
      <c r="AS145" s="414"/>
      <c r="AT145" s="414"/>
      <c r="AU145" s="413"/>
      <c r="AV145" s="414"/>
      <c r="AW145" s="414"/>
      <c r="AX145" s="414"/>
      <c r="AY145" s="414"/>
      <c r="AZ145" s="414"/>
      <c r="BA145" s="414"/>
      <c r="BB145" s="414"/>
      <c r="BC145" s="414"/>
      <c r="BD145" s="414"/>
      <c r="BE145" s="414"/>
      <c r="BF145" s="414"/>
      <c r="BG145" s="414"/>
      <c r="BH145" s="414"/>
      <c r="BI145" s="414"/>
      <c r="BJ145" s="414"/>
      <c r="BK145" s="414"/>
      <c r="BL145" s="414"/>
      <c r="BM145" s="414"/>
    </row>
    <row r="146" spans="1:65" s="42" customFormat="1" x14ac:dyDescent="0.25">
      <c r="A146" s="413"/>
      <c r="B146" s="413"/>
      <c r="C146" s="413"/>
      <c r="D146" s="413"/>
      <c r="E146" s="413"/>
      <c r="F146" s="413"/>
      <c r="G146" s="413"/>
      <c r="H146" s="413"/>
      <c r="I146" s="413"/>
      <c r="J146" s="413"/>
      <c r="K146" s="413"/>
      <c r="L146" s="413"/>
      <c r="M146" s="413"/>
      <c r="N146" s="434"/>
      <c r="O146" s="413"/>
      <c r="P146" s="437"/>
      <c r="Q146" s="440"/>
      <c r="R146" s="45" t="s">
        <v>661</v>
      </c>
      <c r="S146" s="44">
        <f>COUNTA(S127:S145)</f>
        <v>0</v>
      </c>
      <c r="T146" s="44">
        <f>COUNTA(T127:T145)</f>
        <v>0</v>
      </c>
      <c r="U146" s="416"/>
      <c r="V146" s="417"/>
      <c r="W146" s="432"/>
      <c r="X146" s="441"/>
      <c r="Y146" s="428"/>
      <c r="Z146" s="421"/>
      <c r="AA146" s="427"/>
      <c r="AB146" s="421"/>
      <c r="AC146" s="431"/>
      <c r="AD146" s="428"/>
      <c r="AE146" s="419"/>
      <c r="AF146" s="421"/>
      <c r="AG146" s="421"/>
      <c r="AH146" s="417"/>
      <c r="AI146" s="424"/>
      <c r="AJ146" s="424"/>
      <c r="AK146" s="43"/>
      <c r="AL146" s="416"/>
      <c r="AM146" s="417"/>
      <c r="AN146" s="432"/>
      <c r="AO146" s="413"/>
      <c r="AP146" s="414"/>
      <c r="AQ146" s="414"/>
      <c r="AR146" s="414"/>
      <c r="AS146" s="414"/>
      <c r="AT146" s="414"/>
      <c r="AU146" s="413"/>
      <c r="AV146" s="414"/>
      <c r="AW146" s="414"/>
      <c r="AX146" s="414"/>
      <c r="AY146" s="414"/>
      <c r="AZ146" s="414"/>
      <c r="BA146" s="414"/>
      <c r="BB146" s="414"/>
      <c r="BC146" s="414"/>
      <c r="BD146" s="414"/>
      <c r="BE146" s="414"/>
      <c r="BF146" s="414"/>
      <c r="BG146" s="414"/>
      <c r="BH146" s="414"/>
      <c r="BI146" s="414"/>
      <c r="BJ146" s="414"/>
      <c r="BK146" s="414"/>
      <c r="BL146" s="414"/>
      <c r="BM146" s="414"/>
    </row>
    <row r="147" spans="1:65" s="42" customFormat="1" ht="5.25" customHeight="1" x14ac:dyDescent="0.25">
      <c r="A147" s="413">
        <v>6</v>
      </c>
      <c r="B147" s="413" t="s">
        <v>522</v>
      </c>
      <c r="C147" s="413" t="s">
        <v>727</v>
      </c>
      <c r="D147" s="413"/>
      <c r="E147" s="413"/>
      <c r="F147" s="413" t="s">
        <v>728</v>
      </c>
      <c r="G147" s="413" t="s">
        <v>623</v>
      </c>
      <c r="H147" s="413"/>
      <c r="I147" s="413"/>
      <c r="J147" s="413"/>
      <c r="K147" s="413"/>
      <c r="L147" s="413"/>
      <c r="M147" s="413"/>
      <c r="N147" s="434"/>
      <c r="O147" s="413"/>
      <c r="P147" s="435" t="str">
        <f>IF(O147=0,"Defina la frecuencia",IF(O147="Se espera que el evento ocurra en la mayoria de las circunstancias
Mas de 1 vez en el año","Casi seguro",IF(O147="Es viable que el evento ocurra en la mayoria de las circunstancias.
Al menos 1 vez en el ultimo año","Probable",IF(O147="El Evento podrá ocurrir en algun momento.
Al menos 1 vez en los ultimos 2 años","Posible",IF(O147="El Evento podrá ocurrir en algun momento.
Al menos 1 vez en los ultimos 5 años","Improbable","Rara vez")))))</f>
        <v>Defina la frecuencia</v>
      </c>
      <c r="Q147" s="438">
        <f>IF(P147="Casi seguro",100%,IF(P147="Probable",80%,IF(P147="Posible",60%,IF(P147="Improbable",40%,IF(P147="Rara vez",20%,0)))))</f>
        <v>0</v>
      </c>
      <c r="R147" s="47" t="s">
        <v>629</v>
      </c>
      <c r="S147" s="44"/>
      <c r="T147" s="44"/>
      <c r="U147" s="416" t="str">
        <f>IF(S166&lt;=5,"Moderado",IF(S166&lt;=11,"Mayor","Catastrofico"))</f>
        <v>Moderado</v>
      </c>
      <c r="V147" s="417">
        <f>IF(U147=0,0,IF(U147="Moderado",60%,IF(U147="Mayor",80%,100%)))</f>
        <v>0.6</v>
      </c>
      <c r="W147" s="432" t="e">
        <f>VLOOKUP(P147,[2]Matriz!B23:G28,MATCH(U147,[2]Matriz!B23:G23,0),FALSE)</f>
        <v>#N/A</v>
      </c>
      <c r="X147" s="441" t="s">
        <v>729</v>
      </c>
      <c r="Y147" s="416" t="str">
        <f>IF(Z147="Preventivo","X",IF(Z147="Detectivo","X","X "))</f>
        <v xml:space="preserve">X </v>
      </c>
      <c r="Z147" s="419"/>
      <c r="AA147" s="425" t="str">
        <f>IF(Z147="","",IF(Z147="Preventivo",25%,15%))</f>
        <v/>
      </c>
      <c r="AB147" s="419"/>
      <c r="AC147" s="425">
        <f>IF(AB147="Automatico",25%,15%)</f>
        <v>0.15</v>
      </c>
      <c r="AD147" s="417" t="e">
        <f>AA147+AC147</f>
        <v>#VALUE!</v>
      </c>
      <c r="AE147" s="419"/>
      <c r="AF147" s="419"/>
      <c r="AG147" s="419"/>
      <c r="AH147" s="417" t="e">
        <f>Q147-(Q147*AD147)</f>
        <v>#VALUE!</v>
      </c>
      <c r="AI147" s="422" t="e">
        <f>IF(AJ147=0,"Defina la frecuencia",IF(AJ147=20%,"Rara vez",IF(AJ147=40%,"Improbable",IF(AJ147=60%,"Posible",IF(AJ147=80%,"Probable","Casi seguro")))))</f>
        <v>#VALUE!</v>
      </c>
      <c r="AJ147" s="422" t="e">
        <f>IF(AH154&lt;20%,20%,IF(AH154&lt;40%,40%,IF(AH154&lt;60%,60%,IF(AH154&lt;80%,80%,100%))))</f>
        <v>#VALUE!</v>
      </c>
      <c r="AK147" s="48" t="e">
        <f>VALUE(AJ147)</f>
        <v>#VALUE!</v>
      </c>
      <c r="AL147" s="416" t="str">
        <f>U147</f>
        <v>Moderado</v>
      </c>
      <c r="AM147" s="417">
        <f>V147</f>
        <v>0.6</v>
      </c>
      <c r="AN147" s="432" t="e">
        <f>VLOOKUP(AI147,[2]Matriz!B23:G28,MATCH(AL147,[2]Matriz!B23:G23,0),FALSE)</f>
        <v>#VALUE!</v>
      </c>
      <c r="AO147" s="413"/>
      <c r="AP147" s="413" t="s">
        <v>730</v>
      </c>
      <c r="AQ147" s="413"/>
      <c r="AR147" s="433"/>
      <c r="AS147" s="433"/>
      <c r="AT147" s="413"/>
      <c r="AU147" s="413"/>
      <c r="AV147" s="413"/>
      <c r="AW147" s="413"/>
      <c r="AX147" s="413"/>
      <c r="AY147" s="413"/>
      <c r="AZ147" s="413"/>
      <c r="BA147" s="415"/>
      <c r="BB147" s="413"/>
      <c r="BC147" s="413"/>
      <c r="BD147" s="413"/>
      <c r="BE147" s="413"/>
      <c r="BF147" s="413"/>
      <c r="BG147" s="415"/>
      <c r="BH147" s="413"/>
      <c r="BI147" s="413"/>
      <c r="BJ147" s="413"/>
      <c r="BK147" s="413"/>
      <c r="BL147" s="413"/>
      <c r="BM147" s="415"/>
    </row>
    <row r="148" spans="1:65" s="42" customFormat="1" ht="5.25" customHeight="1" x14ac:dyDescent="0.25">
      <c r="A148" s="413"/>
      <c r="B148" s="413"/>
      <c r="C148" s="413"/>
      <c r="D148" s="413"/>
      <c r="E148" s="413"/>
      <c r="F148" s="413"/>
      <c r="G148" s="413"/>
      <c r="H148" s="413"/>
      <c r="I148" s="413"/>
      <c r="J148" s="413"/>
      <c r="K148" s="413"/>
      <c r="L148" s="413"/>
      <c r="M148" s="413"/>
      <c r="N148" s="434"/>
      <c r="O148" s="413"/>
      <c r="P148" s="436"/>
      <c r="Q148" s="439"/>
      <c r="R148" s="47" t="s">
        <v>640</v>
      </c>
      <c r="S148" s="44"/>
      <c r="T148" s="44"/>
      <c r="U148" s="416"/>
      <c r="V148" s="417"/>
      <c r="W148" s="432"/>
      <c r="X148" s="441"/>
      <c r="Y148" s="416"/>
      <c r="Z148" s="421"/>
      <c r="AA148" s="426"/>
      <c r="AB148" s="421"/>
      <c r="AC148" s="426"/>
      <c r="AD148" s="428"/>
      <c r="AE148" s="421"/>
      <c r="AF148" s="421"/>
      <c r="AG148" s="421"/>
      <c r="AH148" s="417"/>
      <c r="AI148" s="423"/>
      <c r="AJ148" s="423"/>
      <c r="AK148" s="46"/>
      <c r="AL148" s="416"/>
      <c r="AM148" s="417"/>
      <c r="AN148" s="432"/>
      <c r="AO148" s="413"/>
      <c r="AP148" s="413"/>
      <c r="AQ148" s="414"/>
      <c r="AR148" s="414"/>
      <c r="AS148" s="414"/>
      <c r="AT148" s="414"/>
      <c r="AU148" s="413"/>
      <c r="AV148" s="413"/>
      <c r="AW148" s="413"/>
      <c r="AX148" s="413"/>
      <c r="AY148" s="414"/>
      <c r="AZ148" s="414"/>
      <c r="BA148" s="414"/>
      <c r="BB148" s="413"/>
      <c r="BC148" s="413"/>
      <c r="BD148" s="413"/>
      <c r="BE148" s="414"/>
      <c r="BF148" s="414"/>
      <c r="BG148" s="414"/>
      <c r="BH148" s="413"/>
      <c r="BI148" s="413"/>
      <c r="BJ148" s="413"/>
      <c r="BK148" s="414"/>
      <c r="BL148" s="414"/>
      <c r="BM148" s="414"/>
    </row>
    <row r="149" spans="1:65" s="42" customFormat="1" ht="5.25" customHeight="1" x14ac:dyDescent="0.25">
      <c r="A149" s="413"/>
      <c r="B149" s="413"/>
      <c r="C149" s="413"/>
      <c r="D149" s="413"/>
      <c r="E149" s="413"/>
      <c r="F149" s="413"/>
      <c r="G149" s="413"/>
      <c r="H149" s="413"/>
      <c r="I149" s="413"/>
      <c r="J149" s="413"/>
      <c r="K149" s="413"/>
      <c r="L149" s="413"/>
      <c r="M149" s="413"/>
      <c r="N149" s="434"/>
      <c r="O149" s="413"/>
      <c r="P149" s="436"/>
      <c r="Q149" s="439"/>
      <c r="R149" s="47" t="s">
        <v>641</v>
      </c>
      <c r="S149" s="44"/>
      <c r="T149" s="44"/>
      <c r="U149" s="416"/>
      <c r="V149" s="417"/>
      <c r="W149" s="432"/>
      <c r="X149" s="441"/>
      <c r="Y149" s="416"/>
      <c r="Z149" s="421"/>
      <c r="AA149" s="426"/>
      <c r="AB149" s="421"/>
      <c r="AC149" s="426"/>
      <c r="AD149" s="428"/>
      <c r="AE149" s="421"/>
      <c r="AF149" s="421"/>
      <c r="AG149" s="421"/>
      <c r="AH149" s="417"/>
      <c r="AI149" s="423"/>
      <c r="AJ149" s="423"/>
      <c r="AK149" s="46"/>
      <c r="AL149" s="416"/>
      <c r="AM149" s="417"/>
      <c r="AN149" s="432"/>
      <c r="AO149" s="413"/>
      <c r="AP149" s="413"/>
      <c r="AQ149" s="414"/>
      <c r="AR149" s="414"/>
      <c r="AS149" s="414"/>
      <c r="AT149" s="414"/>
      <c r="AU149" s="413"/>
      <c r="AV149" s="413"/>
      <c r="AW149" s="413"/>
      <c r="AX149" s="413"/>
      <c r="AY149" s="414"/>
      <c r="AZ149" s="414"/>
      <c r="BA149" s="414"/>
      <c r="BB149" s="413"/>
      <c r="BC149" s="413"/>
      <c r="BD149" s="413"/>
      <c r="BE149" s="414"/>
      <c r="BF149" s="414"/>
      <c r="BG149" s="414"/>
      <c r="BH149" s="413"/>
      <c r="BI149" s="413"/>
      <c r="BJ149" s="413"/>
      <c r="BK149" s="414"/>
      <c r="BL149" s="414"/>
      <c r="BM149" s="414"/>
    </row>
    <row r="150" spans="1:65" s="42" customFormat="1" ht="5.25" customHeight="1" x14ac:dyDescent="0.25">
      <c r="A150" s="413"/>
      <c r="B150" s="413"/>
      <c r="C150" s="413"/>
      <c r="D150" s="413"/>
      <c r="E150" s="413"/>
      <c r="F150" s="413"/>
      <c r="G150" s="413"/>
      <c r="H150" s="413"/>
      <c r="I150" s="413"/>
      <c r="J150" s="413"/>
      <c r="K150" s="413"/>
      <c r="L150" s="413"/>
      <c r="M150" s="413"/>
      <c r="N150" s="434"/>
      <c r="O150" s="413"/>
      <c r="P150" s="436"/>
      <c r="Q150" s="439"/>
      <c r="R150" s="47" t="s">
        <v>642</v>
      </c>
      <c r="S150" s="44"/>
      <c r="T150" s="44"/>
      <c r="U150" s="416"/>
      <c r="V150" s="417"/>
      <c r="W150" s="432"/>
      <c r="X150" s="441"/>
      <c r="Y150" s="416"/>
      <c r="Z150" s="421"/>
      <c r="AA150" s="426"/>
      <c r="AB150" s="421"/>
      <c r="AC150" s="426"/>
      <c r="AD150" s="428"/>
      <c r="AE150" s="421"/>
      <c r="AF150" s="421"/>
      <c r="AG150" s="421"/>
      <c r="AH150" s="417"/>
      <c r="AI150" s="423"/>
      <c r="AJ150" s="423"/>
      <c r="AK150" s="46"/>
      <c r="AL150" s="416"/>
      <c r="AM150" s="417"/>
      <c r="AN150" s="432"/>
      <c r="AO150" s="413"/>
      <c r="AP150" s="413"/>
      <c r="AQ150" s="414"/>
      <c r="AR150" s="414"/>
      <c r="AS150" s="414"/>
      <c r="AT150" s="414"/>
      <c r="AU150" s="413"/>
      <c r="AV150" s="413"/>
      <c r="AW150" s="413"/>
      <c r="AX150" s="413"/>
      <c r="AY150" s="414"/>
      <c r="AZ150" s="414"/>
      <c r="BA150" s="414"/>
      <c r="BB150" s="413"/>
      <c r="BC150" s="413"/>
      <c r="BD150" s="413"/>
      <c r="BE150" s="414"/>
      <c r="BF150" s="414"/>
      <c r="BG150" s="414"/>
      <c r="BH150" s="413"/>
      <c r="BI150" s="413"/>
      <c r="BJ150" s="413"/>
      <c r="BK150" s="414"/>
      <c r="BL150" s="414"/>
      <c r="BM150" s="414"/>
    </row>
    <row r="151" spans="1:65" s="42" customFormat="1" ht="5.25" customHeight="1" x14ac:dyDescent="0.25">
      <c r="A151" s="413"/>
      <c r="B151" s="413"/>
      <c r="C151" s="413"/>
      <c r="D151" s="413"/>
      <c r="E151" s="413"/>
      <c r="F151" s="413"/>
      <c r="G151" s="413"/>
      <c r="H151" s="413"/>
      <c r="I151" s="413"/>
      <c r="J151" s="413"/>
      <c r="K151" s="413"/>
      <c r="L151" s="413"/>
      <c r="M151" s="413"/>
      <c r="N151" s="434"/>
      <c r="O151" s="413"/>
      <c r="P151" s="436"/>
      <c r="Q151" s="439"/>
      <c r="R151" s="47" t="s">
        <v>643</v>
      </c>
      <c r="S151" s="44"/>
      <c r="T151" s="44"/>
      <c r="U151" s="416"/>
      <c r="V151" s="417"/>
      <c r="W151" s="432"/>
      <c r="X151" s="441"/>
      <c r="Y151" s="416"/>
      <c r="Z151" s="421"/>
      <c r="AA151" s="426"/>
      <c r="AB151" s="421"/>
      <c r="AC151" s="426"/>
      <c r="AD151" s="428"/>
      <c r="AE151" s="421"/>
      <c r="AF151" s="421"/>
      <c r="AG151" s="421"/>
      <c r="AH151" s="417"/>
      <c r="AI151" s="423"/>
      <c r="AJ151" s="423"/>
      <c r="AK151" s="46"/>
      <c r="AL151" s="416"/>
      <c r="AM151" s="417"/>
      <c r="AN151" s="432"/>
      <c r="AO151" s="413"/>
      <c r="AP151" s="413"/>
      <c r="AQ151" s="414"/>
      <c r="AR151" s="414"/>
      <c r="AS151" s="414"/>
      <c r="AT151" s="414"/>
      <c r="AU151" s="413"/>
      <c r="AV151" s="413"/>
      <c r="AW151" s="413"/>
      <c r="AX151" s="413"/>
      <c r="AY151" s="414"/>
      <c r="AZ151" s="414"/>
      <c r="BA151" s="414"/>
      <c r="BB151" s="413"/>
      <c r="BC151" s="413"/>
      <c r="BD151" s="413"/>
      <c r="BE151" s="414"/>
      <c r="BF151" s="414"/>
      <c r="BG151" s="414"/>
      <c r="BH151" s="413"/>
      <c r="BI151" s="413"/>
      <c r="BJ151" s="413"/>
      <c r="BK151" s="414"/>
      <c r="BL151" s="414"/>
      <c r="BM151" s="414"/>
    </row>
    <row r="152" spans="1:65" s="42" customFormat="1" ht="5.25" customHeight="1" x14ac:dyDescent="0.25">
      <c r="A152" s="413"/>
      <c r="B152" s="413"/>
      <c r="C152" s="413"/>
      <c r="D152" s="413"/>
      <c r="E152" s="413"/>
      <c r="F152" s="413"/>
      <c r="G152" s="413"/>
      <c r="H152" s="413"/>
      <c r="I152" s="413"/>
      <c r="J152" s="413"/>
      <c r="K152" s="413"/>
      <c r="L152" s="413"/>
      <c r="M152" s="413"/>
      <c r="N152" s="434"/>
      <c r="O152" s="413"/>
      <c r="P152" s="436"/>
      <c r="Q152" s="439"/>
      <c r="R152" s="47" t="s">
        <v>644</v>
      </c>
      <c r="S152" s="44"/>
      <c r="T152" s="44"/>
      <c r="U152" s="416"/>
      <c r="V152" s="417"/>
      <c r="W152" s="432"/>
      <c r="X152" s="441"/>
      <c r="Y152" s="416"/>
      <c r="Z152" s="421"/>
      <c r="AA152" s="426"/>
      <c r="AB152" s="421"/>
      <c r="AC152" s="426"/>
      <c r="AD152" s="428"/>
      <c r="AE152" s="421"/>
      <c r="AF152" s="421"/>
      <c r="AG152" s="421"/>
      <c r="AH152" s="417"/>
      <c r="AI152" s="423"/>
      <c r="AJ152" s="423"/>
      <c r="AK152" s="46"/>
      <c r="AL152" s="416"/>
      <c r="AM152" s="417"/>
      <c r="AN152" s="432"/>
      <c r="AO152" s="413"/>
      <c r="AP152" s="413"/>
      <c r="AQ152" s="414"/>
      <c r="AR152" s="414"/>
      <c r="AS152" s="414"/>
      <c r="AT152" s="414"/>
      <c r="AU152" s="413"/>
      <c r="AV152" s="413"/>
      <c r="AW152" s="413"/>
      <c r="AX152" s="413"/>
      <c r="AY152" s="414"/>
      <c r="AZ152" s="414"/>
      <c r="BA152" s="414"/>
      <c r="BB152" s="413"/>
      <c r="BC152" s="413"/>
      <c r="BD152" s="413"/>
      <c r="BE152" s="414"/>
      <c r="BF152" s="414"/>
      <c r="BG152" s="414"/>
      <c r="BH152" s="413"/>
      <c r="BI152" s="413"/>
      <c r="BJ152" s="413"/>
      <c r="BK152" s="414"/>
      <c r="BL152" s="414"/>
      <c r="BM152" s="414"/>
    </row>
    <row r="153" spans="1:65" s="42" customFormat="1" ht="5.25" customHeight="1" x14ac:dyDescent="0.25">
      <c r="A153" s="413"/>
      <c r="B153" s="413"/>
      <c r="C153" s="413"/>
      <c r="D153" s="413"/>
      <c r="E153" s="413"/>
      <c r="F153" s="413"/>
      <c r="G153" s="413"/>
      <c r="H153" s="413"/>
      <c r="I153" s="413"/>
      <c r="J153" s="413"/>
      <c r="K153" s="413"/>
      <c r="L153" s="413"/>
      <c r="M153" s="413"/>
      <c r="N153" s="434"/>
      <c r="O153" s="413"/>
      <c r="P153" s="436"/>
      <c r="Q153" s="439"/>
      <c r="R153" s="47" t="s">
        <v>645</v>
      </c>
      <c r="S153" s="44"/>
      <c r="T153" s="44"/>
      <c r="U153" s="416"/>
      <c r="V153" s="417"/>
      <c r="W153" s="432"/>
      <c r="X153" s="441"/>
      <c r="Y153" s="416"/>
      <c r="Z153" s="421"/>
      <c r="AA153" s="427"/>
      <c r="AB153" s="421"/>
      <c r="AC153" s="427"/>
      <c r="AD153" s="428"/>
      <c r="AE153" s="421"/>
      <c r="AF153" s="421"/>
      <c r="AG153" s="421"/>
      <c r="AH153" s="417"/>
      <c r="AI153" s="423"/>
      <c r="AJ153" s="423"/>
      <c r="AK153" s="46"/>
      <c r="AL153" s="416"/>
      <c r="AM153" s="417"/>
      <c r="AN153" s="432"/>
      <c r="AO153" s="413"/>
      <c r="AP153" s="413"/>
      <c r="AQ153" s="414"/>
      <c r="AR153" s="414"/>
      <c r="AS153" s="414"/>
      <c r="AT153" s="414"/>
      <c r="AU153" s="413"/>
      <c r="AV153" s="413"/>
      <c r="AW153" s="413"/>
      <c r="AX153" s="413"/>
      <c r="AY153" s="414"/>
      <c r="AZ153" s="414"/>
      <c r="BA153" s="414"/>
      <c r="BB153" s="413"/>
      <c r="BC153" s="413"/>
      <c r="BD153" s="413"/>
      <c r="BE153" s="414"/>
      <c r="BF153" s="414"/>
      <c r="BG153" s="414"/>
      <c r="BH153" s="413"/>
      <c r="BI153" s="413"/>
      <c r="BJ153" s="413"/>
      <c r="BK153" s="414"/>
      <c r="BL153" s="414"/>
      <c r="BM153" s="414"/>
    </row>
    <row r="154" spans="1:65" s="42" customFormat="1" ht="5.25" customHeight="1" x14ac:dyDescent="0.25">
      <c r="A154" s="413"/>
      <c r="B154" s="413"/>
      <c r="C154" s="413"/>
      <c r="D154" s="413"/>
      <c r="E154" s="413"/>
      <c r="F154" s="413"/>
      <c r="G154" s="413"/>
      <c r="H154" s="413"/>
      <c r="I154" s="413"/>
      <c r="J154" s="413"/>
      <c r="K154" s="413"/>
      <c r="L154" s="413"/>
      <c r="M154" s="413"/>
      <c r="N154" s="434"/>
      <c r="O154" s="413"/>
      <c r="P154" s="436"/>
      <c r="Q154" s="439"/>
      <c r="R154" s="47" t="s">
        <v>646</v>
      </c>
      <c r="S154" s="44"/>
      <c r="T154" s="44"/>
      <c r="U154" s="416"/>
      <c r="V154" s="417"/>
      <c r="W154" s="432"/>
      <c r="X154" s="441"/>
      <c r="Y154" s="416" t="str">
        <f>IF(Z154="Preventivo","X",IF(Z147="Detectivo","X","X "))</f>
        <v xml:space="preserve">X </v>
      </c>
      <c r="Z154" s="419" t="s">
        <v>515</v>
      </c>
      <c r="AA154" s="425">
        <f>IF(Z154="","",IF(Z154="Preventivo",25%,15%))</f>
        <v>0.15</v>
      </c>
      <c r="AB154" s="419" t="s">
        <v>516</v>
      </c>
      <c r="AC154" s="429">
        <f>IF(AB154="Automatico",25%,15%)</f>
        <v>0.15</v>
      </c>
      <c r="AD154" s="417">
        <f>AA154+AC154</f>
        <v>0.3</v>
      </c>
      <c r="AE154" s="419"/>
      <c r="AF154" s="419"/>
      <c r="AG154" s="419"/>
      <c r="AH154" s="417" t="e">
        <f>AH147-(AH147*AD154)</f>
        <v>#VALUE!</v>
      </c>
      <c r="AI154" s="423"/>
      <c r="AJ154" s="423"/>
      <c r="AK154" s="46"/>
      <c r="AL154" s="416"/>
      <c r="AM154" s="417"/>
      <c r="AN154" s="432"/>
      <c r="AO154" s="413"/>
      <c r="AP154" s="413"/>
      <c r="AQ154" s="413"/>
      <c r="AR154" s="433"/>
      <c r="AS154" s="433"/>
      <c r="AT154" s="413"/>
      <c r="AU154" s="413"/>
      <c r="AV154" s="413"/>
      <c r="AW154" s="413"/>
      <c r="AX154" s="413"/>
      <c r="AY154" s="413"/>
      <c r="AZ154" s="413"/>
      <c r="BA154" s="415"/>
      <c r="BB154" s="413"/>
      <c r="BC154" s="413"/>
      <c r="BD154" s="413"/>
      <c r="BE154" s="413"/>
      <c r="BF154" s="413"/>
      <c r="BG154" s="415"/>
      <c r="BH154" s="413"/>
      <c r="BI154" s="413"/>
      <c r="BJ154" s="413"/>
      <c r="BK154" s="413"/>
      <c r="BL154" s="413"/>
      <c r="BM154" s="415"/>
    </row>
    <row r="155" spans="1:65" s="42" customFormat="1" ht="5.25" customHeight="1" x14ac:dyDescent="0.25">
      <c r="A155" s="413"/>
      <c r="B155" s="413"/>
      <c r="C155" s="413"/>
      <c r="D155" s="413"/>
      <c r="E155" s="413"/>
      <c r="F155" s="413"/>
      <c r="G155" s="413"/>
      <c r="H155" s="413"/>
      <c r="I155" s="413"/>
      <c r="J155" s="413"/>
      <c r="K155" s="413"/>
      <c r="L155" s="413"/>
      <c r="M155" s="413"/>
      <c r="N155" s="434"/>
      <c r="O155" s="413"/>
      <c r="P155" s="436"/>
      <c r="Q155" s="439"/>
      <c r="R155" s="47" t="s">
        <v>650</v>
      </c>
      <c r="S155" s="44"/>
      <c r="T155" s="44"/>
      <c r="U155" s="416"/>
      <c r="V155" s="417"/>
      <c r="W155" s="432"/>
      <c r="X155" s="441"/>
      <c r="Y155" s="428"/>
      <c r="Z155" s="421"/>
      <c r="AA155" s="426"/>
      <c r="AB155" s="421"/>
      <c r="AC155" s="430"/>
      <c r="AD155" s="428"/>
      <c r="AE155" s="419"/>
      <c r="AF155" s="421"/>
      <c r="AG155" s="421"/>
      <c r="AH155" s="417"/>
      <c r="AI155" s="423"/>
      <c r="AJ155" s="423"/>
      <c r="AK155" s="46"/>
      <c r="AL155" s="416"/>
      <c r="AM155" s="417"/>
      <c r="AN155" s="432"/>
      <c r="AO155" s="413"/>
      <c r="AP155" s="414"/>
      <c r="AQ155" s="414"/>
      <c r="AR155" s="414"/>
      <c r="AS155" s="414"/>
      <c r="AT155" s="414"/>
      <c r="AU155" s="413"/>
      <c r="AV155" s="414"/>
      <c r="AW155" s="414"/>
      <c r="AX155" s="414"/>
      <c r="AY155" s="414"/>
      <c r="AZ155" s="414"/>
      <c r="BA155" s="414"/>
      <c r="BB155" s="414"/>
      <c r="BC155" s="414"/>
      <c r="BD155" s="414"/>
      <c r="BE155" s="414"/>
      <c r="BF155" s="414"/>
      <c r="BG155" s="414"/>
      <c r="BH155" s="414"/>
      <c r="BI155" s="414"/>
      <c r="BJ155" s="414"/>
      <c r="BK155" s="414"/>
      <c r="BL155" s="414"/>
      <c r="BM155" s="414"/>
    </row>
    <row r="156" spans="1:65" s="42" customFormat="1" ht="5.25" customHeight="1" x14ac:dyDescent="0.25">
      <c r="A156" s="413"/>
      <c r="B156" s="413"/>
      <c r="C156" s="413"/>
      <c r="D156" s="413"/>
      <c r="E156" s="413"/>
      <c r="F156" s="413"/>
      <c r="G156" s="413"/>
      <c r="H156" s="413"/>
      <c r="I156" s="413"/>
      <c r="J156" s="413"/>
      <c r="K156" s="413"/>
      <c r="L156" s="413"/>
      <c r="M156" s="413"/>
      <c r="N156" s="434"/>
      <c r="O156" s="413"/>
      <c r="P156" s="436"/>
      <c r="Q156" s="439"/>
      <c r="R156" s="47" t="s">
        <v>651</v>
      </c>
      <c r="S156" s="44"/>
      <c r="T156" s="44"/>
      <c r="U156" s="416"/>
      <c r="V156" s="417"/>
      <c r="W156" s="432"/>
      <c r="X156" s="441"/>
      <c r="Y156" s="428"/>
      <c r="Z156" s="421"/>
      <c r="AA156" s="426"/>
      <c r="AB156" s="421"/>
      <c r="AC156" s="430"/>
      <c r="AD156" s="428"/>
      <c r="AE156" s="419"/>
      <c r="AF156" s="421"/>
      <c r="AG156" s="421"/>
      <c r="AH156" s="417"/>
      <c r="AI156" s="423"/>
      <c r="AJ156" s="423"/>
      <c r="AK156" s="46"/>
      <c r="AL156" s="416"/>
      <c r="AM156" s="417"/>
      <c r="AN156" s="432"/>
      <c r="AO156" s="413"/>
      <c r="AP156" s="414"/>
      <c r="AQ156" s="414"/>
      <c r="AR156" s="414"/>
      <c r="AS156" s="414"/>
      <c r="AT156" s="414"/>
      <c r="AU156" s="413"/>
      <c r="AV156" s="414"/>
      <c r="AW156" s="414"/>
      <c r="AX156" s="414"/>
      <c r="AY156" s="414"/>
      <c r="AZ156" s="414"/>
      <c r="BA156" s="414"/>
      <c r="BB156" s="414"/>
      <c r="BC156" s="414"/>
      <c r="BD156" s="414"/>
      <c r="BE156" s="414"/>
      <c r="BF156" s="414"/>
      <c r="BG156" s="414"/>
      <c r="BH156" s="414"/>
      <c r="BI156" s="414"/>
      <c r="BJ156" s="414"/>
      <c r="BK156" s="414"/>
      <c r="BL156" s="414"/>
      <c r="BM156" s="414"/>
    </row>
    <row r="157" spans="1:65" s="42" customFormat="1" ht="5.25" customHeight="1" x14ac:dyDescent="0.25">
      <c r="A157" s="413"/>
      <c r="B157" s="413"/>
      <c r="C157" s="413"/>
      <c r="D157" s="413"/>
      <c r="E157" s="413"/>
      <c r="F157" s="413"/>
      <c r="G157" s="413"/>
      <c r="H157" s="413"/>
      <c r="I157" s="413"/>
      <c r="J157" s="413"/>
      <c r="K157" s="413"/>
      <c r="L157" s="413"/>
      <c r="M157" s="413"/>
      <c r="N157" s="434"/>
      <c r="O157" s="413"/>
      <c r="P157" s="436"/>
      <c r="Q157" s="439"/>
      <c r="R157" s="47" t="s">
        <v>652</v>
      </c>
      <c r="S157" s="44"/>
      <c r="T157" s="44"/>
      <c r="U157" s="416"/>
      <c r="V157" s="417"/>
      <c r="W157" s="432"/>
      <c r="X157" s="441"/>
      <c r="Y157" s="428"/>
      <c r="Z157" s="421"/>
      <c r="AA157" s="426"/>
      <c r="AB157" s="421"/>
      <c r="AC157" s="430"/>
      <c r="AD157" s="428"/>
      <c r="AE157" s="419"/>
      <c r="AF157" s="421"/>
      <c r="AG157" s="421"/>
      <c r="AH157" s="417"/>
      <c r="AI157" s="423"/>
      <c r="AJ157" s="423"/>
      <c r="AK157" s="46"/>
      <c r="AL157" s="416"/>
      <c r="AM157" s="417"/>
      <c r="AN157" s="432"/>
      <c r="AO157" s="413"/>
      <c r="AP157" s="414"/>
      <c r="AQ157" s="414"/>
      <c r="AR157" s="414"/>
      <c r="AS157" s="414"/>
      <c r="AT157" s="414"/>
      <c r="AU157" s="413"/>
      <c r="AV157" s="414"/>
      <c r="AW157" s="414"/>
      <c r="AX157" s="414"/>
      <c r="AY157" s="414"/>
      <c r="AZ157" s="414"/>
      <c r="BA157" s="414"/>
      <c r="BB157" s="414"/>
      <c r="BC157" s="414"/>
      <c r="BD157" s="414"/>
      <c r="BE157" s="414"/>
      <c r="BF157" s="414"/>
      <c r="BG157" s="414"/>
      <c r="BH157" s="414"/>
      <c r="BI157" s="414"/>
      <c r="BJ157" s="414"/>
      <c r="BK157" s="414"/>
      <c r="BL157" s="414"/>
      <c r="BM157" s="414"/>
    </row>
    <row r="158" spans="1:65" s="42" customFormat="1" ht="5.25" customHeight="1" x14ac:dyDescent="0.25">
      <c r="A158" s="413"/>
      <c r="B158" s="413"/>
      <c r="C158" s="413"/>
      <c r="D158" s="413"/>
      <c r="E158" s="413"/>
      <c r="F158" s="413"/>
      <c r="G158" s="413"/>
      <c r="H158" s="413"/>
      <c r="I158" s="413"/>
      <c r="J158" s="413"/>
      <c r="K158" s="413"/>
      <c r="L158" s="413"/>
      <c r="M158" s="413"/>
      <c r="N158" s="434"/>
      <c r="O158" s="413"/>
      <c r="P158" s="436"/>
      <c r="Q158" s="439"/>
      <c r="R158" s="47" t="s">
        <v>653</v>
      </c>
      <c r="S158" s="44"/>
      <c r="T158" s="44"/>
      <c r="U158" s="416"/>
      <c r="V158" s="417"/>
      <c r="W158" s="432"/>
      <c r="X158" s="441"/>
      <c r="Y158" s="428"/>
      <c r="Z158" s="421"/>
      <c r="AA158" s="426"/>
      <c r="AB158" s="421"/>
      <c r="AC158" s="430"/>
      <c r="AD158" s="428"/>
      <c r="AE158" s="419"/>
      <c r="AF158" s="421"/>
      <c r="AG158" s="421"/>
      <c r="AH158" s="417"/>
      <c r="AI158" s="423"/>
      <c r="AJ158" s="423"/>
      <c r="AK158" s="46"/>
      <c r="AL158" s="416"/>
      <c r="AM158" s="417"/>
      <c r="AN158" s="432"/>
      <c r="AO158" s="413"/>
      <c r="AP158" s="414"/>
      <c r="AQ158" s="414"/>
      <c r="AR158" s="414"/>
      <c r="AS158" s="414"/>
      <c r="AT158" s="414"/>
      <c r="AU158" s="413"/>
      <c r="AV158" s="414"/>
      <c r="AW158" s="414"/>
      <c r="AX158" s="414"/>
      <c r="AY158" s="414"/>
      <c r="AZ158" s="414"/>
      <c r="BA158" s="414"/>
      <c r="BB158" s="414"/>
      <c r="BC158" s="414"/>
      <c r="BD158" s="414"/>
      <c r="BE158" s="414"/>
      <c r="BF158" s="414"/>
      <c r="BG158" s="414"/>
      <c r="BH158" s="414"/>
      <c r="BI158" s="414"/>
      <c r="BJ158" s="414"/>
      <c r="BK158" s="414"/>
      <c r="BL158" s="414"/>
      <c r="BM158" s="414"/>
    </row>
    <row r="159" spans="1:65" s="42" customFormat="1" ht="5.25" customHeight="1" x14ac:dyDescent="0.25">
      <c r="A159" s="413"/>
      <c r="B159" s="413"/>
      <c r="C159" s="413"/>
      <c r="D159" s="413"/>
      <c r="E159" s="413"/>
      <c r="F159" s="413"/>
      <c r="G159" s="413"/>
      <c r="H159" s="413"/>
      <c r="I159" s="413"/>
      <c r="J159" s="413"/>
      <c r="K159" s="413"/>
      <c r="L159" s="413"/>
      <c r="M159" s="413"/>
      <c r="N159" s="434"/>
      <c r="O159" s="413"/>
      <c r="P159" s="436"/>
      <c r="Q159" s="439"/>
      <c r="R159" s="47" t="s">
        <v>654</v>
      </c>
      <c r="S159" s="44"/>
      <c r="T159" s="44"/>
      <c r="U159" s="416"/>
      <c r="V159" s="417"/>
      <c r="W159" s="432"/>
      <c r="X159" s="441"/>
      <c r="Y159" s="428"/>
      <c r="Z159" s="421"/>
      <c r="AA159" s="426"/>
      <c r="AB159" s="421"/>
      <c r="AC159" s="430"/>
      <c r="AD159" s="428"/>
      <c r="AE159" s="419"/>
      <c r="AF159" s="421"/>
      <c r="AG159" s="421"/>
      <c r="AH159" s="417"/>
      <c r="AI159" s="423"/>
      <c r="AJ159" s="423"/>
      <c r="AK159" s="46"/>
      <c r="AL159" s="416"/>
      <c r="AM159" s="417"/>
      <c r="AN159" s="432"/>
      <c r="AO159" s="413"/>
      <c r="AP159" s="414"/>
      <c r="AQ159" s="414"/>
      <c r="AR159" s="414"/>
      <c r="AS159" s="414"/>
      <c r="AT159" s="414"/>
      <c r="AU159" s="413"/>
      <c r="AV159" s="414"/>
      <c r="AW159" s="414"/>
      <c r="AX159" s="414"/>
      <c r="AY159" s="414"/>
      <c r="AZ159" s="414"/>
      <c r="BA159" s="414"/>
      <c r="BB159" s="414"/>
      <c r="BC159" s="414"/>
      <c r="BD159" s="414"/>
      <c r="BE159" s="414"/>
      <c r="BF159" s="414"/>
      <c r="BG159" s="414"/>
      <c r="BH159" s="414"/>
      <c r="BI159" s="414"/>
      <c r="BJ159" s="414"/>
      <c r="BK159" s="414"/>
      <c r="BL159" s="414"/>
      <c r="BM159" s="414"/>
    </row>
    <row r="160" spans="1:65" s="42" customFormat="1" ht="5.25" customHeight="1" x14ac:dyDescent="0.25">
      <c r="A160" s="413"/>
      <c r="B160" s="413"/>
      <c r="C160" s="413"/>
      <c r="D160" s="413"/>
      <c r="E160" s="413"/>
      <c r="F160" s="413"/>
      <c r="G160" s="413"/>
      <c r="H160" s="413"/>
      <c r="I160" s="413"/>
      <c r="J160" s="413"/>
      <c r="K160" s="413"/>
      <c r="L160" s="413"/>
      <c r="M160" s="413"/>
      <c r="N160" s="434"/>
      <c r="O160" s="413"/>
      <c r="P160" s="436"/>
      <c r="Q160" s="439"/>
      <c r="R160" s="47" t="s">
        <v>655</v>
      </c>
      <c r="S160" s="44"/>
      <c r="T160" s="44"/>
      <c r="U160" s="416"/>
      <c r="V160" s="417"/>
      <c r="W160" s="432"/>
      <c r="X160" s="441"/>
      <c r="Y160" s="428"/>
      <c r="Z160" s="421"/>
      <c r="AA160" s="426"/>
      <c r="AB160" s="421"/>
      <c r="AC160" s="430"/>
      <c r="AD160" s="428"/>
      <c r="AE160" s="419"/>
      <c r="AF160" s="421"/>
      <c r="AG160" s="421"/>
      <c r="AH160" s="417"/>
      <c r="AI160" s="423"/>
      <c r="AJ160" s="423"/>
      <c r="AK160" s="46"/>
      <c r="AL160" s="416"/>
      <c r="AM160" s="417"/>
      <c r="AN160" s="432"/>
      <c r="AO160" s="413"/>
      <c r="AP160" s="414"/>
      <c r="AQ160" s="414"/>
      <c r="AR160" s="414"/>
      <c r="AS160" s="414"/>
      <c r="AT160" s="414"/>
      <c r="AU160" s="413"/>
      <c r="AV160" s="414"/>
      <c r="AW160" s="414"/>
      <c r="AX160" s="414"/>
      <c r="AY160" s="414"/>
      <c r="AZ160" s="414"/>
      <c r="BA160" s="414"/>
      <c r="BB160" s="414"/>
      <c r="BC160" s="414"/>
      <c r="BD160" s="414"/>
      <c r="BE160" s="414"/>
      <c r="BF160" s="414"/>
      <c r="BG160" s="414"/>
      <c r="BH160" s="414"/>
      <c r="BI160" s="414"/>
      <c r="BJ160" s="414"/>
      <c r="BK160" s="414"/>
      <c r="BL160" s="414"/>
      <c r="BM160" s="414"/>
    </row>
    <row r="161" spans="1:65" s="42" customFormat="1" ht="5.25" customHeight="1" x14ac:dyDescent="0.25">
      <c r="A161" s="413"/>
      <c r="B161" s="413"/>
      <c r="C161" s="413"/>
      <c r="D161" s="413"/>
      <c r="E161" s="413"/>
      <c r="F161" s="413"/>
      <c r="G161" s="413"/>
      <c r="H161" s="413"/>
      <c r="I161" s="413"/>
      <c r="J161" s="413"/>
      <c r="K161" s="413"/>
      <c r="L161" s="413"/>
      <c r="M161" s="413"/>
      <c r="N161" s="434"/>
      <c r="O161" s="413"/>
      <c r="P161" s="436"/>
      <c r="Q161" s="439"/>
      <c r="R161" s="47" t="s">
        <v>656</v>
      </c>
      <c r="S161" s="44"/>
      <c r="T161" s="44"/>
      <c r="U161" s="416"/>
      <c r="V161" s="417"/>
      <c r="W161" s="432"/>
      <c r="X161" s="441"/>
      <c r="Y161" s="428"/>
      <c r="Z161" s="421"/>
      <c r="AA161" s="426"/>
      <c r="AB161" s="421"/>
      <c r="AC161" s="430"/>
      <c r="AD161" s="428"/>
      <c r="AE161" s="419"/>
      <c r="AF161" s="421"/>
      <c r="AG161" s="421"/>
      <c r="AH161" s="417"/>
      <c r="AI161" s="423"/>
      <c r="AJ161" s="423"/>
      <c r="AK161" s="46"/>
      <c r="AL161" s="416"/>
      <c r="AM161" s="417"/>
      <c r="AN161" s="432"/>
      <c r="AO161" s="413"/>
      <c r="AP161" s="414"/>
      <c r="AQ161" s="414"/>
      <c r="AR161" s="414"/>
      <c r="AS161" s="414"/>
      <c r="AT161" s="414"/>
      <c r="AU161" s="413"/>
      <c r="AV161" s="414"/>
      <c r="AW161" s="414"/>
      <c r="AX161" s="414"/>
      <c r="AY161" s="414"/>
      <c r="AZ161" s="414"/>
      <c r="BA161" s="414"/>
      <c r="BB161" s="414"/>
      <c r="BC161" s="414"/>
      <c r="BD161" s="414"/>
      <c r="BE161" s="414"/>
      <c r="BF161" s="414"/>
      <c r="BG161" s="414"/>
      <c r="BH161" s="414"/>
      <c r="BI161" s="414"/>
      <c r="BJ161" s="414"/>
      <c r="BK161" s="414"/>
      <c r="BL161" s="414"/>
      <c r="BM161" s="414"/>
    </row>
    <row r="162" spans="1:65" s="42" customFormat="1" ht="5.25" customHeight="1" x14ac:dyDescent="0.25">
      <c r="A162" s="413"/>
      <c r="B162" s="413"/>
      <c r="C162" s="413"/>
      <c r="D162" s="413"/>
      <c r="E162" s="413"/>
      <c r="F162" s="413"/>
      <c r="G162" s="413"/>
      <c r="H162" s="413"/>
      <c r="I162" s="413"/>
      <c r="J162" s="413"/>
      <c r="K162" s="413"/>
      <c r="L162" s="413"/>
      <c r="M162" s="413"/>
      <c r="N162" s="434"/>
      <c r="O162" s="413"/>
      <c r="P162" s="436"/>
      <c r="Q162" s="439"/>
      <c r="R162" s="47" t="s">
        <v>657</v>
      </c>
      <c r="S162" s="44"/>
      <c r="T162" s="44"/>
      <c r="U162" s="416"/>
      <c r="V162" s="417"/>
      <c r="W162" s="432"/>
      <c r="X162" s="441"/>
      <c r="Y162" s="428"/>
      <c r="Z162" s="421"/>
      <c r="AA162" s="426"/>
      <c r="AB162" s="421"/>
      <c r="AC162" s="430"/>
      <c r="AD162" s="428"/>
      <c r="AE162" s="419"/>
      <c r="AF162" s="421"/>
      <c r="AG162" s="421"/>
      <c r="AH162" s="417"/>
      <c r="AI162" s="423"/>
      <c r="AJ162" s="423"/>
      <c r="AK162" s="46"/>
      <c r="AL162" s="416"/>
      <c r="AM162" s="417"/>
      <c r="AN162" s="432"/>
      <c r="AO162" s="413"/>
      <c r="AP162" s="414"/>
      <c r="AQ162" s="414"/>
      <c r="AR162" s="414"/>
      <c r="AS162" s="414"/>
      <c r="AT162" s="414"/>
      <c r="AU162" s="413"/>
      <c r="AV162" s="414"/>
      <c r="AW162" s="414"/>
      <c r="AX162" s="414"/>
      <c r="AY162" s="414"/>
      <c r="AZ162" s="414"/>
      <c r="BA162" s="414"/>
      <c r="BB162" s="414"/>
      <c r="BC162" s="414"/>
      <c r="BD162" s="414"/>
      <c r="BE162" s="414"/>
      <c r="BF162" s="414"/>
      <c r="BG162" s="414"/>
      <c r="BH162" s="414"/>
      <c r="BI162" s="414"/>
      <c r="BJ162" s="414"/>
      <c r="BK162" s="414"/>
      <c r="BL162" s="414"/>
      <c r="BM162" s="414"/>
    </row>
    <row r="163" spans="1:65" s="42" customFormat="1" ht="5.25" customHeight="1" x14ac:dyDescent="0.25">
      <c r="A163" s="413"/>
      <c r="B163" s="413"/>
      <c r="C163" s="413"/>
      <c r="D163" s="413"/>
      <c r="E163" s="413"/>
      <c r="F163" s="413"/>
      <c r="G163" s="413"/>
      <c r="H163" s="413"/>
      <c r="I163" s="413"/>
      <c r="J163" s="413"/>
      <c r="K163" s="413"/>
      <c r="L163" s="413"/>
      <c r="M163" s="413"/>
      <c r="N163" s="434"/>
      <c r="O163" s="413"/>
      <c r="P163" s="436"/>
      <c r="Q163" s="439"/>
      <c r="R163" s="47" t="s">
        <v>658</v>
      </c>
      <c r="S163" s="44"/>
      <c r="T163" s="44"/>
      <c r="U163" s="416"/>
      <c r="V163" s="417"/>
      <c r="W163" s="432"/>
      <c r="X163" s="441"/>
      <c r="Y163" s="428"/>
      <c r="Z163" s="421"/>
      <c r="AA163" s="426"/>
      <c r="AB163" s="421"/>
      <c r="AC163" s="430"/>
      <c r="AD163" s="428"/>
      <c r="AE163" s="419"/>
      <c r="AF163" s="421"/>
      <c r="AG163" s="421"/>
      <c r="AH163" s="417"/>
      <c r="AI163" s="423"/>
      <c r="AJ163" s="423"/>
      <c r="AK163" s="46"/>
      <c r="AL163" s="416"/>
      <c r="AM163" s="417"/>
      <c r="AN163" s="432"/>
      <c r="AO163" s="413"/>
      <c r="AP163" s="414"/>
      <c r="AQ163" s="414"/>
      <c r="AR163" s="414"/>
      <c r="AS163" s="414"/>
      <c r="AT163" s="414"/>
      <c r="AU163" s="413"/>
      <c r="AV163" s="414"/>
      <c r="AW163" s="414"/>
      <c r="AX163" s="414"/>
      <c r="AY163" s="414"/>
      <c r="AZ163" s="414"/>
      <c r="BA163" s="414"/>
      <c r="BB163" s="414"/>
      <c r="BC163" s="414"/>
      <c r="BD163" s="414"/>
      <c r="BE163" s="414"/>
      <c r="BF163" s="414"/>
      <c r="BG163" s="414"/>
      <c r="BH163" s="414"/>
      <c r="BI163" s="414"/>
      <c r="BJ163" s="414"/>
      <c r="BK163" s="414"/>
      <c r="BL163" s="414"/>
      <c r="BM163" s="414"/>
    </row>
    <row r="164" spans="1:65" s="42" customFormat="1" ht="5.25" customHeight="1" x14ac:dyDescent="0.25">
      <c r="A164" s="413"/>
      <c r="B164" s="413"/>
      <c r="C164" s="413"/>
      <c r="D164" s="413"/>
      <c r="E164" s="413"/>
      <c r="F164" s="413"/>
      <c r="G164" s="413"/>
      <c r="H164" s="413"/>
      <c r="I164" s="413"/>
      <c r="J164" s="413"/>
      <c r="K164" s="413"/>
      <c r="L164" s="413"/>
      <c r="M164" s="413"/>
      <c r="N164" s="434"/>
      <c r="O164" s="413"/>
      <c r="P164" s="436"/>
      <c r="Q164" s="439"/>
      <c r="R164" s="47" t="s">
        <v>659</v>
      </c>
      <c r="S164" s="44"/>
      <c r="T164" s="44"/>
      <c r="U164" s="416"/>
      <c r="V164" s="417"/>
      <c r="W164" s="432"/>
      <c r="X164" s="441"/>
      <c r="Y164" s="428"/>
      <c r="Z164" s="421"/>
      <c r="AA164" s="426"/>
      <c r="AB164" s="421"/>
      <c r="AC164" s="430"/>
      <c r="AD164" s="428"/>
      <c r="AE164" s="419"/>
      <c r="AF164" s="421"/>
      <c r="AG164" s="421"/>
      <c r="AH164" s="417"/>
      <c r="AI164" s="423"/>
      <c r="AJ164" s="423"/>
      <c r="AK164" s="46"/>
      <c r="AL164" s="416"/>
      <c r="AM164" s="417"/>
      <c r="AN164" s="432"/>
      <c r="AO164" s="413"/>
      <c r="AP164" s="414"/>
      <c r="AQ164" s="414"/>
      <c r="AR164" s="414"/>
      <c r="AS164" s="414"/>
      <c r="AT164" s="414"/>
      <c r="AU164" s="413"/>
      <c r="AV164" s="414"/>
      <c r="AW164" s="414"/>
      <c r="AX164" s="414"/>
      <c r="AY164" s="414"/>
      <c r="AZ164" s="414"/>
      <c r="BA164" s="414"/>
      <c r="BB164" s="414"/>
      <c r="BC164" s="414"/>
      <c r="BD164" s="414"/>
      <c r="BE164" s="414"/>
      <c r="BF164" s="414"/>
      <c r="BG164" s="414"/>
      <c r="BH164" s="414"/>
      <c r="BI164" s="414"/>
      <c r="BJ164" s="414"/>
      <c r="BK164" s="414"/>
      <c r="BL164" s="414"/>
      <c r="BM164" s="414"/>
    </row>
    <row r="165" spans="1:65" s="42" customFormat="1" ht="5.25" customHeight="1" x14ac:dyDescent="0.25">
      <c r="A165" s="413"/>
      <c r="B165" s="413"/>
      <c r="C165" s="413"/>
      <c r="D165" s="413"/>
      <c r="E165" s="413"/>
      <c r="F165" s="413"/>
      <c r="G165" s="413"/>
      <c r="H165" s="413"/>
      <c r="I165" s="413"/>
      <c r="J165" s="413"/>
      <c r="K165" s="413"/>
      <c r="L165" s="413"/>
      <c r="M165" s="413"/>
      <c r="N165" s="434"/>
      <c r="O165" s="413"/>
      <c r="P165" s="436"/>
      <c r="Q165" s="439"/>
      <c r="R165" s="47" t="s">
        <v>660</v>
      </c>
      <c r="S165" s="44"/>
      <c r="T165" s="44"/>
      <c r="U165" s="416"/>
      <c r="V165" s="417"/>
      <c r="W165" s="432"/>
      <c r="X165" s="441"/>
      <c r="Y165" s="428"/>
      <c r="Z165" s="421"/>
      <c r="AA165" s="426"/>
      <c r="AB165" s="421"/>
      <c r="AC165" s="430"/>
      <c r="AD165" s="428"/>
      <c r="AE165" s="419"/>
      <c r="AF165" s="421"/>
      <c r="AG165" s="421"/>
      <c r="AH165" s="417"/>
      <c r="AI165" s="423"/>
      <c r="AJ165" s="423"/>
      <c r="AK165" s="46"/>
      <c r="AL165" s="416"/>
      <c r="AM165" s="417"/>
      <c r="AN165" s="432"/>
      <c r="AO165" s="413"/>
      <c r="AP165" s="414"/>
      <c r="AQ165" s="414"/>
      <c r="AR165" s="414"/>
      <c r="AS165" s="414"/>
      <c r="AT165" s="414"/>
      <c r="AU165" s="413"/>
      <c r="AV165" s="414"/>
      <c r="AW165" s="414"/>
      <c r="AX165" s="414"/>
      <c r="AY165" s="414"/>
      <c r="AZ165" s="414"/>
      <c r="BA165" s="414"/>
      <c r="BB165" s="414"/>
      <c r="BC165" s="414"/>
      <c r="BD165" s="414"/>
      <c r="BE165" s="414"/>
      <c r="BF165" s="414"/>
      <c r="BG165" s="414"/>
      <c r="BH165" s="414"/>
      <c r="BI165" s="414"/>
      <c r="BJ165" s="414"/>
      <c r="BK165" s="414"/>
      <c r="BL165" s="414"/>
      <c r="BM165" s="414"/>
    </row>
    <row r="166" spans="1:65" s="42" customFormat="1" ht="5.25" customHeight="1" x14ac:dyDescent="0.25">
      <c r="A166" s="413"/>
      <c r="B166" s="413"/>
      <c r="C166" s="413"/>
      <c r="D166" s="413"/>
      <c r="E166" s="413"/>
      <c r="F166" s="413"/>
      <c r="G166" s="413"/>
      <c r="H166" s="413"/>
      <c r="I166" s="413"/>
      <c r="J166" s="413"/>
      <c r="K166" s="413"/>
      <c r="L166" s="413"/>
      <c r="M166" s="413"/>
      <c r="N166" s="434"/>
      <c r="O166" s="413"/>
      <c r="P166" s="437"/>
      <c r="Q166" s="440"/>
      <c r="R166" s="45" t="s">
        <v>661</v>
      </c>
      <c r="S166" s="44">
        <f>COUNTA(S147:S165)</f>
        <v>0</v>
      </c>
      <c r="T166" s="44">
        <f>COUNTA(T147:T165)</f>
        <v>0</v>
      </c>
      <c r="U166" s="416"/>
      <c r="V166" s="417"/>
      <c r="W166" s="432"/>
      <c r="X166" s="441"/>
      <c r="Y166" s="428"/>
      <c r="Z166" s="421"/>
      <c r="AA166" s="427"/>
      <c r="AB166" s="421"/>
      <c r="AC166" s="431"/>
      <c r="AD166" s="428"/>
      <c r="AE166" s="419"/>
      <c r="AF166" s="421"/>
      <c r="AG166" s="421"/>
      <c r="AH166" s="417"/>
      <c r="AI166" s="424"/>
      <c r="AJ166" s="424"/>
      <c r="AK166" s="43"/>
      <c r="AL166" s="416"/>
      <c r="AM166" s="417"/>
      <c r="AN166" s="432"/>
      <c r="AO166" s="413"/>
      <c r="AP166" s="414"/>
      <c r="AQ166" s="414"/>
      <c r="AR166" s="414"/>
      <c r="AS166" s="414"/>
      <c r="AT166" s="414"/>
      <c r="AU166" s="413"/>
      <c r="AV166" s="414"/>
      <c r="AW166" s="414"/>
      <c r="AX166" s="414"/>
      <c r="AY166" s="414"/>
      <c r="AZ166" s="414"/>
      <c r="BA166" s="414"/>
      <c r="BB166" s="414"/>
      <c r="BC166" s="414"/>
      <c r="BD166" s="414"/>
      <c r="BE166" s="414"/>
      <c r="BF166" s="414"/>
      <c r="BG166" s="414"/>
      <c r="BH166" s="414"/>
      <c r="BI166" s="414"/>
      <c r="BJ166" s="414"/>
      <c r="BK166" s="414"/>
      <c r="BL166" s="414"/>
      <c r="BM166" s="414"/>
    </row>
    <row r="167" spans="1:65" s="42" customFormat="1" ht="5.25" customHeight="1" x14ac:dyDescent="0.25">
      <c r="A167" s="413">
        <v>7</v>
      </c>
      <c r="B167" s="413"/>
      <c r="C167" s="413" t="s">
        <v>727</v>
      </c>
      <c r="D167" s="413"/>
      <c r="E167" s="413"/>
      <c r="F167" s="413" t="s">
        <v>731</v>
      </c>
      <c r="G167" s="413"/>
      <c r="H167" s="413"/>
      <c r="I167" s="413"/>
      <c r="J167" s="413"/>
      <c r="K167" s="413"/>
      <c r="L167" s="413"/>
      <c r="M167" s="413"/>
      <c r="N167" s="434"/>
      <c r="O167" s="413"/>
      <c r="P167" s="435" t="str">
        <f>IF(O167=0,"Defina la frecuencia",IF(O167="Se espera que el evento ocurra en la mayoria de las circunstancias
Mas de 1 vez en el año","Casi seguro",IF(O167="Es viable que el evento ocurra en la mayoria de las circunstancias.
Al menos 1 vez en el ultimo año","Probable",IF(O167="El Evento podrá ocurrir en algun momento.
Al menos 1 vez en los ultimos 2 años","Posible",IF(O167="El Evento podrá ocurrir en algun momento.
Al menos 1 vez en los ultimos 5 años","Improbable","Rara vez")))))</f>
        <v>Defina la frecuencia</v>
      </c>
      <c r="Q167" s="438">
        <f>IF(P167="Casi seguro",100%,IF(P167="Probable",80%,IF(P167="Posible",60%,IF(P167="Improbable",40%,IF(P167="Rara vez",20%,0)))))</f>
        <v>0</v>
      </c>
      <c r="R167" s="47" t="s">
        <v>629</v>
      </c>
      <c r="S167" s="44"/>
      <c r="T167" s="44"/>
      <c r="U167" s="416" t="str">
        <f>IF(S186&lt;=5,"Moderado",IF(S186&lt;=11,"Mayor","Catastrofico"))</f>
        <v>Moderado</v>
      </c>
      <c r="V167" s="417">
        <f>IF(U167=0,0,IF(U167="Moderado",60%,IF(U167="Mayor",80%,100%)))</f>
        <v>0.6</v>
      </c>
      <c r="W167" s="432" t="e">
        <f>VLOOKUP(P167,[2]Matriz!B43:G48,MATCH(U167,[2]Matriz!B43:G43,0),FALSE)</f>
        <v>#N/A</v>
      </c>
      <c r="X167" s="441"/>
      <c r="Y167" s="416" t="str">
        <f>IF(Z167="Preventivo","X",IF(Z167="Detectivo","X","X "))</f>
        <v xml:space="preserve">X </v>
      </c>
      <c r="Z167" s="419"/>
      <c r="AA167" s="425" t="str">
        <f>IF(Z167="","",IF(Z167="Preventivo",25%,15%))</f>
        <v/>
      </c>
      <c r="AB167" s="419"/>
      <c r="AC167" s="425">
        <f>IF(AB167="Automatico",25%,15%)</f>
        <v>0.15</v>
      </c>
      <c r="AD167" s="417" t="e">
        <f>AA167+AC167</f>
        <v>#VALUE!</v>
      </c>
      <c r="AE167" s="419"/>
      <c r="AF167" s="419"/>
      <c r="AG167" s="419"/>
      <c r="AH167" s="417" t="e">
        <f>Q167-(Q167*AD167)</f>
        <v>#VALUE!</v>
      </c>
      <c r="AI167" s="422" t="e">
        <f>IF(AJ167=0,"Defina la frecuencia",IF(AJ167=20%,"Rara vez",IF(AJ167=40%,"Improbable",IF(AJ167=60%,"Posible",IF(AJ167=80%,"Probable","Casi seguro")))))</f>
        <v>#VALUE!</v>
      </c>
      <c r="AJ167" s="422" t="e">
        <f>IF(AH174&lt;20%,20%,IF(AH174&lt;40%,40%,IF(AH174&lt;60%,60%,IF(AH174&lt;80%,80%,100%))))</f>
        <v>#VALUE!</v>
      </c>
      <c r="AK167" s="48" t="e">
        <f>VALUE(AJ167)</f>
        <v>#VALUE!</v>
      </c>
      <c r="AL167" s="416" t="str">
        <f>U167</f>
        <v>Moderado</v>
      </c>
      <c r="AM167" s="417">
        <f>V167</f>
        <v>0.6</v>
      </c>
      <c r="AN167" s="432" t="e">
        <f>VLOOKUP(AI167,[2]Matriz!B43:G48,MATCH(AL167,[2]Matriz!B43:G43,0),FALSE)</f>
        <v>#VALUE!</v>
      </c>
      <c r="AO167" s="413"/>
      <c r="AP167" s="413" t="s">
        <v>732</v>
      </c>
      <c r="AQ167" s="413"/>
      <c r="AR167" s="433"/>
      <c r="AS167" s="433"/>
      <c r="AT167" s="413"/>
      <c r="AU167" s="413"/>
      <c r="AV167" s="413"/>
      <c r="AW167" s="413"/>
      <c r="AX167" s="413"/>
      <c r="AY167" s="413"/>
      <c r="AZ167" s="413"/>
      <c r="BA167" s="415"/>
      <c r="BB167" s="413"/>
      <c r="BC167" s="413"/>
      <c r="BD167" s="413"/>
      <c r="BE167" s="413"/>
      <c r="BF167" s="413"/>
      <c r="BG167" s="415"/>
      <c r="BH167" s="413"/>
      <c r="BI167" s="413"/>
      <c r="BJ167" s="413"/>
      <c r="BK167" s="413"/>
      <c r="BL167" s="413"/>
      <c r="BM167" s="415"/>
    </row>
    <row r="168" spans="1:65" s="42" customFormat="1" ht="5.25" customHeight="1" x14ac:dyDescent="0.25">
      <c r="A168" s="413"/>
      <c r="B168" s="413"/>
      <c r="C168" s="413"/>
      <c r="D168" s="413"/>
      <c r="E168" s="413"/>
      <c r="F168" s="413"/>
      <c r="G168" s="413"/>
      <c r="H168" s="413"/>
      <c r="I168" s="413"/>
      <c r="J168" s="413"/>
      <c r="K168" s="413"/>
      <c r="L168" s="413"/>
      <c r="M168" s="413"/>
      <c r="N168" s="434"/>
      <c r="O168" s="413"/>
      <c r="P168" s="436"/>
      <c r="Q168" s="439"/>
      <c r="R168" s="47" t="s">
        <v>640</v>
      </c>
      <c r="S168" s="44"/>
      <c r="T168" s="44"/>
      <c r="U168" s="416"/>
      <c r="V168" s="417"/>
      <c r="W168" s="432"/>
      <c r="X168" s="441"/>
      <c r="Y168" s="416"/>
      <c r="Z168" s="421"/>
      <c r="AA168" s="426"/>
      <c r="AB168" s="421"/>
      <c r="AC168" s="426"/>
      <c r="AD168" s="428"/>
      <c r="AE168" s="421"/>
      <c r="AF168" s="421"/>
      <c r="AG168" s="421"/>
      <c r="AH168" s="417"/>
      <c r="AI168" s="423"/>
      <c r="AJ168" s="423"/>
      <c r="AK168" s="46"/>
      <c r="AL168" s="416"/>
      <c r="AM168" s="417"/>
      <c r="AN168" s="432"/>
      <c r="AO168" s="413"/>
      <c r="AP168" s="413"/>
      <c r="AQ168" s="414"/>
      <c r="AR168" s="414"/>
      <c r="AS168" s="414"/>
      <c r="AT168" s="414"/>
      <c r="AU168" s="413"/>
      <c r="AV168" s="413"/>
      <c r="AW168" s="413"/>
      <c r="AX168" s="413"/>
      <c r="AY168" s="414"/>
      <c r="AZ168" s="414"/>
      <c r="BA168" s="414"/>
      <c r="BB168" s="413"/>
      <c r="BC168" s="413"/>
      <c r="BD168" s="413"/>
      <c r="BE168" s="414"/>
      <c r="BF168" s="414"/>
      <c r="BG168" s="414"/>
      <c r="BH168" s="413"/>
      <c r="BI168" s="413"/>
      <c r="BJ168" s="413"/>
      <c r="BK168" s="414"/>
      <c r="BL168" s="414"/>
      <c r="BM168" s="414"/>
    </row>
    <row r="169" spans="1:65" s="42" customFormat="1" ht="5.25" customHeight="1" x14ac:dyDescent="0.25">
      <c r="A169" s="413"/>
      <c r="B169" s="413"/>
      <c r="C169" s="413"/>
      <c r="D169" s="413"/>
      <c r="E169" s="413"/>
      <c r="F169" s="413"/>
      <c r="G169" s="413"/>
      <c r="H169" s="413"/>
      <c r="I169" s="413"/>
      <c r="J169" s="413"/>
      <c r="K169" s="413"/>
      <c r="L169" s="413"/>
      <c r="M169" s="413"/>
      <c r="N169" s="434"/>
      <c r="O169" s="413"/>
      <c r="P169" s="436"/>
      <c r="Q169" s="439"/>
      <c r="R169" s="47" t="s">
        <v>641</v>
      </c>
      <c r="S169" s="44"/>
      <c r="T169" s="44"/>
      <c r="U169" s="416"/>
      <c r="V169" s="417"/>
      <c r="W169" s="432"/>
      <c r="X169" s="441"/>
      <c r="Y169" s="416"/>
      <c r="Z169" s="421"/>
      <c r="AA169" s="426"/>
      <c r="AB169" s="421"/>
      <c r="AC169" s="426"/>
      <c r="AD169" s="428"/>
      <c r="AE169" s="421"/>
      <c r="AF169" s="421"/>
      <c r="AG169" s="421"/>
      <c r="AH169" s="417"/>
      <c r="AI169" s="423"/>
      <c r="AJ169" s="423"/>
      <c r="AK169" s="46"/>
      <c r="AL169" s="416"/>
      <c r="AM169" s="417"/>
      <c r="AN169" s="432"/>
      <c r="AO169" s="413"/>
      <c r="AP169" s="413"/>
      <c r="AQ169" s="414"/>
      <c r="AR169" s="414"/>
      <c r="AS169" s="414"/>
      <c r="AT169" s="414"/>
      <c r="AU169" s="413"/>
      <c r="AV169" s="413"/>
      <c r="AW169" s="413"/>
      <c r="AX169" s="413"/>
      <c r="AY169" s="414"/>
      <c r="AZ169" s="414"/>
      <c r="BA169" s="414"/>
      <c r="BB169" s="413"/>
      <c r="BC169" s="413"/>
      <c r="BD169" s="413"/>
      <c r="BE169" s="414"/>
      <c r="BF169" s="414"/>
      <c r="BG169" s="414"/>
      <c r="BH169" s="413"/>
      <c r="BI169" s="413"/>
      <c r="BJ169" s="413"/>
      <c r="BK169" s="414"/>
      <c r="BL169" s="414"/>
      <c r="BM169" s="414"/>
    </row>
    <row r="170" spans="1:65" s="42" customFormat="1" ht="5.25" customHeight="1" x14ac:dyDescent="0.25">
      <c r="A170" s="413"/>
      <c r="B170" s="413"/>
      <c r="C170" s="413"/>
      <c r="D170" s="413"/>
      <c r="E170" s="413"/>
      <c r="F170" s="413"/>
      <c r="G170" s="413"/>
      <c r="H170" s="413"/>
      <c r="I170" s="413"/>
      <c r="J170" s="413"/>
      <c r="K170" s="413"/>
      <c r="L170" s="413"/>
      <c r="M170" s="413"/>
      <c r="N170" s="434"/>
      <c r="O170" s="413"/>
      <c r="P170" s="436"/>
      <c r="Q170" s="439"/>
      <c r="R170" s="47" t="s">
        <v>642</v>
      </c>
      <c r="S170" s="44"/>
      <c r="T170" s="44"/>
      <c r="U170" s="416"/>
      <c r="V170" s="417"/>
      <c r="W170" s="432"/>
      <c r="X170" s="441"/>
      <c r="Y170" s="416"/>
      <c r="Z170" s="421"/>
      <c r="AA170" s="426"/>
      <c r="AB170" s="421"/>
      <c r="AC170" s="426"/>
      <c r="AD170" s="428"/>
      <c r="AE170" s="421"/>
      <c r="AF170" s="421"/>
      <c r="AG170" s="421"/>
      <c r="AH170" s="417"/>
      <c r="AI170" s="423"/>
      <c r="AJ170" s="423"/>
      <c r="AK170" s="46"/>
      <c r="AL170" s="416"/>
      <c r="AM170" s="417"/>
      <c r="AN170" s="432"/>
      <c r="AO170" s="413"/>
      <c r="AP170" s="413"/>
      <c r="AQ170" s="414"/>
      <c r="AR170" s="414"/>
      <c r="AS170" s="414"/>
      <c r="AT170" s="414"/>
      <c r="AU170" s="413"/>
      <c r="AV170" s="413"/>
      <c r="AW170" s="413"/>
      <c r="AX170" s="413"/>
      <c r="AY170" s="414"/>
      <c r="AZ170" s="414"/>
      <c r="BA170" s="414"/>
      <c r="BB170" s="413"/>
      <c r="BC170" s="413"/>
      <c r="BD170" s="413"/>
      <c r="BE170" s="414"/>
      <c r="BF170" s="414"/>
      <c r="BG170" s="414"/>
      <c r="BH170" s="413"/>
      <c r="BI170" s="413"/>
      <c r="BJ170" s="413"/>
      <c r="BK170" s="414"/>
      <c r="BL170" s="414"/>
      <c r="BM170" s="414"/>
    </row>
    <row r="171" spans="1:65" s="42" customFormat="1" ht="5.25" customHeight="1" x14ac:dyDescent="0.25">
      <c r="A171" s="413"/>
      <c r="B171" s="413"/>
      <c r="C171" s="413"/>
      <c r="D171" s="413"/>
      <c r="E171" s="413"/>
      <c r="F171" s="413"/>
      <c r="G171" s="413"/>
      <c r="H171" s="413"/>
      <c r="I171" s="413"/>
      <c r="J171" s="413"/>
      <c r="K171" s="413"/>
      <c r="L171" s="413"/>
      <c r="M171" s="413"/>
      <c r="N171" s="434"/>
      <c r="O171" s="413"/>
      <c r="P171" s="436"/>
      <c r="Q171" s="439"/>
      <c r="R171" s="47" t="s">
        <v>643</v>
      </c>
      <c r="S171" s="44"/>
      <c r="T171" s="44"/>
      <c r="U171" s="416"/>
      <c r="V171" s="417"/>
      <c r="W171" s="432"/>
      <c r="X171" s="441"/>
      <c r="Y171" s="416"/>
      <c r="Z171" s="421"/>
      <c r="AA171" s="426"/>
      <c r="AB171" s="421"/>
      <c r="AC171" s="426"/>
      <c r="AD171" s="428"/>
      <c r="AE171" s="421"/>
      <c r="AF171" s="421"/>
      <c r="AG171" s="421"/>
      <c r="AH171" s="417"/>
      <c r="AI171" s="423"/>
      <c r="AJ171" s="423"/>
      <c r="AK171" s="46"/>
      <c r="AL171" s="416"/>
      <c r="AM171" s="417"/>
      <c r="AN171" s="432"/>
      <c r="AO171" s="413"/>
      <c r="AP171" s="413"/>
      <c r="AQ171" s="414"/>
      <c r="AR171" s="414"/>
      <c r="AS171" s="414"/>
      <c r="AT171" s="414"/>
      <c r="AU171" s="413"/>
      <c r="AV171" s="413"/>
      <c r="AW171" s="413"/>
      <c r="AX171" s="413"/>
      <c r="AY171" s="414"/>
      <c r="AZ171" s="414"/>
      <c r="BA171" s="414"/>
      <c r="BB171" s="413"/>
      <c r="BC171" s="413"/>
      <c r="BD171" s="413"/>
      <c r="BE171" s="414"/>
      <c r="BF171" s="414"/>
      <c r="BG171" s="414"/>
      <c r="BH171" s="413"/>
      <c r="BI171" s="413"/>
      <c r="BJ171" s="413"/>
      <c r="BK171" s="414"/>
      <c r="BL171" s="414"/>
      <c r="BM171" s="414"/>
    </row>
    <row r="172" spans="1:65" s="42" customFormat="1" ht="5.25" customHeight="1" x14ac:dyDescent="0.25">
      <c r="A172" s="413"/>
      <c r="B172" s="413"/>
      <c r="C172" s="413"/>
      <c r="D172" s="413"/>
      <c r="E172" s="413"/>
      <c r="F172" s="413"/>
      <c r="G172" s="413"/>
      <c r="H172" s="413"/>
      <c r="I172" s="413"/>
      <c r="J172" s="413"/>
      <c r="K172" s="413"/>
      <c r="L172" s="413"/>
      <c r="M172" s="413"/>
      <c r="N172" s="434"/>
      <c r="O172" s="413"/>
      <c r="P172" s="436"/>
      <c r="Q172" s="439"/>
      <c r="R172" s="47" t="s">
        <v>644</v>
      </c>
      <c r="S172" s="44"/>
      <c r="T172" s="44"/>
      <c r="U172" s="416"/>
      <c r="V172" s="417"/>
      <c r="W172" s="432"/>
      <c r="X172" s="441"/>
      <c r="Y172" s="416"/>
      <c r="Z172" s="421"/>
      <c r="AA172" s="426"/>
      <c r="AB172" s="421"/>
      <c r="AC172" s="426"/>
      <c r="AD172" s="428"/>
      <c r="AE172" s="421"/>
      <c r="AF172" s="421"/>
      <c r="AG172" s="421"/>
      <c r="AH172" s="417"/>
      <c r="AI172" s="423"/>
      <c r="AJ172" s="423"/>
      <c r="AK172" s="46"/>
      <c r="AL172" s="416"/>
      <c r="AM172" s="417"/>
      <c r="AN172" s="432"/>
      <c r="AO172" s="413"/>
      <c r="AP172" s="413"/>
      <c r="AQ172" s="414"/>
      <c r="AR172" s="414"/>
      <c r="AS172" s="414"/>
      <c r="AT172" s="414"/>
      <c r="AU172" s="413"/>
      <c r="AV172" s="413"/>
      <c r="AW172" s="413"/>
      <c r="AX172" s="413"/>
      <c r="AY172" s="414"/>
      <c r="AZ172" s="414"/>
      <c r="BA172" s="414"/>
      <c r="BB172" s="413"/>
      <c r="BC172" s="413"/>
      <c r="BD172" s="413"/>
      <c r="BE172" s="414"/>
      <c r="BF172" s="414"/>
      <c r="BG172" s="414"/>
      <c r="BH172" s="413"/>
      <c r="BI172" s="413"/>
      <c r="BJ172" s="413"/>
      <c r="BK172" s="414"/>
      <c r="BL172" s="414"/>
      <c r="BM172" s="414"/>
    </row>
    <row r="173" spans="1:65" s="42" customFormat="1" ht="5.25" customHeight="1" x14ac:dyDescent="0.25">
      <c r="A173" s="413"/>
      <c r="B173" s="413"/>
      <c r="C173" s="413"/>
      <c r="D173" s="413"/>
      <c r="E173" s="413"/>
      <c r="F173" s="413"/>
      <c r="G173" s="413"/>
      <c r="H173" s="413"/>
      <c r="I173" s="413"/>
      <c r="J173" s="413"/>
      <c r="K173" s="413"/>
      <c r="L173" s="413"/>
      <c r="M173" s="413"/>
      <c r="N173" s="434"/>
      <c r="O173" s="413"/>
      <c r="P173" s="436"/>
      <c r="Q173" s="439"/>
      <c r="R173" s="47" t="s">
        <v>645</v>
      </c>
      <c r="S173" s="44"/>
      <c r="T173" s="44"/>
      <c r="U173" s="416"/>
      <c r="V173" s="417"/>
      <c r="W173" s="432"/>
      <c r="X173" s="441"/>
      <c r="Y173" s="416"/>
      <c r="Z173" s="421"/>
      <c r="AA173" s="427"/>
      <c r="AB173" s="421"/>
      <c r="AC173" s="427"/>
      <c r="AD173" s="428"/>
      <c r="AE173" s="421"/>
      <c r="AF173" s="421"/>
      <c r="AG173" s="421"/>
      <c r="AH173" s="417"/>
      <c r="AI173" s="423"/>
      <c r="AJ173" s="423"/>
      <c r="AK173" s="46"/>
      <c r="AL173" s="416"/>
      <c r="AM173" s="417"/>
      <c r="AN173" s="432"/>
      <c r="AO173" s="413"/>
      <c r="AP173" s="413"/>
      <c r="AQ173" s="414"/>
      <c r="AR173" s="414"/>
      <c r="AS173" s="414"/>
      <c r="AT173" s="414"/>
      <c r="AU173" s="413"/>
      <c r="AV173" s="413"/>
      <c r="AW173" s="413"/>
      <c r="AX173" s="413"/>
      <c r="AY173" s="414"/>
      <c r="AZ173" s="414"/>
      <c r="BA173" s="414"/>
      <c r="BB173" s="413"/>
      <c r="BC173" s="413"/>
      <c r="BD173" s="413"/>
      <c r="BE173" s="414"/>
      <c r="BF173" s="414"/>
      <c r="BG173" s="414"/>
      <c r="BH173" s="413"/>
      <c r="BI173" s="413"/>
      <c r="BJ173" s="413"/>
      <c r="BK173" s="414"/>
      <c r="BL173" s="414"/>
      <c r="BM173" s="414"/>
    </row>
    <row r="174" spans="1:65" s="42" customFormat="1" ht="5.25" customHeight="1" x14ac:dyDescent="0.25">
      <c r="A174" s="413"/>
      <c r="B174" s="413"/>
      <c r="C174" s="413"/>
      <c r="D174" s="413"/>
      <c r="E174" s="413"/>
      <c r="F174" s="413"/>
      <c r="G174" s="413"/>
      <c r="H174" s="413"/>
      <c r="I174" s="413"/>
      <c r="J174" s="413"/>
      <c r="K174" s="413"/>
      <c r="L174" s="413"/>
      <c r="M174" s="413"/>
      <c r="N174" s="434"/>
      <c r="O174" s="413"/>
      <c r="P174" s="436"/>
      <c r="Q174" s="439"/>
      <c r="R174" s="47" t="s">
        <v>646</v>
      </c>
      <c r="S174" s="44"/>
      <c r="T174" s="44"/>
      <c r="U174" s="416"/>
      <c r="V174" s="417"/>
      <c r="W174" s="432"/>
      <c r="X174" s="441"/>
      <c r="Y174" s="416" t="str">
        <f>IF(Z174="Preventivo","X",IF(Z167="Detectivo","X","X "))</f>
        <v xml:space="preserve">X </v>
      </c>
      <c r="Z174" s="419"/>
      <c r="AA174" s="425"/>
      <c r="AB174" s="419"/>
      <c r="AC174" s="429">
        <f>IF(AB174="Automatico",25%,15%)</f>
        <v>0.15</v>
      </c>
      <c r="AD174" s="417">
        <f>AA174+AC174</f>
        <v>0.15</v>
      </c>
      <c r="AE174" s="419"/>
      <c r="AF174" s="419"/>
      <c r="AG174" s="419"/>
      <c r="AH174" s="417" t="e">
        <f>AH167-(AH167*AD174)</f>
        <v>#VALUE!</v>
      </c>
      <c r="AI174" s="423"/>
      <c r="AJ174" s="423"/>
      <c r="AK174" s="46"/>
      <c r="AL174" s="416"/>
      <c r="AM174" s="417"/>
      <c r="AN174" s="432"/>
      <c r="AO174" s="413"/>
      <c r="AP174" s="413"/>
      <c r="AQ174" s="413"/>
      <c r="AR174" s="433"/>
      <c r="AS174" s="433"/>
      <c r="AT174" s="413"/>
      <c r="AU174" s="413"/>
      <c r="AV174" s="413"/>
      <c r="AW174" s="413"/>
      <c r="AX174" s="413"/>
      <c r="AY174" s="413"/>
      <c r="AZ174" s="413"/>
      <c r="BA174" s="415"/>
      <c r="BB174" s="413"/>
      <c r="BC174" s="413"/>
      <c r="BD174" s="413"/>
      <c r="BE174" s="413"/>
      <c r="BF174" s="413"/>
      <c r="BG174" s="415"/>
      <c r="BH174" s="413"/>
      <c r="BI174" s="413"/>
      <c r="BJ174" s="413"/>
      <c r="BK174" s="413"/>
      <c r="BL174" s="413"/>
      <c r="BM174" s="415"/>
    </row>
    <row r="175" spans="1:65" s="42" customFormat="1" ht="5.25" customHeight="1" x14ac:dyDescent="0.25">
      <c r="A175" s="413"/>
      <c r="B175" s="413"/>
      <c r="C175" s="413"/>
      <c r="D175" s="413"/>
      <c r="E175" s="413"/>
      <c r="F175" s="413"/>
      <c r="G175" s="413"/>
      <c r="H175" s="413"/>
      <c r="I175" s="413"/>
      <c r="J175" s="413"/>
      <c r="K175" s="413"/>
      <c r="L175" s="413"/>
      <c r="M175" s="413"/>
      <c r="N175" s="434"/>
      <c r="O175" s="413"/>
      <c r="P175" s="436"/>
      <c r="Q175" s="439"/>
      <c r="R175" s="47" t="s">
        <v>650</v>
      </c>
      <c r="S175" s="44"/>
      <c r="T175" s="44"/>
      <c r="U175" s="416"/>
      <c r="V175" s="417"/>
      <c r="W175" s="432"/>
      <c r="X175" s="441"/>
      <c r="Y175" s="428"/>
      <c r="Z175" s="421"/>
      <c r="AA175" s="426"/>
      <c r="AB175" s="421"/>
      <c r="AC175" s="430"/>
      <c r="AD175" s="428"/>
      <c r="AE175" s="419"/>
      <c r="AF175" s="421"/>
      <c r="AG175" s="421"/>
      <c r="AH175" s="417"/>
      <c r="AI175" s="423"/>
      <c r="AJ175" s="423"/>
      <c r="AK175" s="46"/>
      <c r="AL175" s="416"/>
      <c r="AM175" s="417"/>
      <c r="AN175" s="432"/>
      <c r="AO175" s="413"/>
      <c r="AP175" s="414"/>
      <c r="AQ175" s="414"/>
      <c r="AR175" s="414"/>
      <c r="AS175" s="414"/>
      <c r="AT175" s="414"/>
      <c r="AU175" s="413"/>
      <c r="AV175" s="414"/>
      <c r="AW175" s="414"/>
      <c r="AX175" s="414"/>
      <c r="AY175" s="414"/>
      <c r="AZ175" s="414"/>
      <c r="BA175" s="414"/>
      <c r="BB175" s="414"/>
      <c r="BC175" s="414"/>
      <c r="BD175" s="414"/>
      <c r="BE175" s="414"/>
      <c r="BF175" s="414"/>
      <c r="BG175" s="414"/>
      <c r="BH175" s="414"/>
      <c r="BI175" s="414"/>
      <c r="BJ175" s="414"/>
      <c r="BK175" s="414"/>
      <c r="BL175" s="414"/>
      <c r="BM175" s="414"/>
    </row>
    <row r="176" spans="1:65" s="42" customFormat="1" ht="5.25" customHeight="1" x14ac:dyDescent="0.25">
      <c r="A176" s="413"/>
      <c r="B176" s="413"/>
      <c r="C176" s="413"/>
      <c r="D176" s="413"/>
      <c r="E176" s="413"/>
      <c r="F176" s="413"/>
      <c r="G176" s="413"/>
      <c r="H176" s="413"/>
      <c r="I176" s="413"/>
      <c r="J176" s="413"/>
      <c r="K176" s="413"/>
      <c r="L176" s="413"/>
      <c r="M176" s="413"/>
      <c r="N176" s="434"/>
      <c r="O176" s="413"/>
      <c r="P176" s="436"/>
      <c r="Q176" s="439"/>
      <c r="R176" s="47" t="s">
        <v>651</v>
      </c>
      <c r="S176" s="44"/>
      <c r="T176" s="44"/>
      <c r="U176" s="416"/>
      <c r="V176" s="417"/>
      <c r="W176" s="432"/>
      <c r="X176" s="441"/>
      <c r="Y176" s="428"/>
      <c r="Z176" s="421"/>
      <c r="AA176" s="426"/>
      <c r="AB176" s="421"/>
      <c r="AC176" s="430"/>
      <c r="AD176" s="428"/>
      <c r="AE176" s="419"/>
      <c r="AF176" s="421"/>
      <c r="AG176" s="421"/>
      <c r="AH176" s="417"/>
      <c r="AI176" s="423"/>
      <c r="AJ176" s="423"/>
      <c r="AK176" s="46"/>
      <c r="AL176" s="416"/>
      <c r="AM176" s="417"/>
      <c r="AN176" s="432"/>
      <c r="AO176" s="413"/>
      <c r="AP176" s="414"/>
      <c r="AQ176" s="414"/>
      <c r="AR176" s="414"/>
      <c r="AS176" s="414"/>
      <c r="AT176" s="414"/>
      <c r="AU176" s="413"/>
      <c r="AV176" s="414"/>
      <c r="AW176" s="414"/>
      <c r="AX176" s="414"/>
      <c r="AY176" s="414"/>
      <c r="AZ176" s="414"/>
      <c r="BA176" s="414"/>
      <c r="BB176" s="414"/>
      <c r="BC176" s="414"/>
      <c r="BD176" s="414"/>
      <c r="BE176" s="414"/>
      <c r="BF176" s="414"/>
      <c r="BG176" s="414"/>
      <c r="BH176" s="414"/>
      <c r="BI176" s="414"/>
      <c r="BJ176" s="414"/>
      <c r="BK176" s="414"/>
      <c r="BL176" s="414"/>
      <c r="BM176" s="414"/>
    </row>
    <row r="177" spans="1:65" s="42" customFormat="1" ht="5.25" customHeight="1" x14ac:dyDescent="0.25">
      <c r="A177" s="413"/>
      <c r="B177" s="413"/>
      <c r="C177" s="413"/>
      <c r="D177" s="413"/>
      <c r="E177" s="413"/>
      <c r="F177" s="413"/>
      <c r="G177" s="413"/>
      <c r="H177" s="413"/>
      <c r="I177" s="413"/>
      <c r="J177" s="413"/>
      <c r="K177" s="413"/>
      <c r="L177" s="413"/>
      <c r="M177" s="413"/>
      <c r="N177" s="434"/>
      <c r="O177" s="413"/>
      <c r="P177" s="436"/>
      <c r="Q177" s="439"/>
      <c r="R177" s="47" t="s">
        <v>652</v>
      </c>
      <c r="S177" s="44"/>
      <c r="T177" s="44"/>
      <c r="U177" s="416"/>
      <c r="V177" s="417"/>
      <c r="W177" s="432"/>
      <c r="X177" s="441"/>
      <c r="Y177" s="428"/>
      <c r="Z177" s="421"/>
      <c r="AA177" s="426"/>
      <c r="AB177" s="421"/>
      <c r="AC177" s="430"/>
      <c r="AD177" s="428"/>
      <c r="AE177" s="419"/>
      <c r="AF177" s="421"/>
      <c r="AG177" s="421"/>
      <c r="AH177" s="417"/>
      <c r="AI177" s="423"/>
      <c r="AJ177" s="423"/>
      <c r="AK177" s="46"/>
      <c r="AL177" s="416"/>
      <c r="AM177" s="417"/>
      <c r="AN177" s="432"/>
      <c r="AO177" s="413"/>
      <c r="AP177" s="414"/>
      <c r="AQ177" s="414"/>
      <c r="AR177" s="414"/>
      <c r="AS177" s="414"/>
      <c r="AT177" s="414"/>
      <c r="AU177" s="413"/>
      <c r="AV177" s="414"/>
      <c r="AW177" s="414"/>
      <c r="AX177" s="414"/>
      <c r="AY177" s="414"/>
      <c r="AZ177" s="414"/>
      <c r="BA177" s="414"/>
      <c r="BB177" s="414"/>
      <c r="BC177" s="414"/>
      <c r="BD177" s="414"/>
      <c r="BE177" s="414"/>
      <c r="BF177" s="414"/>
      <c r="BG177" s="414"/>
      <c r="BH177" s="414"/>
      <c r="BI177" s="414"/>
      <c r="BJ177" s="414"/>
      <c r="BK177" s="414"/>
      <c r="BL177" s="414"/>
      <c r="BM177" s="414"/>
    </row>
    <row r="178" spans="1:65" s="42" customFormat="1" ht="5.25" customHeight="1" x14ac:dyDescent="0.25">
      <c r="A178" s="413"/>
      <c r="B178" s="413"/>
      <c r="C178" s="413"/>
      <c r="D178" s="413"/>
      <c r="E178" s="413"/>
      <c r="F178" s="413"/>
      <c r="G178" s="413"/>
      <c r="H178" s="413"/>
      <c r="I178" s="413"/>
      <c r="J178" s="413"/>
      <c r="K178" s="413"/>
      <c r="L178" s="413"/>
      <c r="M178" s="413"/>
      <c r="N178" s="434"/>
      <c r="O178" s="413"/>
      <c r="P178" s="436"/>
      <c r="Q178" s="439"/>
      <c r="R178" s="47" t="s">
        <v>653</v>
      </c>
      <c r="S178" s="44"/>
      <c r="T178" s="44"/>
      <c r="U178" s="416"/>
      <c r="V178" s="417"/>
      <c r="W178" s="432"/>
      <c r="X178" s="441"/>
      <c r="Y178" s="428"/>
      <c r="Z178" s="421"/>
      <c r="AA178" s="426"/>
      <c r="AB178" s="421"/>
      <c r="AC178" s="430"/>
      <c r="AD178" s="428"/>
      <c r="AE178" s="419"/>
      <c r="AF178" s="421"/>
      <c r="AG178" s="421"/>
      <c r="AH178" s="417"/>
      <c r="AI178" s="423"/>
      <c r="AJ178" s="423"/>
      <c r="AK178" s="46"/>
      <c r="AL178" s="416"/>
      <c r="AM178" s="417"/>
      <c r="AN178" s="432"/>
      <c r="AO178" s="413"/>
      <c r="AP178" s="414"/>
      <c r="AQ178" s="414"/>
      <c r="AR178" s="414"/>
      <c r="AS178" s="414"/>
      <c r="AT178" s="414"/>
      <c r="AU178" s="413"/>
      <c r="AV178" s="414"/>
      <c r="AW178" s="414"/>
      <c r="AX178" s="414"/>
      <c r="AY178" s="414"/>
      <c r="AZ178" s="414"/>
      <c r="BA178" s="414"/>
      <c r="BB178" s="414"/>
      <c r="BC178" s="414"/>
      <c r="BD178" s="414"/>
      <c r="BE178" s="414"/>
      <c r="BF178" s="414"/>
      <c r="BG178" s="414"/>
      <c r="BH178" s="414"/>
      <c r="BI178" s="414"/>
      <c r="BJ178" s="414"/>
      <c r="BK178" s="414"/>
      <c r="BL178" s="414"/>
      <c r="BM178" s="414"/>
    </row>
    <row r="179" spans="1:65" s="42" customFormat="1" ht="5.25" customHeight="1" x14ac:dyDescent="0.25">
      <c r="A179" s="413"/>
      <c r="B179" s="413"/>
      <c r="C179" s="413"/>
      <c r="D179" s="413"/>
      <c r="E179" s="413"/>
      <c r="F179" s="413"/>
      <c r="G179" s="413"/>
      <c r="H179" s="413"/>
      <c r="I179" s="413"/>
      <c r="J179" s="413"/>
      <c r="K179" s="413"/>
      <c r="L179" s="413"/>
      <c r="M179" s="413"/>
      <c r="N179" s="434"/>
      <c r="O179" s="413"/>
      <c r="P179" s="436"/>
      <c r="Q179" s="439"/>
      <c r="R179" s="47" t="s">
        <v>654</v>
      </c>
      <c r="S179" s="44"/>
      <c r="T179" s="44"/>
      <c r="U179" s="416"/>
      <c r="V179" s="417"/>
      <c r="W179" s="432"/>
      <c r="X179" s="441"/>
      <c r="Y179" s="428"/>
      <c r="Z179" s="421"/>
      <c r="AA179" s="426"/>
      <c r="AB179" s="421"/>
      <c r="AC179" s="430"/>
      <c r="AD179" s="428"/>
      <c r="AE179" s="419"/>
      <c r="AF179" s="421"/>
      <c r="AG179" s="421"/>
      <c r="AH179" s="417"/>
      <c r="AI179" s="423"/>
      <c r="AJ179" s="423"/>
      <c r="AK179" s="46"/>
      <c r="AL179" s="416"/>
      <c r="AM179" s="417"/>
      <c r="AN179" s="432"/>
      <c r="AO179" s="413"/>
      <c r="AP179" s="414"/>
      <c r="AQ179" s="414"/>
      <c r="AR179" s="414"/>
      <c r="AS179" s="414"/>
      <c r="AT179" s="414"/>
      <c r="AU179" s="413"/>
      <c r="AV179" s="414"/>
      <c r="AW179" s="414"/>
      <c r="AX179" s="414"/>
      <c r="AY179" s="414"/>
      <c r="AZ179" s="414"/>
      <c r="BA179" s="414"/>
      <c r="BB179" s="414"/>
      <c r="BC179" s="414"/>
      <c r="BD179" s="414"/>
      <c r="BE179" s="414"/>
      <c r="BF179" s="414"/>
      <c r="BG179" s="414"/>
      <c r="BH179" s="414"/>
      <c r="BI179" s="414"/>
      <c r="BJ179" s="414"/>
      <c r="BK179" s="414"/>
      <c r="BL179" s="414"/>
      <c r="BM179" s="414"/>
    </row>
    <row r="180" spans="1:65" s="42" customFormat="1" ht="5.25" customHeight="1" x14ac:dyDescent="0.25">
      <c r="A180" s="413"/>
      <c r="B180" s="413"/>
      <c r="C180" s="413"/>
      <c r="D180" s="413"/>
      <c r="E180" s="413"/>
      <c r="F180" s="413"/>
      <c r="G180" s="413"/>
      <c r="H180" s="413"/>
      <c r="I180" s="413"/>
      <c r="J180" s="413"/>
      <c r="K180" s="413"/>
      <c r="L180" s="413"/>
      <c r="M180" s="413"/>
      <c r="N180" s="434"/>
      <c r="O180" s="413"/>
      <c r="P180" s="436"/>
      <c r="Q180" s="439"/>
      <c r="R180" s="47" t="s">
        <v>655</v>
      </c>
      <c r="S180" s="44"/>
      <c r="T180" s="44"/>
      <c r="U180" s="416"/>
      <c r="V180" s="417"/>
      <c r="W180" s="432"/>
      <c r="X180" s="441"/>
      <c r="Y180" s="428"/>
      <c r="Z180" s="421"/>
      <c r="AA180" s="426"/>
      <c r="AB180" s="421"/>
      <c r="AC180" s="430"/>
      <c r="AD180" s="428"/>
      <c r="AE180" s="419"/>
      <c r="AF180" s="421"/>
      <c r="AG180" s="421"/>
      <c r="AH180" s="417"/>
      <c r="AI180" s="423"/>
      <c r="AJ180" s="423"/>
      <c r="AK180" s="46"/>
      <c r="AL180" s="416"/>
      <c r="AM180" s="417"/>
      <c r="AN180" s="432"/>
      <c r="AO180" s="413"/>
      <c r="AP180" s="414"/>
      <c r="AQ180" s="414"/>
      <c r="AR180" s="414"/>
      <c r="AS180" s="414"/>
      <c r="AT180" s="414"/>
      <c r="AU180" s="413"/>
      <c r="AV180" s="414"/>
      <c r="AW180" s="414"/>
      <c r="AX180" s="414"/>
      <c r="AY180" s="414"/>
      <c r="AZ180" s="414"/>
      <c r="BA180" s="414"/>
      <c r="BB180" s="414"/>
      <c r="BC180" s="414"/>
      <c r="BD180" s="414"/>
      <c r="BE180" s="414"/>
      <c r="BF180" s="414"/>
      <c r="BG180" s="414"/>
      <c r="BH180" s="414"/>
      <c r="BI180" s="414"/>
      <c r="BJ180" s="414"/>
      <c r="BK180" s="414"/>
      <c r="BL180" s="414"/>
      <c r="BM180" s="414"/>
    </row>
    <row r="181" spans="1:65" s="42" customFormat="1" ht="5.25" customHeight="1" x14ac:dyDescent="0.25">
      <c r="A181" s="413"/>
      <c r="B181" s="413"/>
      <c r="C181" s="413"/>
      <c r="D181" s="413"/>
      <c r="E181" s="413"/>
      <c r="F181" s="413"/>
      <c r="G181" s="413"/>
      <c r="H181" s="413"/>
      <c r="I181" s="413"/>
      <c r="J181" s="413"/>
      <c r="K181" s="413"/>
      <c r="L181" s="413"/>
      <c r="M181" s="413"/>
      <c r="N181" s="434"/>
      <c r="O181" s="413"/>
      <c r="P181" s="436"/>
      <c r="Q181" s="439"/>
      <c r="R181" s="47" t="s">
        <v>656</v>
      </c>
      <c r="S181" s="44"/>
      <c r="T181" s="44"/>
      <c r="U181" s="416"/>
      <c r="V181" s="417"/>
      <c r="W181" s="432"/>
      <c r="X181" s="441"/>
      <c r="Y181" s="428"/>
      <c r="Z181" s="421"/>
      <c r="AA181" s="426"/>
      <c r="AB181" s="421"/>
      <c r="AC181" s="430"/>
      <c r="AD181" s="428"/>
      <c r="AE181" s="419"/>
      <c r="AF181" s="421"/>
      <c r="AG181" s="421"/>
      <c r="AH181" s="417"/>
      <c r="AI181" s="423"/>
      <c r="AJ181" s="423"/>
      <c r="AK181" s="46"/>
      <c r="AL181" s="416"/>
      <c r="AM181" s="417"/>
      <c r="AN181" s="432"/>
      <c r="AO181" s="413"/>
      <c r="AP181" s="414"/>
      <c r="AQ181" s="414"/>
      <c r="AR181" s="414"/>
      <c r="AS181" s="414"/>
      <c r="AT181" s="414"/>
      <c r="AU181" s="413"/>
      <c r="AV181" s="414"/>
      <c r="AW181" s="414"/>
      <c r="AX181" s="414"/>
      <c r="AY181" s="414"/>
      <c r="AZ181" s="414"/>
      <c r="BA181" s="414"/>
      <c r="BB181" s="414"/>
      <c r="BC181" s="414"/>
      <c r="BD181" s="414"/>
      <c r="BE181" s="414"/>
      <c r="BF181" s="414"/>
      <c r="BG181" s="414"/>
      <c r="BH181" s="414"/>
      <c r="BI181" s="414"/>
      <c r="BJ181" s="414"/>
      <c r="BK181" s="414"/>
      <c r="BL181" s="414"/>
      <c r="BM181" s="414"/>
    </row>
    <row r="182" spans="1:65" s="42" customFormat="1" ht="5.25" customHeight="1" x14ac:dyDescent="0.25">
      <c r="A182" s="413"/>
      <c r="B182" s="413"/>
      <c r="C182" s="413"/>
      <c r="D182" s="413"/>
      <c r="E182" s="413"/>
      <c r="F182" s="413"/>
      <c r="G182" s="413"/>
      <c r="H182" s="413"/>
      <c r="I182" s="413"/>
      <c r="J182" s="413"/>
      <c r="K182" s="413"/>
      <c r="L182" s="413"/>
      <c r="M182" s="413"/>
      <c r="N182" s="434"/>
      <c r="O182" s="413"/>
      <c r="P182" s="436"/>
      <c r="Q182" s="439"/>
      <c r="R182" s="47" t="s">
        <v>657</v>
      </c>
      <c r="S182" s="44"/>
      <c r="T182" s="44"/>
      <c r="U182" s="416"/>
      <c r="V182" s="417"/>
      <c r="W182" s="432"/>
      <c r="X182" s="441"/>
      <c r="Y182" s="428"/>
      <c r="Z182" s="421"/>
      <c r="AA182" s="426"/>
      <c r="AB182" s="421"/>
      <c r="AC182" s="430"/>
      <c r="AD182" s="428"/>
      <c r="AE182" s="419"/>
      <c r="AF182" s="421"/>
      <c r="AG182" s="421"/>
      <c r="AH182" s="417"/>
      <c r="AI182" s="423"/>
      <c r="AJ182" s="423"/>
      <c r="AK182" s="46"/>
      <c r="AL182" s="416"/>
      <c r="AM182" s="417"/>
      <c r="AN182" s="432"/>
      <c r="AO182" s="413"/>
      <c r="AP182" s="414"/>
      <c r="AQ182" s="414"/>
      <c r="AR182" s="414"/>
      <c r="AS182" s="414"/>
      <c r="AT182" s="414"/>
      <c r="AU182" s="413"/>
      <c r="AV182" s="414"/>
      <c r="AW182" s="414"/>
      <c r="AX182" s="414"/>
      <c r="AY182" s="414"/>
      <c r="AZ182" s="414"/>
      <c r="BA182" s="414"/>
      <c r="BB182" s="414"/>
      <c r="BC182" s="414"/>
      <c r="BD182" s="414"/>
      <c r="BE182" s="414"/>
      <c r="BF182" s="414"/>
      <c r="BG182" s="414"/>
      <c r="BH182" s="414"/>
      <c r="BI182" s="414"/>
      <c r="BJ182" s="414"/>
      <c r="BK182" s="414"/>
      <c r="BL182" s="414"/>
      <c r="BM182" s="414"/>
    </row>
    <row r="183" spans="1:65" s="42" customFormat="1" ht="5.25" customHeight="1" x14ac:dyDescent="0.25">
      <c r="A183" s="413"/>
      <c r="B183" s="413"/>
      <c r="C183" s="413"/>
      <c r="D183" s="413"/>
      <c r="E183" s="413"/>
      <c r="F183" s="413"/>
      <c r="G183" s="413"/>
      <c r="H183" s="413"/>
      <c r="I183" s="413"/>
      <c r="J183" s="413"/>
      <c r="K183" s="413"/>
      <c r="L183" s="413"/>
      <c r="M183" s="413"/>
      <c r="N183" s="434"/>
      <c r="O183" s="413"/>
      <c r="P183" s="436"/>
      <c r="Q183" s="439"/>
      <c r="R183" s="47" t="s">
        <v>658</v>
      </c>
      <c r="S183" s="44"/>
      <c r="T183" s="44"/>
      <c r="U183" s="416"/>
      <c r="V183" s="417"/>
      <c r="W183" s="432"/>
      <c r="X183" s="441"/>
      <c r="Y183" s="428"/>
      <c r="Z183" s="421"/>
      <c r="AA183" s="426"/>
      <c r="AB183" s="421"/>
      <c r="AC183" s="430"/>
      <c r="AD183" s="428"/>
      <c r="AE183" s="419"/>
      <c r="AF183" s="421"/>
      <c r="AG183" s="421"/>
      <c r="AH183" s="417"/>
      <c r="AI183" s="423"/>
      <c r="AJ183" s="423"/>
      <c r="AK183" s="46"/>
      <c r="AL183" s="416"/>
      <c r="AM183" s="417"/>
      <c r="AN183" s="432"/>
      <c r="AO183" s="413"/>
      <c r="AP183" s="414"/>
      <c r="AQ183" s="414"/>
      <c r="AR183" s="414"/>
      <c r="AS183" s="414"/>
      <c r="AT183" s="414"/>
      <c r="AU183" s="413"/>
      <c r="AV183" s="414"/>
      <c r="AW183" s="414"/>
      <c r="AX183" s="414"/>
      <c r="AY183" s="414"/>
      <c r="AZ183" s="414"/>
      <c r="BA183" s="414"/>
      <c r="BB183" s="414"/>
      <c r="BC183" s="414"/>
      <c r="BD183" s="414"/>
      <c r="BE183" s="414"/>
      <c r="BF183" s="414"/>
      <c r="BG183" s="414"/>
      <c r="BH183" s="414"/>
      <c r="BI183" s="414"/>
      <c r="BJ183" s="414"/>
      <c r="BK183" s="414"/>
      <c r="BL183" s="414"/>
      <c r="BM183" s="414"/>
    </row>
    <row r="184" spans="1:65" s="42" customFormat="1" ht="5.25" customHeight="1" x14ac:dyDescent="0.25">
      <c r="A184" s="413"/>
      <c r="B184" s="413"/>
      <c r="C184" s="413"/>
      <c r="D184" s="413"/>
      <c r="E184" s="413"/>
      <c r="F184" s="413"/>
      <c r="G184" s="413"/>
      <c r="H184" s="413"/>
      <c r="I184" s="413"/>
      <c r="J184" s="413"/>
      <c r="K184" s="413"/>
      <c r="L184" s="413"/>
      <c r="M184" s="413"/>
      <c r="N184" s="434"/>
      <c r="O184" s="413"/>
      <c r="P184" s="436"/>
      <c r="Q184" s="439"/>
      <c r="R184" s="47" t="s">
        <v>659</v>
      </c>
      <c r="S184" s="44"/>
      <c r="T184" s="44"/>
      <c r="U184" s="416"/>
      <c r="V184" s="417"/>
      <c r="W184" s="432"/>
      <c r="X184" s="441"/>
      <c r="Y184" s="428"/>
      <c r="Z184" s="421"/>
      <c r="AA184" s="426"/>
      <c r="AB184" s="421"/>
      <c r="AC184" s="430"/>
      <c r="AD184" s="428"/>
      <c r="AE184" s="419"/>
      <c r="AF184" s="421"/>
      <c r="AG184" s="421"/>
      <c r="AH184" s="417"/>
      <c r="AI184" s="423"/>
      <c r="AJ184" s="423"/>
      <c r="AK184" s="46"/>
      <c r="AL184" s="416"/>
      <c r="AM184" s="417"/>
      <c r="AN184" s="432"/>
      <c r="AO184" s="413"/>
      <c r="AP184" s="414"/>
      <c r="AQ184" s="414"/>
      <c r="AR184" s="414"/>
      <c r="AS184" s="414"/>
      <c r="AT184" s="414"/>
      <c r="AU184" s="413"/>
      <c r="AV184" s="414"/>
      <c r="AW184" s="414"/>
      <c r="AX184" s="414"/>
      <c r="AY184" s="414"/>
      <c r="AZ184" s="414"/>
      <c r="BA184" s="414"/>
      <c r="BB184" s="414"/>
      <c r="BC184" s="414"/>
      <c r="BD184" s="414"/>
      <c r="BE184" s="414"/>
      <c r="BF184" s="414"/>
      <c r="BG184" s="414"/>
      <c r="BH184" s="414"/>
      <c r="BI184" s="414"/>
      <c r="BJ184" s="414"/>
      <c r="BK184" s="414"/>
      <c r="BL184" s="414"/>
      <c r="BM184" s="414"/>
    </row>
    <row r="185" spans="1:65" s="42" customFormat="1" ht="5.25" customHeight="1" x14ac:dyDescent="0.25">
      <c r="A185" s="413"/>
      <c r="B185" s="413"/>
      <c r="C185" s="413"/>
      <c r="D185" s="413"/>
      <c r="E185" s="413"/>
      <c r="F185" s="413"/>
      <c r="G185" s="413"/>
      <c r="H185" s="413"/>
      <c r="I185" s="413"/>
      <c r="J185" s="413"/>
      <c r="K185" s="413"/>
      <c r="L185" s="413"/>
      <c r="M185" s="413"/>
      <c r="N185" s="434"/>
      <c r="O185" s="413"/>
      <c r="P185" s="436"/>
      <c r="Q185" s="439"/>
      <c r="R185" s="47" t="s">
        <v>660</v>
      </c>
      <c r="S185" s="44"/>
      <c r="T185" s="44"/>
      <c r="U185" s="416"/>
      <c r="V185" s="417"/>
      <c r="W185" s="432"/>
      <c r="X185" s="441"/>
      <c r="Y185" s="428"/>
      <c r="Z185" s="421"/>
      <c r="AA185" s="426"/>
      <c r="AB185" s="421"/>
      <c r="AC185" s="430"/>
      <c r="AD185" s="428"/>
      <c r="AE185" s="419"/>
      <c r="AF185" s="421"/>
      <c r="AG185" s="421"/>
      <c r="AH185" s="417"/>
      <c r="AI185" s="423"/>
      <c r="AJ185" s="423"/>
      <c r="AK185" s="46"/>
      <c r="AL185" s="416"/>
      <c r="AM185" s="417"/>
      <c r="AN185" s="432"/>
      <c r="AO185" s="413"/>
      <c r="AP185" s="414"/>
      <c r="AQ185" s="414"/>
      <c r="AR185" s="414"/>
      <c r="AS185" s="414"/>
      <c r="AT185" s="414"/>
      <c r="AU185" s="413"/>
      <c r="AV185" s="414"/>
      <c r="AW185" s="414"/>
      <c r="AX185" s="414"/>
      <c r="AY185" s="414"/>
      <c r="AZ185" s="414"/>
      <c r="BA185" s="414"/>
      <c r="BB185" s="414"/>
      <c r="BC185" s="414"/>
      <c r="BD185" s="414"/>
      <c r="BE185" s="414"/>
      <c r="BF185" s="414"/>
      <c r="BG185" s="414"/>
      <c r="BH185" s="414"/>
      <c r="BI185" s="414"/>
      <c r="BJ185" s="414"/>
      <c r="BK185" s="414"/>
      <c r="BL185" s="414"/>
      <c r="BM185" s="414"/>
    </row>
    <row r="186" spans="1:65" s="42" customFormat="1" ht="5.25" customHeight="1" x14ac:dyDescent="0.25">
      <c r="A186" s="413"/>
      <c r="B186" s="413"/>
      <c r="C186" s="413"/>
      <c r="D186" s="413"/>
      <c r="E186" s="413"/>
      <c r="F186" s="413"/>
      <c r="G186" s="413"/>
      <c r="H186" s="413"/>
      <c r="I186" s="413"/>
      <c r="J186" s="413"/>
      <c r="K186" s="413"/>
      <c r="L186" s="413"/>
      <c r="M186" s="413"/>
      <c r="N186" s="434"/>
      <c r="O186" s="413"/>
      <c r="P186" s="437"/>
      <c r="Q186" s="440"/>
      <c r="R186" s="45" t="s">
        <v>661</v>
      </c>
      <c r="S186" s="44">
        <f>COUNTA(S167:S185)</f>
        <v>0</v>
      </c>
      <c r="T186" s="44">
        <f>COUNTA(T167:T185)</f>
        <v>0</v>
      </c>
      <c r="U186" s="416"/>
      <c r="V186" s="417"/>
      <c r="W186" s="432"/>
      <c r="X186" s="441"/>
      <c r="Y186" s="428"/>
      <c r="Z186" s="421"/>
      <c r="AA186" s="427"/>
      <c r="AB186" s="421"/>
      <c r="AC186" s="431"/>
      <c r="AD186" s="428"/>
      <c r="AE186" s="419"/>
      <c r="AF186" s="421"/>
      <c r="AG186" s="421"/>
      <c r="AH186" s="417"/>
      <c r="AI186" s="424"/>
      <c r="AJ186" s="424"/>
      <c r="AK186" s="43"/>
      <c r="AL186" s="416"/>
      <c r="AM186" s="417"/>
      <c r="AN186" s="432"/>
      <c r="AO186" s="413"/>
      <c r="AP186" s="414"/>
      <c r="AQ186" s="414"/>
      <c r="AR186" s="414"/>
      <c r="AS186" s="414"/>
      <c r="AT186" s="414"/>
      <c r="AU186" s="413"/>
      <c r="AV186" s="414"/>
      <c r="AW186" s="414"/>
      <c r="AX186" s="414"/>
      <c r="AY186" s="414"/>
      <c r="AZ186" s="414"/>
      <c r="BA186" s="414"/>
      <c r="BB186" s="414"/>
      <c r="BC186" s="414"/>
      <c r="BD186" s="414"/>
      <c r="BE186" s="414"/>
      <c r="BF186" s="414"/>
      <c r="BG186" s="414"/>
      <c r="BH186" s="414"/>
      <c r="BI186" s="414"/>
      <c r="BJ186" s="414"/>
      <c r="BK186" s="414"/>
      <c r="BL186" s="414"/>
      <c r="BM186" s="414"/>
    </row>
    <row r="187" spans="1:65" s="42" customFormat="1" ht="5.25" customHeight="1" x14ac:dyDescent="0.25">
      <c r="A187" s="413">
        <v>8</v>
      </c>
      <c r="B187" s="413"/>
      <c r="C187" s="413" t="s">
        <v>733</v>
      </c>
      <c r="D187" s="413"/>
      <c r="E187" s="413"/>
      <c r="F187" s="413" t="s">
        <v>734</v>
      </c>
      <c r="G187" s="413"/>
      <c r="H187" s="413"/>
      <c r="I187" s="413"/>
      <c r="J187" s="413"/>
      <c r="K187" s="413"/>
      <c r="L187" s="413"/>
      <c r="M187" s="413"/>
      <c r="N187" s="434"/>
      <c r="O187" s="413"/>
      <c r="P187" s="435" t="str">
        <f>IF(O187=0,"Defina la frecuencia",IF(O187="Se espera que el evento ocurra en la mayoria de las circunstancias
Mas de 1 vez en el año","Casi seguro",IF(O187="Es viable que el evento ocurra en la mayoria de las circunstancias.
Al menos 1 vez en el ultimo año","Probable",IF(O187="El Evento podrá ocurrir en algun momento.
Al menos 1 vez en los ultimos 2 años","Posible",IF(O187="El Evento podrá ocurrir en algun momento.
Al menos 1 vez en los ultimos 5 años","Improbable","Rara vez")))))</f>
        <v>Defina la frecuencia</v>
      </c>
      <c r="Q187" s="438">
        <f>IF(P187="Casi seguro",100%,IF(P187="Probable",80%,IF(P187="Posible",60%,IF(P187="Improbable",40%,IF(P187="Rara vez",20%,0)))))</f>
        <v>0</v>
      </c>
      <c r="R187" s="47" t="s">
        <v>629</v>
      </c>
      <c r="S187" s="44"/>
      <c r="T187" s="44"/>
      <c r="U187" s="416" t="str">
        <f>IF(S206&lt;=5,"Moderado",IF(S206&lt;=11,"Mayor","Catastrofico"))</f>
        <v>Moderado</v>
      </c>
      <c r="V187" s="417">
        <f>IF(U187=0,0,IF(U187="Moderado",60%,IF(U187="Mayor",80%,100%)))</f>
        <v>0.6</v>
      </c>
      <c r="W187" s="432" t="e">
        <f>VLOOKUP(P187,[2]Matriz!B63:G68,MATCH(U187,[2]Matriz!B63:G63,0),FALSE)</f>
        <v>#N/A</v>
      </c>
      <c r="X187" s="441"/>
      <c r="Y187" s="416" t="str">
        <f>IF(Z187="Preventivo","X",IF(Z187="Detectivo","X","X "))</f>
        <v xml:space="preserve">X </v>
      </c>
      <c r="Z187" s="419"/>
      <c r="AA187" s="425" t="str">
        <f>IF(Z187="","",IF(Z187="Preventivo",25%,15%))</f>
        <v/>
      </c>
      <c r="AB187" s="419"/>
      <c r="AC187" s="425">
        <f>IF(AB187="Automatico",25%,15%)</f>
        <v>0.15</v>
      </c>
      <c r="AD187" s="417" t="e">
        <f>AA187+AC187</f>
        <v>#VALUE!</v>
      </c>
      <c r="AE187" s="419"/>
      <c r="AF187" s="419"/>
      <c r="AG187" s="419"/>
      <c r="AH187" s="417" t="e">
        <f>Q187-(Q187*AD187)</f>
        <v>#VALUE!</v>
      </c>
      <c r="AI187" s="422" t="e">
        <f>IF(AJ187=0,"Defina la frecuencia",IF(AJ187=20%,"Rara vez",IF(AJ187=40%,"Improbable",IF(AJ187=60%,"Posible",IF(AJ187=80%,"Probable","Casi seguro")))))</f>
        <v>#VALUE!</v>
      </c>
      <c r="AJ187" s="422" t="e">
        <f>IF(AH194&lt;20%,20%,IF(AH194&lt;40%,40%,IF(AH194&lt;60%,60%,IF(AH194&lt;80%,80%,100%))))</f>
        <v>#VALUE!</v>
      </c>
      <c r="AK187" s="48" t="e">
        <f>VALUE(AJ187)</f>
        <v>#VALUE!</v>
      </c>
      <c r="AL187" s="416" t="str">
        <f>U187</f>
        <v>Moderado</v>
      </c>
      <c r="AM187" s="417">
        <f>V187</f>
        <v>0.6</v>
      </c>
      <c r="AN187" s="432" t="e">
        <f>VLOOKUP(AI187,[2]Matriz!B63:G68,MATCH(AL187,[2]Matriz!B63:G63,0),FALSE)</f>
        <v>#VALUE!</v>
      </c>
      <c r="AO187" s="413"/>
      <c r="AP187" s="413" t="s">
        <v>732</v>
      </c>
      <c r="AQ187" s="413"/>
      <c r="AR187" s="433"/>
      <c r="AS187" s="433"/>
      <c r="AT187" s="413"/>
      <c r="AU187" s="413"/>
      <c r="AV187" s="413"/>
      <c r="AW187" s="413"/>
      <c r="AX187" s="413"/>
      <c r="AY187" s="413"/>
      <c r="AZ187" s="413"/>
      <c r="BA187" s="415"/>
      <c r="BB187" s="413"/>
      <c r="BC187" s="413"/>
      <c r="BD187" s="413"/>
      <c r="BE187" s="413"/>
      <c r="BF187" s="413"/>
      <c r="BG187" s="415"/>
      <c r="BH187" s="413"/>
      <c r="BI187" s="413"/>
      <c r="BJ187" s="413"/>
      <c r="BK187" s="413"/>
      <c r="BL187" s="413"/>
      <c r="BM187" s="415"/>
    </row>
    <row r="188" spans="1:65" s="42" customFormat="1" ht="5.25" customHeight="1" x14ac:dyDescent="0.25">
      <c r="A188" s="413"/>
      <c r="B188" s="413"/>
      <c r="C188" s="413"/>
      <c r="D188" s="413"/>
      <c r="E188" s="413"/>
      <c r="F188" s="413"/>
      <c r="G188" s="413"/>
      <c r="H188" s="413"/>
      <c r="I188" s="413"/>
      <c r="J188" s="413"/>
      <c r="K188" s="413"/>
      <c r="L188" s="413"/>
      <c r="M188" s="413"/>
      <c r="N188" s="434"/>
      <c r="O188" s="413"/>
      <c r="P188" s="436"/>
      <c r="Q188" s="439"/>
      <c r="R188" s="47" t="s">
        <v>640</v>
      </c>
      <c r="S188" s="44"/>
      <c r="T188" s="44"/>
      <c r="U188" s="416"/>
      <c r="V188" s="417"/>
      <c r="W188" s="432"/>
      <c r="X188" s="441"/>
      <c r="Y188" s="416"/>
      <c r="Z188" s="421"/>
      <c r="AA188" s="426"/>
      <c r="AB188" s="421"/>
      <c r="AC188" s="426"/>
      <c r="AD188" s="428"/>
      <c r="AE188" s="421"/>
      <c r="AF188" s="421"/>
      <c r="AG188" s="421"/>
      <c r="AH188" s="417"/>
      <c r="AI188" s="423"/>
      <c r="AJ188" s="423"/>
      <c r="AK188" s="46"/>
      <c r="AL188" s="416"/>
      <c r="AM188" s="417"/>
      <c r="AN188" s="432"/>
      <c r="AO188" s="413"/>
      <c r="AP188" s="413"/>
      <c r="AQ188" s="414"/>
      <c r="AR188" s="414"/>
      <c r="AS188" s="414"/>
      <c r="AT188" s="414"/>
      <c r="AU188" s="413"/>
      <c r="AV188" s="413"/>
      <c r="AW188" s="413"/>
      <c r="AX188" s="413"/>
      <c r="AY188" s="414"/>
      <c r="AZ188" s="414"/>
      <c r="BA188" s="414"/>
      <c r="BB188" s="413"/>
      <c r="BC188" s="413"/>
      <c r="BD188" s="413"/>
      <c r="BE188" s="414"/>
      <c r="BF188" s="414"/>
      <c r="BG188" s="414"/>
      <c r="BH188" s="413"/>
      <c r="BI188" s="413"/>
      <c r="BJ188" s="413"/>
      <c r="BK188" s="414"/>
      <c r="BL188" s="414"/>
      <c r="BM188" s="414"/>
    </row>
    <row r="189" spans="1:65" s="42" customFormat="1" ht="5.25" customHeight="1" x14ac:dyDescent="0.25">
      <c r="A189" s="413"/>
      <c r="B189" s="413"/>
      <c r="C189" s="413"/>
      <c r="D189" s="413"/>
      <c r="E189" s="413"/>
      <c r="F189" s="413"/>
      <c r="G189" s="413"/>
      <c r="H189" s="413"/>
      <c r="I189" s="413"/>
      <c r="J189" s="413"/>
      <c r="K189" s="413"/>
      <c r="L189" s="413"/>
      <c r="M189" s="413"/>
      <c r="N189" s="434"/>
      <c r="O189" s="413"/>
      <c r="P189" s="436"/>
      <c r="Q189" s="439"/>
      <c r="R189" s="47" t="s">
        <v>641</v>
      </c>
      <c r="S189" s="44"/>
      <c r="T189" s="44"/>
      <c r="U189" s="416"/>
      <c r="V189" s="417"/>
      <c r="W189" s="432"/>
      <c r="X189" s="441"/>
      <c r="Y189" s="416"/>
      <c r="Z189" s="421"/>
      <c r="AA189" s="426"/>
      <c r="AB189" s="421"/>
      <c r="AC189" s="426"/>
      <c r="AD189" s="428"/>
      <c r="AE189" s="421"/>
      <c r="AF189" s="421"/>
      <c r="AG189" s="421"/>
      <c r="AH189" s="417"/>
      <c r="AI189" s="423"/>
      <c r="AJ189" s="423"/>
      <c r="AK189" s="46"/>
      <c r="AL189" s="416"/>
      <c r="AM189" s="417"/>
      <c r="AN189" s="432"/>
      <c r="AO189" s="413"/>
      <c r="AP189" s="413"/>
      <c r="AQ189" s="414"/>
      <c r="AR189" s="414"/>
      <c r="AS189" s="414"/>
      <c r="AT189" s="414"/>
      <c r="AU189" s="413"/>
      <c r="AV189" s="413"/>
      <c r="AW189" s="413"/>
      <c r="AX189" s="413"/>
      <c r="AY189" s="414"/>
      <c r="AZ189" s="414"/>
      <c r="BA189" s="414"/>
      <c r="BB189" s="413"/>
      <c r="BC189" s="413"/>
      <c r="BD189" s="413"/>
      <c r="BE189" s="414"/>
      <c r="BF189" s="414"/>
      <c r="BG189" s="414"/>
      <c r="BH189" s="413"/>
      <c r="BI189" s="413"/>
      <c r="BJ189" s="413"/>
      <c r="BK189" s="414"/>
      <c r="BL189" s="414"/>
      <c r="BM189" s="414"/>
    </row>
    <row r="190" spans="1:65" s="42" customFormat="1" ht="5.25" customHeight="1" x14ac:dyDescent="0.25">
      <c r="A190" s="413"/>
      <c r="B190" s="413"/>
      <c r="C190" s="413"/>
      <c r="D190" s="413"/>
      <c r="E190" s="413"/>
      <c r="F190" s="413"/>
      <c r="G190" s="413"/>
      <c r="H190" s="413"/>
      <c r="I190" s="413"/>
      <c r="J190" s="413"/>
      <c r="K190" s="413"/>
      <c r="L190" s="413"/>
      <c r="M190" s="413"/>
      <c r="N190" s="434"/>
      <c r="O190" s="413"/>
      <c r="P190" s="436"/>
      <c r="Q190" s="439"/>
      <c r="R190" s="47" t="s">
        <v>642</v>
      </c>
      <c r="S190" s="44"/>
      <c r="T190" s="44"/>
      <c r="U190" s="416"/>
      <c r="V190" s="417"/>
      <c r="W190" s="432"/>
      <c r="X190" s="441"/>
      <c r="Y190" s="416"/>
      <c r="Z190" s="421"/>
      <c r="AA190" s="426"/>
      <c r="AB190" s="421"/>
      <c r="AC190" s="426"/>
      <c r="AD190" s="428"/>
      <c r="AE190" s="421"/>
      <c r="AF190" s="421"/>
      <c r="AG190" s="421"/>
      <c r="AH190" s="417"/>
      <c r="AI190" s="423"/>
      <c r="AJ190" s="423"/>
      <c r="AK190" s="46"/>
      <c r="AL190" s="416"/>
      <c r="AM190" s="417"/>
      <c r="AN190" s="432"/>
      <c r="AO190" s="413"/>
      <c r="AP190" s="413"/>
      <c r="AQ190" s="414"/>
      <c r="AR190" s="414"/>
      <c r="AS190" s="414"/>
      <c r="AT190" s="414"/>
      <c r="AU190" s="413"/>
      <c r="AV190" s="413"/>
      <c r="AW190" s="413"/>
      <c r="AX190" s="413"/>
      <c r="AY190" s="414"/>
      <c r="AZ190" s="414"/>
      <c r="BA190" s="414"/>
      <c r="BB190" s="413"/>
      <c r="BC190" s="413"/>
      <c r="BD190" s="413"/>
      <c r="BE190" s="414"/>
      <c r="BF190" s="414"/>
      <c r="BG190" s="414"/>
      <c r="BH190" s="413"/>
      <c r="BI190" s="413"/>
      <c r="BJ190" s="413"/>
      <c r="BK190" s="414"/>
      <c r="BL190" s="414"/>
      <c r="BM190" s="414"/>
    </row>
    <row r="191" spans="1:65" s="42" customFormat="1" ht="5.25" customHeight="1" x14ac:dyDescent="0.25">
      <c r="A191" s="413"/>
      <c r="B191" s="413"/>
      <c r="C191" s="413"/>
      <c r="D191" s="413"/>
      <c r="E191" s="413"/>
      <c r="F191" s="413"/>
      <c r="G191" s="413"/>
      <c r="H191" s="413"/>
      <c r="I191" s="413"/>
      <c r="J191" s="413"/>
      <c r="K191" s="413"/>
      <c r="L191" s="413"/>
      <c r="M191" s="413"/>
      <c r="N191" s="434"/>
      <c r="O191" s="413"/>
      <c r="P191" s="436"/>
      <c r="Q191" s="439"/>
      <c r="R191" s="47" t="s">
        <v>643</v>
      </c>
      <c r="S191" s="44"/>
      <c r="T191" s="44"/>
      <c r="U191" s="416"/>
      <c r="V191" s="417"/>
      <c r="W191" s="432"/>
      <c r="X191" s="441"/>
      <c r="Y191" s="416"/>
      <c r="Z191" s="421"/>
      <c r="AA191" s="426"/>
      <c r="AB191" s="421"/>
      <c r="AC191" s="426"/>
      <c r="AD191" s="428"/>
      <c r="AE191" s="421"/>
      <c r="AF191" s="421"/>
      <c r="AG191" s="421"/>
      <c r="AH191" s="417"/>
      <c r="AI191" s="423"/>
      <c r="AJ191" s="423"/>
      <c r="AK191" s="46"/>
      <c r="AL191" s="416"/>
      <c r="AM191" s="417"/>
      <c r="AN191" s="432"/>
      <c r="AO191" s="413"/>
      <c r="AP191" s="413"/>
      <c r="AQ191" s="414"/>
      <c r="AR191" s="414"/>
      <c r="AS191" s="414"/>
      <c r="AT191" s="414"/>
      <c r="AU191" s="413"/>
      <c r="AV191" s="413"/>
      <c r="AW191" s="413"/>
      <c r="AX191" s="413"/>
      <c r="AY191" s="414"/>
      <c r="AZ191" s="414"/>
      <c r="BA191" s="414"/>
      <c r="BB191" s="413"/>
      <c r="BC191" s="413"/>
      <c r="BD191" s="413"/>
      <c r="BE191" s="414"/>
      <c r="BF191" s="414"/>
      <c r="BG191" s="414"/>
      <c r="BH191" s="413"/>
      <c r="BI191" s="413"/>
      <c r="BJ191" s="413"/>
      <c r="BK191" s="414"/>
      <c r="BL191" s="414"/>
      <c r="BM191" s="414"/>
    </row>
    <row r="192" spans="1:65" s="42" customFormat="1" ht="5.25" customHeight="1" x14ac:dyDescent="0.25">
      <c r="A192" s="413"/>
      <c r="B192" s="413"/>
      <c r="C192" s="413"/>
      <c r="D192" s="413"/>
      <c r="E192" s="413"/>
      <c r="F192" s="413"/>
      <c r="G192" s="413"/>
      <c r="H192" s="413"/>
      <c r="I192" s="413"/>
      <c r="J192" s="413"/>
      <c r="K192" s="413"/>
      <c r="L192" s="413"/>
      <c r="M192" s="413"/>
      <c r="N192" s="434"/>
      <c r="O192" s="413"/>
      <c r="P192" s="436"/>
      <c r="Q192" s="439"/>
      <c r="R192" s="47" t="s">
        <v>644</v>
      </c>
      <c r="S192" s="44"/>
      <c r="T192" s="44"/>
      <c r="U192" s="416"/>
      <c r="V192" s="417"/>
      <c r="W192" s="432"/>
      <c r="X192" s="441"/>
      <c r="Y192" s="416"/>
      <c r="Z192" s="421"/>
      <c r="AA192" s="426"/>
      <c r="AB192" s="421"/>
      <c r="AC192" s="426"/>
      <c r="AD192" s="428"/>
      <c r="AE192" s="421"/>
      <c r="AF192" s="421"/>
      <c r="AG192" s="421"/>
      <c r="AH192" s="417"/>
      <c r="AI192" s="423"/>
      <c r="AJ192" s="423"/>
      <c r="AK192" s="46"/>
      <c r="AL192" s="416"/>
      <c r="AM192" s="417"/>
      <c r="AN192" s="432"/>
      <c r="AO192" s="413"/>
      <c r="AP192" s="413"/>
      <c r="AQ192" s="414"/>
      <c r="AR192" s="414"/>
      <c r="AS192" s="414"/>
      <c r="AT192" s="414"/>
      <c r="AU192" s="413"/>
      <c r="AV192" s="413"/>
      <c r="AW192" s="413"/>
      <c r="AX192" s="413"/>
      <c r="AY192" s="414"/>
      <c r="AZ192" s="414"/>
      <c r="BA192" s="414"/>
      <c r="BB192" s="413"/>
      <c r="BC192" s="413"/>
      <c r="BD192" s="413"/>
      <c r="BE192" s="414"/>
      <c r="BF192" s="414"/>
      <c r="BG192" s="414"/>
      <c r="BH192" s="413"/>
      <c r="BI192" s="413"/>
      <c r="BJ192" s="413"/>
      <c r="BK192" s="414"/>
      <c r="BL192" s="414"/>
      <c r="BM192" s="414"/>
    </row>
    <row r="193" spans="1:65" s="42" customFormat="1" ht="5.25" customHeight="1" x14ac:dyDescent="0.25">
      <c r="A193" s="413"/>
      <c r="B193" s="413"/>
      <c r="C193" s="413"/>
      <c r="D193" s="413"/>
      <c r="E193" s="413"/>
      <c r="F193" s="413"/>
      <c r="G193" s="413"/>
      <c r="H193" s="413"/>
      <c r="I193" s="413"/>
      <c r="J193" s="413"/>
      <c r="K193" s="413"/>
      <c r="L193" s="413"/>
      <c r="M193" s="413"/>
      <c r="N193" s="434"/>
      <c r="O193" s="413"/>
      <c r="P193" s="436"/>
      <c r="Q193" s="439"/>
      <c r="R193" s="47" t="s">
        <v>645</v>
      </c>
      <c r="S193" s="44"/>
      <c r="T193" s="44"/>
      <c r="U193" s="416"/>
      <c r="V193" s="417"/>
      <c r="W193" s="432"/>
      <c r="X193" s="441"/>
      <c r="Y193" s="416"/>
      <c r="Z193" s="421"/>
      <c r="AA193" s="427"/>
      <c r="AB193" s="421"/>
      <c r="AC193" s="427"/>
      <c r="AD193" s="428"/>
      <c r="AE193" s="421"/>
      <c r="AF193" s="421"/>
      <c r="AG193" s="421"/>
      <c r="AH193" s="417"/>
      <c r="AI193" s="423"/>
      <c r="AJ193" s="423"/>
      <c r="AK193" s="46"/>
      <c r="AL193" s="416"/>
      <c r="AM193" s="417"/>
      <c r="AN193" s="432"/>
      <c r="AO193" s="413"/>
      <c r="AP193" s="413"/>
      <c r="AQ193" s="414"/>
      <c r="AR193" s="414"/>
      <c r="AS193" s="414"/>
      <c r="AT193" s="414"/>
      <c r="AU193" s="413"/>
      <c r="AV193" s="413"/>
      <c r="AW193" s="413"/>
      <c r="AX193" s="413"/>
      <c r="AY193" s="414"/>
      <c r="AZ193" s="414"/>
      <c r="BA193" s="414"/>
      <c r="BB193" s="413"/>
      <c r="BC193" s="413"/>
      <c r="BD193" s="413"/>
      <c r="BE193" s="414"/>
      <c r="BF193" s="414"/>
      <c r="BG193" s="414"/>
      <c r="BH193" s="413"/>
      <c r="BI193" s="413"/>
      <c r="BJ193" s="413"/>
      <c r="BK193" s="414"/>
      <c r="BL193" s="414"/>
      <c r="BM193" s="414"/>
    </row>
    <row r="194" spans="1:65" s="42" customFormat="1" ht="5.25" customHeight="1" x14ac:dyDescent="0.25">
      <c r="A194" s="413"/>
      <c r="B194" s="413"/>
      <c r="C194" s="413"/>
      <c r="D194" s="413"/>
      <c r="E194" s="413"/>
      <c r="F194" s="413"/>
      <c r="G194" s="413"/>
      <c r="H194" s="413"/>
      <c r="I194" s="413"/>
      <c r="J194" s="413"/>
      <c r="K194" s="413"/>
      <c r="L194" s="413"/>
      <c r="M194" s="413"/>
      <c r="N194" s="434"/>
      <c r="O194" s="413"/>
      <c r="P194" s="436"/>
      <c r="Q194" s="439"/>
      <c r="R194" s="47" t="s">
        <v>646</v>
      </c>
      <c r="S194" s="44"/>
      <c r="T194" s="44"/>
      <c r="U194" s="416"/>
      <c r="V194" s="417"/>
      <c r="W194" s="432"/>
      <c r="X194" s="441"/>
      <c r="Y194" s="416" t="str">
        <f>IF(Z194="Preventivo","X",IF(Z187="Detectivo","X","X "))</f>
        <v xml:space="preserve">X </v>
      </c>
      <c r="Z194" s="419"/>
      <c r="AA194" s="425"/>
      <c r="AB194" s="419"/>
      <c r="AC194" s="429">
        <f>IF(AB194="Automatico",25%,15%)</f>
        <v>0.15</v>
      </c>
      <c r="AD194" s="417">
        <f>AA194+AC194</f>
        <v>0.15</v>
      </c>
      <c r="AE194" s="419"/>
      <c r="AF194" s="419"/>
      <c r="AG194" s="419"/>
      <c r="AH194" s="417" t="e">
        <f>AH187-(AH187*AD194)</f>
        <v>#VALUE!</v>
      </c>
      <c r="AI194" s="423"/>
      <c r="AJ194" s="423"/>
      <c r="AK194" s="46"/>
      <c r="AL194" s="416"/>
      <c r="AM194" s="417"/>
      <c r="AN194" s="432"/>
      <c r="AO194" s="413"/>
      <c r="AP194" s="413"/>
      <c r="AQ194" s="413"/>
      <c r="AR194" s="433"/>
      <c r="AS194" s="433"/>
      <c r="AT194" s="413"/>
      <c r="AU194" s="413"/>
      <c r="AV194" s="413"/>
      <c r="AW194" s="413"/>
      <c r="AX194" s="413"/>
      <c r="AY194" s="413"/>
      <c r="AZ194" s="413"/>
      <c r="BA194" s="415"/>
      <c r="BB194" s="413"/>
      <c r="BC194" s="413"/>
      <c r="BD194" s="413"/>
      <c r="BE194" s="413"/>
      <c r="BF194" s="413"/>
      <c r="BG194" s="415"/>
      <c r="BH194" s="413"/>
      <c r="BI194" s="413"/>
      <c r="BJ194" s="413"/>
      <c r="BK194" s="413"/>
      <c r="BL194" s="413"/>
      <c r="BM194" s="415"/>
    </row>
    <row r="195" spans="1:65" s="42" customFormat="1" ht="5.25" customHeight="1" x14ac:dyDescent="0.25">
      <c r="A195" s="413"/>
      <c r="B195" s="413"/>
      <c r="C195" s="413"/>
      <c r="D195" s="413"/>
      <c r="E195" s="413"/>
      <c r="F195" s="413"/>
      <c r="G195" s="413"/>
      <c r="H195" s="413"/>
      <c r="I195" s="413"/>
      <c r="J195" s="413"/>
      <c r="K195" s="413"/>
      <c r="L195" s="413"/>
      <c r="M195" s="413"/>
      <c r="N195" s="434"/>
      <c r="O195" s="413"/>
      <c r="P195" s="436"/>
      <c r="Q195" s="439"/>
      <c r="R195" s="47" t="s">
        <v>650</v>
      </c>
      <c r="S195" s="44"/>
      <c r="T195" s="44"/>
      <c r="U195" s="416"/>
      <c r="V195" s="417"/>
      <c r="W195" s="432"/>
      <c r="X195" s="441"/>
      <c r="Y195" s="428"/>
      <c r="Z195" s="421"/>
      <c r="AA195" s="426"/>
      <c r="AB195" s="421"/>
      <c r="AC195" s="430"/>
      <c r="AD195" s="428"/>
      <c r="AE195" s="419"/>
      <c r="AF195" s="421"/>
      <c r="AG195" s="421"/>
      <c r="AH195" s="417"/>
      <c r="AI195" s="423"/>
      <c r="AJ195" s="423"/>
      <c r="AK195" s="46"/>
      <c r="AL195" s="416"/>
      <c r="AM195" s="417"/>
      <c r="AN195" s="432"/>
      <c r="AO195" s="413"/>
      <c r="AP195" s="414"/>
      <c r="AQ195" s="414"/>
      <c r="AR195" s="414"/>
      <c r="AS195" s="414"/>
      <c r="AT195" s="414"/>
      <c r="AU195" s="413"/>
      <c r="AV195" s="414"/>
      <c r="AW195" s="414"/>
      <c r="AX195" s="414"/>
      <c r="AY195" s="414"/>
      <c r="AZ195" s="414"/>
      <c r="BA195" s="414"/>
      <c r="BB195" s="414"/>
      <c r="BC195" s="414"/>
      <c r="BD195" s="414"/>
      <c r="BE195" s="414"/>
      <c r="BF195" s="414"/>
      <c r="BG195" s="414"/>
      <c r="BH195" s="414"/>
      <c r="BI195" s="414"/>
      <c r="BJ195" s="414"/>
      <c r="BK195" s="414"/>
      <c r="BL195" s="414"/>
      <c r="BM195" s="414"/>
    </row>
    <row r="196" spans="1:65" s="42" customFormat="1" ht="5.25" customHeight="1" x14ac:dyDescent="0.25">
      <c r="A196" s="413"/>
      <c r="B196" s="413"/>
      <c r="C196" s="413"/>
      <c r="D196" s="413"/>
      <c r="E196" s="413"/>
      <c r="F196" s="413"/>
      <c r="G196" s="413"/>
      <c r="H196" s="413"/>
      <c r="I196" s="413"/>
      <c r="J196" s="413"/>
      <c r="K196" s="413"/>
      <c r="L196" s="413"/>
      <c r="M196" s="413"/>
      <c r="N196" s="434"/>
      <c r="O196" s="413"/>
      <c r="P196" s="436"/>
      <c r="Q196" s="439"/>
      <c r="R196" s="47" t="s">
        <v>651</v>
      </c>
      <c r="S196" s="44"/>
      <c r="T196" s="44"/>
      <c r="U196" s="416"/>
      <c r="V196" s="417"/>
      <c r="W196" s="432"/>
      <c r="X196" s="441"/>
      <c r="Y196" s="428"/>
      <c r="Z196" s="421"/>
      <c r="AA196" s="426"/>
      <c r="AB196" s="421"/>
      <c r="AC196" s="430"/>
      <c r="AD196" s="428"/>
      <c r="AE196" s="419"/>
      <c r="AF196" s="421"/>
      <c r="AG196" s="421"/>
      <c r="AH196" s="417"/>
      <c r="AI196" s="423"/>
      <c r="AJ196" s="423"/>
      <c r="AK196" s="46"/>
      <c r="AL196" s="416"/>
      <c r="AM196" s="417"/>
      <c r="AN196" s="432"/>
      <c r="AO196" s="413"/>
      <c r="AP196" s="414"/>
      <c r="AQ196" s="414"/>
      <c r="AR196" s="414"/>
      <c r="AS196" s="414"/>
      <c r="AT196" s="414"/>
      <c r="AU196" s="413"/>
      <c r="AV196" s="414"/>
      <c r="AW196" s="414"/>
      <c r="AX196" s="414"/>
      <c r="AY196" s="414"/>
      <c r="AZ196" s="414"/>
      <c r="BA196" s="414"/>
      <c r="BB196" s="414"/>
      <c r="BC196" s="414"/>
      <c r="BD196" s="414"/>
      <c r="BE196" s="414"/>
      <c r="BF196" s="414"/>
      <c r="BG196" s="414"/>
      <c r="BH196" s="414"/>
      <c r="BI196" s="414"/>
      <c r="BJ196" s="414"/>
      <c r="BK196" s="414"/>
      <c r="BL196" s="414"/>
      <c r="BM196" s="414"/>
    </row>
    <row r="197" spans="1:65" s="42" customFormat="1" ht="5.25" customHeight="1" x14ac:dyDescent="0.25">
      <c r="A197" s="413"/>
      <c r="B197" s="413"/>
      <c r="C197" s="413"/>
      <c r="D197" s="413"/>
      <c r="E197" s="413"/>
      <c r="F197" s="413"/>
      <c r="G197" s="413"/>
      <c r="H197" s="413"/>
      <c r="I197" s="413"/>
      <c r="J197" s="413"/>
      <c r="K197" s="413"/>
      <c r="L197" s="413"/>
      <c r="M197" s="413"/>
      <c r="N197" s="434"/>
      <c r="O197" s="413"/>
      <c r="P197" s="436"/>
      <c r="Q197" s="439"/>
      <c r="R197" s="47" t="s">
        <v>652</v>
      </c>
      <c r="S197" s="44"/>
      <c r="T197" s="44"/>
      <c r="U197" s="416"/>
      <c r="V197" s="417"/>
      <c r="W197" s="432"/>
      <c r="X197" s="441"/>
      <c r="Y197" s="428"/>
      <c r="Z197" s="421"/>
      <c r="AA197" s="426"/>
      <c r="AB197" s="421"/>
      <c r="AC197" s="430"/>
      <c r="AD197" s="428"/>
      <c r="AE197" s="419"/>
      <c r="AF197" s="421"/>
      <c r="AG197" s="421"/>
      <c r="AH197" s="417"/>
      <c r="AI197" s="423"/>
      <c r="AJ197" s="423"/>
      <c r="AK197" s="46"/>
      <c r="AL197" s="416"/>
      <c r="AM197" s="417"/>
      <c r="AN197" s="432"/>
      <c r="AO197" s="413"/>
      <c r="AP197" s="414"/>
      <c r="AQ197" s="414"/>
      <c r="AR197" s="414"/>
      <c r="AS197" s="414"/>
      <c r="AT197" s="414"/>
      <c r="AU197" s="413"/>
      <c r="AV197" s="414"/>
      <c r="AW197" s="414"/>
      <c r="AX197" s="414"/>
      <c r="AY197" s="414"/>
      <c r="AZ197" s="414"/>
      <c r="BA197" s="414"/>
      <c r="BB197" s="414"/>
      <c r="BC197" s="414"/>
      <c r="BD197" s="414"/>
      <c r="BE197" s="414"/>
      <c r="BF197" s="414"/>
      <c r="BG197" s="414"/>
      <c r="BH197" s="414"/>
      <c r="BI197" s="414"/>
      <c r="BJ197" s="414"/>
      <c r="BK197" s="414"/>
      <c r="BL197" s="414"/>
      <c r="BM197" s="414"/>
    </row>
    <row r="198" spans="1:65" s="42" customFormat="1" ht="5.25" customHeight="1" x14ac:dyDescent="0.25">
      <c r="A198" s="413"/>
      <c r="B198" s="413"/>
      <c r="C198" s="413"/>
      <c r="D198" s="413"/>
      <c r="E198" s="413"/>
      <c r="F198" s="413"/>
      <c r="G198" s="413"/>
      <c r="H198" s="413"/>
      <c r="I198" s="413"/>
      <c r="J198" s="413"/>
      <c r="K198" s="413"/>
      <c r="L198" s="413"/>
      <c r="M198" s="413"/>
      <c r="N198" s="434"/>
      <c r="O198" s="413"/>
      <c r="P198" s="436"/>
      <c r="Q198" s="439"/>
      <c r="R198" s="47" t="s">
        <v>653</v>
      </c>
      <c r="S198" s="44"/>
      <c r="T198" s="44"/>
      <c r="U198" s="416"/>
      <c r="V198" s="417"/>
      <c r="W198" s="432"/>
      <c r="X198" s="441"/>
      <c r="Y198" s="428"/>
      <c r="Z198" s="421"/>
      <c r="AA198" s="426"/>
      <c r="AB198" s="421"/>
      <c r="AC198" s="430"/>
      <c r="AD198" s="428"/>
      <c r="AE198" s="419"/>
      <c r="AF198" s="421"/>
      <c r="AG198" s="421"/>
      <c r="AH198" s="417"/>
      <c r="AI198" s="423"/>
      <c r="AJ198" s="423"/>
      <c r="AK198" s="46"/>
      <c r="AL198" s="416"/>
      <c r="AM198" s="417"/>
      <c r="AN198" s="432"/>
      <c r="AO198" s="413"/>
      <c r="AP198" s="414"/>
      <c r="AQ198" s="414"/>
      <c r="AR198" s="414"/>
      <c r="AS198" s="414"/>
      <c r="AT198" s="414"/>
      <c r="AU198" s="413"/>
      <c r="AV198" s="414"/>
      <c r="AW198" s="414"/>
      <c r="AX198" s="414"/>
      <c r="AY198" s="414"/>
      <c r="AZ198" s="414"/>
      <c r="BA198" s="414"/>
      <c r="BB198" s="414"/>
      <c r="BC198" s="414"/>
      <c r="BD198" s="414"/>
      <c r="BE198" s="414"/>
      <c r="BF198" s="414"/>
      <c r="BG198" s="414"/>
      <c r="BH198" s="414"/>
      <c r="BI198" s="414"/>
      <c r="BJ198" s="414"/>
      <c r="BK198" s="414"/>
      <c r="BL198" s="414"/>
      <c r="BM198" s="414"/>
    </row>
    <row r="199" spans="1:65" s="42" customFormat="1" ht="5.25" customHeight="1" x14ac:dyDescent="0.25">
      <c r="A199" s="413"/>
      <c r="B199" s="413"/>
      <c r="C199" s="413"/>
      <c r="D199" s="413"/>
      <c r="E199" s="413"/>
      <c r="F199" s="413"/>
      <c r="G199" s="413"/>
      <c r="H199" s="413"/>
      <c r="I199" s="413"/>
      <c r="J199" s="413"/>
      <c r="K199" s="413"/>
      <c r="L199" s="413"/>
      <c r="M199" s="413"/>
      <c r="N199" s="434"/>
      <c r="O199" s="413"/>
      <c r="P199" s="436"/>
      <c r="Q199" s="439"/>
      <c r="R199" s="47" t="s">
        <v>654</v>
      </c>
      <c r="S199" s="44"/>
      <c r="T199" s="44"/>
      <c r="U199" s="416"/>
      <c r="V199" s="417"/>
      <c r="W199" s="432"/>
      <c r="X199" s="441"/>
      <c r="Y199" s="428"/>
      <c r="Z199" s="421"/>
      <c r="AA199" s="426"/>
      <c r="AB199" s="421"/>
      <c r="AC199" s="430"/>
      <c r="AD199" s="428"/>
      <c r="AE199" s="419"/>
      <c r="AF199" s="421"/>
      <c r="AG199" s="421"/>
      <c r="AH199" s="417"/>
      <c r="AI199" s="423"/>
      <c r="AJ199" s="423"/>
      <c r="AK199" s="46"/>
      <c r="AL199" s="416"/>
      <c r="AM199" s="417"/>
      <c r="AN199" s="432"/>
      <c r="AO199" s="413"/>
      <c r="AP199" s="414"/>
      <c r="AQ199" s="414"/>
      <c r="AR199" s="414"/>
      <c r="AS199" s="414"/>
      <c r="AT199" s="414"/>
      <c r="AU199" s="413"/>
      <c r="AV199" s="414"/>
      <c r="AW199" s="414"/>
      <c r="AX199" s="414"/>
      <c r="AY199" s="414"/>
      <c r="AZ199" s="414"/>
      <c r="BA199" s="414"/>
      <c r="BB199" s="414"/>
      <c r="BC199" s="414"/>
      <c r="BD199" s="414"/>
      <c r="BE199" s="414"/>
      <c r="BF199" s="414"/>
      <c r="BG199" s="414"/>
      <c r="BH199" s="414"/>
      <c r="BI199" s="414"/>
      <c r="BJ199" s="414"/>
      <c r="BK199" s="414"/>
      <c r="BL199" s="414"/>
      <c r="BM199" s="414"/>
    </row>
    <row r="200" spans="1:65" s="42" customFormat="1" ht="5.25" customHeight="1" x14ac:dyDescent="0.25">
      <c r="A200" s="413"/>
      <c r="B200" s="413"/>
      <c r="C200" s="413"/>
      <c r="D200" s="413"/>
      <c r="E200" s="413"/>
      <c r="F200" s="413"/>
      <c r="G200" s="413"/>
      <c r="H200" s="413"/>
      <c r="I200" s="413"/>
      <c r="J200" s="413"/>
      <c r="K200" s="413"/>
      <c r="L200" s="413"/>
      <c r="M200" s="413"/>
      <c r="N200" s="434"/>
      <c r="O200" s="413"/>
      <c r="P200" s="436"/>
      <c r="Q200" s="439"/>
      <c r="R200" s="47" t="s">
        <v>655</v>
      </c>
      <c r="S200" s="44"/>
      <c r="T200" s="44"/>
      <c r="U200" s="416"/>
      <c r="V200" s="417"/>
      <c r="W200" s="432"/>
      <c r="X200" s="441"/>
      <c r="Y200" s="428"/>
      <c r="Z200" s="421"/>
      <c r="AA200" s="426"/>
      <c r="AB200" s="421"/>
      <c r="AC200" s="430"/>
      <c r="AD200" s="428"/>
      <c r="AE200" s="419"/>
      <c r="AF200" s="421"/>
      <c r="AG200" s="421"/>
      <c r="AH200" s="417"/>
      <c r="AI200" s="423"/>
      <c r="AJ200" s="423"/>
      <c r="AK200" s="46"/>
      <c r="AL200" s="416"/>
      <c r="AM200" s="417"/>
      <c r="AN200" s="432"/>
      <c r="AO200" s="413"/>
      <c r="AP200" s="414"/>
      <c r="AQ200" s="414"/>
      <c r="AR200" s="414"/>
      <c r="AS200" s="414"/>
      <c r="AT200" s="414"/>
      <c r="AU200" s="413"/>
      <c r="AV200" s="414"/>
      <c r="AW200" s="414"/>
      <c r="AX200" s="414"/>
      <c r="AY200" s="414"/>
      <c r="AZ200" s="414"/>
      <c r="BA200" s="414"/>
      <c r="BB200" s="414"/>
      <c r="BC200" s="414"/>
      <c r="BD200" s="414"/>
      <c r="BE200" s="414"/>
      <c r="BF200" s="414"/>
      <c r="BG200" s="414"/>
      <c r="BH200" s="414"/>
      <c r="BI200" s="414"/>
      <c r="BJ200" s="414"/>
      <c r="BK200" s="414"/>
      <c r="BL200" s="414"/>
      <c r="BM200" s="414"/>
    </row>
    <row r="201" spans="1:65" s="42" customFormat="1" ht="5.25" customHeight="1" x14ac:dyDescent="0.25">
      <c r="A201" s="413"/>
      <c r="B201" s="413"/>
      <c r="C201" s="413"/>
      <c r="D201" s="413"/>
      <c r="E201" s="413"/>
      <c r="F201" s="413"/>
      <c r="G201" s="413"/>
      <c r="H201" s="413"/>
      <c r="I201" s="413"/>
      <c r="J201" s="413"/>
      <c r="K201" s="413"/>
      <c r="L201" s="413"/>
      <c r="M201" s="413"/>
      <c r="N201" s="434"/>
      <c r="O201" s="413"/>
      <c r="P201" s="436"/>
      <c r="Q201" s="439"/>
      <c r="R201" s="47" t="s">
        <v>656</v>
      </c>
      <c r="S201" s="44"/>
      <c r="T201" s="44"/>
      <c r="U201" s="416"/>
      <c r="V201" s="417"/>
      <c r="W201" s="432"/>
      <c r="X201" s="441"/>
      <c r="Y201" s="428"/>
      <c r="Z201" s="421"/>
      <c r="AA201" s="426"/>
      <c r="AB201" s="421"/>
      <c r="AC201" s="430"/>
      <c r="AD201" s="428"/>
      <c r="AE201" s="419"/>
      <c r="AF201" s="421"/>
      <c r="AG201" s="421"/>
      <c r="AH201" s="417"/>
      <c r="AI201" s="423"/>
      <c r="AJ201" s="423"/>
      <c r="AK201" s="46"/>
      <c r="AL201" s="416"/>
      <c r="AM201" s="417"/>
      <c r="AN201" s="432"/>
      <c r="AO201" s="413"/>
      <c r="AP201" s="414"/>
      <c r="AQ201" s="414"/>
      <c r="AR201" s="414"/>
      <c r="AS201" s="414"/>
      <c r="AT201" s="414"/>
      <c r="AU201" s="413"/>
      <c r="AV201" s="414"/>
      <c r="AW201" s="414"/>
      <c r="AX201" s="414"/>
      <c r="AY201" s="414"/>
      <c r="AZ201" s="414"/>
      <c r="BA201" s="414"/>
      <c r="BB201" s="414"/>
      <c r="BC201" s="414"/>
      <c r="BD201" s="414"/>
      <c r="BE201" s="414"/>
      <c r="BF201" s="414"/>
      <c r="BG201" s="414"/>
      <c r="BH201" s="414"/>
      <c r="BI201" s="414"/>
      <c r="BJ201" s="414"/>
      <c r="BK201" s="414"/>
      <c r="BL201" s="414"/>
      <c r="BM201" s="414"/>
    </row>
    <row r="202" spans="1:65" s="42" customFormat="1" ht="5.25" customHeight="1" x14ac:dyDescent="0.25">
      <c r="A202" s="413"/>
      <c r="B202" s="413"/>
      <c r="C202" s="413"/>
      <c r="D202" s="413"/>
      <c r="E202" s="413"/>
      <c r="F202" s="413"/>
      <c r="G202" s="413"/>
      <c r="H202" s="413"/>
      <c r="I202" s="413"/>
      <c r="J202" s="413"/>
      <c r="K202" s="413"/>
      <c r="L202" s="413"/>
      <c r="M202" s="413"/>
      <c r="N202" s="434"/>
      <c r="O202" s="413"/>
      <c r="P202" s="436"/>
      <c r="Q202" s="439"/>
      <c r="R202" s="47" t="s">
        <v>657</v>
      </c>
      <c r="S202" s="44"/>
      <c r="T202" s="44"/>
      <c r="U202" s="416"/>
      <c r="V202" s="417"/>
      <c r="W202" s="432"/>
      <c r="X202" s="441"/>
      <c r="Y202" s="428"/>
      <c r="Z202" s="421"/>
      <c r="AA202" s="426"/>
      <c r="AB202" s="421"/>
      <c r="AC202" s="430"/>
      <c r="AD202" s="428"/>
      <c r="AE202" s="419"/>
      <c r="AF202" s="421"/>
      <c r="AG202" s="421"/>
      <c r="AH202" s="417"/>
      <c r="AI202" s="423"/>
      <c r="AJ202" s="423"/>
      <c r="AK202" s="46"/>
      <c r="AL202" s="416"/>
      <c r="AM202" s="417"/>
      <c r="AN202" s="432"/>
      <c r="AO202" s="413"/>
      <c r="AP202" s="414"/>
      <c r="AQ202" s="414"/>
      <c r="AR202" s="414"/>
      <c r="AS202" s="414"/>
      <c r="AT202" s="414"/>
      <c r="AU202" s="413"/>
      <c r="AV202" s="414"/>
      <c r="AW202" s="414"/>
      <c r="AX202" s="414"/>
      <c r="AY202" s="414"/>
      <c r="AZ202" s="414"/>
      <c r="BA202" s="414"/>
      <c r="BB202" s="414"/>
      <c r="BC202" s="414"/>
      <c r="BD202" s="414"/>
      <c r="BE202" s="414"/>
      <c r="BF202" s="414"/>
      <c r="BG202" s="414"/>
      <c r="BH202" s="414"/>
      <c r="BI202" s="414"/>
      <c r="BJ202" s="414"/>
      <c r="BK202" s="414"/>
      <c r="BL202" s="414"/>
      <c r="BM202" s="414"/>
    </row>
    <row r="203" spans="1:65" s="42" customFormat="1" ht="5.25" customHeight="1" x14ac:dyDescent="0.25">
      <c r="A203" s="413"/>
      <c r="B203" s="413"/>
      <c r="C203" s="413"/>
      <c r="D203" s="413"/>
      <c r="E203" s="413"/>
      <c r="F203" s="413"/>
      <c r="G203" s="413"/>
      <c r="H203" s="413"/>
      <c r="I203" s="413"/>
      <c r="J203" s="413"/>
      <c r="K203" s="413"/>
      <c r="L203" s="413"/>
      <c r="M203" s="413"/>
      <c r="N203" s="434"/>
      <c r="O203" s="413"/>
      <c r="P203" s="436"/>
      <c r="Q203" s="439"/>
      <c r="R203" s="47" t="s">
        <v>658</v>
      </c>
      <c r="S203" s="44"/>
      <c r="T203" s="44"/>
      <c r="U203" s="416"/>
      <c r="V203" s="417"/>
      <c r="W203" s="432"/>
      <c r="X203" s="441"/>
      <c r="Y203" s="428"/>
      <c r="Z203" s="421"/>
      <c r="AA203" s="426"/>
      <c r="AB203" s="421"/>
      <c r="AC203" s="430"/>
      <c r="AD203" s="428"/>
      <c r="AE203" s="419"/>
      <c r="AF203" s="421"/>
      <c r="AG203" s="421"/>
      <c r="AH203" s="417"/>
      <c r="AI203" s="423"/>
      <c r="AJ203" s="423"/>
      <c r="AK203" s="46"/>
      <c r="AL203" s="416"/>
      <c r="AM203" s="417"/>
      <c r="AN203" s="432"/>
      <c r="AO203" s="413"/>
      <c r="AP203" s="414"/>
      <c r="AQ203" s="414"/>
      <c r="AR203" s="414"/>
      <c r="AS203" s="414"/>
      <c r="AT203" s="414"/>
      <c r="AU203" s="413"/>
      <c r="AV203" s="414"/>
      <c r="AW203" s="414"/>
      <c r="AX203" s="414"/>
      <c r="AY203" s="414"/>
      <c r="AZ203" s="414"/>
      <c r="BA203" s="414"/>
      <c r="BB203" s="414"/>
      <c r="BC203" s="414"/>
      <c r="BD203" s="414"/>
      <c r="BE203" s="414"/>
      <c r="BF203" s="414"/>
      <c r="BG203" s="414"/>
      <c r="BH203" s="414"/>
      <c r="BI203" s="414"/>
      <c r="BJ203" s="414"/>
      <c r="BK203" s="414"/>
      <c r="BL203" s="414"/>
      <c r="BM203" s="414"/>
    </row>
    <row r="204" spans="1:65" s="42" customFormat="1" ht="5.25" customHeight="1" x14ac:dyDescent="0.25">
      <c r="A204" s="413"/>
      <c r="B204" s="413"/>
      <c r="C204" s="413"/>
      <c r="D204" s="413"/>
      <c r="E204" s="413"/>
      <c r="F204" s="413"/>
      <c r="G204" s="413"/>
      <c r="H204" s="413"/>
      <c r="I204" s="413"/>
      <c r="J204" s="413"/>
      <c r="K204" s="413"/>
      <c r="L204" s="413"/>
      <c r="M204" s="413"/>
      <c r="N204" s="434"/>
      <c r="O204" s="413"/>
      <c r="P204" s="436"/>
      <c r="Q204" s="439"/>
      <c r="R204" s="47" t="s">
        <v>659</v>
      </c>
      <c r="S204" s="44"/>
      <c r="T204" s="44"/>
      <c r="U204" s="416"/>
      <c r="V204" s="417"/>
      <c r="W204" s="432"/>
      <c r="X204" s="441"/>
      <c r="Y204" s="428"/>
      <c r="Z204" s="421"/>
      <c r="AA204" s="426"/>
      <c r="AB204" s="421"/>
      <c r="AC204" s="430"/>
      <c r="AD204" s="428"/>
      <c r="AE204" s="419"/>
      <c r="AF204" s="421"/>
      <c r="AG204" s="421"/>
      <c r="AH204" s="417"/>
      <c r="AI204" s="423"/>
      <c r="AJ204" s="423"/>
      <c r="AK204" s="46"/>
      <c r="AL204" s="416"/>
      <c r="AM204" s="417"/>
      <c r="AN204" s="432"/>
      <c r="AO204" s="413"/>
      <c r="AP204" s="414"/>
      <c r="AQ204" s="414"/>
      <c r="AR204" s="414"/>
      <c r="AS204" s="414"/>
      <c r="AT204" s="414"/>
      <c r="AU204" s="413"/>
      <c r="AV204" s="414"/>
      <c r="AW204" s="414"/>
      <c r="AX204" s="414"/>
      <c r="AY204" s="414"/>
      <c r="AZ204" s="414"/>
      <c r="BA204" s="414"/>
      <c r="BB204" s="414"/>
      <c r="BC204" s="414"/>
      <c r="BD204" s="414"/>
      <c r="BE204" s="414"/>
      <c r="BF204" s="414"/>
      <c r="BG204" s="414"/>
      <c r="BH204" s="414"/>
      <c r="BI204" s="414"/>
      <c r="BJ204" s="414"/>
      <c r="BK204" s="414"/>
      <c r="BL204" s="414"/>
      <c r="BM204" s="414"/>
    </row>
    <row r="205" spans="1:65" s="42" customFormat="1" ht="5.25" customHeight="1" x14ac:dyDescent="0.25">
      <c r="A205" s="413"/>
      <c r="B205" s="413"/>
      <c r="C205" s="413"/>
      <c r="D205" s="413"/>
      <c r="E205" s="413"/>
      <c r="F205" s="413"/>
      <c r="G205" s="413"/>
      <c r="H205" s="413"/>
      <c r="I205" s="413"/>
      <c r="J205" s="413"/>
      <c r="K205" s="413"/>
      <c r="L205" s="413"/>
      <c r="M205" s="413"/>
      <c r="N205" s="434"/>
      <c r="O205" s="413"/>
      <c r="P205" s="436"/>
      <c r="Q205" s="439"/>
      <c r="R205" s="47" t="s">
        <v>660</v>
      </c>
      <c r="S205" s="44"/>
      <c r="T205" s="44"/>
      <c r="U205" s="416"/>
      <c r="V205" s="417"/>
      <c r="W205" s="432"/>
      <c r="X205" s="441"/>
      <c r="Y205" s="428"/>
      <c r="Z205" s="421"/>
      <c r="AA205" s="426"/>
      <c r="AB205" s="421"/>
      <c r="AC205" s="430"/>
      <c r="AD205" s="428"/>
      <c r="AE205" s="419"/>
      <c r="AF205" s="421"/>
      <c r="AG205" s="421"/>
      <c r="AH205" s="417"/>
      <c r="AI205" s="423"/>
      <c r="AJ205" s="423"/>
      <c r="AK205" s="46"/>
      <c r="AL205" s="416"/>
      <c r="AM205" s="417"/>
      <c r="AN205" s="432"/>
      <c r="AO205" s="413"/>
      <c r="AP205" s="414"/>
      <c r="AQ205" s="414"/>
      <c r="AR205" s="414"/>
      <c r="AS205" s="414"/>
      <c r="AT205" s="414"/>
      <c r="AU205" s="413"/>
      <c r="AV205" s="414"/>
      <c r="AW205" s="414"/>
      <c r="AX205" s="414"/>
      <c r="AY205" s="414"/>
      <c r="AZ205" s="414"/>
      <c r="BA205" s="414"/>
      <c r="BB205" s="414"/>
      <c r="BC205" s="414"/>
      <c r="BD205" s="414"/>
      <c r="BE205" s="414"/>
      <c r="BF205" s="414"/>
      <c r="BG205" s="414"/>
      <c r="BH205" s="414"/>
      <c r="BI205" s="414"/>
      <c r="BJ205" s="414"/>
      <c r="BK205" s="414"/>
      <c r="BL205" s="414"/>
      <c r="BM205" s="414"/>
    </row>
    <row r="206" spans="1:65" s="42" customFormat="1" ht="5.25" customHeight="1" x14ac:dyDescent="0.25">
      <c r="A206" s="413"/>
      <c r="B206" s="413"/>
      <c r="C206" s="413"/>
      <c r="D206" s="413"/>
      <c r="E206" s="413"/>
      <c r="F206" s="413"/>
      <c r="G206" s="413"/>
      <c r="H206" s="413"/>
      <c r="I206" s="413"/>
      <c r="J206" s="413"/>
      <c r="K206" s="413"/>
      <c r="L206" s="413"/>
      <c r="M206" s="413"/>
      <c r="N206" s="434"/>
      <c r="O206" s="413"/>
      <c r="P206" s="437"/>
      <c r="Q206" s="440"/>
      <c r="R206" s="45" t="s">
        <v>661</v>
      </c>
      <c r="S206" s="44">
        <f>COUNTA(S187:S205)</f>
        <v>0</v>
      </c>
      <c r="T206" s="44">
        <f>COUNTA(T187:T205)</f>
        <v>0</v>
      </c>
      <c r="U206" s="416"/>
      <c r="V206" s="417"/>
      <c r="W206" s="432"/>
      <c r="X206" s="441"/>
      <c r="Y206" s="428"/>
      <c r="Z206" s="421"/>
      <c r="AA206" s="427"/>
      <c r="AB206" s="421"/>
      <c r="AC206" s="431"/>
      <c r="AD206" s="428"/>
      <c r="AE206" s="419"/>
      <c r="AF206" s="421"/>
      <c r="AG206" s="421"/>
      <c r="AH206" s="417"/>
      <c r="AI206" s="424"/>
      <c r="AJ206" s="424"/>
      <c r="AK206" s="43"/>
      <c r="AL206" s="416"/>
      <c r="AM206" s="417"/>
      <c r="AN206" s="432"/>
      <c r="AO206" s="413"/>
      <c r="AP206" s="414"/>
      <c r="AQ206" s="414"/>
      <c r="AR206" s="414"/>
      <c r="AS206" s="414"/>
      <c r="AT206" s="414"/>
      <c r="AU206" s="413"/>
      <c r="AV206" s="414"/>
      <c r="AW206" s="414"/>
      <c r="AX206" s="414"/>
      <c r="AY206" s="414"/>
      <c r="AZ206" s="414"/>
      <c r="BA206" s="414"/>
      <c r="BB206" s="414"/>
      <c r="BC206" s="414"/>
      <c r="BD206" s="414"/>
      <c r="BE206" s="414"/>
      <c r="BF206" s="414"/>
      <c r="BG206" s="414"/>
      <c r="BH206" s="414"/>
      <c r="BI206" s="414"/>
      <c r="BJ206" s="414"/>
      <c r="BK206" s="414"/>
      <c r="BL206" s="414"/>
      <c r="BM206" s="414"/>
    </row>
    <row r="207" spans="1:65" s="42" customFormat="1" ht="5.25" customHeight="1" x14ac:dyDescent="0.25">
      <c r="A207" s="413">
        <v>9</v>
      </c>
      <c r="B207" s="413" t="s">
        <v>522</v>
      </c>
      <c r="C207" s="413" t="s">
        <v>735</v>
      </c>
      <c r="D207" s="413"/>
      <c r="E207" s="413" t="s">
        <v>736</v>
      </c>
      <c r="F207" s="413" t="s">
        <v>737</v>
      </c>
      <c r="G207" s="413"/>
      <c r="H207" s="413"/>
      <c r="I207" s="413"/>
      <c r="J207" s="413"/>
      <c r="K207" s="413"/>
      <c r="L207" s="413"/>
      <c r="M207" s="413"/>
      <c r="N207" s="434" t="s">
        <v>627</v>
      </c>
      <c r="O207" s="413"/>
      <c r="P207" s="435" t="str">
        <f>IF(O207=0,"Defina la frecuencia",IF(O207="Se espera que el evento ocurra en la mayoria de las circunstancias
Mas de 1 vez en el año","Casi seguro",IF(O207="Es viable que el evento ocurra en la mayoria de las circunstancias.
Al menos 1 vez en el ultimo año","Probable",IF(O207="El Evento podrá ocurrir en algun momento.
Al menos 1 vez en los ultimos 2 años","Posible",IF(O207="El Evento podrá ocurrir en algun momento.
Al menos 1 vez en los ultimos 5 años","Improbable","Rara vez")))))</f>
        <v>Defina la frecuencia</v>
      </c>
      <c r="Q207" s="438">
        <f>IF(P207="Casi seguro",100%,IF(P207="Probable",80%,IF(P207="Posible",60%,IF(P207="Improbable",40%,IF(P207="Rara vez",20%,0)))))</f>
        <v>0</v>
      </c>
      <c r="R207" s="47" t="s">
        <v>629</v>
      </c>
      <c r="S207" s="44"/>
      <c r="T207" s="44"/>
      <c r="U207" s="416" t="str">
        <f>IF(S226&lt;=5,"Moderado",IF(S226&lt;=11,"Mayor","Catastrofico"))</f>
        <v>Moderado</v>
      </c>
      <c r="V207" s="417">
        <f>IF(U207=0,0,IF(U207="Moderado",60%,IF(U207="Mayor",80%,100%)))</f>
        <v>0.6</v>
      </c>
      <c r="W207" s="432" t="e">
        <f>VLOOKUP(P207,[3]Matriz!B83:G88,MATCH(U207,[3]Matriz!B83:G83,0),FALSE)</f>
        <v>#N/A</v>
      </c>
      <c r="X207" s="441" t="s">
        <v>738</v>
      </c>
      <c r="Y207" s="416" t="str">
        <f>IF(Z207="Preventivo","X",IF(Z207="Detectivo","X","X "))</f>
        <v xml:space="preserve">X </v>
      </c>
      <c r="Z207" s="419"/>
      <c r="AA207" s="425" t="str">
        <f>IF(Z207="","",IF(Z207="Preventivo",25%,15%))</f>
        <v/>
      </c>
      <c r="AB207" s="419"/>
      <c r="AC207" s="425">
        <f>IF(AB207="Automatico",25%,15%)</f>
        <v>0.15</v>
      </c>
      <c r="AD207" s="417" t="e">
        <f>AA207+AC207</f>
        <v>#VALUE!</v>
      </c>
      <c r="AE207" s="419"/>
      <c r="AF207" s="419"/>
      <c r="AG207" s="419"/>
      <c r="AH207" s="417" t="e">
        <f>Q207-(Q207*AD207)</f>
        <v>#VALUE!</v>
      </c>
      <c r="AI207" s="422" t="e">
        <f>IF(AJ207=0,"Defina la frecuencia",IF(AJ207=20%,"Rara vez",IF(AJ207=40%,"Improbable",IF(AJ207=60%,"Posible",IF(AJ207=80%,"Probable","Casi seguro")))))</f>
        <v>#VALUE!</v>
      </c>
      <c r="AJ207" s="422" t="e">
        <f>IF(AH214&lt;20%,20%,IF(AH214&lt;40%,40%,IF(AH214&lt;60%,60%,IF(AH214&lt;80%,80%,100%))))</f>
        <v>#VALUE!</v>
      </c>
      <c r="AK207" s="48" t="e">
        <f>VALUE(AJ207)</f>
        <v>#VALUE!</v>
      </c>
      <c r="AL207" s="416" t="str">
        <f>U207</f>
        <v>Moderado</v>
      </c>
      <c r="AM207" s="417">
        <f>V207</f>
        <v>0.6</v>
      </c>
      <c r="AN207" s="432" t="e">
        <f>VLOOKUP(AI207,[3]Matriz!B83:G88,MATCH(AL207,[3]Matriz!B83:G83,0),FALSE)</f>
        <v>#VALUE!</v>
      </c>
      <c r="AO207" s="418"/>
      <c r="AP207" s="413" t="s">
        <v>739</v>
      </c>
      <c r="AQ207" s="413" t="s">
        <v>740</v>
      </c>
      <c r="AR207" s="433">
        <v>44197</v>
      </c>
      <c r="AS207" s="433" t="s">
        <v>741</v>
      </c>
      <c r="AT207" s="413"/>
      <c r="AU207" s="413"/>
      <c r="AV207" s="413"/>
      <c r="AW207" s="413"/>
      <c r="AX207" s="413"/>
      <c r="AY207" s="413"/>
      <c r="AZ207" s="413"/>
      <c r="BA207" s="415"/>
      <c r="BB207" s="413"/>
      <c r="BC207" s="413"/>
      <c r="BD207" s="413"/>
      <c r="BE207" s="413"/>
      <c r="BF207" s="413"/>
      <c r="BG207" s="415"/>
      <c r="BH207" s="413"/>
      <c r="BI207" s="413"/>
      <c r="BJ207" s="413"/>
      <c r="BK207" s="413"/>
      <c r="BL207" s="413"/>
      <c r="BM207" s="415"/>
    </row>
    <row r="208" spans="1:65" s="42" customFormat="1" ht="5.25" customHeight="1" x14ac:dyDescent="0.25">
      <c r="A208" s="413"/>
      <c r="B208" s="413"/>
      <c r="C208" s="413"/>
      <c r="D208" s="413"/>
      <c r="E208" s="413"/>
      <c r="F208" s="413"/>
      <c r="G208" s="413"/>
      <c r="H208" s="413"/>
      <c r="I208" s="413"/>
      <c r="J208" s="413"/>
      <c r="K208" s="413"/>
      <c r="L208" s="413"/>
      <c r="M208" s="413"/>
      <c r="N208" s="434"/>
      <c r="O208" s="413"/>
      <c r="P208" s="436"/>
      <c r="Q208" s="439"/>
      <c r="R208" s="47" t="s">
        <v>640</v>
      </c>
      <c r="S208" s="44"/>
      <c r="T208" s="44"/>
      <c r="U208" s="416"/>
      <c r="V208" s="417"/>
      <c r="W208" s="432"/>
      <c r="X208" s="441"/>
      <c r="Y208" s="416"/>
      <c r="Z208" s="421"/>
      <c r="AA208" s="426"/>
      <c r="AB208" s="421"/>
      <c r="AC208" s="426"/>
      <c r="AD208" s="428"/>
      <c r="AE208" s="421"/>
      <c r="AF208" s="421"/>
      <c r="AG208" s="421"/>
      <c r="AH208" s="417"/>
      <c r="AI208" s="423"/>
      <c r="AJ208" s="423"/>
      <c r="AK208" s="46"/>
      <c r="AL208" s="416"/>
      <c r="AM208" s="417"/>
      <c r="AN208" s="432"/>
      <c r="AO208" s="418"/>
      <c r="AP208" s="413"/>
      <c r="AQ208" s="414"/>
      <c r="AR208" s="414"/>
      <c r="AS208" s="414"/>
      <c r="AT208" s="414"/>
      <c r="AU208" s="413"/>
      <c r="AV208" s="413"/>
      <c r="AW208" s="413"/>
      <c r="AX208" s="413"/>
      <c r="AY208" s="414"/>
      <c r="AZ208" s="414"/>
      <c r="BA208" s="414"/>
      <c r="BB208" s="413"/>
      <c r="BC208" s="413"/>
      <c r="BD208" s="413"/>
      <c r="BE208" s="414"/>
      <c r="BF208" s="414"/>
      <c r="BG208" s="414"/>
      <c r="BH208" s="413"/>
      <c r="BI208" s="413"/>
      <c r="BJ208" s="413"/>
      <c r="BK208" s="414"/>
      <c r="BL208" s="414"/>
      <c r="BM208" s="414"/>
    </row>
    <row r="209" spans="1:65" s="42" customFormat="1" ht="5.25" customHeight="1" x14ac:dyDescent="0.25">
      <c r="A209" s="413"/>
      <c r="B209" s="413"/>
      <c r="C209" s="413"/>
      <c r="D209" s="413"/>
      <c r="E209" s="413"/>
      <c r="F209" s="413"/>
      <c r="G209" s="413"/>
      <c r="H209" s="413"/>
      <c r="I209" s="413"/>
      <c r="J209" s="413"/>
      <c r="K209" s="413"/>
      <c r="L209" s="413"/>
      <c r="M209" s="413"/>
      <c r="N209" s="434"/>
      <c r="O209" s="413"/>
      <c r="P209" s="436"/>
      <c r="Q209" s="439"/>
      <c r="R209" s="47" t="s">
        <v>641</v>
      </c>
      <c r="S209" s="44"/>
      <c r="T209" s="44"/>
      <c r="U209" s="416"/>
      <c r="V209" s="417"/>
      <c r="W209" s="432"/>
      <c r="X209" s="441"/>
      <c r="Y209" s="416"/>
      <c r="Z209" s="421"/>
      <c r="AA209" s="426"/>
      <c r="AB209" s="421"/>
      <c r="AC209" s="426"/>
      <c r="AD209" s="428"/>
      <c r="AE209" s="421"/>
      <c r="AF209" s="421"/>
      <c r="AG209" s="421"/>
      <c r="AH209" s="417"/>
      <c r="AI209" s="423"/>
      <c r="AJ209" s="423"/>
      <c r="AK209" s="46"/>
      <c r="AL209" s="416"/>
      <c r="AM209" s="417"/>
      <c r="AN209" s="432"/>
      <c r="AO209" s="418"/>
      <c r="AP209" s="413"/>
      <c r="AQ209" s="414"/>
      <c r="AR209" s="414"/>
      <c r="AS209" s="414"/>
      <c r="AT209" s="414"/>
      <c r="AU209" s="413"/>
      <c r="AV209" s="413"/>
      <c r="AW209" s="413"/>
      <c r="AX209" s="413"/>
      <c r="AY209" s="414"/>
      <c r="AZ209" s="414"/>
      <c r="BA209" s="414"/>
      <c r="BB209" s="413"/>
      <c r="BC209" s="413"/>
      <c r="BD209" s="413"/>
      <c r="BE209" s="414"/>
      <c r="BF209" s="414"/>
      <c r="BG209" s="414"/>
      <c r="BH209" s="413"/>
      <c r="BI209" s="413"/>
      <c r="BJ209" s="413"/>
      <c r="BK209" s="414"/>
      <c r="BL209" s="414"/>
      <c r="BM209" s="414"/>
    </row>
    <row r="210" spans="1:65" s="42" customFormat="1" ht="5.25" customHeight="1" x14ac:dyDescent="0.25">
      <c r="A210" s="413"/>
      <c r="B210" s="413"/>
      <c r="C210" s="413"/>
      <c r="D210" s="413"/>
      <c r="E210" s="413"/>
      <c r="F210" s="413"/>
      <c r="G210" s="413"/>
      <c r="H210" s="413"/>
      <c r="I210" s="413"/>
      <c r="J210" s="413"/>
      <c r="K210" s="413"/>
      <c r="L210" s="413"/>
      <c r="M210" s="413"/>
      <c r="N210" s="434"/>
      <c r="O210" s="413"/>
      <c r="P210" s="436"/>
      <c r="Q210" s="439"/>
      <c r="R210" s="47" t="s">
        <v>642</v>
      </c>
      <c r="S210" s="44"/>
      <c r="T210" s="44"/>
      <c r="U210" s="416"/>
      <c r="V210" s="417"/>
      <c r="W210" s="432"/>
      <c r="X210" s="441"/>
      <c r="Y210" s="416"/>
      <c r="Z210" s="421"/>
      <c r="AA210" s="426"/>
      <c r="AB210" s="421"/>
      <c r="AC210" s="426"/>
      <c r="AD210" s="428"/>
      <c r="AE210" s="421"/>
      <c r="AF210" s="421"/>
      <c r="AG210" s="421"/>
      <c r="AH210" s="417"/>
      <c r="AI210" s="423"/>
      <c r="AJ210" s="423"/>
      <c r="AK210" s="46"/>
      <c r="AL210" s="416"/>
      <c r="AM210" s="417"/>
      <c r="AN210" s="432"/>
      <c r="AO210" s="418"/>
      <c r="AP210" s="413"/>
      <c r="AQ210" s="414"/>
      <c r="AR210" s="414"/>
      <c r="AS210" s="414"/>
      <c r="AT210" s="414"/>
      <c r="AU210" s="413"/>
      <c r="AV210" s="413"/>
      <c r="AW210" s="413"/>
      <c r="AX210" s="413"/>
      <c r="AY210" s="414"/>
      <c r="AZ210" s="414"/>
      <c r="BA210" s="414"/>
      <c r="BB210" s="413"/>
      <c r="BC210" s="413"/>
      <c r="BD210" s="413"/>
      <c r="BE210" s="414"/>
      <c r="BF210" s="414"/>
      <c r="BG210" s="414"/>
      <c r="BH210" s="413"/>
      <c r="BI210" s="413"/>
      <c r="BJ210" s="413"/>
      <c r="BK210" s="414"/>
      <c r="BL210" s="414"/>
      <c r="BM210" s="414"/>
    </row>
    <row r="211" spans="1:65" s="42" customFormat="1" ht="5.25" customHeight="1" x14ac:dyDescent="0.25">
      <c r="A211" s="413"/>
      <c r="B211" s="413"/>
      <c r="C211" s="413"/>
      <c r="D211" s="413"/>
      <c r="E211" s="413"/>
      <c r="F211" s="413"/>
      <c r="G211" s="413"/>
      <c r="H211" s="413"/>
      <c r="I211" s="413"/>
      <c r="J211" s="413"/>
      <c r="K211" s="413"/>
      <c r="L211" s="413"/>
      <c r="M211" s="413"/>
      <c r="N211" s="434"/>
      <c r="O211" s="413"/>
      <c r="P211" s="436"/>
      <c r="Q211" s="439"/>
      <c r="R211" s="47" t="s">
        <v>643</v>
      </c>
      <c r="S211" s="44"/>
      <c r="T211" s="44"/>
      <c r="U211" s="416"/>
      <c r="V211" s="417"/>
      <c r="W211" s="432"/>
      <c r="X211" s="441"/>
      <c r="Y211" s="416"/>
      <c r="Z211" s="421"/>
      <c r="AA211" s="426"/>
      <c r="AB211" s="421"/>
      <c r="AC211" s="426"/>
      <c r="AD211" s="428"/>
      <c r="AE211" s="421"/>
      <c r="AF211" s="421"/>
      <c r="AG211" s="421"/>
      <c r="AH211" s="417"/>
      <c r="AI211" s="423"/>
      <c r="AJ211" s="423"/>
      <c r="AK211" s="46"/>
      <c r="AL211" s="416"/>
      <c r="AM211" s="417"/>
      <c r="AN211" s="432"/>
      <c r="AO211" s="418"/>
      <c r="AP211" s="413"/>
      <c r="AQ211" s="414"/>
      <c r="AR211" s="414"/>
      <c r="AS211" s="414"/>
      <c r="AT211" s="414"/>
      <c r="AU211" s="413"/>
      <c r="AV211" s="413"/>
      <c r="AW211" s="413"/>
      <c r="AX211" s="413"/>
      <c r="AY211" s="414"/>
      <c r="AZ211" s="414"/>
      <c r="BA211" s="414"/>
      <c r="BB211" s="413"/>
      <c r="BC211" s="413"/>
      <c r="BD211" s="413"/>
      <c r="BE211" s="414"/>
      <c r="BF211" s="414"/>
      <c r="BG211" s="414"/>
      <c r="BH211" s="413"/>
      <c r="BI211" s="413"/>
      <c r="BJ211" s="413"/>
      <c r="BK211" s="414"/>
      <c r="BL211" s="414"/>
      <c r="BM211" s="414"/>
    </row>
    <row r="212" spans="1:65" s="42" customFormat="1" ht="5.25" customHeight="1" x14ac:dyDescent="0.25">
      <c r="A212" s="413"/>
      <c r="B212" s="413"/>
      <c r="C212" s="413"/>
      <c r="D212" s="413"/>
      <c r="E212" s="413"/>
      <c r="F212" s="413"/>
      <c r="G212" s="413"/>
      <c r="H212" s="413"/>
      <c r="I212" s="413"/>
      <c r="J212" s="413"/>
      <c r="K212" s="413"/>
      <c r="L212" s="413"/>
      <c r="M212" s="413"/>
      <c r="N212" s="434"/>
      <c r="O212" s="413"/>
      <c r="P212" s="436"/>
      <c r="Q212" s="439"/>
      <c r="R212" s="47" t="s">
        <v>644</v>
      </c>
      <c r="S212" s="44"/>
      <c r="T212" s="44"/>
      <c r="U212" s="416"/>
      <c r="V212" s="417"/>
      <c r="W212" s="432"/>
      <c r="X212" s="441"/>
      <c r="Y212" s="416"/>
      <c r="Z212" s="421"/>
      <c r="AA212" s="426"/>
      <c r="AB212" s="421"/>
      <c r="AC212" s="426"/>
      <c r="AD212" s="428"/>
      <c r="AE212" s="421"/>
      <c r="AF212" s="421"/>
      <c r="AG212" s="421"/>
      <c r="AH212" s="417"/>
      <c r="AI212" s="423"/>
      <c r="AJ212" s="423"/>
      <c r="AK212" s="46"/>
      <c r="AL212" s="416"/>
      <c r="AM212" s="417"/>
      <c r="AN212" s="432"/>
      <c r="AO212" s="418"/>
      <c r="AP212" s="413"/>
      <c r="AQ212" s="414"/>
      <c r="AR212" s="414"/>
      <c r="AS212" s="414"/>
      <c r="AT212" s="414"/>
      <c r="AU212" s="413"/>
      <c r="AV212" s="413"/>
      <c r="AW212" s="413"/>
      <c r="AX212" s="413"/>
      <c r="AY212" s="414"/>
      <c r="AZ212" s="414"/>
      <c r="BA212" s="414"/>
      <c r="BB212" s="413"/>
      <c r="BC212" s="413"/>
      <c r="BD212" s="413"/>
      <c r="BE212" s="414"/>
      <c r="BF212" s="414"/>
      <c r="BG212" s="414"/>
      <c r="BH212" s="413"/>
      <c r="BI212" s="413"/>
      <c r="BJ212" s="413"/>
      <c r="BK212" s="414"/>
      <c r="BL212" s="414"/>
      <c r="BM212" s="414"/>
    </row>
    <row r="213" spans="1:65" s="42" customFormat="1" ht="5.25" customHeight="1" x14ac:dyDescent="0.25">
      <c r="A213" s="413"/>
      <c r="B213" s="413"/>
      <c r="C213" s="413"/>
      <c r="D213" s="413"/>
      <c r="E213" s="413"/>
      <c r="F213" s="413"/>
      <c r="G213" s="413"/>
      <c r="H213" s="413"/>
      <c r="I213" s="413"/>
      <c r="J213" s="413"/>
      <c r="K213" s="413"/>
      <c r="L213" s="413"/>
      <c r="M213" s="413"/>
      <c r="N213" s="434"/>
      <c r="O213" s="413"/>
      <c r="P213" s="436"/>
      <c r="Q213" s="439"/>
      <c r="R213" s="47" t="s">
        <v>645</v>
      </c>
      <c r="S213" s="44"/>
      <c r="T213" s="44"/>
      <c r="U213" s="416"/>
      <c r="V213" s="417"/>
      <c r="W213" s="432"/>
      <c r="X213" s="441"/>
      <c r="Y213" s="416"/>
      <c r="Z213" s="421"/>
      <c r="AA213" s="427"/>
      <c r="AB213" s="421"/>
      <c r="AC213" s="427"/>
      <c r="AD213" s="428"/>
      <c r="AE213" s="421"/>
      <c r="AF213" s="421"/>
      <c r="AG213" s="421"/>
      <c r="AH213" s="417"/>
      <c r="AI213" s="423"/>
      <c r="AJ213" s="423"/>
      <c r="AK213" s="46"/>
      <c r="AL213" s="416"/>
      <c r="AM213" s="417"/>
      <c r="AN213" s="432"/>
      <c r="AO213" s="418"/>
      <c r="AP213" s="413"/>
      <c r="AQ213" s="414"/>
      <c r="AR213" s="414"/>
      <c r="AS213" s="414"/>
      <c r="AT213" s="414"/>
      <c r="AU213" s="413"/>
      <c r="AV213" s="413"/>
      <c r="AW213" s="413"/>
      <c r="AX213" s="413"/>
      <c r="AY213" s="414"/>
      <c r="AZ213" s="414"/>
      <c r="BA213" s="414"/>
      <c r="BB213" s="413"/>
      <c r="BC213" s="413"/>
      <c r="BD213" s="413"/>
      <c r="BE213" s="414"/>
      <c r="BF213" s="414"/>
      <c r="BG213" s="414"/>
      <c r="BH213" s="413"/>
      <c r="BI213" s="413"/>
      <c r="BJ213" s="413"/>
      <c r="BK213" s="414"/>
      <c r="BL213" s="414"/>
      <c r="BM213" s="414"/>
    </row>
    <row r="214" spans="1:65" s="42" customFormat="1" ht="5.25" customHeight="1" x14ac:dyDescent="0.25">
      <c r="A214" s="413"/>
      <c r="B214" s="413"/>
      <c r="C214" s="413"/>
      <c r="D214" s="413"/>
      <c r="E214" s="413"/>
      <c r="F214" s="413"/>
      <c r="G214" s="413"/>
      <c r="H214" s="413"/>
      <c r="I214" s="413"/>
      <c r="J214" s="413"/>
      <c r="K214" s="413"/>
      <c r="L214" s="413"/>
      <c r="M214" s="413"/>
      <c r="N214" s="434"/>
      <c r="O214" s="413"/>
      <c r="P214" s="436"/>
      <c r="Q214" s="439"/>
      <c r="R214" s="47" t="s">
        <v>646</v>
      </c>
      <c r="S214" s="44"/>
      <c r="T214" s="44"/>
      <c r="U214" s="416"/>
      <c r="V214" s="417"/>
      <c r="W214" s="432"/>
      <c r="X214" s="441"/>
      <c r="Y214" s="416" t="str">
        <f>IF(Z214="Preventivo","X",IF(Z207="Detectivo","X","X "))</f>
        <v xml:space="preserve">X </v>
      </c>
      <c r="Z214" s="419" t="s">
        <v>515</v>
      </c>
      <c r="AA214" s="425">
        <f>IF(Z214="","",IF(Z214="Preventivo",25%,15%))</f>
        <v>0.15</v>
      </c>
      <c r="AB214" s="419" t="s">
        <v>516</v>
      </c>
      <c r="AC214" s="429">
        <f>IF(AB214="Automatico",25%,15%)</f>
        <v>0.15</v>
      </c>
      <c r="AD214" s="417">
        <f>AA214+AC214</f>
        <v>0.3</v>
      </c>
      <c r="AE214" s="419"/>
      <c r="AF214" s="419"/>
      <c r="AG214" s="419"/>
      <c r="AH214" s="417" t="e">
        <f>AH207-(AH207*AD214)</f>
        <v>#VALUE!</v>
      </c>
      <c r="AI214" s="423"/>
      <c r="AJ214" s="423"/>
      <c r="AK214" s="46"/>
      <c r="AL214" s="416"/>
      <c r="AM214" s="417"/>
      <c r="AN214" s="432"/>
      <c r="AO214" s="418"/>
      <c r="AP214" s="413"/>
      <c r="AQ214" s="413"/>
      <c r="AR214" s="433"/>
      <c r="AS214" s="433"/>
      <c r="AT214" s="413"/>
      <c r="AU214" s="413"/>
      <c r="AV214" s="413"/>
      <c r="AW214" s="413"/>
      <c r="AX214" s="413"/>
      <c r="AY214" s="413"/>
      <c r="AZ214" s="413"/>
      <c r="BA214" s="415"/>
      <c r="BB214" s="413"/>
      <c r="BC214" s="413"/>
      <c r="BD214" s="413"/>
      <c r="BE214" s="413"/>
      <c r="BF214" s="413"/>
      <c r="BG214" s="415"/>
      <c r="BH214" s="413"/>
      <c r="BI214" s="413"/>
      <c r="BJ214" s="413"/>
      <c r="BK214" s="413"/>
      <c r="BL214" s="413"/>
      <c r="BM214" s="415"/>
    </row>
    <row r="215" spans="1:65" s="42" customFormat="1" ht="5.25" customHeight="1" x14ac:dyDescent="0.25">
      <c r="A215" s="413"/>
      <c r="B215" s="413"/>
      <c r="C215" s="413"/>
      <c r="D215" s="413"/>
      <c r="E215" s="413"/>
      <c r="F215" s="413"/>
      <c r="G215" s="413"/>
      <c r="H215" s="413"/>
      <c r="I215" s="413"/>
      <c r="J215" s="413"/>
      <c r="K215" s="413"/>
      <c r="L215" s="413"/>
      <c r="M215" s="413"/>
      <c r="N215" s="434"/>
      <c r="O215" s="413"/>
      <c r="P215" s="436"/>
      <c r="Q215" s="439"/>
      <c r="R215" s="47" t="s">
        <v>650</v>
      </c>
      <c r="S215" s="44"/>
      <c r="T215" s="44"/>
      <c r="U215" s="416"/>
      <c r="V215" s="417"/>
      <c r="W215" s="432"/>
      <c r="X215" s="441"/>
      <c r="Y215" s="428"/>
      <c r="Z215" s="421"/>
      <c r="AA215" s="426"/>
      <c r="AB215" s="421"/>
      <c r="AC215" s="430"/>
      <c r="AD215" s="428"/>
      <c r="AE215" s="419"/>
      <c r="AF215" s="421"/>
      <c r="AG215" s="421"/>
      <c r="AH215" s="417"/>
      <c r="AI215" s="423"/>
      <c r="AJ215" s="423"/>
      <c r="AK215" s="46"/>
      <c r="AL215" s="416"/>
      <c r="AM215" s="417"/>
      <c r="AN215" s="432"/>
      <c r="AO215" s="418"/>
      <c r="AP215" s="414"/>
      <c r="AQ215" s="414"/>
      <c r="AR215" s="414"/>
      <c r="AS215" s="414"/>
      <c r="AT215" s="414"/>
      <c r="AU215" s="413"/>
      <c r="AV215" s="414"/>
      <c r="AW215" s="414"/>
      <c r="AX215" s="414"/>
      <c r="AY215" s="414"/>
      <c r="AZ215" s="414"/>
      <c r="BA215" s="414"/>
      <c r="BB215" s="414"/>
      <c r="BC215" s="414"/>
      <c r="BD215" s="414"/>
      <c r="BE215" s="414"/>
      <c r="BF215" s="414"/>
      <c r="BG215" s="414"/>
      <c r="BH215" s="414"/>
      <c r="BI215" s="414"/>
      <c r="BJ215" s="414"/>
      <c r="BK215" s="414"/>
      <c r="BL215" s="414"/>
      <c r="BM215" s="414"/>
    </row>
    <row r="216" spans="1:65" s="42" customFormat="1" ht="5.25" customHeight="1" x14ac:dyDescent="0.25">
      <c r="A216" s="413"/>
      <c r="B216" s="413"/>
      <c r="C216" s="413"/>
      <c r="D216" s="413"/>
      <c r="E216" s="413"/>
      <c r="F216" s="413"/>
      <c r="G216" s="413"/>
      <c r="H216" s="413"/>
      <c r="I216" s="413"/>
      <c r="J216" s="413"/>
      <c r="K216" s="413"/>
      <c r="L216" s="413"/>
      <c r="M216" s="413"/>
      <c r="N216" s="434"/>
      <c r="O216" s="413"/>
      <c r="P216" s="436"/>
      <c r="Q216" s="439"/>
      <c r="R216" s="47" t="s">
        <v>651</v>
      </c>
      <c r="S216" s="44"/>
      <c r="T216" s="44"/>
      <c r="U216" s="416"/>
      <c r="V216" s="417"/>
      <c r="W216" s="432"/>
      <c r="X216" s="441"/>
      <c r="Y216" s="428"/>
      <c r="Z216" s="421"/>
      <c r="AA216" s="426"/>
      <c r="AB216" s="421"/>
      <c r="AC216" s="430"/>
      <c r="AD216" s="428"/>
      <c r="AE216" s="419"/>
      <c r="AF216" s="421"/>
      <c r="AG216" s="421"/>
      <c r="AH216" s="417"/>
      <c r="AI216" s="423"/>
      <c r="AJ216" s="423"/>
      <c r="AK216" s="46"/>
      <c r="AL216" s="416"/>
      <c r="AM216" s="417"/>
      <c r="AN216" s="432"/>
      <c r="AO216" s="418"/>
      <c r="AP216" s="414"/>
      <c r="AQ216" s="414"/>
      <c r="AR216" s="414"/>
      <c r="AS216" s="414"/>
      <c r="AT216" s="414"/>
      <c r="AU216" s="413"/>
      <c r="AV216" s="414"/>
      <c r="AW216" s="414"/>
      <c r="AX216" s="414"/>
      <c r="AY216" s="414"/>
      <c r="AZ216" s="414"/>
      <c r="BA216" s="414"/>
      <c r="BB216" s="414"/>
      <c r="BC216" s="414"/>
      <c r="BD216" s="414"/>
      <c r="BE216" s="414"/>
      <c r="BF216" s="414"/>
      <c r="BG216" s="414"/>
      <c r="BH216" s="414"/>
      <c r="BI216" s="414"/>
      <c r="BJ216" s="414"/>
      <c r="BK216" s="414"/>
      <c r="BL216" s="414"/>
      <c r="BM216" s="414"/>
    </row>
    <row r="217" spans="1:65" s="42" customFormat="1" ht="5.25" customHeight="1" x14ac:dyDescent="0.25">
      <c r="A217" s="413"/>
      <c r="B217" s="413"/>
      <c r="C217" s="413"/>
      <c r="D217" s="413"/>
      <c r="E217" s="413"/>
      <c r="F217" s="413"/>
      <c r="G217" s="413"/>
      <c r="H217" s="413"/>
      <c r="I217" s="413"/>
      <c r="J217" s="413"/>
      <c r="K217" s="413"/>
      <c r="L217" s="413"/>
      <c r="M217" s="413"/>
      <c r="N217" s="434"/>
      <c r="O217" s="413"/>
      <c r="P217" s="436"/>
      <c r="Q217" s="439"/>
      <c r="R217" s="47" t="s">
        <v>652</v>
      </c>
      <c r="S217" s="44"/>
      <c r="T217" s="44"/>
      <c r="U217" s="416"/>
      <c r="V217" s="417"/>
      <c r="W217" s="432"/>
      <c r="X217" s="441"/>
      <c r="Y217" s="428"/>
      <c r="Z217" s="421"/>
      <c r="AA217" s="426"/>
      <c r="AB217" s="421"/>
      <c r="AC217" s="430"/>
      <c r="AD217" s="428"/>
      <c r="AE217" s="419"/>
      <c r="AF217" s="421"/>
      <c r="AG217" s="421"/>
      <c r="AH217" s="417"/>
      <c r="AI217" s="423"/>
      <c r="AJ217" s="423"/>
      <c r="AK217" s="46"/>
      <c r="AL217" s="416"/>
      <c r="AM217" s="417"/>
      <c r="AN217" s="432"/>
      <c r="AO217" s="418"/>
      <c r="AP217" s="414"/>
      <c r="AQ217" s="414"/>
      <c r="AR217" s="414"/>
      <c r="AS217" s="414"/>
      <c r="AT217" s="414"/>
      <c r="AU217" s="413"/>
      <c r="AV217" s="414"/>
      <c r="AW217" s="414"/>
      <c r="AX217" s="414"/>
      <c r="AY217" s="414"/>
      <c r="AZ217" s="414"/>
      <c r="BA217" s="414"/>
      <c r="BB217" s="414"/>
      <c r="BC217" s="414"/>
      <c r="BD217" s="414"/>
      <c r="BE217" s="414"/>
      <c r="BF217" s="414"/>
      <c r="BG217" s="414"/>
      <c r="BH217" s="414"/>
      <c r="BI217" s="414"/>
      <c r="BJ217" s="414"/>
      <c r="BK217" s="414"/>
      <c r="BL217" s="414"/>
      <c r="BM217" s="414"/>
    </row>
    <row r="218" spans="1:65" s="42" customFormat="1" ht="5.25" customHeight="1" x14ac:dyDescent="0.25">
      <c r="A218" s="413"/>
      <c r="B218" s="413"/>
      <c r="C218" s="413"/>
      <c r="D218" s="413"/>
      <c r="E218" s="413"/>
      <c r="F218" s="413"/>
      <c r="G218" s="413"/>
      <c r="H218" s="413"/>
      <c r="I218" s="413"/>
      <c r="J218" s="413"/>
      <c r="K218" s="413"/>
      <c r="L218" s="413"/>
      <c r="M218" s="413"/>
      <c r="N218" s="434"/>
      <c r="O218" s="413"/>
      <c r="P218" s="436"/>
      <c r="Q218" s="439"/>
      <c r="R218" s="47" t="s">
        <v>653</v>
      </c>
      <c r="S218" s="44"/>
      <c r="T218" s="44"/>
      <c r="U218" s="416"/>
      <c r="V218" s="417"/>
      <c r="W218" s="432"/>
      <c r="X218" s="441"/>
      <c r="Y218" s="428"/>
      <c r="Z218" s="421"/>
      <c r="AA218" s="426"/>
      <c r="AB218" s="421"/>
      <c r="AC218" s="430"/>
      <c r="AD218" s="428"/>
      <c r="AE218" s="419"/>
      <c r="AF218" s="421"/>
      <c r="AG218" s="421"/>
      <c r="AH218" s="417"/>
      <c r="AI218" s="423"/>
      <c r="AJ218" s="423"/>
      <c r="AK218" s="46"/>
      <c r="AL218" s="416"/>
      <c r="AM218" s="417"/>
      <c r="AN218" s="432"/>
      <c r="AO218" s="418"/>
      <c r="AP218" s="414"/>
      <c r="AQ218" s="414"/>
      <c r="AR218" s="414"/>
      <c r="AS218" s="414"/>
      <c r="AT218" s="414"/>
      <c r="AU218" s="413"/>
      <c r="AV218" s="414"/>
      <c r="AW218" s="414"/>
      <c r="AX218" s="414"/>
      <c r="AY218" s="414"/>
      <c r="AZ218" s="414"/>
      <c r="BA218" s="414"/>
      <c r="BB218" s="414"/>
      <c r="BC218" s="414"/>
      <c r="BD218" s="414"/>
      <c r="BE218" s="414"/>
      <c r="BF218" s="414"/>
      <c r="BG218" s="414"/>
      <c r="BH218" s="414"/>
      <c r="BI218" s="414"/>
      <c r="BJ218" s="414"/>
      <c r="BK218" s="414"/>
      <c r="BL218" s="414"/>
      <c r="BM218" s="414"/>
    </row>
    <row r="219" spans="1:65" s="42" customFormat="1" ht="5.25" customHeight="1" x14ac:dyDescent="0.25">
      <c r="A219" s="413"/>
      <c r="B219" s="413"/>
      <c r="C219" s="413"/>
      <c r="D219" s="413"/>
      <c r="E219" s="413"/>
      <c r="F219" s="413"/>
      <c r="G219" s="413"/>
      <c r="H219" s="413"/>
      <c r="I219" s="413"/>
      <c r="J219" s="413"/>
      <c r="K219" s="413"/>
      <c r="L219" s="413"/>
      <c r="M219" s="413"/>
      <c r="N219" s="434"/>
      <c r="O219" s="413"/>
      <c r="P219" s="436"/>
      <c r="Q219" s="439"/>
      <c r="R219" s="47" t="s">
        <v>654</v>
      </c>
      <c r="S219" s="44"/>
      <c r="T219" s="44"/>
      <c r="U219" s="416"/>
      <c r="V219" s="417"/>
      <c r="W219" s="432"/>
      <c r="X219" s="441"/>
      <c r="Y219" s="428"/>
      <c r="Z219" s="421"/>
      <c r="AA219" s="426"/>
      <c r="AB219" s="421"/>
      <c r="AC219" s="430"/>
      <c r="AD219" s="428"/>
      <c r="AE219" s="419"/>
      <c r="AF219" s="421"/>
      <c r="AG219" s="421"/>
      <c r="AH219" s="417"/>
      <c r="AI219" s="423"/>
      <c r="AJ219" s="423"/>
      <c r="AK219" s="46"/>
      <c r="AL219" s="416"/>
      <c r="AM219" s="417"/>
      <c r="AN219" s="432"/>
      <c r="AO219" s="418"/>
      <c r="AP219" s="414"/>
      <c r="AQ219" s="414"/>
      <c r="AR219" s="414"/>
      <c r="AS219" s="414"/>
      <c r="AT219" s="414"/>
      <c r="AU219" s="413"/>
      <c r="AV219" s="414"/>
      <c r="AW219" s="414"/>
      <c r="AX219" s="414"/>
      <c r="AY219" s="414"/>
      <c r="AZ219" s="414"/>
      <c r="BA219" s="414"/>
      <c r="BB219" s="414"/>
      <c r="BC219" s="414"/>
      <c r="BD219" s="414"/>
      <c r="BE219" s="414"/>
      <c r="BF219" s="414"/>
      <c r="BG219" s="414"/>
      <c r="BH219" s="414"/>
      <c r="BI219" s="414"/>
      <c r="BJ219" s="414"/>
      <c r="BK219" s="414"/>
      <c r="BL219" s="414"/>
      <c r="BM219" s="414"/>
    </row>
    <row r="220" spans="1:65" s="42" customFormat="1" ht="5.25" customHeight="1" x14ac:dyDescent="0.25">
      <c r="A220" s="413"/>
      <c r="B220" s="413"/>
      <c r="C220" s="413"/>
      <c r="D220" s="413"/>
      <c r="E220" s="413"/>
      <c r="F220" s="413"/>
      <c r="G220" s="413"/>
      <c r="H220" s="413"/>
      <c r="I220" s="413"/>
      <c r="J220" s="413"/>
      <c r="K220" s="413"/>
      <c r="L220" s="413"/>
      <c r="M220" s="413"/>
      <c r="N220" s="434"/>
      <c r="O220" s="413"/>
      <c r="P220" s="436"/>
      <c r="Q220" s="439"/>
      <c r="R220" s="47" t="s">
        <v>655</v>
      </c>
      <c r="S220" s="44"/>
      <c r="T220" s="44"/>
      <c r="U220" s="416"/>
      <c r="V220" s="417"/>
      <c r="W220" s="432"/>
      <c r="X220" s="441"/>
      <c r="Y220" s="428"/>
      <c r="Z220" s="421"/>
      <c r="AA220" s="426"/>
      <c r="AB220" s="421"/>
      <c r="AC220" s="430"/>
      <c r="AD220" s="428"/>
      <c r="AE220" s="419"/>
      <c r="AF220" s="421"/>
      <c r="AG220" s="421"/>
      <c r="AH220" s="417"/>
      <c r="AI220" s="423"/>
      <c r="AJ220" s="423"/>
      <c r="AK220" s="46"/>
      <c r="AL220" s="416"/>
      <c r="AM220" s="417"/>
      <c r="AN220" s="432"/>
      <c r="AO220" s="418"/>
      <c r="AP220" s="414"/>
      <c r="AQ220" s="414"/>
      <c r="AR220" s="414"/>
      <c r="AS220" s="414"/>
      <c r="AT220" s="414"/>
      <c r="AU220" s="413"/>
      <c r="AV220" s="414"/>
      <c r="AW220" s="414"/>
      <c r="AX220" s="414"/>
      <c r="AY220" s="414"/>
      <c r="AZ220" s="414"/>
      <c r="BA220" s="414"/>
      <c r="BB220" s="414"/>
      <c r="BC220" s="414"/>
      <c r="BD220" s="414"/>
      <c r="BE220" s="414"/>
      <c r="BF220" s="414"/>
      <c r="BG220" s="414"/>
      <c r="BH220" s="414"/>
      <c r="BI220" s="414"/>
      <c r="BJ220" s="414"/>
      <c r="BK220" s="414"/>
      <c r="BL220" s="414"/>
      <c r="BM220" s="414"/>
    </row>
    <row r="221" spans="1:65" s="42" customFormat="1" ht="5.25" customHeight="1" x14ac:dyDescent="0.25">
      <c r="A221" s="413"/>
      <c r="B221" s="413"/>
      <c r="C221" s="413"/>
      <c r="D221" s="413"/>
      <c r="E221" s="413"/>
      <c r="F221" s="413"/>
      <c r="G221" s="413"/>
      <c r="H221" s="413"/>
      <c r="I221" s="413"/>
      <c r="J221" s="413"/>
      <c r="K221" s="413"/>
      <c r="L221" s="413"/>
      <c r="M221" s="413"/>
      <c r="N221" s="434"/>
      <c r="O221" s="413"/>
      <c r="P221" s="436"/>
      <c r="Q221" s="439"/>
      <c r="R221" s="47" t="s">
        <v>656</v>
      </c>
      <c r="S221" s="44"/>
      <c r="T221" s="44"/>
      <c r="U221" s="416"/>
      <c r="V221" s="417"/>
      <c r="W221" s="432"/>
      <c r="X221" s="441"/>
      <c r="Y221" s="428"/>
      <c r="Z221" s="421"/>
      <c r="AA221" s="426"/>
      <c r="AB221" s="421"/>
      <c r="AC221" s="430"/>
      <c r="AD221" s="428"/>
      <c r="AE221" s="419"/>
      <c r="AF221" s="421"/>
      <c r="AG221" s="421"/>
      <c r="AH221" s="417"/>
      <c r="AI221" s="423"/>
      <c r="AJ221" s="423"/>
      <c r="AK221" s="46"/>
      <c r="AL221" s="416"/>
      <c r="AM221" s="417"/>
      <c r="AN221" s="432"/>
      <c r="AO221" s="418"/>
      <c r="AP221" s="414"/>
      <c r="AQ221" s="414"/>
      <c r="AR221" s="414"/>
      <c r="AS221" s="414"/>
      <c r="AT221" s="414"/>
      <c r="AU221" s="413"/>
      <c r="AV221" s="414"/>
      <c r="AW221" s="414"/>
      <c r="AX221" s="414"/>
      <c r="AY221" s="414"/>
      <c r="AZ221" s="414"/>
      <c r="BA221" s="414"/>
      <c r="BB221" s="414"/>
      <c r="BC221" s="414"/>
      <c r="BD221" s="414"/>
      <c r="BE221" s="414"/>
      <c r="BF221" s="414"/>
      <c r="BG221" s="414"/>
      <c r="BH221" s="414"/>
      <c r="BI221" s="414"/>
      <c r="BJ221" s="414"/>
      <c r="BK221" s="414"/>
      <c r="BL221" s="414"/>
      <c r="BM221" s="414"/>
    </row>
    <row r="222" spans="1:65" s="42" customFormat="1" ht="5.25" customHeight="1" x14ac:dyDescent="0.25">
      <c r="A222" s="413"/>
      <c r="B222" s="413"/>
      <c r="C222" s="413"/>
      <c r="D222" s="413"/>
      <c r="E222" s="413"/>
      <c r="F222" s="413"/>
      <c r="G222" s="413"/>
      <c r="H222" s="413"/>
      <c r="I222" s="413"/>
      <c r="J222" s="413"/>
      <c r="K222" s="413"/>
      <c r="L222" s="413"/>
      <c r="M222" s="413"/>
      <c r="N222" s="434"/>
      <c r="O222" s="413"/>
      <c r="P222" s="436"/>
      <c r="Q222" s="439"/>
      <c r="R222" s="47" t="s">
        <v>657</v>
      </c>
      <c r="S222" s="44"/>
      <c r="T222" s="44"/>
      <c r="U222" s="416"/>
      <c r="V222" s="417"/>
      <c r="W222" s="432"/>
      <c r="X222" s="441"/>
      <c r="Y222" s="428"/>
      <c r="Z222" s="421"/>
      <c r="AA222" s="426"/>
      <c r="AB222" s="421"/>
      <c r="AC222" s="430"/>
      <c r="AD222" s="428"/>
      <c r="AE222" s="419"/>
      <c r="AF222" s="421"/>
      <c r="AG222" s="421"/>
      <c r="AH222" s="417"/>
      <c r="AI222" s="423"/>
      <c r="AJ222" s="423"/>
      <c r="AK222" s="46"/>
      <c r="AL222" s="416"/>
      <c r="AM222" s="417"/>
      <c r="AN222" s="432"/>
      <c r="AO222" s="418"/>
      <c r="AP222" s="414"/>
      <c r="AQ222" s="414"/>
      <c r="AR222" s="414"/>
      <c r="AS222" s="414"/>
      <c r="AT222" s="414"/>
      <c r="AU222" s="413"/>
      <c r="AV222" s="414"/>
      <c r="AW222" s="414"/>
      <c r="AX222" s="414"/>
      <c r="AY222" s="414"/>
      <c r="AZ222" s="414"/>
      <c r="BA222" s="414"/>
      <c r="BB222" s="414"/>
      <c r="BC222" s="414"/>
      <c r="BD222" s="414"/>
      <c r="BE222" s="414"/>
      <c r="BF222" s="414"/>
      <c r="BG222" s="414"/>
      <c r="BH222" s="414"/>
      <c r="BI222" s="414"/>
      <c r="BJ222" s="414"/>
      <c r="BK222" s="414"/>
      <c r="BL222" s="414"/>
      <c r="BM222" s="414"/>
    </row>
    <row r="223" spans="1:65" s="42" customFormat="1" ht="5.25" customHeight="1" x14ac:dyDescent="0.25">
      <c r="A223" s="413"/>
      <c r="B223" s="413"/>
      <c r="C223" s="413"/>
      <c r="D223" s="413"/>
      <c r="E223" s="413"/>
      <c r="F223" s="413"/>
      <c r="G223" s="413"/>
      <c r="H223" s="413"/>
      <c r="I223" s="413"/>
      <c r="J223" s="413"/>
      <c r="K223" s="413"/>
      <c r="L223" s="413"/>
      <c r="M223" s="413"/>
      <c r="N223" s="434"/>
      <c r="O223" s="413"/>
      <c r="P223" s="436"/>
      <c r="Q223" s="439"/>
      <c r="R223" s="47" t="s">
        <v>658</v>
      </c>
      <c r="S223" s="44"/>
      <c r="T223" s="44"/>
      <c r="U223" s="416"/>
      <c r="V223" s="417"/>
      <c r="W223" s="432"/>
      <c r="X223" s="441"/>
      <c r="Y223" s="428"/>
      <c r="Z223" s="421"/>
      <c r="AA223" s="426"/>
      <c r="AB223" s="421"/>
      <c r="AC223" s="430"/>
      <c r="AD223" s="428"/>
      <c r="AE223" s="419"/>
      <c r="AF223" s="421"/>
      <c r="AG223" s="421"/>
      <c r="AH223" s="417"/>
      <c r="AI223" s="423"/>
      <c r="AJ223" s="423"/>
      <c r="AK223" s="46"/>
      <c r="AL223" s="416"/>
      <c r="AM223" s="417"/>
      <c r="AN223" s="432"/>
      <c r="AO223" s="418"/>
      <c r="AP223" s="414"/>
      <c r="AQ223" s="414"/>
      <c r="AR223" s="414"/>
      <c r="AS223" s="414"/>
      <c r="AT223" s="414"/>
      <c r="AU223" s="413"/>
      <c r="AV223" s="414"/>
      <c r="AW223" s="414"/>
      <c r="AX223" s="414"/>
      <c r="AY223" s="414"/>
      <c r="AZ223" s="414"/>
      <c r="BA223" s="414"/>
      <c r="BB223" s="414"/>
      <c r="BC223" s="414"/>
      <c r="BD223" s="414"/>
      <c r="BE223" s="414"/>
      <c r="BF223" s="414"/>
      <c r="BG223" s="414"/>
      <c r="BH223" s="414"/>
      <c r="BI223" s="414"/>
      <c r="BJ223" s="414"/>
      <c r="BK223" s="414"/>
      <c r="BL223" s="414"/>
      <c r="BM223" s="414"/>
    </row>
    <row r="224" spans="1:65" s="42" customFormat="1" ht="5.25" customHeight="1" x14ac:dyDescent="0.25">
      <c r="A224" s="413"/>
      <c r="B224" s="413"/>
      <c r="C224" s="413"/>
      <c r="D224" s="413"/>
      <c r="E224" s="413"/>
      <c r="F224" s="413"/>
      <c r="G224" s="413"/>
      <c r="H224" s="413"/>
      <c r="I224" s="413"/>
      <c r="J224" s="413"/>
      <c r="K224" s="413"/>
      <c r="L224" s="413"/>
      <c r="M224" s="413"/>
      <c r="N224" s="434"/>
      <c r="O224" s="413"/>
      <c r="P224" s="436"/>
      <c r="Q224" s="439"/>
      <c r="R224" s="47" t="s">
        <v>659</v>
      </c>
      <c r="S224" s="44"/>
      <c r="T224" s="44"/>
      <c r="U224" s="416"/>
      <c r="V224" s="417"/>
      <c r="W224" s="432"/>
      <c r="X224" s="441"/>
      <c r="Y224" s="428"/>
      <c r="Z224" s="421"/>
      <c r="AA224" s="426"/>
      <c r="AB224" s="421"/>
      <c r="AC224" s="430"/>
      <c r="AD224" s="428"/>
      <c r="AE224" s="419"/>
      <c r="AF224" s="421"/>
      <c r="AG224" s="421"/>
      <c r="AH224" s="417"/>
      <c r="AI224" s="423"/>
      <c r="AJ224" s="423"/>
      <c r="AK224" s="46"/>
      <c r="AL224" s="416"/>
      <c r="AM224" s="417"/>
      <c r="AN224" s="432"/>
      <c r="AO224" s="418"/>
      <c r="AP224" s="414"/>
      <c r="AQ224" s="414"/>
      <c r="AR224" s="414"/>
      <c r="AS224" s="414"/>
      <c r="AT224" s="414"/>
      <c r="AU224" s="413"/>
      <c r="AV224" s="414"/>
      <c r="AW224" s="414"/>
      <c r="AX224" s="414"/>
      <c r="AY224" s="414"/>
      <c r="AZ224" s="414"/>
      <c r="BA224" s="414"/>
      <c r="BB224" s="414"/>
      <c r="BC224" s="414"/>
      <c r="BD224" s="414"/>
      <c r="BE224" s="414"/>
      <c r="BF224" s="414"/>
      <c r="BG224" s="414"/>
      <c r="BH224" s="414"/>
      <c r="BI224" s="414"/>
      <c r="BJ224" s="414"/>
      <c r="BK224" s="414"/>
      <c r="BL224" s="414"/>
      <c r="BM224" s="414"/>
    </row>
    <row r="225" spans="1:65" s="42" customFormat="1" ht="5.25" customHeight="1" x14ac:dyDescent="0.25">
      <c r="A225" s="413"/>
      <c r="B225" s="413"/>
      <c r="C225" s="413"/>
      <c r="D225" s="413"/>
      <c r="E225" s="413"/>
      <c r="F225" s="413"/>
      <c r="G225" s="413"/>
      <c r="H225" s="413"/>
      <c r="I225" s="413"/>
      <c r="J225" s="413"/>
      <c r="K225" s="413"/>
      <c r="L225" s="413"/>
      <c r="M225" s="413"/>
      <c r="N225" s="434"/>
      <c r="O225" s="413"/>
      <c r="P225" s="436"/>
      <c r="Q225" s="439"/>
      <c r="R225" s="47" t="s">
        <v>660</v>
      </c>
      <c r="S225" s="44"/>
      <c r="T225" s="44"/>
      <c r="U225" s="416"/>
      <c r="V225" s="417"/>
      <c r="W225" s="432"/>
      <c r="X225" s="441"/>
      <c r="Y225" s="428"/>
      <c r="Z225" s="421"/>
      <c r="AA225" s="426"/>
      <c r="AB225" s="421"/>
      <c r="AC225" s="430"/>
      <c r="AD225" s="428"/>
      <c r="AE225" s="419"/>
      <c r="AF225" s="421"/>
      <c r="AG225" s="421"/>
      <c r="AH225" s="417"/>
      <c r="AI225" s="423"/>
      <c r="AJ225" s="423"/>
      <c r="AK225" s="46"/>
      <c r="AL225" s="416"/>
      <c r="AM225" s="417"/>
      <c r="AN225" s="432"/>
      <c r="AO225" s="418"/>
      <c r="AP225" s="414"/>
      <c r="AQ225" s="414"/>
      <c r="AR225" s="414"/>
      <c r="AS225" s="414"/>
      <c r="AT225" s="414"/>
      <c r="AU225" s="413"/>
      <c r="AV225" s="414"/>
      <c r="AW225" s="414"/>
      <c r="AX225" s="414"/>
      <c r="AY225" s="414"/>
      <c r="AZ225" s="414"/>
      <c r="BA225" s="414"/>
      <c r="BB225" s="414"/>
      <c r="BC225" s="414"/>
      <c r="BD225" s="414"/>
      <c r="BE225" s="414"/>
      <c r="BF225" s="414"/>
      <c r="BG225" s="414"/>
      <c r="BH225" s="414"/>
      <c r="BI225" s="414"/>
      <c r="BJ225" s="414"/>
      <c r="BK225" s="414"/>
      <c r="BL225" s="414"/>
      <c r="BM225" s="414"/>
    </row>
    <row r="226" spans="1:65" s="42" customFormat="1" ht="5.25" customHeight="1" x14ac:dyDescent="0.25">
      <c r="A226" s="413"/>
      <c r="B226" s="413"/>
      <c r="C226" s="413"/>
      <c r="D226" s="413"/>
      <c r="E226" s="413"/>
      <c r="F226" s="413"/>
      <c r="G226" s="413"/>
      <c r="H226" s="413"/>
      <c r="I226" s="413"/>
      <c r="J226" s="413"/>
      <c r="K226" s="413"/>
      <c r="L226" s="413"/>
      <c r="M226" s="413"/>
      <c r="N226" s="434"/>
      <c r="O226" s="413"/>
      <c r="P226" s="437"/>
      <c r="Q226" s="440"/>
      <c r="R226" s="45" t="s">
        <v>661</v>
      </c>
      <c r="S226" s="44">
        <f>COUNTA(S207:S225)</f>
        <v>0</v>
      </c>
      <c r="T226" s="44">
        <f>COUNTA(T207:T225)</f>
        <v>0</v>
      </c>
      <c r="U226" s="416"/>
      <c r="V226" s="417"/>
      <c r="W226" s="432"/>
      <c r="X226" s="441"/>
      <c r="Y226" s="428"/>
      <c r="Z226" s="421"/>
      <c r="AA226" s="427"/>
      <c r="AB226" s="421"/>
      <c r="AC226" s="431"/>
      <c r="AD226" s="428"/>
      <c r="AE226" s="419"/>
      <c r="AF226" s="421"/>
      <c r="AG226" s="421"/>
      <c r="AH226" s="417"/>
      <c r="AI226" s="424"/>
      <c r="AJ226" s="424"/>
      <c r="AK226" s="43"/>
      <c r="AL226" s="416"/>
      <c r="AM226" s="417"/>
      <c r="AN226" s="432"/>
      <c r="AO226" s="418"/>
      <c r="AP226" s="414"/>
      <c r="AQ226" s="414"/>
      <c r="AR226" s="414"/>
      <c r="AS226" s="414"/>
      <c r="AT226" s="414"/>
      <c r="AU226" s="413"/>
      <c r="AV226" s="414"/>
      <c r="AW226" s="414"/>
      <c r="AX226" s="414"/>
      <c r="AY226" s="414"/>
      <c r="AZ226" s="414"/>
      <c r="BA226" s="414"/>
      <c r="BB226" s="414"/>
      <c r="BC226" s="414"/>
      <c r="BD226" s="414"/>
      <c r="BE226" s="414"/>
      <c r="BF226" s="414"/>
      <c r="BG226" s="414"/>
      <c r="BH226" s="414"/>
      <c r="BI226" s="414"/>
      <c r="BJ226" s="414"/>
      <c r="BK226" s="414"/>
      <c r="BL226" s="414"/>
      <c r="BM226" s="414"/>
    </row>
    <row r="227" spans="1:65" s="42" customFormat="1" ht="5.25" customHeight="1" x14ac:dyDescent="0.25">
      <c r="A227" s="413">
        <v>10</v>
      </c>
      <c r="B227" s="413"/>
      <c r="C227" s="413" t="s">
        <v>735</v>
      </c>
      <c r="D227" s="413"/>
      <c r="E227" s="413" t="s">
        <v>736</v>
      </c>
      <c r="F227" s="413" t="s">
        <v>742</v>
      </c>
      <c r="G227" s="413"/>
      <c r="H227" s="413"/>
      <c r="I227" s="413"/>
      <c r="J227" s="413"/>
      <c r="K227" s="413"/>
      <c r="L227" s="413"/>
      <c r="M227" s="413"/>
      <c r="N227" s="434" t="s">
        <v>627</v>
      </c>
      <c r="O227" s="413"/>
      <c r="P227" s="435" t="str">
        <f>IF(O227=0,"Defina la frecuencia",IF(O227="Se espera que el evento ocurra en la mayoria de las circunstancias
Mas de 1 vez en el año","Casi seguro",IF(O227="Es viable que el evento ocurra en la mayoria de las circunstancias.
Al menos 1 vez en el ultimo año","Probable",IF(O227="El Evento podrá ocurrir en algun momento.
Al menos 1 vez en los ultimos 2 años","Posible",IF(O227="El Evento podrá ocurrir en algun momento.
Al menos 1 vez en los ultimos 5 años","Improbable","Rara vez")))))</f>
        <v>Defina la frecuencia</v>
      </c>
      <c r="Q227" s="438">
        <f>IF(P227="Casi seguro",100%,IF(P227="Probable",80%,IF(P227="Posible",60%,IF(P227="Improbable",40%,IF(P227="Rara vez",20%,0)))))</f>
        <v>0</v>
      </c>
      <c r="R227" s="47" t="s">
        <v>629</v>
      </c>
      <c r="S227" s="44"/>
      <c r="T227" s="44"/>
      <c r="U227" s="416" t="str">
        <f>IF(S246&lt;=5,"Moderado",IF(S246&lt;=11,"Mayor","Catastrofico"))</f>
        <v>Moderado</v>
      </c>
      <c r="V227" s="417">
        <f>IF(U227=0,0,IF(U227="Moderado",60%,IF(U227="Mayor",80%,100%)))</f>
        <v>0.6</v>
      </c>
      <c r="W227" s="432" t="e">
        <f>VLOOKUP(P227,[3]Matriz!B103:G108,MATCH(U227,[3]Matriz!B103:G103,0),FALSE)</f>
        <v>#N/A</v>
      </c>
      <c r="X227" s="441" t="s">
        <v>743</v>
      </c>
      <c r="Y227" s="416" t="str">
        <f>IF(Z227="Preventivo","X",IF(Z227="Detectivo","X","X "))</f>
        <v xml:space="preserve">X </v>
      </c>
      <c r="Z227" s="419"/>
      <c r="AA227" s="425" t="str">
        <f>IF(Z227="","",IF(Z227="Preventivo",25%,15%))</f>
        <v/>
      </c>
      <c r="AB227" s="419"/>
      <c r="AC227" s="425">
        <f>IF(AB227="Automatico",25%,15%)</f>
        <v>0.15</v>
      </c>
      <c r="AD227" s="417" t="e">
        <f>AA227+AC227</f>
        <v>#VALUE!</v>
      </c>
      <c r="AE227" s="419"/>
      <c r="AF227" s="419"/>
      <c r="AG227" s="419"/>
      <c r="AH227" s="417" t="e">
        <f>Q227-(Q227*AD227)</f>
        <v>#VALUE!</v>
      </c>
      <c r="AI227" s="422" t="e">
        <f>IF(AJ227=0,"Defina la frecuencia",IF(AJ227=20%,"Rara vez",IF(AJ227=40%,"Improbable",IF(AJ227=60%,"Posible",IF(AJ227=80%,"Probable","Casi seguro")))))</f>
        <v>#VALUE!</v>
      </c>
      <c r="AJ227" s="422" t="e">
        <f>IF(AH234&lt;20%,20%,IF(AH234&lt;40%,40%,IF(AH234&lt;60%,60%,IF(AH234&lt;80%,80%,100%))))</f>
        <v>#VALUE!</v>
      </c>
      <c r="AK227" s="48" t="e">
        <f>VALUE(AJ227)</f>
        <v>#VALUE!</v>
      </c>
      <c r="AL227" s="416" t="str">
        <f>U227</f>
        <v>Moderado</v>
      </c>
      <c r="AM227" s="417">
        <f>V227</f>
        <v>0.6</v>
      </c>
      <c r="AN227" s="432" t="e">
        <f>VLOOKUP(AI227,[3]Matriz!B103:G108,MATCH(AL227,[3]Matriz!B103:G103,0),FALSE)</f>
        <v>#VALUE!</v>
      </c>
      <c r="AO227" s="418"/>
      <c r="AP227" s="413" t="s">
        <v>744</v>
      </c>
      <c r="AQ227" s="413" t="s">
        <v>740</v>
      </c>
      <c r="AR227" s="433">
        <v>44197</v>
      </c>
      <c r="AS227" s="433" t="s">
        <v>634</v>
      </c>
      <c r="AT227" s="413"/>
      <c r="AU227" s="413"/>
      <c r="AV227" s="413"/>
      <c r="AW227" s="413"/>
      <c r="AX227" s="413"/>
      <c r="AY227" s="413"/>
      <c r="AZ227" s="413"/>
      <c r="BA227" s="415"/>
      <c r="BB227" s="413"/>
      <c r="BC227" s="413"/>
      <c r="BD227" s="413"/>
      <c r="BE227" s="413"/>
      <c r="BF227" s="413"/>
      <c r="BG227" s="415"/>
      <c r="BH227" s="413"/>
      <c r="BI227" s="413"/>
      <c r="BJ227" s="413"/>
      <c r="BK227" s="413"/>
      <c r="BL227" s="413"/>
      <c r="BM227" s="415"/>
    </row>
    <row r="228" spans="1:65" s="42" customFormat="1" ht="5.25" customHeight="1" x14ac:dyDescent="0.25">
      <c r="A228" s="413"/>
      <c r="B228" s="413"/>
      <c r="C228" s="413"/>
      <c r="D228" s="413"/>
      <c r="E228" s="413"/>
      <c r="F228" s="413"/>
      <c r="G228" s="413"/>
      <c r="H228" s="413"/>
      <c r="I228" s="413"/>
      <c r="J228" s="413"/>
      <c r="K228" s="413"/>
      <c r="L228" s="413"/>
      <c r="M228" s="413"/>
      <c r="N228" s="434"/>
      <c r="O228" s="413"/>
      <c r="P228" s="436"/>
      <c r="Q228" s="439"/>
      <c r="R228" s="47" t="s">
        <v>640</v>
      </c>
      <c r="S228" s="44"/>
      <c r="T228" s="44"/>
      <c r="U228" s="416"/>
      <c r="V228" s="417"/>
      <c r="W228" s="432"/>
      <c r="X228" s="441"/>
      <c r="Y228" s="416"/>
      <c r="Z228" s="421"/>
      <c r="AA228" s="426"/>
      <c r="AB228" s="421"/>
      <c r="AC228" s="426"/>
      <c r="AD228" s="428"/>
      <c r="AE228" s="421"/>
      <c r="AF228" s="421"/>
      <c r="AG228" s="421"/>
      <c r="AH228" s="417"/>
      <c r="AI228" s="423"/>
      <c r="AJ228" s="423"/>
      <c r="AK228" s="46"/>
      <c r="AL228" s="416"/>
      <c r="AM228" s="417"/>
      <c r="AN228" s="432"/>
      <c r="AO228" s="418"/>
      <c r="AP228" s="413"/>
      <c r="AQ228" s="414"/>
      <c r="AR228" s="414"/>
      <c r="AS228" s="414"/>
      <c r="AT228" s="414"/>
      <c r="AU228" s="413"/>
      <c r="AV228" s="413"/>
      <c r="AW228" s="413"/>
      <c r="AX228" s="413"/>
      <c r="AY228" s="414"/>
      <c r="AZ228" s="414"/>
      <c r="BA228" s="414"/>
      <c r="BB228" s="413"/>
      <c r="BC228" s="413"/>
      <c r="BD228" s="413"/>
      <c r="BE228" s="414"/>
      <c r="BF228" s="414"/>
      <c r="BG228" s="414"/>
      <c r="BH228" s="413"/>
      <c r="BI228" s="413"/>
      <c r="BJ228" s="413"/>
      <c r="BK228" s="414"/>
      <c r="BL228" s="414"/>
      <c r="BM228" s="414"/>
    </row>
    <row r="229" spans="1:65" s="42" customFormat="1" ht="5.25" customHeight="1" x14ac:dyDescent="0.25">
      <c r="A229" s="413"/>
      <c r="B229" s="413"/>
      <c r="C229" s="413"/>
      <c r="D229" s="413"/>
      <c r="E229" s="413"/>
      <c r="F229" s="413"/>
      <c r="G229" s="413"/>
      <c r="H229" s="413"/>
      <c r="I229" s="413"/>
      <c r="J229" s="413"/>
      <c r="K229" s="413"/>
      <c r="L229" s="413"/>
      <c r="M229" s="413"/>
      <c r="N229" s="434"/>
      <c r="O229" s="413"/>
      <c r="P229" s="436"/>
      <c r="Q229" s="439"/>
      <c r="R229" s="47" t="s">
        <v>641</v>
      </c>
      <c r="S229" s="44"/>
      <c r="T229" s="44"/>
      <c r="U229" s="416"/>
      <c r="V229" s="417"/>
      <c r="W229" s="432"/>
      <c r="X229" s="441"/>
      <c r="Y229" s="416"/>
      <c r="Z229" s="421"/>
      <c r="AA229" s="426"/>
      <c r="AB229" s="421"/>
      <c r="AC229" s="426"/>
      <c r="AD229" s="428"/>
      <c r="AE229" s="421"/>
      <c r="AF229" s="421"/>
      <c r="AG229" s="421"/>
      <c r="AH229" s="417"/>
      <c r="AI229" s="423"/>
      <c r="AJ229" s="423"/>
      <c r="AK229" s="46"/>
      <c r="AL229" s="416"/>
      <c r="AM229" s="417"/>
      <c r="AN229" s="432"/>
      <c r="AO229" s="418"/>
      <c r="AP229" s="413"/>
      <c r="AQ229" s="414"/>
      <c r="AR229" s="414"/>
      <c r="AS229" s="414"/>
      <c r="AT229" s="414"/>
      <c r="AU229" s="413"/>
      <c r="AV229" s="413"/>
      <c r="AW229" s="413"/>
      <c r="AX229" s="413"/>
      <c r="AY229" s="414"/>
      <c r="AZ229" s="414"/>
      <c r="BA229" s="414"/>
      <c r="BB229" s="413"/>
      <c r="BC229" s="413"/>
      <c r="BD229" s="413"/>
      <c r="BE229" s="414"/>
      <c r="BF229" s="414"/>
      <c r="BG229" s="414"/>
      <c r="BH229" s="413"/>
      <c r="BI229" s="413"/>
      <c r="BJ229" s="413"/>
      <c r="BK229" s="414"/>
      <c r="BL229" s="414"/>
      <c r="BM229" s="414"/>
    </row>
    <row r="230" spans="1:65" s="42" customFormat="1" ht="5.25" customHeight="1" x14ac:dyDescent="0.25">
      <c r="A230" s="413"/>
      <c r="B230" s="413"/>
      <c r="C230" s="413"/>
      <c r="D230" s="413"/>
      <c r="E230" s="413"/>
      <c r="F230" s="413"/>
      <c r="G230" s="413"/>
      <c r="H230" s="413"/>
      <c r="I230" s="413"/>
      <c r="J230" s="413"/>
      <c r="K230" s="413"/>
      <c r="L230" s="413"/>
      <c r="M230" s="413"/>
      <c r="N230" s="434"/>
      <c r="O230" s="413"/>
      <c r="P230" s="436"/>
      <c r="Q230" s="439"/>
      <c r="R230" s="47" t="s">
        <v>642</v>
      </c>
      <c r="S230" s="44"/>
      <c r="T230" s="44"/>
      <c r="U230" s="416"/>
      <c r="V230" s="417"/>
      <c r="W230" s="432"/>
      <c r="X230" s="441"/>
      <c r="Y230" s="416"/>
      <c r="Z230" s="421"/>
      <c r="AA230" s="426"/>
      <c r="AB230" s="421"/>
      <c r="AC230" s="426"/>
      <c r="AD230" s="428"/>
      <c r="AE230" s="421"/>
      <c r="AF230" s="421"/>
      <c r="AG230" s="421"/>
      <c r="AH230" s="417"/>
      <c r="AI230" s="423"/>
      <c r="AJ230" s="423"/>
      <c r="AK230" s="46"/>
      <c r="AL230" s="416"/>
      <c r="AM230" s="417"/>
      <c r="AN230" s="432"/>
      <c r="AO230" s="418"/>
      <c r="AP230" s="413"/>
      <c r="AQ230" s="414"/>
      <c r="AR230" s="414"/>
      <c r="AS230" s="414"/>
      <c r="AT230" s="414"/>
      <c r="AU230" s="413"/>
      <c r="AV230" s="413"/>
      <c r="AW230" s="413"/>
      <c r="AX230" s="413"/>
      <c r="AY230" s="414"/>
      <c r="AZ230" s="414"/>
      <c r="BA230" s="414"/>
      <c r="BB230" s="413"/>
      <c r="BC230" s="413"/>
      <c r="BD230" s="413"/>
      <c r="BE230" s="414"/>
      <c r="BF230" s="414"/>
      <c r="BG230" s="414"/>
      <c r="BH230" s="413"/>
      <c r="BI230" s="413"/>
      <c r="BJ230" s="413"/>
      <c r="BK230" s="414"/>
      <c r="BL230" s="414"/>
      <c r="BM230" s="414"/>
    </row>
    <row r="231" spans="1:65" s="42" customFormat="1" ht="5.25" customHeight="1" x14ac:dyDescent="0.25">
      <c r="A231" s="413"/>
      <c r="B231" s="413"/>
      <c r="C231" s="413"/>
      <c r="D231" s="413"/>
      <c r="E231" s="413"/>
      <c r="F231" s="413"/>
      <c r="G231" s="413"/>
      <c r="H231" s="413"/>
      <c r="I231" s="413"/>
      <c r="J231" s="413"/>
      <c r="K231" s="413"/>
      <c r="L231" s="413"/>
      <c r="M231" s="413"/>
      <c r="N231" s="434"/>
      <c r="O231" s="413"/>
      <c r="P231" s="436"/>
      <c r="Q231" s="439"/>
      <c r="R231" s="47" t="s">
        <v>643</v>
      </c>
      <c r="S231" s="44"/>
      <c r="T231" s="44"/>
      <c r="U231" s="416"/>
      <c r="V231" s="417"/>
      <c r="W231" s="432"/>
      <c r="X231" s="441"/>
      <c r="Y231" s="416"/>
      <c r="Z231" s="421"/>
      <c r="AA231" s="426"/>
      <c r="AB231" s="421"/>
      <c r="AC231" s="426"/>
      <c r="AD231" s="428"/>
      <c r="AE231" s="421"/>
      <c r="AF231" s="421"/>
      <c r="AG231" s="421"/>
      <c r="AH231" s="417"/>
      <c r="AI231" s="423"/>
      <c r="AJ231" s="423"/>
      <c r="AK231" s="46"/>
      <c r="AL231" s="416"/>
      <c r="AM231" s="417"/>
      <c r="AN231" s="432"/>
      <c r="AO231" s="418"/>
      <c r="AP231" s="413"/>
      <c r="AQ231" s="414"/>
      <c r="AR231" s="414"/>
      <c r="AS231" s="414"/>
      <c r="AT231" s="414"/>
      <c r="AU231" s="413"/>
      <c r="AV231" s="413"/>
      <c r="AW231" s="413"/>
      <c r="AX231" s="413"/>
      <c r="AY231" s="414"/>
      <c r="AZ231" s="414"/>
      <c r="BA231" s="414"/>
      <c r="BB231" s="413"/>
      <c r="BC231" s="413"/>
      <c r="BD231" s="413"/>
      <c r="BE231" s="414"/>
      <c r="BF231" s="414"/>
      <c r="BG231" s="414"/>
      <c r="BH231" s="413"/>
      <c r="BI231" s="413"/>
      <c r="BJ231" s="413"/>
      <c r="BK231" s="414"/>
      <c r="BL231" s="414"/>
      <c r="BM231" s="414"/>
    </row>
    <row r="232" spans="1:65" s="42" customFormat="1" ht="5.25" customHeight="1" x14ac:dyDescent="0.25">
      <c r="A232" s="413"/>
      <c r="B232" s="413"/>
      <c r="C232" s="413"/>
      <c r="D232" s="413"/>
      <c r="E232" s="413"/>
      <c r="F232" s="413"/>
      <c r="G232" s="413"/>
      <c r="H232" s="413"/>
      <c r="I232" s="413"/>
      <c r="J232" s="413"/>
      <c r="K232" s="413"/>
      <c r="L232" s="413"/>
      <c r="M232" s="413"/>
      <c r="N232" s="434"/>
      <c r="O232" s="413"/>
      <c r="P232" s="436"/>
      <c r="Q232" s="439"/>
      <c r="R232" s="47" t="s">
        <v>644</v>
      </c>
      <c r="S232" s="44"/>
      <c r="T232" s="44"/>
      <c r="U232" s="416"/>
      <c r="V232" s="417"/>
      <c r="W232" s="432"/>
      <c r="X232" s="441"/>
      <c r="Y232" s="416"/>
      <c r="Z232" s="421"/>
      <c r="AA232" s="426"/>
      <c r="AB232" s="421"/>
      <c r="AC232" s="426"/>
      <c r="AD232" s="428"/>
      <c r="AE232" s="421"/>
      <c r="AF232" s="421"/>
      <c r="AG232" s="421"/>
      <c r="AH232" s="417"/>
      <c r="AI232" s="423"/>
      <c r="AJ232" s="423"/>
      <c r="AK232" s="46"/>
      <c r="AL232" s="416"/>
      <c r="AM232" s="417"/>
      <c r="AN232" s="432"/>
      <c r="AO232" s="418"/>
      <c r="AP232" s="413"/>
      <c r="AQ232" s="414"/>
      <c r="AR232" s="414"/>
      <c r="AS232" s="414"/>
      <c r="AT232" s="414"/>
      <c r="AU232" s="413"/>
      <c r="AV232" s="413"/>
      <c r="AW232" s="413"/>
      <c r="AX232" s="413"/>
      <c r="AY232" s="414"/>
      <c r="AZ232" s="414"/>
      <c r="BA232" s="414"/>
      <c r="BB232" s="413"/>
      <c r="BC232" s="413"/>
      <c r="BD232" s="413"/>
      <c r="BE232" s="414"/>
      <c r="BF232" s="414"/>
      <c r="BG232" s="414"/>
      <c r="BH232" s="413"/>
      <c r="BI232" s="413"/>
      <c r="BJ232" s="413"/>
      <c r="BK232" s="414"/>
      <c r="BL232" s="414"/>
      <c r="BM232" s="414"/>
    </row>
    <row r="233" spans="1:65" s="42" customFormat="1" ht="5.25" customHeight="1" x14ac:dyDescent="0.25">
      <c r="A233" s="413"/>
      <c r="B233" s="413"/>
      <c r="C233" s="413"/>
      <c r="D233" s="413"/>
      <c r="E233" s="413"/>
      <c r="F233" s="413"/>
      <c r="G233" s="413"/>
      <c r="H233" s="413"/>
      <c r="I233" s="413"/>
      <c r="J233" s="413"/>
      <c r="K233" s="413"/>
      <c r="L233" s="413"/>
      <c r="M233" s="413"/>
      <c r="N233" s="434"/>
      <c r="O233" s="413"/>
      <c r="P233" s="436"/>
      <c r="Q233" s="439"/>
      <c r="R233" s="47" t="s">
        <v>645</v>
      </c>
      <c r="S233" s="44"/>
      <c r="T233" s="44"/>
      <c r="U233" s="416"/>
      <c r="V233" s="417"/>
      <c r="W233" s="432"/>
      <c r="X233" s="441"/>
      <c r="Y233" s="416"/>
      <c r="Z233" s="421"/>
      <c r="AA233" s="427"/>
      <c r="AB233" s="421"/>
      <c r="AC233" s="427"/>
      <c r="AD233" s="428"/>
      <c r="AE233" s="421"/>
      <c r="AF233" s="421"/>
      <c r="AG233" s="421"/>
      <c r="AH233" s="417"/>
      <c r="AI233" s="423"/>
      <c r="AJ233" s="423"/>
      <c r="AK233" s="46"/>
      <c r="AL233" s="416"/>
      <c r="AM233" s="417"/>
      <c r="AN233" s="432"/>
      <c r="AO233" s="418"/>
      <c r="AP233" s="413"/>
      <c r="AQ233" s="414"/>
      <c r="AR233" s="414"/>
      <c r="AS233" s="414"/>
      <c r="AT233" s="414"/>
      <c r="AU233" s="413"/>
      <c r="AV233" s="413"/>
      <c r="AW233" s="413"/>
      <c r="AX233" s="413"/>
      <c r="AY233" s="414"/>
      <c r="AZ233" s="414"/>
      <c r="BA233" s="414"/>
      <c r="BB233" s="413"/>
      <c r="BC233" s="413"/>
      <c r="BD233" s="413"/>
      <c r="BE233" s="414"/>
      <c r="BF233" s="414"/>
      <c r="BG233" s="414"/>
      <c r="BH233" s="413"/>
      <c r="BI233" s="413"/>
      <c r="BJ233" s="413"/>
      <c r="BK233" s="414"/>
      <c r="BL233" s="414"/>
      <c r="BM233" s="414"/>
    </row>
    <row r="234" spans="1:65" s="42" customFormat="1" ht="5.25" customHeight="1" x14ac:dyDescent="0.25">
      <c r="A234" s="413"/>
      <c r="B234" s="413"/>
      <c r="C234" s="413"/>
      <c r="D234" s="413"/>
      <c r="E234" s="413"/>
      <c r="F234" s="413"/>
      <c r="G234" s="413"/>
      <c r="H234" s="413"/>
      <c r="I234" s="413"/>
      <c r="J234" s="413"/>
      <c r="K234" s="413"/>
      <c r="L234" s="413"/>
      <c r="M234" s="413"/>
      <c r="N234" s="434"/>
      <c r="O234" s="413"/>
      <c r="P234" s="436"/>
      <c r="Q234" s="439"/>
      <c r="R234" s="47" t="s">
        <v>646</v>
      </c>
      <c r="S234" s="44"/>
      <c r="T234" s="44"/>
      <c r="U234" s="416"/>
      <c r="V234" s="417"/>
      <c r="W234" s="432"/>
      <c r="X234" s="441"/>
      <c r="Y234" s="416" t="str">
        <f>IF(Z234="Preventivo","X",IF(Z227="Detectivo","X","X "))</f>
        <v xml:space="preserve">X </v>
      </c>
      <c r="Z234" s="419" t="s">
        <v>515</v>
      </c>
      <c r="AA234" s="425">
        <f>IF(Z234="","",IF(Z234="Preventivo",25%,15%))</f>
        <v>0.15</v>
      </c>
      <c r="AB234" s="419" t="s">
        <v>516</v>
      </c>
      <c r="AC234" s="429">
        <f>IF(AB234="Automatico",25%,15%)</f>
        <v>0.15</v>
      </c>
      <c r="AD234" s="417">
        <f>AA234+AC234</f>
        <v>0.3</v>
      </c>
      <c r="AE234" s="419"/>
      <c r="AF234" s="419"/>
      <c r="AG234" s="419"/>
      <c r="AH234" s="417" t="e">
        <f>AH227-(AH227*AD234)</f>
        <v>#VALUE!</v>
      </c>
      <c r="AI234" s="423"/>
      <c r="AJ234" s="423"/>
      <c r="AK234" s="46"/>
      <c r="AL234" s="416"/>
      <c r="AM234" s="417"/>
      <c r="AN234" s="432"/>
      <c r="AO234" s="418"/>
      <c r="AP234" s="413"/>
      <c r="AQ234" s="413"/>
      <c r="AR234" s="433"/>
      <c r="AS234" s="433"/>
      <c r="AT234" s="413"/>
      <c r="AU234" s="413"/>
      <c r="AV234" s="413"/>
      <c r="AW234" s="413"/>
      <c r="AX234" s="413"/>
      <c r="AY234" s="413"/>
      <c r="AZ234" s="413"/>
      <c r="BA234" s="415"/>
      <c r="BB234" s="413"/>
      <c r="BC234" s="413"/>
      <c r="BD234" s="413"/>
      <c r="BE234" s="413"/>
      <c r="BF234" s="413"/>
      <c r="BG234" s="415"/>
      <c r="BH234" s="413"/>
      <c r="BI234" s="413"/>
      <c r="BJ234" s="413"/>
      <c r="BK234" s="413"/>
      <c r="BL234" s="413"/>
      <c r="BM234" s="415"/>
    </row>
    <row r="235" spans="1:65" s="42" customFormat="1" ht="5.25" customHeight="1" x14ac:dyDescent="0.25">
      <c r="A235" s="413"/>
      <c r="B235" s="413"/>
      <c r="C235" s="413"/>
      <c r="D235" s="413"/>
      <c r="E235" s="413"/>
      <c r="F235" s="413"/>
      <c r="G235" s="413"/>
      <c r="H235" s="413"/>
      <c r="I235" s="413"/>
      <c r="J235" s="413"/>
      <c r="K235" s="413"/>
      <c r="L235" s="413"/>
      <c r="M235" s="413"/>
      <c r="N235" s="434"/>
      <c r="O235" s="413"/>
      <c r="P235" s="436"/>
      <c r="Q235" s="439"/>
      <c r="R235" s="47" t="s">
        <v>650</v>
      </c>
      <c r="S235" s="44"/>
      <c r="T235" s="44"/>
      <c r="U235" s="416"/>
      <c r="V235" s="417"/>
      <c r="W235" s="432"/>
      <c r="X235" s="441"/>
      <c r="Y235" s="428"/>
      <c r="Z235" s="421"/>
      <c r="AA235" s="426"/>
      <c r="AB235" s="421"/>
      <c r="AC235" s="430"/>
      <c r="AD235" s="428"/>
      <c r="AE235" s="419"/>
      <c r="AF235" s="421"/>
      <c r="AG235" s="421"/>
      <c r="AH235" s="417"/>
      <c r="AI235" s="423"/>
      <c r="AJ235" s="423"/>
      <c r="AK235" s="46"/>
      <c r="AL235" s="416"/>
      <c r="AM235" s="417"/>
      <c r="AN235" s="432"/>
      <c r="AO235" s="418"/>
      <c r="AP235" s="414"/>
      <c r="AQ235" s="414"/>
      <c r="AR235" s="414"/>
      <c r="AS235" s="414"/>
      <c r="AT235" s="414"/>
      <c r="AU235" s="413"/>
      <c r="AV235" s="414"/>
      <c r="AW235" s="414"/>
      <c r="AX235" s="414"/>
      <c r="AY235" s="414"/>
      <c r="AZ235" s="414"/>
      <c r="BA235" s="414"/>
      <c r="BB235" s="414"/>
      <c r="BC235" s="414"/>
      <c r="BD235" s="414"/>
      <c r="BE235" s="414"/>
      <c r="BF235" s="414"/>
      <c r="BG235" s="414"/>
      <c r="BH235" s="414"/>
      <c r="BI235" s="414"/>
      <c r="BJ235" s="414"/>
      <c r="BK235" s="414"/>
      <c r="BL235" s="414"/>
      <c r="BM235" s="414"/>
    </row>
    <row r="236" spans="1:65" s="42" customFormat="1" ht="5.25" customHeight="1" x14ac:dyDescent="0.25">
      <c r="A236" s="413"/>
      <c r="B236" s="413"/>
      <c r="C236" s="413"/>
      <c r="D236" s="413"/>
      <c r="E236" s="413"/>
      <c r="F236" s="413"/>
      <c r="G236" s="413"/>
      <c r="H236" s="413"/>
      <c r="I236" s="413"/>
      <c r="J236" s="413"/>
      <c r="K236" s="413"/>
      <c r="L236" s="413"/>
      <c r="M236" s="413"/>
      <c r="N236" s="434"/>
      <c r="O236" s="413"/>
      <c r="P236" s="436"/>
      <c r="Q236" s="439"/>
      <c r="R236" s="47" t="s">
        <v>651</v>
      </c>
      <c r="S236" s="44"/>
      <c r="T236" s="44"/>
      <c r="U236" s="416"/>
      <c r="V236" s="417"/>
      <c r="W236" s="432"/>
      <c r="X236" s="441"/>
      <c r="Y236" s="428"/>
      <c r="Z236" s="421"/>
      <c r="AA236" s="426"/>
      <c r="AB236" s="421"/>
      <c r="AC236" s="430"/>
      <c r="AD236" s="428"/>
      <c r="AE236" s="419"/>
      <c r="AF236" s="421"/>
      <c r="AG236" s="421"/>
      <c r="AH236" s="417"/>
      <c r="AI236" s="423"/>
      <c r="AJ236" s="423"/>
      <c r="AK236" s="46"/>
      <c r="AL236" s="416"/>
      <c r="AM236" s="417"/>
      <c r="AN236" s="432"/>
      <c r="AO236" s="418"/>
      <c r="AP236" s="414"/>
      <c r="AQ236" s="414"/>
      <c r="AR236" s="414"/>
      <c r="AS236" s="414"/>
      <c r="AT236" s="414"/>
      <c r="AU236" s="413"/>
      <c r="AV236" s="414"/>
      <c r="AW236" s="414"/>
      <c r="AX236" s="414"/>
      <c r="AY236" s="414"/>
      <c r="AZ236" s="414"/>
      <c r="BA236" s="414"/>
      <c r="BB236" s="414"/>
      <c r="BC236" s="414"/>
      <c r="BD236" s="414"/>
      <c r="BE236" s="414"/>
      <c r="BF236" s="414"/>
      <c r="BG236" s="414"/>
      <c r="BH236" s="414"/>
      <c r="BI236" s="414"/>
      <c r="BJ236" s="414"/>
      <c r="BK236" s="414"/>
      <c r="BL236" s="414"/>
      <c r="BM236" s="414"/>
    </row>
    <row r="237" spans="1:65" s="42" customFormat="1" ht="5.25" customHeight="1" x14ac:dyDescent="0.25">
      <c r="A237" s="413"/>
      <c r="B237" s="413"/>
      <c r="C237" s="413"/>
      <c r="D237" s="413"/>
      <c r="E237" s="413"/>
      <c r="F237" s="413"/>
      <c r="G237" s="413"/>
      <c r="H237" s="413"/>
      <c r="I237" s="413"/>
      <c r="J237" s="413"/>
      <c r="K237" s="413"/>
      <c r="L237" s="413"/>
      <c r="M237" s="413"/>
      <c r="N237" s="434"/>
      <c r="O237" s="413"/>
      <c r="P237" s="436"/>
      <c r="Q237" s="439"/>
      <c r="R237" s="47" t="s">
        <v>652</v>
      </c>
      <c r="S237" s="44"/>
      <c r="T237" s="44"/>
      <c r="U237" s="416"/>
      <c r="V237" s="417"/>
      <c r="W237" s="432"/>
      <c r="X237" s="441"/>
      <c r="Y237" s="428"/>
      <c r="Z237" s="421"/>
      <c r="AA237" s="426"/>
      <c r="AB237" s="421"/>
      <c r="AC237" s="430"/>
      <c r="AD237" s="428"/>
      <c r="AE237" s="419"/>
      <c r="AF237" s="421"/>
      <c r="AG237" s="421"/>
      <c r="AH237" s="417"/>
      <c r="AI237" s="423"/>
      <c r="AJ237" s="423"/>
      <c r="AK237" s="46"/>
      <c r="AL237" s="416"/>
      <c r="AM237" s="417"/>
      <c r="AN237" s="432"/>
      <c r="AO237" s="418"/>
      <c r="AP237" s="414"/>
      <c r="AQ237" s="414"/>
      <c r="AR237" s="414"/>
      <c r="AS237" s="414"/>
      <c r="AT237" s="414"/>
      <c r="AU237" s="413"/>
      <c r="AV237" s="414"/>
      <c r="AW237" s="414"/>
      <c r="AX237" s="414"/>
      <c r="AY237" s="414"/>
      <c r="AZ237" s="414"/>
      <c r="BA237" s="414"/>
      <c r="BB237" s="414"/>
      <c r="BC237" s="414"/>
      <c r="BD237" s="414"/>
      <c r="BE237" s="414"/>
      <c r="BF237" s="414"/>
      <c r="BG237" s="414"/>
      <c r="BH237" s="414"/>
      <c r="BI237" s="414"/>
      <c r="BJ237" s="414"/>
      <c r="BK237" s="414"/>
      <c r="BL237" s="414"/>
      <c r="BM237" s="414"/>
    </row>
    <row r="238" spans="1:65" s="42" customFormat="1" ht="5.25" customHeight="1" x14ac:dyDescent="0.25">
      <c r="A238" s="413"/>
      <c r="B238" s="413"/>
      <c r="C238" s="413"/>
      <c r="D238" s="413"/>
      <c r="E238" s="413"/>
      <c r="F238" s="413"/>
      <c r="G238" s="413"/>
      <c r="H238" s="413"/>
      <c r="I238" s="413"/>
      <c r="J238" s="413"/>
      <c r="K238" s="413"/>
      <c r="L238" s="413"/>
      <c r="M238" s="413"/>
      <c r="N238" s="434"/>
      <c r="O238" s="413"/>
      <c r="P238" s="436"/>
      <c r="Q238" s="439"/>
      <c r="R238" s="47" t="s">
        <v>653</v>
      </c>
      <c r="S238" s="44"/>
      <c r="T238" s="44"/>
      <c r="U238" s="416"/>
      <c r="V238" s="417"/>
      <c r="W238" s="432"/>
      <c r="X238" s="441"/>
      <c r="Y238" s="428"/>
      <c r="Z238" s="421"/>
      <c r="AA238" s="426"/>
      <c r="AB238" s="421"/>
      <c r="AC238" s="430"/>
      <c r="AD238" s="428"/>
      <c r="AE238" s="419"/>
      <c r="AF238" s="421"/>
      <c r="AG238" s="421"/>
      <c r="AH238" s="417"/>
      <c r="AI238" s="423"/>
      <c r="AJ238" s="423"/>
      <c r="AK238" s="46"/>
      <c r="AL238" s="416"/>
      <c r="AM238" s="417"/>
      <c r="AN238" s="432"/>
      <c r="AO238" s="418"/>
      <c r="AP238" s="414"/>
      <c r="AQ238" s="414"/>
      <c r="AR238" s="414"/>
      <c r="AS238" s="414"/>
      <c r="AT238" s="414"/>
      <c r="AU238" s="413"/>
      <c r="AV238" s="414"/>
      <c r="AW238" s="414"/>
      <c r="AX238" s="414"/>
      <c r="AY238" s="414"/>
      <c r="AZ238" s="414"/>
      <c r="BA238" s="414"/>
      <c r="BB238" s="414"/>
      <c r="BC238" s="414"/>
      <c r="BD238" s="414"/>
      <c r="BE238" s="414"/>
      <c r="BF238" s="414"/>
      <c r="BG238" s="414"/>
      <c r="BH238" s="414"/>
      <c r="BI238" s="414"/>
      <c r="BJ238" s="414"/>
      <c r="BK238" s="414"/>
      <c r="BL238" s="414"/>
      <c r="BM238" s="414"/>
    </row>
    <row r="239" spans="1:65" s="42" customFormat="1" ht="5.25" customHeight="1" x14ac:dyDescent="0.25">
      <c r="A239" s="413"/>
      <c r="B239" s="413"/>
      <c r="C239" s="413"/>
      <c r="D239" s="413"/>
      <c r="E239" s="413"/>
      <c r="F239" s="413"/>
      <c r="G239" s="413"/>
      <c r="H239" s="413"/>
      <c r="I239" s="413"/>
      <c r="J239" s="413"/>
      <c r="K239" s="413"/>
      <c r="L239" s="413"/>
      <c r="M239" s="413"/>
      <c r="N239" s="434"/>
      <c r="O239" s="413"/>
      <c r="P239" s="436"/>
      <c r="Q239" s="439"/>
      <c r="R239" s="47" t="s">
        <v>654</v>
      </c>
      <c r="S239" s="44"/>
      <c r="T239" s="44"/>
      <c r="U239" s="416"/>
      <c r="V239" s="417"/>
      <c r="W239" s="432"/>
      <c r="X239" s="441"/>
      <c r="Y239" s="428"/>
      <c r="Z239" s="421"/>
      <c r="AA239" s="426"/>
      <c r="AB239" s="421"/>
      <c r="AC239" s="430"/>
      <c r="AD239" s="428"/>
      <c r="AE239" s="419"/>
      <c r="AF239" s="421"/>
      <c r="AG239" s="421"/>
      <c r="AH239" s="417"/>
      <c r="AI239" s="423"/>
      <c r="AJ239" s="423"/>
      <c r="AK239" s="46"/>
      <c r="AL239" s="416"/>
      <c r="AM239" s="417"/>
      <c r="AN239" s="432"/>
      <c r="AO239" s="418"/>
      <c r="AP239" s="414"/>
      <c r="AQ239" s="414"/>
      <c r="AR239" s="414"/>
      <c r="AS239" s="414"/>
      <c r="AT239" s="414"/>
      <c r="AU239" s="413"/>
      <c r="AV239" s="414"/>
      <c r="AW239" s="414"/>
      <c r="AX239" s="414"/>
      <c r="AY239" s="414"/>
      <c r="AZ239" s="414"/>
      <c r="BA239" s="414"/>
      <c r="BB239" s="414"/>
      <c r="BC239" s="414"/>
      <c r="BD239" s="414"/>
      <c r="BE239" s="414"/>
      <c r="BF239" s="414"/>
      <c r="BG239" s="414"/>
      <c r="BH239" s="414"/>
      <c r="BI239" s="414"/>
      <c r="BJ239" s="414"/>
      <c r="BK239" s="414"/>
      <c r="BL239" s="414"/>
      <c r="BM239" s="414"/>
    </row>
    <row r="240" spans="1:65" s="42" customFormat="1" ht="5.25" customHeight="1" x14ac:dyDescent="0.25">
      <c r="A240" s="413"/>
      <c r="B240" s="413"/>
      <c r="C240" s="413"/>
      <c r="D240" s="413"/>
      <c r="E240" s="413"/>
      <c r="F240" s="413"/>
      <c r="G240" s="413"/>
      <c r="H240" s="413"/>
      <c r="I240" s="413"/>
      <c r="J240" s="413"/>
      <c r="K240" s="413"/>
      <c r="L240" s="413"/>
      <c r="M240" s="413"/>
      <c r="N240" s="434"/>
      <c r="O240" s="413"/>
      <c r="P240" s="436"/>
      <c r="Q240" s="439"/>
      <c r="R240" s="47" t="s">
        <v>655</v>
      </c>
      <c r="S240" s="44"/>
      <c r="T240" s="44"/>
      <c r="U240" s="416"/>
      <c r="V240" s="417"/>
      <c r="W240" s="432"/>
      <c r="X240" s="441"/>
      <c r="Y240" s="428"/>
      <c r="Z240" s="421"/>
      <c r="AA240" s="426"/>
      <c r="AB240" s="421"/>
      <c r="AC240" s="430"/>
      <c r="AD240" s="428"/>
      <c r="AE240" s="419"/>
      <c r="AF240" s="421"/>
      <c r="AG240" s="421"/>
      <c r="AH240" s="417"/>
      <c r="AI240" s="423"/>
      <c r="AJ240" s="423"/>
      <c r="AK240" s="46"/>
      <c r="AL240" s="416"/>
      <c r="AM240" s="417"/>
      <c r="AN240" s="432"/>
      <c r="AO240" s="418"/>
      <c r="AP240" s="414"/>
      <c r="AQ240" s="414"/>
      <c r="AR240" s="414"/>
      <c r="AS240" s="414"/>
      <c r="AT240" s="414"/>
      <c r="AU240" s="413"/>
      <c r="AV240" s="414"/>
      <c r="AW240" s="414"/>
      <c r="AX240" s="414"/>
      <c r="AY240" s="414"/>
      <c r="AZ240" s="414"/>
      <c r="BA240" s="414"/>
      <c r="BB240" s="414"/>
      <c r="BC240" s="414"/>
      <c r="BD240" s="414"/>
      <c r="BE240" s="414"/>
      <c r="BF240" s="414"/>
      <c r="BG240" s="414"/>
      <c r="BH240" s="414"/>
      <c r="BI240" s="414"/>
      <c r="BJ240" s="414"/>
      <c r="BK240" s="414"/>
      <c r="BL240" s="414"/>
      <c r="BM240" s="414"/>
    </row>
    <row r="241" spans="1:65" s="42" customFormat="1" ht="5.25" customHeight="1" x14ac:dyDescent="0.25">
      <c r="A241" s="413"/>
      <c r="B241" s="413"/>
      <c r="C241" s="413"/>
      <c r="D241" s="413"/>
      <c r="E241" s="413"/>
      <c r="F241" s="413"/>
      <c r="G241" s="413"/>
      <c r="H241" s="413"/>
      <c r="I241" s="413"/>
      <c r="J241" s="413"/>
      <c r="K241" s="413"/>
      <c r="L241" s="413"/>
      <c r="M241" s="413"/>
      <c r="N241" s="434"/>
      <c r="O241" s="413"/>
      <c r="P241" s="436"/>
      <c r="Q241" s="439"/>
      <c r="R241" s="47" t="s">
        <v>656</v>
      </c>
      <c r="S241" s="44"/>
      <c r="T241" s="44"/>
      <c r="U241" s="416"/>
      <c r="V241" s="417"/>
      <c r="W241" s="432"/>
      <c r="X241" s="441"/>
      <c r="Y241" s="428"/>
      <c r="Z241" s="421"/>
      <c r="AA241" s="426"/>
      <c r="AB241" s="421"/>
      <c r="AC241" s="430"/>
      <c r="AD241" s="428"/>
      <c r="AE241" s="419"/>
      <c r="AF241" s="421"/>
      <c r="AG241" s="421"/>
      <c r="AH241" s="417"/>
      <c r="AI241" s="423"/>
      <c r="AJ241" s="423"/>
      <c r="AK241" s="46"/>
      <c r="AL241" s="416"/>
      <c r="AM241" s="417"/>
      <c r="AN241" s="432"/>
      <c r="AO241" s="418"/>
      <c r="AP241" s="414"/>
      <c r="AQ241" s="414"/>
      <c r="AR241" s="414"/>
      <c r="AS241" s="414"/>
      <c r="AT241" s="414"/>
      <c r="AU241" s="413"/>
      <c r="AV241" s="414"/>
      <c r="AW241" s="414"/>
      <c r="AX241" s="414"/>
      <c r="AY241" s="414"/>
      <c r="AZ241" s="414"/>
      <c r="BA241" s="414"/>
      <c r="BB241" s="414"/>
      <c r="BC241" s="414"/>
      <c r="BD241" s="414"/>
      <c r="BE241" s="414"/>
      <c r="BF241" s="414"/>
      <c r="BG241" s="414"/>
      <c r="BH241" s="414"/>
      <c r="BI241" s="414"/>
      <c r="BJ241" s="414"/>
      <c r="BK241" s="414"/>
      <c r="BL241" s="414"/>
      <c r="BM241" s="414"/>
    </row>
    <row r="242" spans="1:65" s="42" customFormat="1" ht="5.25" customHeight="1" x14ac:dyDescent="0.25">
      <c r="A242" s="413"/>
      <c r="B242" s="413"/>
      <c r="C242" s="413"/>
      <c r="D242" s="413"/>
      <c r="E242" s="413"/>
      <c r="F242" s="413"/>
      <c r="G242" s="413"/>
      <c r="H242" s="413"/>
      <c r="I242" s="413"/>
      <c r="J242" s="413"/>
      <c r="K242" s="413"/>
      <c r="L242" s="413"/>
      <c r="M242" s="413"/>
      <c r="N242" s="434"/>
      <c r="O242" s="413"/>
      <c r="P242" s="436"/>
      <c r="Q242" s="439"/>
      <c r="R242" s="47" t="s">
        <v>657</v>
      </c>
      <c r="S242" s="44"/>
      <c r="T242" s="44"/>
      <c r="U242" s="416"/>
      <c r="V242" s="417"/>
      <c r="W242" s="432"/>
      <c r="X242" s="441"/>
      <c r="Y242" s="428"/>
      <c r="Z242" s="421"/>
      <c r="AA242" s="426"/>
      <c r="AB242" s="421"/>
      <c r="AC242" s="430"/>
      <c r="AD242" s="428"/>
      <c r="AE242" s="419"/>
      <c r="AF242" s="421"/>
      <c r="AG242" s="421"/>
      <c r="AH242" s="417"/>
      <c r="AI242" s="423"/>
      <c r="AJ242" s="423"/>
      <c r="AK242" s="46"/>
      <c r="AL242" s="416"/>
      <c r="AM242" s="417"/>
      <c r="AN242" s="432"/>
      <c r="AO242" s="418"/>
      <c r="AP242" s="414"/>
      <c r="AQ242" s="414"/>
      <c r="AR242" s="414"/>
      <c r="AS242" s="414"/>
      <c r="AT242" s="414"/>
      <c r="AU242" s="413"/>
      <c r="AV242" s="414"/>
      <c r="AW242" s="414"/>
      <c r="AX242" s="414"/>
      <c r="AY242" s="414"/>
      <c r="AZ242" s="414"/>
      <c r="BA242" s="414"/>
      <c r="BB242" s="414"/>
      <c r="BC242" s="414"/>
      <c r="BD242" s="414"/>
      <c r="BE242" s="414"/>
      <c r="BF242" s="414"/>
      <c r="BG242" s="414"/>
      <c r="BH242" s="414"/>
      <c r="BI242" s="414"/>
      <c r="BJ242" s="414"/>
      <c r="BK242" s="414"/>
      <c r="BL242" s="414"/>
      <c r="BM242" s="414"/>
    </row>
    <row r="243" spans="1:65" s="42" customFormat="1" ht="5.25" customHeight="1" x14ac:dyDescent="0.25">
      <c r="A243" s="413"/>
      <c r="B243" s="413"/>
      <c r="C243" s="413"/>
      <c r="D243" s="413"/>
      <c r="E243" s="413"/>
      <c r="F243" s="413"/>
      <c r="G243" s="413"/>
      <c r="H243" s="413"/>
      <c r="I243" s="413"/>
      <c r="J243" s="413"/>
      <c r="K243" s="413"/>
      <c r="L243" s="413"/>
      <c r="M243" s="413"/>
      <c r="N243" s="434"/>
      <c r="O243" s="413"/>
      <c r="P243" s="436"/>
      <c r="Q243" s="439"/>
      <c r="R243" s="47" t="s">
        <v>658</v>
      </c>
      <c r="S243" s="44"/>
      <c r="T243" s="44"/>
      <c r="U243" s="416"/>
      <c r="V243" s="417"/>
      <c r="W243" s="432"/>
      <c r="X243" s="441"/>
      <c r="Y243" s="428"/>
      <c r="Z243" s="421"/>
      <c r="AA243" s="426"/>
      <c r="AB243" s="421"/>
      <c r="AC243" s="430"/>
      <c r="AD243" s="428"/>
      <c r="AE243" s="419"/>
      <c r="AF243" s="421"/>
      <c r="AG243" s="421"/>
      <c r="AH243" s="417"/>
      <c r="AI243" s="423"/>
      <c r="AJ243" s="423"/>
      <c r="AK243" s="46"/>
      <c r="AL243" s="416"/>
      <c r="AM243" s="417"/>
      <c r="AN243" s="432"/>
      <c r="AO243" s="418"/>
      <c r="AP243" s="414"/>
      <c r="AQ243" s="414"/>
      <c r="AR243" s="414"/>
      <c r="AS243" s="414"/>
      <c r="AT243" s="414"/>
      <c r="AU243" s="413"/>
      <c r="AV243" s="414"/>
      <c r="AW243" s="414"/>
      <c r="AX243" s="414"/>
      <c r="AY243" s="414"/>
      <c r="AZ243" s="414"/>
      <c r="BA243" s="414"/>
      <c r="BB243" s="414"/>
      <c r="BC243" s="414"/>
      <c r="BD243" s="414"/>
      <c r="BE243" s="414"/>
      <c r="BF243" s="414"/>
      <c r="BG243" s="414"/>
      <c r="BH243" s="414"/>
      <c r="BI243" s="414"/>
      <c r="BJ243" s="414"/>
      <c r="BK243" s="414"/>
      <c r="BL243" s="414"/>
      <c r="BM243" s="414"/>
    </row>
    <row r="244" spans="1:65" s="42" customFormat="1" ht="5.25" customHeight="1" x14ac:dyDescent="0.25">
      <c r="A244" s="413"/>
      <c r="B244" s="413"/>
      <c r="C244" s="413"/>
      <c r="D244" s="413"/>
      <c r="E244" s="413"/>
      <c r="F244" s="413"/>
      <c r="G244" s="413"/>
      <c r="H244" s="413"/>
      <c r="I244" s="413"/>
      <c r="J244" s="413"/>
      <c r="K244" s="413"/>
      <c r="L244" s="413"/>
      <c r="M244" s="413"/>
      <c r="N244" s="434"/>
      <c r="O244" s="413"/>
      <c r="P244" s="436"/>
      <c r="Q244" s="439"/>
      <c r="R244" s="47" t="s">
        <v>659</v>
      </c>
      <c r="S244" s="44"/>
      <c r="T244" s="44"/>
      <c r="U244" s="416"/>
      <c r="V244" s="417"/>
      <c r="W244" s="432"/>
      <c r="X244" s="441"/>
      <c r="Y244" s="428"/>
      <c r="Z244" s="421"/>
      <c r="AA244" s="426"/>
      <c r="AB244" s="421"/>
      <c r="AC244" s="430"/>
      <c r="AD244" s="428"/>
      <c r="AE244" s="419"/>
      <c r="AF244" s="421"/>
      <c r="AG244" s="421"/>
      <c r="AH244" s="417"/>
      <c r="AI244" s="423"/>
      <c r="AJ244" s="423"/>
      <c r="AK244" s="46"/>
      <c r="AL244" s="416"/>
      <c r="AM244" s="417"/>
      <c r="AN244" s="432"/>
      <c r="AO244" s="418"/>
      <c r="AP244" s="414"/>
      <c r="AQ244" s="414"/>
      <c r="AR244" s="414"/>
      <c r="AS244" s="414"/>
      <c r="AT244" s="414"/>
      <c r="AU244" s="413"/>
      <c r="AV244" s="414"/>
      <c r="AW244" s="414"/>
      <c r="AX244" s="414"/>
      <c r="AY244" s="414"/>
      <c r="AZ244" s="414"/>
      <c r="BA244" s="414"/>
      <c r="BB244" s="414"/>
      <c r="BC244" s="414"/>
      <c r="BD244" s="414"/>
      <c r="BE244" s="414"/>
      <c r="BF244" s="414"/>
      <c r="BG244" s="414"/>
      <c r="BH244" s="414"/>
      <c r="BI244" s="414"/>
      <c r="BJ244" s="414"/>
      <c r="BK244" s="414"/>
      <c r="BL244" s="414"/>
      <c r="BM244" s="414"/>
    </row>
    <row r="245" spans="1:65" s="42" customFormat="1" ht="5.25" customHeight="1" x14ac:dyDescent="0.25">
      <c r="A245" s="413"/>
      <c r="B245" s="413"/>
      <c r="C245" s="413"/>
      <c r="D245" s="413"/>
      <c r="E245" s="413"/>
      <c r="F245" s="413"/>
      <c r="G245" s="413"/>
      <c r="H245" s="413"/>
      <c r="I245" s="413"/>
      <c r="J245" s="413"/>
      <c r="K245" s="413"/>
      <c r="L245" s="413"/>
      <c r="M245" s="413"/>
      <c r="N245" s="434"/>
      <c r="O245" s="413"/>
      <c r="P245" s="436"/>
      <c r="Q245" s="439"/>
      <c r="R245" s="47" t="s">
        <v>660</v>
      </c>
      <c r="S245" s="44"/>
      <c r="T245" s="44"/>
      <c r="U245" s="416"/>
      <c r="V245" s="417"/>
      <c r="W245" s="432"/>
      <c r="X245" s="441"/>
      <c r="Y245" s="428"/>
      <c r="Z245" s="421"/>
      <c r="AA245" s="426"/>
      <c r="AB245" s="421"/>
      <c r="AC245" s="430"/>
      <c r="AD245" s="428"/>
      <c r="AE245" s="419"/>
      <c r="AF245" s="421"/>
      <c r="AG245" s="421"/>
      <c r="AH245" s="417"/>
      <c r="AI245" s="423"/>
      <c r="AJ245" s="423"/>
      <c r="AK245" s="46"/>
      <c r="AL245" s="416"/>
      <c r="AM245" s="417"/>
      <c r="AN245" s="432"/>
      <c r="AO245" s="418"/>
      <c r="AP245" s="414"/>
      <c r="AQ245" s="414"/>
      <c r="AR245" s="414"/>
      <c r="AS245" s="414"/>
      <c r="AT245" s="414"/>
      <c r="AU245" s="413"/>
      <c r="AV245" s="414"/>
      <c r="AW245" s="414"/>
      <c r="AX245" s="414"/>
      <c r="AY245" s="414"/>
      <c r="AZ245" s="414"/>
      <c r="BA245" s="414"/>
      <c r="BB245" s="414"/>
      <c r="BC245" s="414"/>
      <c r="BD245" s="414"/>
      <c r="BE245" s="414"/>
      <c r="BF245" s="414"/>
      <c r="BG245" s="414"/>
      <c r="BH245" s="414"/>
      <c r="BI245" s="414"/>
      <c r="BJ245" s="414"/>
      <c r="BK245" s="414"/>
      <c r="BL245" s="414"/>
      <c r="BM245" s="414"/>
    </row>
    <row r="246" spans="1:65" s="42" customFormat="1" ht="5.25" customHeight="1" x14ac:dyDescent="0.25">
      <c r="A246" s="413"/>
      <c r="B246" s="413"/>
      <c r="C246" s="413"/>
      <c r="D246" s="413"/>
      <c r="E246" s="413"/>
      <c r="F246" s="413"/>
      <c r="G246" s="413"/>
      <c r="H246" s="413"/>
      <c r="I246" s="413"/>
      <c r="J246" s="413"/>
      <c r="K246" s="413"/>
      <c r="L246" s="413"/>
      <c r="M246" s="413"/>
      <c r="N246" s="434"/>
      <c r="O246" s="413"/>
      <c r="P246" s="437"/>
      <c r="Q246" s="440"/>
      <c r="R246" s="45" t="s">
        <v>661</v>
      </c>
      <c r="S246" s="44">
        <f>COUNTA(S227:S245)</f>
        <v>0</v>
      </c>
      <c r="T246" s="44">
        <f>COUNTA(T227:T245)</f>
        <v>0</v>
      </c>
      <c r="U246" s="416"/>
      <c r="V246" s="417"/>
      <c r="W246" s="432"/>
      <c r="X246" s="441"/>
      <c r="Y246" s="428"/>
      <c r="Z246" s="421"/>
      <c r="AA246" s="427"/>
      <c r="AB246" s="421"/>
      <c r="AC246" s="431"/>
      <c r="AD246" s="428"/>
      <c r="AE246" s="419"/>
      <c r="AF246" s="421"/>
      <c r="AG246" s="421"/>
      <c r="AH246" s="417"/>
      <c r="AI246" s="424"/>
      <c r="AJ246" s="424"/>
      <c r="AK246" s="43"/>
      <c r="AL246" s="416"/>
      <c r="AM246" s="417"/>
      <c r="AN246" s="432"/>
      <c r="AO246" s="418"/>
      <c r="AP246" s="414"/>
      <c r="AQ246" s="414"/>
      <c r="AR246" s="414"/>
      <c r="AS246" s="414"/>
      <c r="AT246" s="414"/>
      <c r="AU246" s="413"/>
      <c r="AV246" s="414"/>
      <c r="AW246" s="414"/>
      <c r="AX246" s="414"/>
      <c r="AY246" s="414"/>
      <c r="AZ246" s="414"/>
      <c r="BA246" s="414"/>
      <c r="BB246" s="414"/>
      <c r="BC246" s="414"/>
      <c r="BD246" s="414"/>
      <c r="BE246" s="414"/>
      <c r="BF246" s="414"/>
      <c r="BG246" s="414"/>
      <c r="BH246" s="414"/>
      <c r="BI246" s="414"/>
      <c r="BJ246" s="414"/>
      <c r="BK246" s="414"/>
      <c r="BL246" s="414"/>
      <c r="BM246" s="414"/>
    </row>
    <row r="247" spans="1:65" s="42" customFormat="1" ht="5.25" customHeight="1" x14ac:dyDescent="0.25">
      <c r="A247" s="413">
        <v>11</v>
      </c>
      <c r="B247" s="413" t="s">
        <v>522</v>
      </c>
      <c r="C247" s="413" t="s">
        <v>735</v>
      </c>
      <c r="D247" s="413"/>
      <c r="E247" s="413" t="s">
        <v>736</v>
      </c>
      <c r="F247" s="413" t="s">
        <v>745</v>
      </c>
      <c r="G247" s="413"/>
      <c r="H247" s="413"/>
      <c r="I247" s="413"/>
      <c r="J247" s="413"/>
      <c r="K247" s="413"/>
      <c r="L247" s="413"/>
      <c r="M247" s="413"/>
      <c r="N247" s="434" t="s">
        <v>627</v>
      </c>
      <c r="O247" s="413"/>
      <c r="P247" s="435" t="str">
        <f>IF(O247=0,"Defina la frecuencia",IF(O247="Se espera que el evento ocurra en la mayoria de las circunstancias
Mas de 1 vez en el año","Casi seguro",IF(O247="Es viable que el evento ocurra en la mayoria de las circunstancias.
Al menos 1 vez en el ultimo año","Probable",IF(O247="El Evento podrá ocurrir en algun momento.
Al menos 1 vez en los ultimos 2 años","Posible",IF(O247="El Evento podrá ocurrir en algun momento.
Al menos 1 vez en los ultimos 5 años","Improbable","Rara vez")))))</f>
        <v>Defina la frecuencia</v>
      </c>
      <c r="Q247" s="438">
        <f>IF(P247="Casi seguro",100%,IF(P247="Probable",80%,IF(P247="Posible",60%,IF(P247="Improbable",40%,IF(P247="Rara vez",20%,0)))))</f>
        <v>0</v>
      </c>
      <c r="R247" s="47" t="s">
        <v>629</v>
      </c>
      <c r="S247" s="44"/>
      <c r="T247" s="44"/>
      <c r="U247" s="416" t="str">
        <f>IF(S266&lt;=5,"Moderado",IF(S266&lt;=11,"Mayor","Catastrofico"))</f>
        <v>Moderado</v>
      </c>
      <c r="V247" s="417">
        <f>IF(U247=0,0,IF(U247="Moderado",60%,IF(U247="Mayor",80%,100%)))</f>
        <v>0.6</v>
      </c>
      <c r="W247" s="432" t="e">
        <f>VLOOKUP(P247,[3]Matriz!B123:G128,MATCH(U247,[3]Matriz!B123:G123,0),FALSE)</f>
        <v>#N/A</v>
      </c>
      <c r="X247" s="441" t="s">
        <v>746</v>
      </c>
      <c r="Y247" s="416" t="str">
        <f>IF(Z247="Preventivo","X",IF(Z247="Detectivo","X","X "))</f>
        <v xml:space="preserve">X </v>
      </c>
      <c r="Z247" s="419"/>
      <c r="AA247" s="425" t="str">
        <f>IF(Z247="","",IF(Z247="Preventivo",25%,15%))</f>
        <v/>
      </c>
      <c r="AB247" s="419"/>
      <c r="AC247" s="425">
        <f>IF(AB247="Automatico",25%,15%)</f>
        <v>0.15</v>
      </c>
      <c r="AD247" s="417" t="e">
        <f>AA247+AC247</f>
        <v>#VALUE!</v>
      </c>
      <c r="AE247" s="419"/>
      <c r="AF247" s="419"/>
      <c r="AG247" s="419"/>
      <c r="AH247" s="417" t="e">
        <f>Q247-(Q247*AD247)</f>
        <v>#VALUE!</v>
      </c>
      <c r="AI247" s="422" t="e">
        <f>IF(AJ247=0,"Defina la frecuencia",IF(AJ247=20%,"Rara vez",IF(AJ247=40%,"Improbable",IF(AJ247=60%,"Posible",IF(AJ247=80%,"Probable","Casi seguro")))))</f>
        <v>#VALUE!</v>
      </c>
      <c r="AJ247" s="422" t="e">
        <f>IF(AH254&lt;20%,20%,IF(AH254&lt;40%,40%,IF(AH254&lt;60%,60%,IF(AH254&lt;80%,80%,100%))))</f>
        <v>#VALUE!</v>
      </c>
      <c r="AK247" s="48" t="e">
        <f>VALUE(AJ247)</f>
        <v>#VALUE!</v>
      </c>
      <c r="AL247" s="416" t="str">
        <f>U247</f>
        <v>Moderado</v>
      </c>
      <c r="AM247" s="417">
        <f>V247</f>
        <v>0.6</v>
      </c>
      <c r="AN247" s="432" t="e">
        <f>VLOOKUP(AI247,[3]Matriz!B123:G128,MATCH(AL247,[3]Matriz!B123:G123,0),FALSE)</f>
        <v>#VALUE!</v>
      </c>
      <c r="AO247" s="418"/>
      <c r="AP247" s="413" t="s">
        <v>747</v>
      </c>
      <c r="AQ247" s="413" t="s">
        <v>740</v>
      </c>
      <c r="AR247" s="433">
        <v>44197</v>
      </c>
      <c r="AS247" s="433" t="s">
        <v>741</v>
      </c>
      <c r="AT247" s="413"/>
      <c r="AU247" s="413"/>
      <c r="AV247" s="413"/>
      <c r="AW247" s="413"/>
      <c r="AX247" s="413"/>
      <c r="AY247" s="413"/>
      <c r="AZ247" s="413"/>
      <c r="BA247" s="415"/>
      <c r="BB247" s="413"/>
      <c r="BC247" s="413"/>
      <c r="BD247" s="413"/>
      <c r="BE247" s="413"/>
      <c r="BF247" s="413"/>
      <c r="BG247" s="415"/>
      <c r="BH247" s="413"/>
      <c r="BI247" s="413"/>
      <c r="BJ247" s="413"/>
      <c r="BK247" s="413"/>
      <c r="BL247" s="413"/>
      <c r="BM247" s="415"/>
    </row>
    <row r="248" spans="1:65" s="42" customFormat="1" ht="5.25" customHeight="1" x14ac:dyDescent="0.25">
      <c r="A248" s="413"/>
      <c r="B248" s="413"/>
      <c r="C248" s="413"/>
      <c r="D248" s="413"/>
      <c r="E248" s="413"/>
      <c r="F248" s="413"/>
      <c r="G248" s="413"/>
      <c r="H248" s="413"/>
      <c r="I248" s="413"/>
      <c r="J248" s="413"/>
      <c r="K248" s="413"/>
      <c r="L248" s="413"/>
      <c r="M248" s="413"/>
      <c r="N248" s="434"/>
      <c r="O248" s="413"/>
      <c r="P248" s="436"/>
      <c r="Q248" s="439"/>
      <c r="R248" s="47" t="s">
        <v>640</v>
      </c>
      <c r="S248" s="44"/>
      <c r="T248" s="44"/>
      <c r="U248" s="416"/>
      <c r="V248" s="417"/>
      <c r="W248" s="432"/>
      <c r="X248" s="441"/>
      <c r="Y248" s="416"/>
      <c r="Z248" s="421"/>
      <c r="AA248" s="426"/>
      <c r="AB248" s="421"/>
      <c r="AC248" s="426"/>
      <c r="AD248" s="428"/>
      <c r="AE248" s="421"/>
      <c r="AF248" s="421"/>
      <c r="AG248" s="421"/>
      <c r="AH248" s="417"/>
      <c r="AI248" s="423"/>
      <c r="AJ248" s="423"/>
      <c r="AK248" s="46"/>
      <c r="AL248" s="416"/>
      <c r="AM248" s="417"/>
      <c r="AN248" s="432"/>
      <c r="AO248" s="418"/>
      <c r="AP248" s="413"/>
      <c r="AQ248" s="414"/>
      <c r="AR248" s="414"/>
      <c r="AS248" s="414"/>
      <c r="AT248" s="414"/>
      <c r="AU248" s="413"/>
      <c r="AV248" s="413"/>
      <c r="AW248" s="413"/>
      <c r="AX248" s="413"/>
      <c r="AY248" s="414"/>
      <c r="AZ248" s="414"/>
      <c r="BA248" s="414"/>
      <c r="BB248" s="413"/>
      <c r="BC248" s="413"/>
      <c r="BD248" s="413"/>
      <c r="BE248" s="414"/>
      <c r="BF248" s="414"/>
      <c r="BG248" s="414"/>
      <c r="BH248" s="413"/>
      <c r="BI248" s="413"/>
      <c r="BJ248" s="413"/>
      <c r="BK248" s="414"/>
      <c r="BL248" s="414"/>
      <c r="BM248" s="414"/>
    </row>
    <row r="249" spans="1:65" s="42" customFormat="1" ht="5.25" customHeight="1" x14ac:dyDescent="0.25">
      <c r="A249" s="413"/>
      <c r="B249" s="413"/>
      <c r="C249" s="413"/>
      <c r="D249" s="413"/>
      <c r="E249" s="413"/>
      <c r="F249" s="413"/>
      <c r="G249" s="413"/>
      <c r="H249" s="413"/>
      <c r="I249" s="413"/>
      <c r="J249" s="413"/>
      <c r="K249" s="413"/>
      <c r="L249" s="413"/>
      <c r="M249" s="413"/>
      <c r="N249" s="434"/>
      <c r="O249" s="413"/>
      <c r="P249" s="436"/>
      <c r="Q249" s="439"/>
      <c r="R249" s="47" t="s">
        <v>641</v>
      </c>
      <c r="S249" s="44"/>
      <c r="T249" s="44"/>
      <c r="U249" s="416"/>
      <c r="V249" s="417"/>
      <c r="W249" s="432"/>
      <c r="X249" s="441"/>
      <c r="Y249" s="416"/>
      <c r="Z249" s="421"/>
      <c r="AA249" s="426"/>
      <c r="AB249" s="421"/>
      <c r="AC249" s="426"/>
      <c r="AD249" s="428"/>
      <c r="AE249" s="421"/>
      <c r="AF249" s="421"/>
      <c r="AG249" s="421"/>
      <c r="AH249" s="417"/>
      <c r="AI249" s="423"/>
      <c r="AJ249" s="423"/>
      <c r="AK249" s="46"/>
      <c r="AL249" s="416"/>
      <c r="AM249" s="417"/>
      <c r="AN249" s="432"/>
      <c r="AO249" s="418"/>
      <c r="AP249" s="413"/>
      <c r="AQ249" s="414"/>
      <c r="AR249" s="414"/>
      <c r="AS249" s="414"/>
      <c r="AT249" s="414"/>
      <c r="AU249" s="413"/>
      <c r="AV249" s="413"/>
      <c r="AW249" s="413"/>
      <c r="AX249" s="413"/>
      <c r="AY249" s="414"/>
      <c r="AZ249" s="414"/>
      <c r="BA249" s="414"/>
      <c r="BB249" s="413"/>
      <c r="BC249" s="413"/>
      <c r="BD249" s="413"/>
      <c r="BE249" s="414"/>
      <c r="BF249" s="414"/>
      <c r="BG249" s="414"/>
      <c r="BH249" s="413"/>
      <c r="BI249" s="413"/>
      <c r="BJ249" s="413"/>
      <c r="BK249" s="414"/>
      <c r="BL249" s="414"/>
      <c r="BM249" s="414"/>
    </row>
    <row r="250" spans="1:65" s="42" customFormat="1" ht="5.25" customHeight="1" x14ac:dyDescent="0.25">
      <c r="A250" s="413"/>
      <c r="B250" s="413"/>
      <c r="C250" s="413"/>
      <c r="D250" s="413"/>
      <c r="E250" s="413"/>
      <c r="F250" s="413"/>
      <c r="G250" s="413"/>
      <c r="H250" s="413"/>
      <c r="I250" s="413"/>
      <c r="J250" s="413"/>
      <c r="K250" s="413"/>
      <c r="L250" s="413"/>
      <c r="M250" s="413"/>
      <c r="N250" s="434"/>
      <c r="O250" s="413"/>
      <c r="P250" s="436"/>
      <c r="Q250" s="439"/>
      <c r="R250" s="47" t="s">
        <v>642</v>
      </c>
      <c r="S250" s="44"/>
      <c r="T250" s="44"/>
      <c r="U250" s="416"/>
      <c r="V250" s="417"/>
      <c r="W250" s="432"/>
      <c r="X250" s="441"/>
      <c r="Y250" s="416"/>
      <c r="Z250" s="421"/>
      <c r="AA250" s="426"/>
      <c r="AB250" s="421"/>
      <c r="AC250" s="426"/>
      <c r="AD250" s="428"/>
      <c r="AE250" s="421"/>
      <c r="AF250" s="421"/>
      <c r="AG250" s="421"/>
      <c r="AH250" s="417"/>
      <c r="AI250" s="423"/>
      <c r="AJ250" s="423"/>
      <c r="AK250" s="46"/>
      <c r="AL250" s="416"/>
      <c r="AM250" s="417"/>
      <c r="AN250" s="432"/>
      <c r="AO250" s="418"/>
      <c r="AP250" s="413"/>
      <c r="AQ250" s="414"/>
      <c r="AR250" s="414"/>
      <c r="AS250" s="414"/>
      <c r="AT250" s="414"/>
      <c r="AU250" s="413"/>
      <c r="AV250" s="413"/>
      <c r="AW250" s="413"/>
      <c r="AX250" s="413"/>
      <c r="AY250" s="414"/>
      <c r="AZ250" s="414"/>
      <c r="BA250" s="414"/>
      <c r="BB250" s="413"/>
      <c r="BC250" s="413"/>
      <c r="BD250" s="413"/>
      <c r="BE250" s="414"/>
      <c r="BF250" s="414"/>
      <c r="BG250" s="414"/>
      <c r="BH250" s="413"/>
      <c r="BI250" s="413"/>
      <c r="BJ250" s="413"/>
      <c r="BK250" s="414"/>
      <c r="BL250" s="414"/>
      <c r="BM250" s="414"/>
    </row>
    <row r="251" spans="1:65" s="42" customFormat="1" ht="5.25" customHeight="1" x14ac:dyDescent="0.25">
      <c r="A251" s="413"/>
      <c r="B251" s="413"/>
      <c r="C251" s="413"/>
      <c r="D251" s="413"/>
      <c r="E251" s="413"/>
      <c r="F251" s="413"/>
      <c r="G251" s="413"/>
      <c r="H251" s="413"/>
      <c r="I251" s="413"/>
      <c r="J251" s="413"/>
      <c r="K251" s="413"/>
      <c r="L251" s="413"/>
      <c r="M251" s="413"/>
      <c r="N251" s="434"/>
      <c r="O251" s="413"/>
      <c r="P251" s="436"/>
      <c r="Q251" s="439"/>
      <c r="R251" s="47" t="s">
        <v>643</v>
      </c>
      <c r="S251" s="44"/>
      <c r="T251" s="44"/>
      <c r="U251" s="416"/>
      <c r="V251" s="417"/>
      <c r="W251" s="432"/>
      <c r="X251" s="441"/>
      <c r="Y251" s="416"/>
      <c r="Z251" s="421"/>
      <c r="AA251" s="426"/>
      <c r="AB251" s="421"/>
      <c r="AC251" s="426"/>
      <c r="AD251" s="428"/>
      <c r="AE251" s="421"/>
      <c r="AF251" s="421"/>
      <c r="AG251" s="421"/>
      <c r="AH251" s="417"/>
      <c r="AI251" s="423"/>
      <c r="AJ251" s="423"/>
      <c r="AK251" s="46"/>
      <c r="AL251" s="416"/>
      <c r="AM251" s="417"/>
      <c r="AN251" s="432"/>
      <c r="AO251" s="418"/>
      <c r="AP251" s="413"/>
      <c r="AQ251" s="414"/>
      <c r="AR251" s="414"/>
      <c r="AS251" s="414"/>
      <c r="AT251" s="414"/>
      <c r="AU251" s="413"/>
      <c r="AV251" s="413"/>
      <c r="AW251" s="413"/>
      <c r="AX251" s="413"/>
      <c r="AY251" s="414"/>
      <c r="AZ251" s="414"/>
      <c r="BA251" s="414"/>
      <c r="BB251" s="413"/>
      <c r="BC251" s="413"/>
      <c r="BD251" s="413"/>
      <c r="BE251" s="414"/>
      <c r="BF251" s="414"/>
      <c r="BG251" s="414"/>
      <c r="BH251" s="413"/>
      <c r="BI251" s="413"/>
      <c r="BJ251" s="413"/>
      <c r="BK251" s="414"/>
      <c r="BL251" s="414"/>
      <c r="BM251" s="414"/>
    </row>
    <row r="252" spans="1:65" s="42" customFormat="1" ht="5.25" customHeight="1" x14ac:dyDescent="0.25">
      <c r="A252" s="413"/>
      <c r="B252" s="413"/>
      <c r="C252" s="413"/>
      <c r="D252" s="413"/>
      <c r="E252" s="413"/>
      <c r="F252" s="413"/>
      <c r="G252" s="413"/>
      <c r="H252" s="413"/>
      <c r="I252" s="413"/>
      <c r="J252" s="413"/>
      <c r="K252" s="413"/>
      <c r="L252" s="413"/>
      <c r="M252" s="413"/>
      <c r="N252" s="434"/>
      <c r="O252" s="413"/>
      <c r="P252" s="436"/>
      <c r="Q252" s="439"/>
      <c r="R252" s="47" t="s">
        <v>644</v>
      </c>
      <c r="S252" s="44"/>
      <c r="T252" s="44"/>
      <c r="U252" s="416"/>
      <c r="V252" s="417"/>
      <c r="W252" s="432"/>
      <c r="X252" s="441"/>
      <c r="Y252" s="416"/>
      <c r="Z252" s="421"/>
      <c r="AA252" s="426"/>
      <c r="AB252" s="421"/>
      <c r="AC252" s="426"/>
      <c r="AD252" s="428"/>
      <c r="AE252" s="421"/>
      <c r="AF252" s="421"/>
      <c r="AG252" s="421"/>
      <c r="AH252" s="417"/>
      <c r="AI252" s="423"/>
      <c r="AJ252" s="423"/>
      <c r="AK252" s="46"/>
      <c r="AL252" s="416"/>
      <c r="AM252" s="417"/>
      <c r="AN252" s="432"/>
      <c r="AO252" s="418"/>
      <c r="AP252" s="413"/>
      <c r="AQ252" s="414"/>
      <c r="AR252" s="414"/>
      <c r="AS252" s="414"/>
      <c r="AT252" s="414"/>
      <c r="AU252" s="413"/>
      <c r="AV252" s="413"/>
      <c r="AW252" s="413"/>
      <c r="AX252" s="413"/>
      <c r="AY252" s="414"/>
      <c r="AZ252" s="414"/>
      <c r="BA252" s="414"/>
      <c r="BB252" s="413"/>
      <c r="BC252" s="413"/>
      <c r="BD252" s="413"/>
      <c r="BE252" s="414"/>
      <c r="BF252" s="414"/>
      <c r="BG252" s="414"/>
      <c r="BH252" s="413"/>
      <c r="BI252" s="413"/>
      <c r="BJ252" s="413"/>
      <c r="BK252" s="414"/>
      <c r="BL252" s="414"/>
      <c r="BM252" s="414"/>
    </row>
    <row r="253" spans="1:65" s="42" customFormat="1" ht="5.25" customHeight="1" x14ac:dyDescent="0.25">
      <c r="A253" s="413"/>
      <c r="B253" s="413"/>
      <c r="C253" s="413"/>
      <c r="D253" s="413"/>
      <c r="E253" s="413"/>
      <c r="F253" s="413"/>
      <c r="G253" s="413"/>
      <c r="H253" s="413"/>
      <c r="I253" s="413"/>
      <c r="J253" s="413"/>
      <c r="K253" s="413"/>
      <c r="L253" s="413"/>
      <c r="M253" s="413"/>
      <c r="N253" s="434"/>
      <c r="O253" s="413"/>
      <c r="P253" s="436"/>
      <c r="Q253" s="439"/>
      <c r="R253" s="47" t="s">
        <v>645</v>
      </c>
      <c r="S253" s="44"/>
      <c r="T253" s="44"/>
      <c r="U253" s="416"/>
      <c r="V253" s="417"/>
      <c r="W253" s="432"/>
      <c r="X253" s="441"/>
      <c r="Y253" s="416"/>
      <c r="Z253" s="421"/>
      <c r="AA253" s="427"/>
      <c r="AB253" s="421"/>
      <c r="AC253" s="427"/>
      <c r="AD253" s="428"/>
      <c r="AE253" s="421"/>
      <c r="AF253" s="421"/>
      <c r="AG253" s="421"/>
      <c r="AH253" s="417"/>
      <c r="AI253" s="423"/>
      <c r="AJ253" s="423"/>
      <c r="AK253" s="46"/>
      <c r="AL253" s="416"/>
      <c r="AM253" s="417"/>
      <c r="AN253" s="432"/>
      <c r="AO253" s="418"/>
      <c r="AP253" s="413"/>
      <c r="AQ253" s="414"/>
      <c r="AR253" s="414"/>
      <c r="AS253" s="414"/>
      <c r="AT253" s="414"/>
      <c r="AU253" s="413"/>
      <c r="AV253" s="413"/>
      <c r="AW253" s="413"/>
      <c r="AX253" s="413"/>
      <c r="AY253" s="414"/>
      <c r="AZ253" s="414"/>
      <c r="BA253" s="414"/>
      <c r="BB253" s="413"/>
      <c r="BC253" s="413"/>
      <c r="BD253" s="413"/>
      <c r="BE253" s="414"/>
      <c r="BF253" s="414"/>
      <c r="BG253" s="414"/>
      <c r="BH253" s="413"/>
      <c r="BI253" s="413"/>
      <c r="BJ253" s="413"/>
      <c r="BK253" s="414"/>
      <c r="BL253" s="414"/>
      <c r="BM253" s="414"/>
    </row>
    <row r="254" spans="1:65" s="42" customFormat="1" ht="5.25" customHeight="1" x14ac:dyDescent="0.25">
      <c r="A254" s="413"/>
      <c r="B254" s="413"/>
      <c r="C254" s="413"/>
      <c r="D254" s="413"/>
      <c r="E254" s="413"/>
      <c r="F254" s="413"/>
      <c r="G254" s="413"/>
      <c r="H254" s="413"/>
      <c r="I254" s="413"/>
      <c r="J254" s="413"/>
      <c r="K254" s="413"/>
      <c r="L254" s="413"/>
      <c r="M254" s="413"/>
      <c r="N254" s="434"/>
      <c r="O254" s="413"/>
      <c r="P254" s="436"/>
      <c r="Q254" s="439"/>
      <c r="R254" s="47" t="s">
        <v>646</v>
      </c>
      <c r="S254" s="44"/>
      <c r="T254" s="44"/>
      <c r="U254" s="416"/>
      <c r="V254" s="417"/>
      <c r="W254" s="432"/>
      <c r="X254" s="441"/>
      <c r="Y254" s="416" t="str">
        <f>IF(Z254="Preventivo","X",IF(Z247="Detectivo","X","X "))</f>
        <v xml:space="preserve">X </v>
      </c>
      <c r="Z254" s="419" t="s">
        <v>515</v>
      </c>
      <c r="AA254" s="425">
        <f>IF(Z254="","",IF(Z254="Preventivo",25%,15%))</f>
        <v>0.15</v>
      </c>
      <c r="AB254" s="419" t="s">
        <v>516</v>
      </c>
      <c r="AC254" s="429">
        <f>IF(AB254="Automatico",25%,15%)</f>
        <v>0.15</v>
      </c>
      <c r="AD254" s="417">
        <f>AA254+AC254</f>
        <v>0.3</v>
      </c>
      <c r="AE254" s="419"/>
      <c r="AF254" s="419"/>
      <c r="AG254" s="419"/>
      <c r="AH254" s="417" t="e">
        <f>AH247-(AH247*AD254)</f>
        <v>#VALUE!</v>
      </c>
      <c r="AI254" s="423"/>
      <c r="AJ254" s="423"/>
      <c r="AK254" s="46"/>
      <c r="AL254" s="416"/>
      <c r="AM254" s="417"/>
      <c r="AN254" s="432"/>
      <c r="AO254" s="418"/>
      <c r="AP254" s="413"/>
      <c r="AQ254" s="413"/>
      <c r="AR254" s="433"/>
      <c r="AS254" s="433"/>
      <c r="AT254" s="413"/>
      <c r="AU254" s="413"/>
      <c r="AV254" s="413"/>
      <c r="AW254" s="413"/>
      <c r="AX254" s="413"/>
      <c r="AY254" s="413"/>
      <c r="AZ254" s="413"/>
      <c r="BA254" s="415"/>
      <c r="BB254" s="413"/>
      <c r="BC254" s="413"/>
      <c r="BD254" s="413"/>
      <c r="BE254" s="413"/>
      <c r="BF254" s="413"/>
      <c r="BG254" s="415"/>
      <c r="BH254" s="413"/>
      <c r="BI254" s="413"/>
      <c r="BJ254" s="413"/>
      <c r="BK254" s="413"/>
      <c r="BL254" s="413"/>
      <c r="BM254" s="415"/>
    </row>
    <row r="255" spans="1:65" s="42" customFormat="1" ht="5.25" customHeight="1" x14ac:dyDescent="0.25">
      <c r="A255" s="413"/>
      <c r="B255" s="413"/>
      <c r="C255" s="413"/>
      <c r="D255" s="413"/>
      <c r="E255" s="413"/>
      <c r="F255" s="413"/>
      <c r="G255" s="413"/>
      <c r="H255" s="413"/>
      <c r="I255" s="413"/>
      <c r="J255" s="413"/>
      <c r="K255" s="413"/>
      <c r="L255" s="413"/>
      <c r="M255" s="413"/>
      <c r="N255" s="434"/>
      <c r="O255" s="413"/>
      <c r="P255" s="436"/>
      <c r="Q255" s="439"/>
      <c r="R255" s="47" t="s">
        <v>650</v>
      </c>
      <c r="S255" s="44"/>
      <c r="T255" s="44"/>
      <c r="U255" s="416"/>
      <c r="V255" s="417"/>
      <c r="W255" s="432"/>
      <c r="X255" s="441"/>
      <c r="Y255" s="428"/>
      <c r="Z255" s="421"/>
      <c r="AA255" s="426"/>
      <c r="AB255" s="421"/>
      <c r="AC255" s="430"/>
      <c r="AD255" s="428"/>
      <c r="AE255" s="419"/>
      <c r="AF255" s="421"/>
      <c r="AG255" s="421"/>
      <c r="AH255" s="417"/>
      <c r="AI255" s="423"/>
      <c r="AJ255" s="423"/>
      <c r="AK255" s="46"/>
      <c r="AL255" s="416"/>
      <c r="AM255" s="417"/>
      <c r="AN255" s="432"/>
      <c r="AO255" s="418"/>
      <c r="AP255" s="414"/>
      <c r="AQ255" s="414"/>
      <c r="AR255" s="414"/>
      <c r="AS255" s="414"/>
      <c r="AT255" s="414"/>
      <c r="AU255" s="413"/>
      <c r="AV255" s="414"/>
      <c r="AW255" s="414"/>
      <c r="AX255" s="414"/>
      <c r="AY255" s="414"/>
      <c r="AZ255" s="414"/>
      <c r="BA255" s="414"/>
      <c r="BB255" s="414"/>
      <c r="BC255" s="414"/>
      <c r="BD255" s="414"/>
      <c r="BE255" s="414"/>
      <c r="BF255" s="414"/>
      <c r="BG255" s="414"/>
      <c r="BH255" s="414"/>
      <c r="BI255" s="414"/>
      <c r="BJ255" s="414"/>
      <c r="BK255" s="414"/>
      <c r="BL255" s="414"/>
      <c r="BM255" s="414"/>
    </row>
    <row r="256" spans="1:65" s="42" customFormat="1" ht="5.25" customHeight="1" x14ac:dyDescent="0.25">
      <c r="A256" s="413"/>
      <c r="B256" s="413"/>
      <c r="C256" s="413"/>
      <c r="D256" s="413"/>
      <c r="E256" s="413"/>
      <c r="F256" s="413"/>
      <c r="G256" s="413"/>
      <c r="H256" s="413"/>
      <c r="I256" s="413"/>
      <c r="J256" s="413"/>
      <c r="K256" s="413"/>
      <c r="L256" s="413"/>
      <c r="M256" s="413"/>
      <c r="N256" s="434"/>
      <c r="O256" s="413"/>
      <c r="P256" s="436"/>
      <c r="Q256" s="439"/>
      <c r="R256" s="47" t="s">
        <v>651</v>
      </c>
      <c r="S256" s="44"/>
      <c r="T256" s="44"/>
      <c r="U256" s="416"/>
      <c r="V256" s="417"/>
      <c r="W256" s="432"/>
      <c r="X256" s="441"/>
      <c r="Y256" s="428"/>
      <c r="Z256" s="421"/>
      <c r="AA256" s="426"/>
      <c r="AB256" s="421"/>
      <c r="AC256" s="430"/>
      <c r="AD256" s="428"/>
      <c r="AE256" s="419"/>
      <c r="AF256" s="421"/>
      <c r="AG256" s="421"/>
      <c r="AH256" s="417"/>
      <c r="AI256" s="423"/>
      <c r="AJ256" s="423"/>
      <c r="AK256" s="46"/>
      <c r="AL256" s="416"/>
      <c r="AM256" s="417"/>
      <c r="AN256" s="432"/>
      <c r="AO256" s="418"/>
      <c r="AP256" s="414"/>
      <c r="AQ256" s="414"/>
      <c r="AR256" s="414"/>
      <c r="AS256" s="414"/>
      <c r="AT256" s="414"/>
      <c r="AU256" s="413"/>
      <c r="AV256" s="414"/>
      <c r="AW256" s="414"/>
      <c r="AX256" s="414"/>
      <c r="AY256" s="414"/>
      <c r="AZ256" s="414"/>
      <c r="BA256" s="414"/>
      <c r="BB256" s="414"/>
      <c r="BC256" s="414"/>
      <c r="BD256" s="414"/>
      <c r="BE256" s="414"/>
      <c r="BF256" s="414"/>
      <c r="BG256" s="414"/>
      <c r="BH256" s="414"/>
      <c r="BI256" s="414"/>
      <c r="BJ256" s="414"/>
      <c r="BK256" s="414"/>
      <c r="BL256" s="414"/>
      <c r="BM256" s="414"/>
    </row>
    <row r="257" spans="1:65" s="42" customFormat="1" ht="5.25" customHeight="1" x14ac:dyDescent="0.25">
      <c r="A257" s="413"/>
      <c r="B257" s="413"/>
      <c r="C257" s="413"/>
      <c r="D257" s="413"/>
      <c r="E257" s="413"/>
      <c r="F257" s="413"/>
      <c r="G257" s="413"/>
      <c r="H257" s="413"/>
      <c r="I257" s="413"/>
      <c r="J257" s="413"/>
      <c r="K257" s="413"/>
      <c r="L257" s="413"/>
      <c r="M257" s="413"/>
      <c r="N257" s="434"/>
      <c r="O257" s="413"/>
      <c r="P257" s="436"/>
      <c r="Q257" s="439"/>
      <c r="R257" s="47" t="s">
        <v>652</v>
      </c>
      <c r="S257" s="44"/>
      <c r="T257" s="44"/>
      <c r="U257" s="416"/>
      <c r="V257" s="417"/>
      <c r="W257" s="432"/>
      <c r="X257" s="441"/>
      <c r="Y257" s="428"/>
      <c r="Z257" s="421"/>
      <c r="AA257" s="426"/>
      <c r="AB257" s="421"/>
      <c r="AC257" s="430"/>
      <c r="AD257" s="428"/>
      <c r="AE257" s="419"/>
      <c r="AF257" s="421"/>
      <c r="AG257" s="421"/>
      <c r="AH257" s="417"/>
      <c r="AI257" s="423"/>
      <c r="AJ257" s="423"/>
      <c r="AK257" s="46"/>
      <c r="AL257" s="416"/>
      <c r="AM257" s="417"/>
      <c r="AN257" s="432"/>
      <c r="AO257" s="418"/>
      <c r="AP257" s="414"/>
      <c r="AQ257" s="414"/>
      <c r="AR257" s="414"/>
      <c r="AS257" s="414"/>
      <c r="AT257" s="414"/>
      <c r="AU257" s="413"/>
      <c r="AV257" s="414"/>
      <c r="AW257" s="414"/>
      <c r="AX257" s="414"/>
      <c r="AY257" s="414"/>
      <c r="AZ257" s="414"/>
      <c r="BA257" s="414"/>
      <c r="BB257" s="414"/>
      <c r="BC257" s="414"/>
      <c r="BD257" s="414"/>
      <c r="BE257" s="414"/>
      <c r="BF257" s="414"/>
      <c r="BG257" s="414"/>
      <c r="BH257" s="414"/>
      <c r="BI257" s="414"/>
      <c r="BJ257" s="414"/>
      <c r="BK257" s="414"/>
      <c r="BL257" s="414"/>
      <c r="BM257" s="414"/>
    </row>
    <row r="258" spans="1:65" s="42" customFormat="1" ht="5.25" customHeight="1" x14ac:dyDescent="0.25">
      <c r="A258" s="413"/>
      <c r="B258" s="413"/>
      <c r="C258" s="413"/>
      <c r="D258" s="413"/>
      <c r="E258" s="413"/>
      <c r="F258" s="413"/>
      <c r="G258" s="413"/>
      <c r="H258" s="413"/>
      <c r="I258" s="413"/>
      <c r="J258" s="413"/>
      <c r="K258" s="413"/>
      <c r="L258" s="413"/>
      <c r="M258" s="413"/>
      <c r="N258" s="434"/>
      <c r="O258" s="413"/>
      <c r="P258" s="436"/>
      <c r="Q258" s="439"/>
      <c r="R258" s="47" t="s">
        <v>653</v>
      </c>
      <c r="S258" s="44"/>
      <c r="T258" s="44"/>
      <c r="U258" s="416"/>
      <c r="V258" s="417"/>
      <c r="W258" s="432"/>
      <c r="X258" s="441"/>
      <c r="Y258" s="428"/>
      <c r="Z258" s="421"/>
      <c r="AA258" s="426"/>
      <c r="AB258" s="421"/>
      <c r="AC258" s="430"/>
      <c r="AD258" s="428"/>
      <c r="AE258" s="419"/>
      <c r="AF258" s="421"/>
      <c r="AG258" s="421"/>
      <c r="AH258" s="417"/>
      <c r="AI258" s="423"/>
      <c r="AJ258" s="423"/>
      <c r="AK258" s="46"/>
      <c r="AL258" s="416"/>
      <c r="AM258" s="417"/>
      <c r="AN258" s="432"/>
      <c r="AO258" s="418"/>
      <c r="AP258" s="414"/>
      <c r="AQ258" s="414"/>
      <c r="AR258" s="414"/>
      <c r="AS258" s="414"/>
      <c r="AT258" s="414"/>
      <c r="AU258" s="413"/>
      <c r="AV258" s="414"/>
      <c r="AW258" s="414"/>
      <c r="AX258" s="414"/>
      <c r="AY258" s="414"/>
      <c r="AZ258" s="414"/>
      <c r="BA258" s="414"/>
      <c r="BB258" s="414"/>
      <c r="BC258" s="414"/>
      <c r="BD258" s="414"/>
      <c r="BE258" s="414"/>
      <c r="BF258" s="414"/>
      <c r="BG258" s="414"/>
      <c r="BH258" s="414"/>
      <c r="BI258" s="414"/>
      <c r="BJ258" s="414"/>
      <c r="BK258" s="414"/>
      <c r="BL258" s="414"/>
      <c r="BM258" s="414"/>
    </row>
    <row r="259" spans="1:65" s="42" customFormat="1" ht="5.25" customHeight="1" x14ac:dyDescent="0.25">
      <c r="A259" s="413"/>
      <c r="B259" s="413"/>
      <c r="C259" s="413"/>
      <c r="D259" s="413"/>
      <c r="E259" s="413"/>
      <c r="F259" s="413"/>
      <c r="G259" s="413"/>
      <c r="H259" s="413"/>
      <c r="I259" s="413"/>
      <c r="J259" s="413"/>
      <c r="K259" s="413"/>
      <c r="L259" s="413"/>
      <c r="M259" s="413"/>
      <c r="N259" s="434"/>
      <c r="O259" s="413"/>
      <c r="P259" s="436"/>
      <c r="Q259" s="439"/>
      <c r="R259" s="47" t="s">
        <v>654</v>
      </c>
      <c r="S259" s="44"/>
      <c r="T259" s="44"/>
      <c r="U259" s="416"/>
      <c r="V259" s="417"/>
      <c r="W259" s="432"/>
      <c r="X259" s="441"/>
      <c r="Y259" s="428"/>
      <c r="Z259" s="421"/>
      <c r="AA259" s="426"/>
      <c r="AB259" s="421"/>
      <c r="AC259" s="430"/>
      <c r="AD259" s="428"/>
      <c r="AE259" s="419"/>
      <c r="AF259" s="421"/>
      <c r="AG259" s="421"/>
      <c r="AH259" s="417"/>
      <c r="AI259" s="423"/>
      <c r="AJ259" s="423"/>
      <c r="AK259" s="46"/>
      <c r="AL259" s="416"/>
      <c r="AM259" s="417"/>
      <c r="AN259" s="432"/>
      <c r="AO259" s="418"/>
      <c r="AP259" s="414"/>
      <c r="AQ259" s="414"/>
      <c r="AR259" s="414"/>
      <c r="AS259" s="414"/>
      <c r="AT259" s="414"/>
      <c r="AU259" s="413"/>
      <c r="AV259" s="414"/>
      <c r="AW259" s="414"/>
      <c r="AX259" s="414"/>
      <c r="AY259" s="414"/>
      <c r="AZ259" s="414"/>
      <c r="BA259" s="414"/>
      <c r="BB259" s="414"/>
      <c r="BC259" s="414"/>
      <c r="BD259" s="414"/>
      <c r="BE259" s="414"/>
      <c r="BF259" s="414"/>
      <c r="BG259" s="414"/>
      <c r="BH259" s="414"/>
      <c r="BI259" s="414"/>
      <c r="BJ259" s="414"/>
      <c r="BK259" s="414"/>
      <c r="BL259" s="414"/>
      <c r="BM259" s="414"/>
    </row>
    <row r="260" spans="1:65" s="42" customFormat="1" ht="5.25" customHeight="1" x14ac:dyDescent="0.25">
      <c r="A260" s="413"/>
      <c r="B260" s="413"/>
      <c r="C260" s="413"/>
      <c r="D260" s="413"/>
      <c r="E260" s="413"/>
      <c r="F260" s="413"/>
      <c r="G260" s="413"/>
      <c r="H260" s="413"/>
      <c r="I260" s="413"/>
      <c r="J260" s="413"/>
      <c r="K260" s="413"/>
      <c r="L260" s="413"/>
      <c r="M260" s="413"/>
      <c r="N260" s="434"/>
      <c r="O260" s="413"/>
      <c r="P260" s="436"/>
      <c r="Q260" s="439"/>
      <c r="R260" s="47" t="s">
        <v>655</v>
      </c>
      <c r="S260" s="44"/>
      <c r="T260" s="44"/>
      <c r="U260" s="416"/>
      <c r="V260" s="417"/>
      <c r="W260" s="432"/>
      <c r="X260" s="441"/>
      <c r="Y260" s="428"/>
      <c r="Z260" s="421"/>
      <c r="AA260" s="426"/>
      <c r="AB260" s="421"/>
      <c r="AC260" s="430"/>
      <c r="AD260" s="428"/>
      <c r="AE260" s="419"/>
      <c r="AF260" s="421"/>
      <c r="AG260" s="421"/>
      <c r="AH260" s="417"/>
      <c r="AI260" s="423"/>
      <c r="AJ260" s="423"/>
      <c r="AK260" s="46"/>
      <c r="AL260" s="416"/>
      <c r="AM260" s="417"/>
      <c r="AN260" s="432"/>
      <c r="AO260" s="418"/>
      <c r="AP260" s="414"/>
      <c r="AQ260" s="414"/>
      <c r="AR260" s="414"/>
      <c r="AS260" s="414"/>
      <c r="AT260" s="414"/>
      <c r="AU260" s="413"/>
      <c r="AV260" s="414"/>
      <c r="AW260" s="414"/>
      <c r="AX260" s="414"/>
      <c r="AY260" s="414"/>
      <c r="AZ260" s="414"/>
      <c r="BA260" s="414"/>
      <c r="BB260" s="414"/>
      <c r="BC260" s="414"/>
      <c r="BD260" s="414"/>
      <c r="BE260" s="414"/>
      <c r="BF260" s="414"/>
      <c r="BG260" s="414"/>
      <c r="BH260" s="414"/>
      <c r="BI260" s="414"/>
      <c r="BJ260" s="414"/>
      <c r="BK260" s="414"/>
      <c r="BL260" s="414"/>
      <c r="BM260" s="414"/>
    </row>
    <row r="261" spans="1:65" s="42" customFormat="1" ht="5.25" customHeight="1" x14ac:dyDescent="0.25">
      <c r="A261" s="413"/>
      <c r="B261" s="413"/>
      <c r="C261" s="413"/>
      <c r="D261" s="413"/>
      <c r="E261" s="413"/>
      <c r="F261" s="413"/>
      <c r="G261" s="413"/>
      <c r="H261" s="413"/>
      <c r="I261" s="413"/>
      <c r="J261" s="413"/>
      <c r="K261" s="413"/>
      <c r="L261" s="413"/>
      <c r="M261" s="413"/>
      <c r="N261" s="434"/>
      <c r="O261" s="413"/>
      <c r="P261" s="436"/>
      <c r="Q261" s="439"/>
      <c r="R261" s="47" t="s">
        <v>656</v>
      </c>
      <c r="S261" s="44"/>
      <c r="T261" s="44"/>
      <c r="U261" s="416"/>
      <c r="V261" s="417"/>
      <c r="W261" s="432"/>
      <c r="X261" s="441"/>
      <c r="Y261" s="428"/>
      <c r="Z261" s="421"/>
      <c r="AA261" s="426"/>
      <c r="AB261" s="421"/>
      <c r="AC261" s="430"/>
      <c r="AD261" s="428"/>
      <c r="AE261" s="419"/>
      <c r="AF261" s="421"/>
      <c r="AG261" s="421"/>
      <c r="AH261" s="417"/>
      <c r="AI261" s="423"/>
      <c r="AJ261" s="423"/>
      <c r="AK261" s="46"/>
      <c r="AL261" s="416"/>
      <c r="AM261" s="417"/>
      <c r="AN261" s="432"/>
      <c r="AO261" s="418"/>
      <c r="AP261" s="414"/>
      <c r="AQ261" s="414"/>
      <c r="AR261" s="414"/>
      <c r="AS261" s="414"/>
      <c r="AT261" s="414"/>
      <c r="AU261" s="413"/>
      <c r="AV261" s="414"/>
      <c r="AW261" s="414"/>
      <c r="AX261" s="414"/>
      <c r="AY261" s="414"/>
      <c r="AZ261" s="414"/>
      <c r="BA261" s="414"/>
      <c r="BB261" s="414"/>
      <c r="BC261" s="414"/>
      <c r="BD261" s="414"/>
      <c r="BE261" s="414"/>
      <c r="BF261" s="414"/>
      <c r="BG261" s="414"/>
      <c r="BH261" s="414"/>
      <c r="BI261" s="414"/>
      <c r="BJ261" s="414"/>
      <c r="BK261" s="414"/>
      <c r="BL261" s="414"/>
      <c r="BM261" s="414"/>
    </row>
    <row r="262" spans="1:65" s="42" customFormat="1" ht="5.25" customHeight="1" x14ac:dyDescent="0.25">
      <c r="A262" s="413"/>
      <c r="B262" s="413"/>
      <c r="C262" s="413"/>
      <c r="D262" s="413"/>
      <c r="E262" s="413"/>
      <c r="F262" s="413"/>
      <c r="G262" s="413"/>
      <c r="H262" s="413"/>
      <c r="I262" s="413"/>
      <c r="J262" s="413"/>
      <c r="K262" s="413"/>
      <c r="L262" s="413"/>
      <c r="M262" s="413"/>
      <c r="N262" s="434"/>
      <c r="O262" s="413"/>
      <c r="P262" s="436"/>
      <c r="Q262" s="439"/>
      <c r="R262" s="47" t="s">
        <v>657</v>
      </c>
      <c r="S262" s="44"/>
      <c r="T262" s="44"/>
      <c r="U262" s="416"/>
      <c r="V262" s="417"/>
      <c r="W262" s="432"/>
      <c r="X262" s="441"/>
      <c r="Y262" s="428"/>
      <c r="Z262" s="421"/>
      <c r="AA262" s="426"/>
      <c r="AB262" s="421"/>
      <c r="AC262" s="430"/>
      <c r="AD262" s="428"/>
      <c r="AE262" s="419"/>
      <c r="AF262" s="421"/>
      <c r="AG262" s="421"/>
      <c r="AH262" s="417"/>
      <c r="AI262" s="423"/>
      <c r="AJ262" s="423"/>
      <c r="AK262" s="46"/>
      <c r="AL262" s="416"/>
      <c r="AM262" s="417"/>
      <c r="AN262" s="432"/>
      <c r="AO262" s="418"/>
      <c r="AP262" s="414"/>
      <c r="AQ262" s="414"/>
      <c r="AR262" s="414"/>
      <c r="AS262" s="414"/>
      <c r="AT262" s="414"/>
      <c r="AU262" s="413"/>
      <c r="AV262" s="414"/>
      <c r="AW262" s="414"/>
      <c r="AX262" s="414"/>
      <c r="AY262" s="414"/>
      <c r="AZ262" s="414"/>
      <c r="BA262" s="414"/>
      <c r="BB262" s="414"/>
      <c r="BC262" s="414"/>
      <c r="BD262" s="414"/>
      <c r="BE262" s="414"/>
      <c r="BF262" s="414"/>
      <c r="BG262" s="414"/>
      <c r="BH262" s="414"/>
      <c r="BI262" s="414"/>
      <c r="BJ262" s="414"/>
      <c r="BK262" s="414"/>
      <c r="BL262" s="414"/>
      <c r="BM262" s="414"/>
    </row>
    <row r="263" spans="1:65" s="42" customFormat="1" ht="5.25" customHeight="1" x14ac:dyDescent="0.25">
      <c r="A263" s="413"/>
      <c r="B263" s="413"/>
      <c r="C263" s="413"/>
      <c r="D263" s="413"/>
      <c r="E263" s="413"/>
      <c r="F263" s="413"/>
      <c r="G263" s="413"/>
      <c r="H263" s="413"/>
      <c r="I263" s="413"/>
      <c r="J263" s="413"/>
      <c r="K263" s="413"/>
      <c r="L263" s="413"/>
      <c r="M263" s="413"/>
      <c r="N263" s="434"/>
      <c r="O263" s="413"/>
      <c r="P263" s="436"/>
      <c r="Q263" s="439"/>
      <c r="R263" s="47" t="s">
        <v>658</v>
      </c>
      <c r="S263" s="44"/>
      <c r="T263" s="44"/>
      <c r="U263" s="416"/>
      <c r="V263" s="417"/>
      <c r="W263" s="432"/>
      <c r="X263" s="441"/>
      <c r="Y263" s="428"/>
      <c r="Z263" s="421"/>
      <c r="AA263" s="426"/>
      <c r="AB263" s="421"/>
      <c r="AC263" s="430"/>
      <c r="AD263" s="428"/>
      <c r="AE263" s="419"/>
      <c r="AF263" s="421"/>
      <c r="AG263" s="421"/>
      <c r="AH263" s="417"/>
      <c r="AI263" s="423"/>
      <c r="AJ263" s="423"/>
      <c r="AK263" s="46"/>
      <c r="AL263" s="416"/>
      <c r="AM263" s="417"/>
      <c r="AN263" s="432"/>
      <c r="AO263" s="418"/>
      <c r="AP263" s="414"/>
      <c r="AQ263" s="414"/>
      <c r="AR263" s="414"/>
      <c r="AS263" s="414"/>
      <c r="AT263" s="414"/>
      <c r="AU263" s="413"/>
      <c r="AV263" s="414"/>
      <c r="AW263" s="414"/>
      <c r="AX263" s="414"/>
      <c r="AY263" s="414"/>
      <c r="AZ263" s="414"/>
      <c r="BA263" s="414"/>
      <c r="BB263" s="414"/>
      <c r="BC263" s="414"/>
      <c r="BD263" s="414"/>
      <c r="BE263" s="414"/>
      <c r="BF263" s="414"/>
      <c r="BG263" s="414"/>
      <c r="BH263" s="414"/>
      <c r="BI263" s="414"/>
      <c r="BJ263" s="414"/>
      <c r="BK263" s="414"/>
      <c r="BL263" s="414"/>
      <c r="BM263" s="414"/>
    </row>
    <row r="264" spans="1:65" s="42" customFormat="1" ht="5.25" customHeight="1" x14ac:dyDescent="0.25">
      <c r="A264" s="413"/>
      <c r="B264" s="413"/>
      <c r="C264" s="413"/>
      <c r="D264" s="413"/>
      <c r="E264" s="413"/>
      <c r="F264" s="413"/>
      <c r="G264" s="413"/>
      <c r="H264" s="413"/>
      <c r="I264" s="413"/>
      <c r="J264" s="413"/>
      <c r="K264" s="413"/>
      <c r="L264" s="413"/>
      <c r="M264" s="413"/>
      <c r="N264" s="434"/>
      <c r="O264" s="413"/>
      <c r="P264" s="436"/>
      <c r="Q264" s="439"/>
      <c r="R264" s="47" t="s">
        <v>659</v>
      </c>
      <c r="S264" s="44"/>
      <c r="T264" s="44"/>
      <c r="U264" s="416"/>
      <c r="V264" s="417"/>
      <c r="W264" s="432"/>
      <c r="X264" s="441"/>
      <c r="Y264" s="428"/>
      <c r="Z264" s="421"/>
      <c r="AA264" s="426"/>
      <c r="AB264" s="421"/>
      <c r="AC264" s="430"/>
      <c r="AD264" s="428"/>
      <c r="AE264" s="419"/>
      <c r="AF264" s="421"/>
      <c r="AG264" s="421"/>
      <c r="AH264" s="417"/>
      <c r="AI264" s="423"/>
      <c r="AJ264" s="423"/>
      <c r="AK264" s="46"/>
      <c r="AL264" s="416"/>
      <c r="AM264" s="417"/>
      <c r="AN264" s="432"/>
      <c r="AO264" s="418"/>
      <c r="AP264" s="414"/>
      <c r="AQ264" s="414"/>
      <c r="AR264" s="414"/>
      <c r="AS264" s="414"/>
      <c r="AT264" s="414"/>
      <c r="AU264" s="413"/>
      <c r="AV264" s="414"/>
      <c r="AW264" s="414"/>
      <c r="AX264" s="414"/>
      <c r="AY264" s="414"/>
      <c r="AZ264" s="414"/>
      <c r="BA264" s="414"/>
      <c r="BB264" s="414"/>
      <c r="BC264" s="414"/>
      <c r="BD264" s="414"/>
      <c r="BE264" s="414"/>
      <c r="BF264" s="414"/>
      <c r="BG264" s="414"/>
      <c r="BH264" s="414"/>
      <c r="BI264" s="414"/>
      <c r="BJ264" s="414"/>
      <c r="BK264" s="414"/>
      <c r="BL264" s="414"/>
      <c r="BM264" s="414"/>
    </row>
    <row r="265" spans="1:65" s="42" customFormat="1" ht="5.25" customHeight="1" x14ac:dyDescent="0.25">
      <c r="A265" s="413"/>
      <c r="B265" s="413"/>
      <c r="C265" s="413"/>
      <c r="D265" s="413"/>
      <c r="E265" s="413"/>
      <c r="F265" s="413"/>
      <c r="G265" s="413"/>
      <c r="H265" s="413"/>
      <c r="I265" s="413"/>
      <c r="J265" s="413"/>
      <c r="K265" s="413"/>
      <c r="L265" s="413"/>
      <c r="M265" s="413"/>
      <c r="N265" s="434"/>
      <c r="O265" s="413"/>
      <c r="P265" s="436"/>
      <c r="Q265" s="439"/>
      <c r="R265" s="47" t="s">
        <v>660</v>
      </c>
      <c r="S265" s="44"/>
      <c r="T265" s="44"/>
      <c r="U265" s="416"/>
      <c r="V265" s="417"/>
      <c r="W265" s="432"/>
      <c r="X265" s="441"/>
      <c r="Y265" s="428"/>
      <c r="Z265" s="421"/>
      <c r="AA265" s="426"/>
      <c r="AB265" s="421"/>
      <c r="AC265" s="430"/>
      <c r="AD265" s="428"/>
      <c r="AE265" s="419"/>
      <c r="AF265" s="421"/>
      <c r="AG265" s="421"/>
      <c r="AH265" s="417"/>
      <c r="AI265" s="423"/>
      <c r="AJ265" s="423"/>
      <c r="AK265" s="46"/>
      <c r="AL265" s="416"/>
      <c r="AM265" s="417"/>
      <c r="AN265" s="432"/>
      <c r="AO265" s="418"/>
      <c r="AP265" s="414"/>
      <c r="AQ265" s="414"/>
      <c r="AR265" s="414"/>
      <c r="AS265" s="414"/>
      <c r="AT265" s="414"/>
      <c r="AU265" s="413"/>
      <c r="AV265" s="414"/>
      <c r="AW265" s="414"/>
      <c r="AX265" s="414"/>
      <c r="AY265" s="414"/>
      <c r="AZ265" s="414"/>
      <c r="BA265" s="414"/>
      <c r="BB265" s="414"/>
      <c r="BC265" s="414"/>
      <c r="BD265" s="414"/>
      <c r="BE265" s="414"/>
      <c r="BF265" s="414"/>
      <c r="BG265" s="414"/>
      <c r="BH265" s="414"/>
      <c r="BI265" s="414"/>
      <c r="BJ265" s="414"/>
      <c r="BK265" s="414"/>
      <c r="BL265" s="414"/>
      <c r="BM265" s="414"/>
    </row>
    <row r="266" spans="1:65" s="42" customFormat="1" ht="5.25" customHeight="1" x14ac:dyDescent="0.25">
      <c r="A266" s="413"/>
      <c r="B266" s="413"/>
      <c r="C266" s="413"/>
      <c r="D266" s="413"/>
      <c r="E266" s="413"/>
      <c r="F266" s="413"/>
      <c r="G266" s="413"/>
      <c r="H266" s="413"/>
      <c r="I266" s="413"/>
      <c r="J266" s="413"/>
      <c r="K266" s="413"/>
      <c r="L266" s="413"/>
      <c r="M266" s="413"/>
      <c r="N266" s="434"/>
      <c r="O266" s="413"/>
      <c r="P266" s="437"/>
      <c r="Q266" s="440"/>
      <c r="R266" s="45" t="s">
        <v>661</v>
      </c>
      <c r="S266" s="44">
        <f>COUNTA(S247:S265)</f>
        <v>0</v>
      </c>
      <c r="T266" s="44">
        <f>COUNTA(T247:T265)</f>
        <v>0</v>
      </c>
      <c r="U266" s="416"/>
      <c r="V266" s="417"/>
      <c r="W266" s="432"/>
      <c r="X266" s="441"/>
      <c r="Y266" s="428"/>
      <c r="Z266" s="421"/>
      <c r="AA266" s="427"/>
      <c r="AB266" s="421"/>
      <c r="AC266" s="431"/>
      <c r="AD266" s="428"/>
      <c r="AE266" s="419"/>
      <c r="AF266" s="421"/>
      <c r="AG266" s="421"/>
      <c r="AH266" s="417"/>
      <c r="AI266" s="424"/>
      <c r="AJ266" s="424"/>
      <c r="AK266" s="43"/>
      <c r="AL266" s="416"/>
      <c r="AM266" s="417"/>
      <c r="AN266" s="432"/>
      <c r="AO266" s="418"/>
      <c r="AP266" s="414"/>
      <c r="AQ266" s="414"/>
      <c r="AR266" s="414"/>
      <c r="AS266" s="414"/>
      <c r="AT266" s="414"/>
      <c r="AU266" s="413"/>
      <c r="AV266" s="414"/>
      <c r="AW266" s="414"/>
      <c r="AX266" s="414"/>
      <c r="AY266" s="414"/>
      <c r="AZ266" s="414"/>
      <c r="BA266" s="414"/>
      <c r="BB266" s="414"/>
      <c r="BC266" s="414"/>
      <c r="BD266" s="414"/>
      <c r="BE266" s="414"/>
      <c r="BF266" s="414"/>
      <c r="BG266" s="414"/>
      <c r="BH266" s="414"/>
      <c r="BI266" s="414"/>
      <c r="BJ266" s="414"/>
      <c r="BK266" s="414"/>
      <c r="BL266" s="414"/>
      <c r="BM266" s="414"/>
    </row>
    <row r="267" spans="1:65" s="49" customFormat="1" ht="5.25" customHeight="1" x14ac:dyDescent="0.25">
      <c r="A267" s="413">
        <v>12</v>
      </c>
      <c r="B267" s="413" t="s">
        <v>522</v>
      </c>
      <c r="C267" s="413" t="s">
        <v>748</v>
      </c>
      <c r="D267" s="413"/>
      <c r="E267" s="413"/>
      <c r="F267" s="413" t="s">
        <v>749</v>
      </c>
      <c r="G267" s="413"/>
      <c r="H267" s="413"/>
      <c r="I267" s="413"/>
      <c r="J267" s="413"/>
      <c r="K267" s="413"/>
      <c r="L267" s="413"/>
      <c r="M267" s="413"/>
      <c r="N267" s="413"/>
      <c r="O267" s="413"/>
      <c r="P267" s="435" t="str">
        <f>IF(O267=0,"Defina la frecuencia",IF(O267="Se espera que el evento ocurra en la mayoria de las circunstancias
Mas de 1 vez en el año","Casi seguro",IF(O267="Es viable que el evento ocurra en la mayoria de las circunstancias.
Al menos 1 vez en el ultimo año","Probable",IF(O267="El Evento podrá ocurrir en algun momento.
Al menos 1 vez en los ultimos 2 años","Posible",IF(O267="El Evento podrá ocurrir en algun momento.
Al menos 1 vez en los ultimos 5 años","Improbable","Rara vez")))))</f>
        <v>Defina la frecuencia</v>
      </c>
      <c r="Q267" s="438">
        <f>IF(P267="Casi seguro",100%,IF(P267="Probable",80%,IF(P267="Posible",60%,IF(P267="Improbable",40%,IF(P267="Rara vez",20%,0)))))</f>
        <v>0</v>
      </c>
      <c r="R267" s="52" t="s">
        <v>629</v>
      </c>
      <c r="S267" s="50"/>
      <c r="T267" s="50"/>
      <c r="U267" s="416" t="str">
        <f>IF(S286&lt;=5,"Moderado",IF(S286&lt;=11,"Mayor","Catastrofico"))</f>
        <v>Moderado</v>
      </c>
      <c r="V267" s="417">
        <f>IF(U267=0,0,IF(U267="Moderado",60%,IF(U267="Mayor",80%,100%)))</f>
        <v>0.6</v>
      </c>
      <c r="W267" s="416" t="e">
        <f>VLOOKUP(P267,#REF!,MATCH(U267,#REF!,0),FALSE)</f>
        <v>#REF!</v>
      </c>
      <c r="X267" s="418"/>
      <c r="Y267" s="416" t="str">
        <f>IF(Z267="Preventivo","X",IF(Z267="Detectivo","X","X "))</f>
        <v xml:space="preserve">X </v>
      </c>
      <c r="Z267" s="419"/>
      <c r="AA267" s="425" t="str">
        <f>IF(Z267="","",IF(Z267="Preventivo",25%,15%))</f>
        <v/>
      </c>
      <c r="AB267" s="419"/>
      <c r="AC267" s="425">
        <f>IF(AB267="Automatico",25%,15%)</f>
        <v>0.15</v>
      </c>
      <c r="AD267" s="417" t="e">
        <f>AA267+AC267</f>
        <v>#VALUE!</v>
      </c>
      <c r="AE267" s="419"/>
      <c r="AF267" s="419"/>
      <c r="AG267" s="419"/>
      <c r="AH267" s="417" t="e">
        <f>Q267-(Q267*AD267)</f>
        <v>#VALUE!</v>
      </c>
      <c r="AI267" s="422" t="e">
        <f>IF(AJ267=0,"Defina la frecuencia",IF(AJ267=20%,"Rara vez",IF(AJ267=40%,"Improbable",IF(AJ267=60%,"Posible",IF(AJ267=80%,"Probable","Casi seguro")))))</f>
        <v>#VALUE!</v>
      </c>
      <c r="AJ267" s="422" t="e">
        <f>IF(AH274&lt;20%,20%,IF(AH274&lt;40%,40%,IF(AH274&lt;60%,60%,IF(AH274&lt;80%,80%,100%))))</f>
        <v>#VALUE!</v>
      </c>
      <c r="AK267" s="48" t="e">
        <f>VALUE(AJ267)</f>
        <v>#VALUE!</v>
      </c>
      <c r="AL267" s="416" t="str">
        <f>U267</f>
        <v>Moderado</v>
      </c>
      <c r="AM267" s="417">
        <f>V267</f>
        <v>0.6</v>
      </c>
      <c r="AN267" s="416" t="e">
        <f>VLOOKUP(AI267,#REF!,MATCH(AL267,#REF!,0),FALSE)</f>
        <v>#VALUE!</v>
      </c>
      <c r="AO267" s="418"/>
      <c r="AP267" s="413"/>
      <c r="AQ267" s="413"/>
      <c r="AR267" s="433"/>
      <c r="AS267" s="433"/>
      <c r="AT267" s="413"/>
      <c r="AU267" s="413"/>
      <c r="AV267" s="413"/>
      <c r="AW267" s="413"/>
      <c r="AX267" s="413"/>
      <c r="AY267" s="413"/>
      <c r="AZ267" s="413"/>
      <c r="BA267" s="415"/>
      <c r="BB267" s="413"/>
      <c r="BC267" s="413"/>
      <c r="BD267" s="413"/>
      <c r="BE267" s="413"/>
      <c r="BF267" s="413"/>
      <c r="BG267" s="415"/>
      <c r="BH267" s="413"/>
      <c r="BI267" s="413"/>
      <c r="BJ267" s="413"/>
      <c r="BK267" s="413"/>
      <c r="BL267" s="413"/>
      <c r="BM267" s="415"/>
    </row>
    <row r="268" spans="1:65" s="49" customFormat="1" ht="5.25" customHeight="1" x14ac:dyDescent="0.25">
      <c r="A268" s="413"/>
      <c r="B268" s="413"/>
      <c r="C268" s="413"/>
      <c r="D268" s="413"/>
      <c r="E268" s="413"/>
      <c r="F268" s="413"/>
      <c r="G268" s="413"/>
      <c r="H268" s="413"/>
      <c r="I268" s="413"/>
      <c r="J268" s="413"/>
      <c r="K268" s="413"/>
      <c r="L268" s="413"/>
      <c r="M268" s="413"/>
      <c r="N268" s="413"/>
      <c r="O268" s="413"/>
      <c r="P268" s="436"/>
      <c r="Q268" s="439"/>
      <c r="R268" s="52" t="s">
        <v>640</v>
      </c>
      <c r="S268" s="50"/>
      <c r="T268" s="50"/>
      <c r="U268" s="416"/>
      <c r="V268" s="417"/>
      <c r="W268" s="416"/>
      <c r="X268" s="418"/>
      <c r="Y268" s="416"/>
      <c r="Z268" s="420"/>
      <c r="AA268" s="426"/>
      <c r="AB268" s="420"/>
      <c r="AC268" s="426"/>
      <c r="AD268" s="454"/>
      <c r="AE268" s="420"/>
      <c r="AF268" s="420"/>
      <c r="AG268" s="420"/>
      <c r="AH268" s="417"/>
      <c r="AI268" s="423"/>
      <c r="AJ268" s="423"/>
      <c r="AK268" s="46"/>
      <c r="AL268" s="416"/>
      <c r="AM268" s="417"/>
      <c r="AN268" s="416"/>
      <c r="AO268" s="418"/>
      <c r="AP268" s="413"/>
      <c r="AQ268" s="451"/>
      <c r="AR268" s="451"/>
      <c r="AS268" s="451"/>
      <c r="AT268" s="451"/>
      <c r="AU268" s="413"/>
      <c r="AV268" s="413"/>
      <c r="AW268" s="413"/>
      <c r="AX268" s="413"/>
      <c r="AY268" s="451"/>
      <c r="AZ268" s="451"/>
      <c r="BA268" s="451"/>
      <c r="BB268" s="413"/>
      <c r="BC268" s="413"/>
      <c r="BD268" s="413"/>
      <c r="BE268" s="451"/>
      <c r="BF268" s="451"/>
      <c r="BG268" s="451"/>
      <c r="BH268" s="413"/>
      <c r="BI268" s="413"/>
      <c r="BJ268" s="413"/>
      <c r="BK268" s="451"/>
      <c r="BL268" s="451"/>
      <c r="BM268" s="451"/>
    </row>
    <row r="269" spans="1:65" s="49" customFormat="1" ht="5.25" customHeight="1" x14ac:dyDescent="0.25">
      <c r="A269" s="413"/>
      <c r="B269" s="413"/>
      <c r="C269" s="413"/>
      <c r="D269" s="413"/>
      <c r="E269" s="413"/>
      <c r="F269" s="413"/>
      <c r="G269" s="413"/>
      <c r="H269" s="413"/>
      <c r="I269" s="413"/>
      <c r="J269" s="413"/>
      <c r="K269" s="413"/>
      <c r="L269" s="413"/>
      <c r="M269" s="413"/>
      <c r="N269" s="413"/>
      <c r="O269" s="413"/>
      <c r="P269" s="436"/>
      <c r="Q269" s="439"/>
      <c r="R269" s="52" t="s">
        <v>641</v>
      </c>
      <c r="S269" s="50"/>
      <c r="T269" s="50"/>
      <c r="U269" s="416"/>
      <c r="V269" s="417"/>
      <c r="W269" s="416"/>
      <c r="X269" s="418"/>
      <c r="Y269" s="416"/>
      <c r="Z269" s="420"/>
      <c r="AA269" s="426"/>
      <c r="AB269" s="420"/>
      <c r="AC269" s="426"/>
      <c r="AD269" s="454"/>
      <c r="AE269" s="420"/>
      <c r="AF269" s="420"/>
      <c r="AG269" s="420"/>
      <c r="AH269" s="417"/>
      <c r="AI269" s="423"/>
      <c r="AJ269" s="423"/>
      <c r="AK269" s="46"/>
      <c r="AL269" s="416"/>
      <c r="AM269" s="417"/>
      <c r="AN269" s="416"/>
      <c r="AO269" s="418"/>
      <c r="AP269" s="413"/>
      <c r="AQ269" s="451"/>
      <c r="AR269" s="451"/>
      <c r="AS269" s="451"/>
      <c r="AT269" s="451"/>
      <c r="AU269" s="413"/>
      <c r="AV269" s="413"/>
      <c r="AW269" s="413"/>
      <c r="AX269" s="413"/>
      <c r="AY269" s="451"/>
      <c r="AZ269" s="451"/>
      <c r="BA269" s="451"/>
      <c r="BB269" s="413"/>
      <c r="BC269" s="413"/>
      <c r="BD269" s="413"/>
      <c r="BE269" s="451"/>
      <c r="BF269" s="451"/>
      <c r="BG269" s="451"/>
      <c r="BH269" s="413"/>
      <c r="BI269" s="413"/>
      <c r="BJ269" s="413"/>
      <c r="BK269" s="451"/>
      <c r="BL269" s="451"/>
      <c r="BM269" s="451"/>
    </row>
    <row r="270" spans="1:65" s="49" customFormat="1" ht="5.25" customHeight="1" x14ac:dyDescent="0.25">
      <c r="A270" s="413"/>
      <c r="B270" s="413"/>
      <c r="C270" s="413"/>
      <c r="D270" s="413"/>
      <c r="E270" s="413"/>
      <c r="F270" s="413"/>
      <c r="G270" s="413"/>
      <c r="H270" s="413"/>
      <c r="I270" s="413"/>
      <c r="J270" s="413"/>
      <c r="K270" s="413"/>
      <c r="L270" s="413"/>
      <c r="M270" s="413"/>
      <c r="N270" s="413"/>
      <c r="O270" s="413"/>
      <c r="P270" s="436"/>
      <c r="Q270" s="439"/>
      <c r="R270" s="52" t="s">
        <v>642</v>
      </c>
      <c r="S270" s="50"/>
      <c r="T270" s="50"/>
      <c r="U270" s="416"/>
      <c r="V270" s="417"/>
      <c r="W270" s="416"/>
      <c r="X270" s="418"/>
      <c r="Y270" s="416"/>
      <c r="Z270" s="420"/>
      <c r="AA270" s="426"/>
      <c r="AB270" s="420"/>
      <c r="AC270" s="426"/>
      <c r="AD270" s="454"/>
      <c r="AE270" s="420"/>
      <c r="AF270" s="420"/>
      <c r="AG270" s="420"/>
      <c r="AH270" s="417"/>
      <c r="AI270" s="423"/>
      <c r="AJ270" s="423"/>
      <c r="AK270" s="46"/>
      <c r="AL270" s="416"/>
      <c r="AM270" s="417"/>
      <c r="AN270" s="416"/>
      <c r="AO270" s="418"/>
      <c r="AP270" s="413"/>
      <c r="AQ270" s="451"/>
      <c r="AR270" s="451"/>
      <c r="AS270" s="451"/>
      <c r="AT270" s="451"/>
      <c r="AU270" s="413"/>
      <c r="AV270" s="413"/>
      <c r="AW270" s="413"/>
      <c r="AX270" s="413"/>
      <c r="AY270" s="451"/>
      <c r="AZ270" s="451"/>
      <c r="BA270" s="451"/>
      <c r="BB270" s="413"/>
      <c r="BC270" s="413"/>
      <c r="BD270" s="413"/>
      <c r="BE270" s="451"/>
      <c r="BF270" s="451"/>
      <c r="BG270" s="451"/>
      <c r="BH270" s="413"/>
      <c r="BI270" s="413"/>
      <c r="BJ270" s="413"/>
      <c r="BK270" s="451"/>
      <c r="BL270" s="451"/>
      <c r="BM270" s="451"/>
    </row>
    <row r="271" spans="1:65" s="49" customFormat="1" ht="5.25" customHeight="1" x14ac:dyDescent="0.25">
      <c r="A271" s="413"/>
      <c r="B271" s="413"/>
      <c r="C271" s="413"/>
      <c r="D271" s="413"/>
      <c r="E271" s="413"/>
      <c r="F271" s="413"/>
      <c r="G271" s="413"/>
      <c r="H271" s="413"/>
      <c r="I271" s="413"/>
      <c r="J271" s="413"/>
      <c r="K271" s="413"/>
      <c r="L271" s="413"/>
      <c r="M271" s="413"/>
      <c r="N271" s="413"/>
      <c r="O271" s="413"/>
      <c r="P271" s="436"/>
      <c r="Q271" s="439"/>
      <c r="R271" s="52" t="s">
        <v>643</v>
      </c>
      <c r="S271" s="50"/>
      <c r="T271" s="50"/>
      <c r="U271" s="416"/>
      <c r="V271" s="417"/>
      <c r="W271" s="416"/>
      <c r="X271" s="418"/>
      <c r="Y271" s="416"/>
      <c r="Z271" s="420"/>
      <c r="AA271" s="426"/>
      <c r="AB271" s="420"/>
      <c r="AC271" s="426"/>
      <c r="AD271" s="454"/>
      <c r="AE271" s="420"/>
      <c r="AF271" s="420"/>
      <c r="AG271" s="420"/>
      <c r="AH271" s="417"/>
      <c r="AI271" s="423"/>
      <c r="AJ271" s="423"/>
      <c r="AK271" s="46"/>
      <c r="AL271" s="416"/>
      <c r="AM271" s="417"/>
      <c r="AN271" s="416"/>
      <c r="AO271" s="418"/>
      <c r="AP271" s="413"/>
      <c r="AQ271" s="451"/>
      <c r="AR271" s="451"/>
      <c r="AS271" s="451"/>
      <c r="AT271" s="451"/>
      <c r="AU271" s="413"/>
      <c r="AV271" s="413"/>
      <c r="AW271" s="413"/>
      <c r="AX271" s="413"/>
      <c r="AY271" s="451"/>
      <c r="AZ271" s="451"/>
      <c r="BA271" s="451"/>
      <c r="BB271" s="413"/>
      <c r="BC271" s="413"/>
      <c r="BD271" s="413"/>
      <c r="BE271" s="451"/>
      <c r="BF271" s="451"/>
      <c r="BG271" s="451"/>
      <c r="BH271" s="413"/>
      <c r="BI271" s="413"/>
      <c r="BJ271" s="413"/>
      <c r="BK271" s="451"/>
      <c r="BL271" s="451"/>
      <c r="BM271" s="451"/>
    </row>
    <row r="272" spans="1:65" s="49" customFormat="1" ht="5.25" customHeight="1" x14ac:dyDescent="0.25">
      <c r="A272" s="413"/>
      <c r="B272" s="413"/>
      <c r="C272" s="413"/>
      <c r="D272" s="413"/>
      <c r="E272" s="413"/>
      <c r="F272" s="413"/>
      <c r="G272" s="413"/>
      <c r="H272" s="413"/>
      <c r="I272" s="413"/>
      <c r="J272" s="413"/>
      <c r="K272" s="413"/>
      <c r="L272" s="413"/>
      <c r="M272" s="413"/>
      <c r="N272" s="413"/>
      <c r="O272" s="413"/>
      <c r="P272" s="436"/>
      <c r="Q272" s="439"/>
      <c r="R272" s="52" t="s">
        <v>644</v>
      </c>
      <c r="S272" s="50"/>
      <c r="T272" s="50"/>
      <c r="U272" s="416"/>
      <c r="V272" s="417"/>
      <c r="W272" s="416"/>
      <c r="X272" s="418"/>
      <c r="Y272" s="416"/>
      <c r="Z272" s="420"/>
      <c r="AA272" s="426"/>
      <c r="AB272" s="420"/>
      <c r="AC272" s="426"/>
      <c r="AD272" s="454"/>
      <c r="AE272" s="420"/>
      <c r="AF272" s="420"/>
      <c r="AG272" s="420"/>
      <c r="AH272" s="417"/>
      <c r="AI272" s="423"/>
      <c r="AJ272" s="423"/>
      <c r="AK272" s="46"/>
      <c r="AL272" s="416"/>
      <c r="AM272" s="417"/>
      <c r="AN272" s="416"/>
      <c r="AO272" s="418"/>
      <c r="AP272" s="413"/>
      <c r="AQ272" s="451"/>
      <c r="AR272" s="451"/>
      <c r="AS272" s="451"/>
      <c r="AT272" s="451"/>
      <c r="AU272" s="413"/>
      <c r="AV272" s="413"/>
      <c r="AW272" s="413"/>
      <c r="AX272" s="413"/>
      <c r="AY272" s="451"/>
      <c r="AZ272" s="451"/>
      <c r="BA272" s="451"/>
      <c r="BB272" s="413"/>
      <c r="BC272" s="413"/>
      <c r="BD272" s="413"/>
      <c r="BE272" s="451"/>
      <c r="BF272" s="451"/>
      <c r="BG272" s="451"/>
      <c r="BH272" s="413"/>
      <c r="BI272" s="413"/>
      <c r="BJ272" s="413"/>
      <c r="BK272" s="451"/>
      <c r="BL272" s="451"/>
      <c r="BM272" s="451"/>
    </row>
    <row r="273" spans="1:65" s="49" customFormat="1" ht="5.25" customHeight="1" x14ac:dyDescent="0.25">
      <c r="A273" s="413"/>
      <c r="B273" s="413"/>
      <c r="C273" s="413"/>
      <c r="D273" s="413"/>
      <c r="E273" s="413"/>
      <c r="F273" s="413"/>
      <c r="G273" s="413"/>
      <c r="H273" s="413"/>
      <c r="I273" s="413"/>
      <c r="J273" s="413"/>
      <c r="K273" s="413"/>
      <c r="L273" s="413"/>
      <c r="M273" s="413"/>
      <c r="N273" s="413"/>
      <c r="O273" s="413"/>
      <c r="P273" s="436"/>
      <c r="Q273" s="439"/>
      <c r="R273" s="52" t="s">
        <v>645</v>
      </c>
      <c r="S273" s="50"/>
      <c r="T273" s="50"/>
      <c r="U273" s="416"/>
      <c r="V273" s="417"/>
      <c r="W273" s="416"/>
      <c r="X273" s="418"/>
      <c r="Y273" s="416"/>
      <c r="Z273" s="420"/>
      <c r="AA273" s="427"/>
      <c r="AB273" s="420"/>
      <c r="AC273" s="427"/>
      <c r="AD273" s="454"/>
      <c r="AE273" s="420"/>
      <c r="AF273" s="420"/>
      <c r="AG273" s="420"/>
      <c r="AH273" s="417"/>
      <c r="AI273" s="423"/>
      <c r="AJ273" s="423"/>
      <c r="AK273" s="46"/>
      <c r="AL273" s="416"/>
      <c r="AM273" s="417"/>
      <c r="AN273" s="416"/>
      <c r="AO273" s="418"/>
      <c r="AP273" s="413"/>
      <c r="AQ273" s="451"/>
      <c r="AR273" s="451"/>
      <c r="AS273" s="451"/>
      <c r="AT273" s="451"/>
      <c r="AU273" s="413"/>
      <c r="AV273" s="413"/>
      <c r="AW273" s="413"/>
      <c r="AX273" s="413"/>
      <c r="AY273" s="451"/>
      <c r="AZ273" s="451"/>
      <c r="BA273" s="451"/>
      <c r="BB273" s="413"/>
      <c r="BC273" s="413"/>
      <c r="BD273" s="413"/>
      <c r="BE273" s="451"/>
      <c r="BF273" s="451"/>
      <c r="BG273" s="451"/>
      <c r="BH273" s="413"/>
      <c r="BI273" s="413"/>
      <c r="BJ273" s="413"/>
      <c r="BK273" s="451"/>
      <c r="BL273" s="451"/>
      <c r="BM273" s="451"/>
    </row>
    <row r="274" spans="1:65" s="49" customFormat="1" ht="5.25" customHeight="1" x14ac:dyDescent="0.25">
      <c r="A274" s="413"/>
      <c r="B274" s="413"/>
      <c r="C274" s="413"/>
      <c r="D274" s="413"/>
      <c r="E274" s="413"/>
      <c r="F274" s="413"/>
      <c r="G274" s="413"/>
      <c r="H274" s="413"/>
      <c r="I274" s="413"/>
      <c r="J274" s="413"/>
      <c r="K274" s="413"/>
      <c r="L274" s="413"/>
      <c r="M274" s="413"/>
      <c r="N274" s="413"/>
      <c r="O274" s="413"/>
      <c r="P274" s="436"/>
      <c r="Q274" s="439"/>
      <c r="R274" s="52" t="s">
        <v>646</v>
      </c>
      <c r="S274" s="50"/>
      <c r="T274" s="50"/>
      <c r="U274" s="416"/>
      <c r="V274" s="417"/>
      <c r="W274" s="416"/>
      <c r="X274" s="418"/>
      <c r="Y274" s="416" t="str">
        <f>IF(Z274="Preventivo","X",IF(Z267="Detectivo","X","X "))</f>
        <v xml:space="preserve">X </v>
      </c>
      <c r="Z274" s="419" t="s">
        <v>515</v>
      </c>
      <c r="AA274" s="425">
        <f>IF(Z274="","",IF(Z274="Preventivo",25%,15%))</f>
        <v>0.15</v>
      </c>
      <c r="AB274" s="419" t="s">
        <v>516</v>
      </c>
      <c r="AC274" s="429">
        <f>IF(AB274="Automatico",25%,15%)</f>
        <v>0.15</v>
      </c>
      <c r="AD274" s="417">
        <f>AA274+AC274</f>
        <v>0.3</v>
      </c>
      <c r="AE274" s="419"/>
      <c r="AF274" s="419"/>
      <c r="AG274" s="419"/>
      <c r="AH274" s="417" t="e">
        <f>AH267-(AH267*AD274)</f>
        <v>#VALUE!</v>
      </c>
      <c r="AI274" s="423"/>
      <c r="AJ274" s="423"/>
      <c r="AK274" s="46"/>
      <c r="AL274" s="416"/>
      <c r="AM274" s="417"/>
      <c r="AN274" s="416"/>
      <c r="AO274" s="418"/>
      <c r="AP274" s="413"/>
      <c r="AQ274" s="413"/>
      <c r="AR274" s="433"/>
      <c r="AS274" s="433"/>
      <c r="AT274" s="413"/>
      <c r="AU274" s="413"/>
      <c r="AV274" s="413"/>
      <c r="AW274" s="413"/>
      <c r="AX274" s="413"/>
      <c r="AY274" s="413"/>
      <c r="AZ274" s="413"/>
      <c r="BA274" s="415"/>
      <c r="BB274" s="413"/>
      <c r="BC274" s="413"/>
      <c r="BD274" s="413"/>
      <c r="BE274" s="413"/>
      <c r="BF274" s="413"/>
      <c r="BG274" s="415"/>
      <c r="BH274" s="413"/>
      <c r="BI274" s="413"/>
      <c r="BJ274" s="413"/>
      <c r="BK274" s="413"/>
      <c r="BL274" s="413"/>
      <c r="BM274" s="415"/>
    </row>
    <row r="275" spans="1:65" s="49" customFormat="1" ht="5.25" customHeight="1" x14ac:dyDescent="0.25">
      <c r="A275" s="413"/>
      <c r="B275" s="413"/>
      <c r="C275" s="413"/>
      <c r="D275" s="413"/>
      <c r="E275" s="413"/>
      <c r="F275" s="413"/>
      <c r="G275" s="413"/>
      <c r="H275" s="413"/>
      <c r="I275" s="413"/>
      <c r="J275" s="413"/>
      <c r="K275" s="413"/>
      <c r="L275" s="413"/>
      <c r="M275" s="413"/>
      <c r="N275" s="413"/>
      <c r="O275" s="413"/>
      <c r="P275" s="436"/>
      <c r="Q275" s="439"/>
      <c r="R275" s="52" t="s">
        <v>650</v>
      </c>
      <c r="S275" s="50"/>
      <c r="T275" s="50"/>
      <c r="U275" s="416"/>
      <c r="V275" s="417"/>
      <c r="W275" s="416"/>
      <c r="X275" s="418"/>
      <c r="Y275" s="454"/>
      <c r="Z275" s="420"/>
      <c r="AA275" s="426"/>
      <c r="AB275" s="420"/>
      <c r="AC275" s="430"/>
      <c r="AD275" s="454"/>
      <c r="AE275" s="419"/>
      <c r="AF275" s="420"/>
      <c r="AG275" s="420"/>
      <c r="AH275" s="417"/>
      <c r="AI275" s="423"/>
      <c r="AJ275" s="423"/>
      <c r="AK275" s="46"/>
      <c r="AL275" s="416"/>
      <c r="AM275" s="417"/>
      <c r="AN275" s="416"/>
      <c r="AO275" s="418"/>
      <c r="AP275" s="451"/>
      <c r="AQ275" s="451"/>
      <c r="AR275" s="451"/>
      <c r="AS275" s="451"/>
      <c r="AT275" s="451"/>
      <c r="AU275" s="413"/>
      <c r="AV275" s="451"/>
      <c r="AW275" s="451"/>
      <c r="AX275" s="451"/>
      <c r="AY275" s="451"/>
      <c r="AZ275" s="451"/>
      <c r="BA275" s="451"/>
      <c r="BB275" s="451"/>
      <c r="BC275" s="451"/>
      <c r="BD275" s="451"/>
      <c r="BE275" s="451"/>
      <c r="BF275" s="451"/>
      <c r="BG275" s="451"/>
      <c r="BH275" s="451"/>
      <c r="BI275" s="451"/>
      <c r="BJ275" s="451"/>
      <c r="BK275" s="451"/>
      <c r="BL275" s="451"/>
      <c r="BM275" s="451"/>
    </row>
    <row r="276" spans="1:65" s="49" customFormat="1" ht="5.25" customHeight="1" x14ac:dyDescent="0.25">
      <c r="A276" s="413"/>
      <c r="B276" s="413"/>
      <c r="C276" s="413"/>
      <c r="D276" s="413"/>
      <c r="E276" s="413"/>
      <c r="F276" s="413"/>
      <c r="G276" s="413"/>
      <c r="H276" s="413"/>
      <c r="I276" s="413"/>
      <c r="J276" s="413"/>
      <c r="K276" s="413"/>
      <c r="L276" s="413"/>
      <c r="M276" s="413"/>
      <c r="N276" s="413"/>
      <c r="O276" s="413"/>
      <c r="P276" s="436"/>
      <c r="Q276" s="439"/>
      <c r="R276" s="52" t="s">
        <v>651</v>
      </c>
      <c r="S276" s="50"/>
      <c r="T276" s="50"/>
      <c r="U276" s="416"/>
      <c r="V276" s="417"/>
      <c r="W276" s="416"/>
      <c r="X276" s="418"/>
      <c r="Y276" s="454"/>
      <c r="Z276" s="420"/>
      <c r="AA276" s="426"/>
      <c r="AB276" s="420"/>
      <c r="AC276" s="430"/>
      <c r="AD276" s="454"/>
      <c r="AE276" s="419"/>
      <c r="AF276" s="420"/>
      <c r="AG276" s="420"/>
      <c r="AH276" s="417"/>
      <c r="AI276" s="423"/>
      <c r="AJ276" s="423"/>
      <c r="AK276" s="46"/>
      <c r="AL276" s="416"/>
      <c r="AM276" s="417"/>
      <c r="AN276" s="416"/>
      <c r="AO276" s="418"/>
      <c r="AP276" s="451"/>
      <c r="AQ276" s="451"/>
      <c r="AR276" s="451"/>
      <c r="AS276" s="451"/>
      <c r="AT276" s="451"/>
      <c r="AU276" s="413"/>
      <c r="AV276" s="451"/>
      <c r="AW276" s="451"/>
      <c r="AX276" s="451"/>
      <c r="AY276" s="451"/>
      <c r="AZ276" s="451"/>
      <c r="BA276" s="451"/>
      <c r="BB276" s="451"/>
      <c r="BC276" s="451"/>
      <c r="BD276" s="451"/>
      <c r="BE276" s="451"/>
      <c r="BF276" s="451"/>
      <c r="BG276" s="451"/>
      <c r="BH276" s="451"/>
      <c r="BI276" s="451"/>
      <c r="BJ276" s="451"/>
      <c r="BK276" s="451"/>
      <c r="BL276" s="451"/>
      <c r="BM276" s="451"/>
    </row>
    <row r="277" spans="1:65" s="49" customFormat="1" ht="5.25" customHeight="1" x14ac:dyDescent="0.25">
      <c r="A277" s="413"/>
      <c r="B277" s="413"/>
      <c r="C277" s="413"/>
      <c r="D277" s="413"/>
      <c r="E277" s="413"/>
      <c r="F277" s="413"/>
      <c r="G277" s="413"/>
      <c r="H277" s="413"/>
      <c r="I277" s="413"/>
      <c r="J277" s="413"/>
      <c r="K277" s="413"/>
      <c r="L277" s="413"/>
      <c r="M277" s="413"/>
      <c r="N277" s="413"/>
      <c r="O277" s="413"/>
      <c r="P277" s="436"/>
      <c r="Q277" s="439"/>
      <c r="R277" s="52" t="s">
        <v>652</v>
      </c>
      <c r="S277" s="50"/>
      <c r="T277" s="50"/>
      <c r="U277" s="416"/>
      <c r="V277" s="417"/>
      <c r="W277" s="416"/>
      <c r="X277" s="418"/>
      <c r="Y277" s="454"/>
      <c r="Z277" s="420"/>
      <c r="AA277" s="426"/>
      <c r="AB277" s="420"/>
      <c r="AC277" s="430"/>
      <c r="AD277" s="454"/>
      <c r="AE277" s="419"/>
      <c r="AF277" s="420"/>
      <c r="AG277" s="420"/>
      <c r="AH277" s="417"/>
      <c r="AI277" s="423"/>
      <c r="AJ277" s="423"/>
      <c r="AK277" s="46"/>
      <c r="AL277" s="416"/>
      <c r="AM277" s="417"/>
      <c r="AN277" s="416"/>
      <c r="AO277" s="418"/>
      <c r="AP277" s="451"/>
      <c r="AQ277" s="451"/>
      <c r="AR277" s="451"/>
      <c r="AS277" s="451"/>
      <c r="AT277" s="451"/>
      <c r="AU277" s="413"/>
      <c r="AV277" s="451"/>
      <c r="AW277" s="451"/>
      <c r="AX277" s="451"/>
      <c r="AY277" s="451"/>
      <c r="AZ277" s="451"/>
      <c r="BA277" s="451"/>
      <c r="BB277" s="451"/>
      <c r="BC277" s="451"/>
      <c r="BD277" s="451"/>
      <c r="BE277" s="451"/>
      <c r="BF277" s="451"/>
      <c r="BG277" s="451"/>
      <c r="BH277" s="451"/>
      <c r="BI277" s="451"/>
      <c r="BJ277" s="451"/>
      <c r="BK277" s="451"/>
      <c r="BL277" s="451"/>
      <c r="BM277" s="451"/>
    </row>
    <row r="278" spans="1:65" s="49" customFormat="1" ht="5.25" customHeight="1" x14ac:dyDescent="0.25">
      <c r="A278" s="413"/>
      <c r="B278" s="413"/>
      <c r="C278" s="413"/>
      <c r="D278" s="413"/>
      <c r="E278" s="413"/>
      <c r="F278" s="413"/>
      <c r="G278" s="413"/>
      <c r="H278" s="413"/>
      <c r="I278" s="413"/>
      <c r="J278" s="413"/>
      <c r="K278" s="413"/>
      <c r="L278" s="413"/>
      <c r="M278" s="413"/>
      <c r="N278" s="413"/>
      <c r="O278" s="413"/>
      <c r="P278" s="436"/>
      <c r="Q278" s="439"/>
      <c r="R278" s="52" t="s">
        <v>653</v>
      </c>
      <c r="S278" s="50"/>
      <c r="T278" s="50"/>
      <c r="U278" s="416"/>
      <c r="V278" s="417"/>
      <c r="W278" s="416"/>
      <c r="X278" s="418"/>
      <c r="Y278" s="454"/>
      <c r="Z278" s="420"/>
      <c r="AA278" s="426"/>
      <c r="AB278" s="420"/>
      <c r="AC278" s="430"/>
      <c r="AD278" s="454"/>
      <c r="AE278" s="419"/>
      <c r="AF278" s="420"/>
      <c r="AG278" s="420"/>
      <c r="AH278" s="417"/>
      <c r="AI278" s="423"/>
      <c r="AJ278" s="423"/>
      <c r="AK278" s="46"/>
      <c r="AL278" s="416"/>
      <c r="AM278" s="417"/>
      <c r="AN278" s="416"/>
      <c r="AO278" s="418"/>
      <c r="AP278" s="451"/>
      <c r="AQ278" s="451"/>
      <c r="AR278" s="451"/>
      <c r="AS278" s="451"/>
      <c r="AT278" s="451"/>
      <c r="AU278" s="413"/>
      <c r="AV278" s="451"/>
      <c r="AW278" s="451"/>
      <c r="AX278" s="451"/>
      <c r="AY278" s="451"/>
      <c r="AZ278" s="451"/>
      <c r="BA278" s="451"/>
      <c r="BB278" s="451"/>
      <c r="BC278" s="451"/>
      <c r="BD278" s="451"/>
      <c r="BE278" s="451"/>
      <c r="BF278" s="451"/>
      <c r="BG278" s="451"/>
      <c r="BH278" s="451"/>
      <c r="BI278" s="451"/>
      <c r="BJ278" s="451"/>
      <c r="BK278" s="451"/>
      <c r="BL278" s="451"/>
      <c r="BM278" s="451"/>
    </row>
    <row r="279" spans="1:65" s="49" customFormat="1" ht="5.25" customHeight="1" x14ac:dyDescent="0.25">
      <c r="A279" s="413"/>
      <c r="B279" s="413"/>
      <c r="C279" s="413"/>
      <c r="D279" s="413"/>
      <c r="E279" s="413"/>
      <c r="F279" s="413"/>
      <c r="G279" s="413"/>
      <c r="H279" s="413"/>
      <c r="I279" s="413"/>
      <c r="J279" s="413"/>
      <c r="K279" s="413"/>
      <c r="L279" s="413"/>
      <c r="M279" s="413"/>
      <c r="N279" s="413"/>
      <c r="O279" s="413"/>
      <c r="P279" s="436"/>
      <c r="Q279" s="439"/>
      <c r="R279" s="52" t="s">
        <v>654</v>
      </c>
      <c r="S279" s="50"/>
      <c r="T279" s="50"/>
      <c r="U279" s="416"/>
      <c r="V279" s="417"/>
      <c r="W279" s="416"/>
      <c r="X279" s="418"/>
      <c r="Y279" s="454"/>
      <c r="Z279" s="420"/>
      <c r="AA279" s="426"/>
      <c r="AB279" s="420"/>
      <c r="AC279" s="430"/>
      <c r="AD279" s="454"/>
      <c r="AE279" s="419"/>
      <c r="AF279" s="420"/>
      <c r="AG279" s="420"/>
      <c r="AH279" s="417"/>
      <c r="AI279" s="423"/>
      <c r="AJ279" s="423"/>
      <c r="AK279" s="46"/>
      <c r="AL279" s="416"/>
      <c r="AM279" s="417"/>
      <c r="AN279" s="416"/>
      <c r="AO279" s="418"/>
      <c r="AP279" s="451"/>
      <c r="AQ279" s="451"/>
      <c r="AR279" s="451"/>
      <c r="AS279" s="451"/>
      <c r="AT279" s="451"/>
      <c r="AU279" s="413"/>
      <c r="AV279" s="451"/>
      <c r="AW279" s="451"/>
      <c r="AX279" s="451"/>
      <c r="AY279" s="451"/>
      <c r="AZ279" s="451"/>
      <c r="BA279" s="451"/>
      <c r="BB279" s="451"/>
      <c r="BC279" s="451"/>
      <c r="BD279" s="451"/>
      <c r="BE279" s="451"/>
      <c r="BF279" s="451"/>
      <c r="BG279" s="451"/>
      <c r="BH279" s="451"/>
      <c r="BI279" s="451"/>
      <c r="BJ279" s="451"/>
      <c r="BK279" s="451"/>
      <c r="BL279" s="451"/>
      <c r="BM279" s="451"/>
    </row>
    <row r="280" spans="1:65" s="49" customFormat="1" ht="5.25" customHeight="1" x14ac:dyDescent="0.25">
      <c r="A280" s="413"/>
      <c r="B280" s="413"/>
      <c r="C280" s="413"/>
      <c r="D280" s="413"/>
      <c r="E280" s="413"/>
      <c r="F280" s="413"/>
      <c r="G280" s="413"/>
      <c r="H280" s="413"/>
      <c r="I280" s="413"/>
      <c r="J280" s="413"/>
      <c r="K280" s="413"/>
      <c r="L280" s="413"/>
      <c r="M280" s="413"/>
      <c r="N280" s="413"/>
      <c r="O280" s="413"/>
      <c r="P280" s="436"/>
      <c r="Q280" s="439"/>
      <c r="R280" s="52" t="s">
        <v>655</v>
      </c>
      <c r="S280" s="50"/>
      <c r="T280" s="50"/>
      <c r="U280" s="416"/>
      <c r="V280" s="417"/>
      <c r="W280" s="416"/>
      <c r="X280" s="418"/>
      <c r="Y280" s="454"/>
      <c r="Z280" s="420"/>
      <c r="AA280" s="426"/>
      <c r="AB280" s="420"/>
      <c r="AC280" s="430"/>
      <c r="AD280" s="454"/>
      <c r="AE280" s="419"/>
      <c r="AF280" s="420"/>
      <c r="AG280" s="420"/>
      <c r="AH280" s="417"/>
      <c r="AI280" s="423"/>
      <c r="AJ280" s="423"/>
      <c r="AK280" s="46"/>
      <c r="AL280" s="416"/>
      <c r="AM280" s="417"/>
      <c r="AN280" s="416"/>
      <c r="AO280" s="418"/>
      <c r="AP280" s="451"/>
      <c r="AQ280" s="451"/>
      <c r="AR280" s="451"/>
      <c r="AS280" s="451"/>
      <c r="AT280" s="451"/>
      <c r="AU280" s="413"/>
      <c r="AV280" s="451"/>
      <c r="AW280" s="451"/>
      <c r="AX280" s="451"/>
      <c r="AY280" s="451"/>
      <c r="AZ280" s="451"/>
      <c r="BA280" s="451"/>
      <c r="BB280" s="451"/>
      <c r="BC280" s="451"/>
      <c r="BD280" s="451"/>
      <c r="BE280" s="451"/>
      <c r="BF280" s="451"/>
      <c r="BG280" s="451"/>
      <c r="BH280" s="451"/>
      <c r="BI280" s="451"/>
      <c r="BJ280" s="451"/>
      <c r="BK280" s="451"/>
      <c r="BL280" s="451"/>
      <c r="BM280" s="451"/>
    </row>
    <row r="281" spans="1:65" s="49" customFormat="1" ht="5.25" customHeight="1" x14ac:dyDescent="0.25">
      <c r="A281" s="413"/>
      <c r="B281" s="413"/>
      <c r="C281" s="413"/>
      <c r="D281" s="413"/>
      <c r="E281" s="413"/>
      <c r="F281" s="413"/>
      <c r="G281" s="413"/>
      <c r="H281" s="413"/>
      <c r="I281" s="413"/>
      <c r="J281" s="413"/>
      <c r="K281" s="413"/>
      <c r="L281" s="413"/>
      <c r="M281" s="413"/>
      <c r="N281" s="413"/>
      <c r="O281" s="413"/>
      <c r="P281" s="436"/>
      <c r="Q281" s="439"/>
      <c r="R281" s="52" t="s">
        <v>656</v>
      </c>
      <c r="S281" s="50"/>
      <c r="T281" s="50"/>
      <c r="U281" s="416"/>
      <c r="V281" s="417"/>
      <c r="W281" s="416"/>
      <c r="X281" s="418"/>
      <c r="Y281" s="454"/>
      <c r="Z281" s="420"/>
      <c r="AA281" s="426"/>
      <c r="AB281" s="420"/>
      <c r="AC281" s="430"/>
      <c r="AD281" s="454"/>
      <c r="AE281" s="419"/>
      <c r="AF281" s="420"/>
      <c r="AG281" s="420"/>
      <c r="AH281" s="417"/>
      <c r="AI281" s="423"/>
      <c r="AJ281" s="423"/>
      <c r="AK281" s="46"/>
      <c r="AL281" s="416"/>
      <c r="AM281" s="417"/>
      <c r="AN281" s="416"/>
      <c r="AO281" s="418"/>
      <c r="AP281" s="451"/>
      <c r="AQ281" s="451"/>
      <c r="AR281" s="451"/>
      <c r="AS281" s="451"/>
      <c r="AT281" s="451"/>
      <c r="AU281" s="413"/>
      <c r="AV281" s="451"/>
      <c r="AW281" s="451"/>
      <c r="AX281" s="451"/>
      <c r="AY281" s="451"/>
      <c r="AZ281" s="451"/>
      <c r="BA281" s="451"/>
      <c r="BB281" s="451"/>
      <c r="BC281" s="451"/>
      <c r="BD281" s="451"/>
      <c r="BE281" s="451"/>
      <c r="BF281" s="451"/>
      <c r="BG281" s="451"/>
      <c r="BH281" s="451"/>
      <c r="BI281" s="451"/>
      <c r="BJ281" s="451"/>
      <c r="BK281" s="451"/>
      <c r="BL281" s="451"/>
      <c r="BM281" s="451"/>
    </row>
    <row r="282" spans="1:65" s="49" customFormat="1" ht="5.25" customHeight="1" x14ac:dyDescent="0.25">
      <c r="A282" s="413"/>
      <c r="B282" s="413"/>
      <c r="C282" s="413"/>
      <c r="D282" s="413"/>
      <c r="E282" s="413"/>
      <c r="F282" s="413"/>
      <c r="G282" s="413"/>
      <c r="H282" s="413"/>
      <c r="I282" s="413"/>
      <c r="J282" s="413"/>
      <c r="K282" s="413"/>
      <c r="L282" s="413"/>
      <c r="M282" s="413"/>
      <c r="N282" s="413"/>
      <c r="O282" s="413"/>
      <c r="P282" s="436"/>
      <c r="Q282" s="439"/>
      <c r="R282" s="52" t="s">
        <v>657</v>
      </c>
      <c r="S282" s="50"/>
      <c r="T282" s="50"/>
      <c r="U282" s="416"/>
      <c r="V282" s="417"/>
      <c r="W282" s="416"/>
      <c r="X282" s="418"/>
      <c r="Y282" s="454"/>
      <c r="Z282" s="420"/>
      <c r="AA282" s="426"/>
      <c r="AB282" s="420"/>
      <c r="AC282" s="430"/>
      <c r="AD282" s="454"/>
      <c r="AE282" s="419"/>
      <c r="AF282" s="420"/>
      <c r="AG282" s="420"/>
      <c r="AH282" s="417"/>
      <c r="AI282" s="423"/>
      <c r="AJ282" s="423"/>
      <c r="AK282" s="46"/>
      <c r="AL282" s="416"/>
      <c r="AM282" s="417"/>
      <c r="AN282" s="416"/>
      <c r="AO282" s="418"/>
      <c r="AP282" s="451"/>
      <c r="AQ282" s="451"/>
      <c r="AR282" s="451"/>
      <c r="AS282" s="451"/>
      <c r="AT282" s="451"/>
      <c r="AU282" s="413"/>
      <c r="AV282" s="451"/>
      <c r="AW282" s="451"/>
      <c r="AX282" s="451"/>
      <c r="AY282" s="451"/>
      <c r="AZ282" s="451"/>
      <c r="BA282" s="451"/>
      <c r="BB282" s="451"/>
      <c r="BC282" s="451"/>
      <c r="BD282" s="451"/>
      <c r="BE282" s="451"/>
      <c r="BF282" s="451"/>
      <c r="BG282" s="451"/>
      <c r="BH282" s="451"/>
      <c r="BI282" s="451"/>
      <c r="BJ282" s="451"/>
      <c r="BK282" s="451"/>
      <c r="BL282" s="451"/>
      <c r="BM282" s="451"/>
    </row>
    <row r="283" spans="1:65" s="49" customFormat="1" ht="5.25" customHeight="1" x14ac:dyDescent="0.25">
      <c r="A283" s="413"/>
      <c r="B283" s="413"/>
      <c r="C283" s="413"/>
      <c r="D283" s="413"/>
      <c r="E283" s="413"/>
      <c r="F283" s="413"/>
      <c r="G283" s="413"/>
      <c r="H283" s="413"/>
      <c r="I283" s="413"/>
      <c r="J283" s="413"/>
      <c r="K283" s="413"/>
      <c r="L283" s="413"/>
      <c r="M283" s="413"/>
      <c r="N283" s="413"/>
      <c r="O283" s="413"/>
      <c r="P283" s="436"/>
      <c r="Q283" s="439"/>
      <c r="R283" s="52" t="s">
        <v>658</v>
      </c>
      <c r="S283" s="50"/>
      <c r="T283" s="50"/>
      <c r="U283" s="416"/>
      <c r="V283" s="417"/>
      <c r="W283" s="416"/>
      <c r="X283" s="418"/>
      <c r="Y283" s="454"/>
      <c r="Z283" s="420"/>
      <c r="AA283" s="426"/>
      <c r="AB283" s="420"/>
      <c r="AC283" s="430"/>
      <c r="AD283" s="454"/>
      <c r="AE283" s="419"/>
      <c r="AF283" s="420"/>
      <c r="AG283" s="420"/>
      <c r="AH283" s="417"/>
      <c r="AI283" s="423"/>
      <c r="AJ283" s="423"/>
      <c r="AK283" s="46"/>
      <c r="AL283" s="416"/>
      <c r="AM283" s="417"/>
      <c r="AN283" s="416"/>
      <c r="AO283" s="418"/>
      <c r="AP283" s="451"/>
      <c r="AQ283" s="451"/>
      <c r="AR283" s="451"/>
      <c r="AS283" s="451"/>
      <c r="AT283" s="451"/>
      <c r="AU283" s="413"/>
      <c r="AV283" s="451"/>
      <c r="AW283" s="451"/>
      <c r="AX283" s="451"/>
      <c r="AY283" s="451"/>
      <c r="AZ283" s="451"/>
      <c r="BA283" s="451"/>
      <c r="BB283" s="451"/>
      <c r="BC283" s="451"/>
      <c r="BD283" s="451"/>
      <c r="BE283" s="451"/>
      <c r="BF283" s="451"/>
      <c r="BG283" s="451"/>
      <c r="BH283" s="451"/>
      <c r="BI283" s="451"/>
      <c r="BJ283" s="451"/>
      <c r="BK283" s="451"/>
      <c r="BL283" s="451"/>
      <c r="BM283" s="451"/>
    </row>
    <row r="284" spans="1:65" s="49" customFormat="1" ht="5.25" customHeight="1" x14ac:dyDescent="0.25">
      <c r="A284" s="413"/>
      <c r="B284" s="413"/>
      <c r="C284" s="413"/>
      <c r="D284" s="413"/>
      <c r="E284" s="413"/>
      <c r="F284" s="413"/>
      <c r="G284" s="413"/>
      <c r="H284" s="413"/>
      <c r="I284" s="413"/>
      <c r="J284" s="413"/>
      <c r="K284" s="413"/>
      <c r="L284" s="413"/>
      <c r="M284" s="413"/>
      <c r="N284" s="413"/>
      <c r="O284" s="413"/>
      <c r="P284" s="436"/>
      <c r="Q284" s="439"/>
      <c r="R284" s="52" t="s">
        <v>659</v>
      </c>
      <c r="S284" s="50"/>
      <c r="T284" s="50"/>
      <c r="U284" s="416"/>
      <c r="V284" s="417"/>
      <c r="W284" s="416"/>
      <c r="X284" s="418"/>
      <c r="Y284" s="454"/>
      <c r="Z284" s="420"/>
      <c r="AA284" s="426"/>
      <c r="AB284" s="420"/>
      <c r="AC284" s="430"/>
      <c r="AD284" s="454"/>
      <c r="AE284" s="419"/>
      <c r="AF284" s="420"/>
      <c r="AG284" s="420"/>
      <c r="AH284" s="417"/>
      <c r="AI284" s="423"/>
      <c r="AJ284" s="423"/>
      <c r="AK284" s="46"/>
      <c r="AL284" s="416"/>
      <c r="AM284" s="417"/>
      <c r="AN284" s="416"/>
      <c r="AO284" s="418"/>
      <c r="AP284" s="451"/>
      <c r="AQ284" s="451"/>
      <c r="AR284" s="451"/>
      <c r="AS284" s="451"/>
      <c r="AT284" s="451"/>
      <c r="AU284" s="413"/>
      <c r="AV284" s="451"/>
      <c r="AW284" s="451"/>
      <c r="AX284" s="451"/>
      <c r="AY284" s="451"/>
      <c r="AZ284" s="451"/>
      <c r="BA284" s="451"/>
      <c r="BB284" s="451"/>
      <c r="BC284" s="451"/>
      <c r="BD284" s="451"/>
      <c r="BE284" s="451"/>
      <c r="BF284" s="451"/>
      <c r="BG284" s="451"/>
      <c r="BH284" s="451"/>
      <c r="BI284" s="451"/>
      <c r="BJ284" s="451"/>
      <c r="BK284" s="451"/>
      <c r="BL284" s="451"/>
      <c r="BM284" s="451"/>
    </row>
    <row r="285" spans="1:65" s="49" customFormat="1" ht="5.25" customHeight="1" x14ac:dyDescent="0.25">
      <c r="A285" s="413"/>
      <c r="B285" s="413"/>
      <c r="C285" s="413"/>
      <c r="D285" s="413"/>
      <c r="E285" s="413"/>
      <c r="F285" s="413"/>
      <c r="G285" s="413"/>
      <c r="H285" s="413"/>
      <c r="I285" s="413"/>
      <c r="J285" s="413"/>
      <c r="K285" s="413"/>
      <c r="L285" s="413"/>
      <c r="M285" s="413"/>
      <c r="N285" s="413"/>
      <c r="O285" s="413"/>
      <c r="P285" s="436"/>
      <c r="Q285" s="439"/>
      <c r="R285" s="52" t="s">
        <v>660</v>
      </c>
      <c r="S285" s="50"/>
      <c r="T285" s="50"/>
      <c r="U285" s="416"/>
      <c r="V285" s="417"/>
      <c r="W285" s="416"/>
      <c r="X285" s="418"/>
      <c r="Y285" s="454"/>
      <c r="Z285" s="420"/>
      <c r="AA285" s="426"/>
      <c r="AB285" s="420"/>
      <c r="AC285" s="430"/>
      <c r="AD285" s="454"/>
      <c r="AE285" s="419"/>
      <c r="AF285" s="420"/>
      <c r="AG285" s="420"/>
      <c r="AH285" s="417"/>
      <c r="AI285" s="423"/>
      <c r="AJ285" s="423"/>
      <c r="AK285" s="46"/>
      <c r="AL285" s="416"/>
      <c r="AM285" s="417"/>
      <c r="AN285" s="416"/>
      <c r="AO285" s="418"/>
      <c r="AP285" s="451"/>
      <c r="AQ285" s="451"/>
      <c r="AR285" s="451"/>
      <c r="AS285" s="451"/>
      <c r="AT285" s="451"/>
      <c r="AU285" s="413"/>
      <c r="AV285" s="451"/>
      <c r="AW285" s="451"/>
      <c r="AX285" s="451"/>
      <c r="AY285" s="451"/>
      <c r="AZ285" s="451"/>
      <c r="BA285" s="451"/>
      <c r="BB285" s="451"/>
      <c r="BC285" s="451"/>
      <c r="BD285" s="451"/>
      <c r="BE285" s="451"/>
      <c r="BF285" s="451"/>
      <c r="BG285" s="451"/>
      <c r="BH285" s="451"/>
      <c r="BI285" s="451"/>
      <c r="BJ285" s="451"/>
      <c r="BK285" s="451"/>
      <c r="BL285" s="451"/>
      <c r="BM285" s="451"/>
    </row>
    <row r="286" spans="1:65" s="49" customFormat="1" ht="5.25" customHeight="1" x14ac:dyDescent="0.25">
      <c r="A286" s="413"/>
      <c r="B286" s="413"/>
      <c r="C286" s="413"/>
      <c r="D286" s="413"/>
      <c r="E286" s="413"/>
      <c r="F286" s="413"/>
      <c r="G286" s="413"/>
      <c r="H286" s="413"/>
      <c r="I286" s="413"/>
      <c r="J286" s="413"/>
      <c r="K286" s="413"/>
      <c r="L286" s="413"/>
      <c r="M286" s="413"/>
      <c r="N286" s="413"/>
      <c r="O286" s="413"/>
      <c r="P286" s="437"/>
      <c r="Q286" s="440"/>
      <c r="R286" s="51" t="s">
        <v>661</v>
      </c>
      <c r="S286" s="50">
        <f>COUNTA(S267:S285)</f>
        <v>0</v>
      </c>
      <c r="T286" s="50">
        <f>COUNTA(T267:T285)</f>
        <v>0</v>
      </c>
      <c r="U286" s="416"/>
      <c r="V286" s="417"/>
      <c r="W286" s="416"/>
      <c r="X286" s="418"/>
      <c r="Y286" s="454"/>
      <c r="Z286" s="420"/>
      <c r="AA286" s="427"/>
      <c r="AB286" s="420"/>
      <c r="AC286" s="431"/>
      <c r="AD286" s="454"/>
      <c r="AE286" s="419"/>
      <c r="AF286" s="420"/>
      <c r="AG286" s="420"/>
      <c r="AH286" s="417"/>
      <c r="AI286" s="424"/>
      <c r="AJ286" s="424"/>
      <c r="AK286" s="43"/>
      <c r="AL286" s="416"/>
      <c r="AM286" s="417"/>
      <c r="AN286" s="416"/>
      <c r="AO286" s="418"/>
      <c r="AP286" s="451"/>
      <c r="AQ286" s="451"/>
      <c r="AR286" s="451"/>
      <c r="AS286" s="451"/>
      <c r="AT286" s="451"/>
      <c r="AU286" s="413"/>
      <c r="AV286" s="451"/>
      <c r="AW286" s="451"/>
      <c r="AX286" s="451"/>
      <c r="AY286" s="451"/>
      <c r="AZ286" s="451"/>
      <c r="BA286" s="451"/>
      <c r="BB286" s="451"/>
      <c r="BC286" s="451"/>
      <c r="BD286" s="451"/>
      <c r="BE286" s="451"/>
      <c r="BF286" s="451"/>
      <c r="BG286" s="451"/>
      <c r="BH286" s="451"/>
      <c r="BI286" s="451"/>
      <c r="BJ286" s="451"/>
      <c r="BK286" s="451"/>
      <c r="BL286" s="451"/>
      <c r="BM286" s="451"/>
    </row>
    <row r="287" spans="1:65" s="49" customFormat="1" ht="5.25" customHeight="1" x14ac:dyDescent="0.25">
      <c r="A287" s="50">
        <v>12</v>
      </c>
      <c r="B287" s="413" t="s">
        <v>522</v>
      </c>
      <c r="C287" s="413" t="s">
        <v>748</v>
      </c>
      <c r="D287" s="413"/>
      <c r="E287" s="413"/>
      <c r="F287" s="413" t="s">
        <v>750</v>
      </c>
      <c r="G287" s="413"/>
      <c r="H287" s="413"/>
      <c r="I287" s="413"/>
      <c r="J287" s="413"/>
      <c r="K287" s="413"/>
      <c r="L287" s="413"/>
      <c r="M287" s="413"/>
      <c r="N287" s="413"/>
      <c r="O287" s="413"/>
      <c r="P287" s="435" t="str">
        <f>IF(O287=0,"Defina la frecuencia",IF(O287="Se espera que el evento ocurra en la mayoria de las circunstancias
Mas de 1 vez en el año","Casi seguro",IF(O287="Es viable que el evento ocurra en la mayoria de las circunstancias.
Al menos 1 vez en el ultimo año","Probable",IF(O287="El Evento podrá ocurrir en algun momento.
Al menos 1 vez en los ultimos 2 años","Posible",IF(O287="El Evento podrá ocurrir en algun momento.
Al menos 1 vez en los ultimos 5 años","Improbable","Rara vez")))))</f>
        <v>Defina la frecuencia</v>
      </c>
      <c r="Q287" s="438">
        <f>IF(P287="Casi seguro",100%,IF(P287="Probable",80%,IF(P287="Posible",60%,IF(P287="Improbable",40%,IF(P287="Rara vez",20%,0)))))</f>
        <v>0</v>
      </c>
      <c r="R287" s="52" t="s">
        <v>629</v>
      </c>
      <c r="S287" s="50"/>
      <c r="T287" s="50"/>
      <c r="U287" s="416" t="str">
        <f>IF(S306&lt;=5,"Moderado",IF(S306&lt;=11,"Mayor","Catastrofico"))</f>
        <v>Moderado</v>
      </c>
      <c r="V287" s="417">
        <f>IF(U287=0,0,IF(U287="Moderado",60%,IF(U287="Mayor",80%,100%)))</f>
        <v>0.6</v>
      </c>
      <c r="W287" s="416" t="e">
        <f>VLOOKUP(P287,#REF!,MATCH(U287,#REF!,0),FALSE)</f>
        <v>#REF!</v>
      </c>
      <c r="X287" s="418"/>
      <c r="Y287" s="416" t="str">
        <f>IF(Z287="Preventivo","X",IF(Z287="Detectivo","X","X "))</f>
        <v xml:space="preserve">X </v>
      </c>
      <c r="Z287" s="419"/>
      <c r="AA287" s="425" t="str">
        <f>IF(Z287="","",IF(Z287="Preventivo",25%,15%))</f>
        <v/>
      </c>
      <c r="AB287" s="419"/>
      <c r="AC287" s="425">
        <f>IF(AB287="Automatico",25%,15%)</f>
        <v>0.15</v>
      </c>
      <c r="AD287" s="417" t="e">
        <f>AA287+AC287</f>
        <v>#VALUE!</v>
      </c>
      <c r="AE287" s="419"/>
      <c r="AF287" s="419"/>
      <c r="AG287" s="419"/>
      <c r="AH287" s="417" t="e">
        <f>Q287-(Q287*AD287)</f>
        <v>#VALUE!</v>
      </c>
      <c r="AI287" s="422" t="e">
        <f>IF(AJ287=0,"Defina la frecuencia",IF(AJ287=20%,"Rara vez",IF(AJ287=40%,"Improbable",IF(AJ287=60%,"Posible",IF(AJ287=80%,"Probable","Casi seguro")))))</f>
        <v>#VALUE!</v>
      </c>
      <c r="AJ287" s="422" t="e">
        <f>IF(AH294&lt;20%,20%,IF(AH294&lt;40%,40%,IF(AH294&lt;60%,60%,IF(AH294&lt;80%,80%,100%))))</f>
        <v>#VALUE!</v>
      </c>
      <c r="AK287" s="48" t="e">
        <f>VALUE(AJ287)</f>
        <v>#VALUE!</v>
      </c>
      <c r="AL287" s="416" t="str">
        <f>U287</f>
        <v>Moderado</v>
      </c>
      <c r="AM287" s="417">
        <f>V287</f>
        <v>0.6</v>
      </c>
      <c r="AN287" s="416" t="e">
        <f>VLOOKUP(AI287,#REF!,MATCH(AL287,#REF!,0),FALSE)</f>
        <v>#VALUE!</v>
      </c>
      <c r="AO287" s="418"/>
      <c r="AP287" s="413"/>
      <c r="AQ287" s="413"/>
      <c r="AR287" s="433"/>
      <c r="AS287" s="433"/>
      <c r="AT287" s="413"/>
      <c r="AU287" s="413"/>
      <c r="AV287" s="413"/>
      <c r="AW287" s="413"/>
      <c r="AX287" s="413"/>
      <c r="AY287" s="413"/>
      <c r="AZ287" s="413"/>
      <c r="BA287" s="415"/>
      <c r="BB287" s="413"/>
      <c r="BC287" s="413"/>
      <c r="BD287" s="413"/>
      <c r="BE287" s="413"/>
      <c r="BF287" s="413"/>
      <c r="BG287" s="415"/>
      <c r="BH287" s="413"/>
      <c r="BI287" s="413"/>
      <c r="BJ287" s="413"/>
      <c r="BK287" s="413"/>
      <c r="BL287" s="413"/>
      <c r="BM287" s="415"/>
    </row>
    <row r="288" spans="1:65" s="49" customFormat="1" ht="5.25" customHeight="1" x14ac:dyDescent="0.25">
      <c r="A288" s="50"/>
      <c r="B288" s="413"/>
      <c r="C288" s="413"/>
      <c r="D288" s="413"/>
      <c r="E288" s="413"/>
      <c r="F288" s="413"/>
      <c r="G288" s="413"/>
      <c r="H288" s="413"/>
      <c r="I288" s="413"/>
      <c r="J288" s="413"/>
      <c r="K288" s="413"/>
      <c r="L288" s="413"/>
      <c r="M288" s="413"/>
      <c r="N288" s="413"/>
      <c r="O288" s="413"/>
      <c r="P288" s="436"/>
      <c r="Q288" s="439"/>
      <c r="R288" s="52" t="s">
        <v>640</v>
      </c>
      <c r="S288" s="50"/>
      <c r="T288" s="50"/>
      <c r="U288" s="416"/>
      <c r="V288" s="417"/>
      <c r="W288" s="416"/>
      <c r="X288" s="418"/>
      <c r="Y288" s="416"/>
      <c r="Z288" s="420"/>
      <c r="AA288" s="426"/>
      <c r="AB288" s="420"/>
      <c r="AC288" s="426"/>
      <c r="AD288" s="454"/>
      <c r="AE288" s="420"/>
      <c r="AF288" s="420"/>
      <c r="AG288" s="420"/>
      <c r="AH288" s="417"/>
      <c r="AI288" s="423"/>
      <c r="AJ288" s="423"/>
      <c r="AK288" s="46"/>
      <c r="AL288" s="416"/>
      <c r="AM288" s="417"/>
      <c r="AN288" s="416"/>
      <c r="AO288" s="418"/>
      <c r="AP288" s="413"/>
      <c r="AQ288" s="451"/>
      <c r="AR288" s="451"/>
      <c r="AS288" s="451"/>
      <c r="AT288" s="451"/>
      <c r="AU288" s="413"/>
      <c r="AV288" s="413"/>
      <c r="AW288" s="413"/>
      <c r="AX288" s="413"/>
      <c r="AY288" s="451"/>
      <c r="AZ288" s="451"/>
      <c r="BA288" s="451"/>
      <c r="BB288" s="413"/>
      <c r="BC288" s="413"/>
      <c r="BD288" s="413"/>
      <c r="BE288" s="451"/>
      <c r="BF288" s="451"/>
      <c r="BG288" s="451"/>
      <c r="BH288" s="413"/>
      <c r="BI288" s="413"/>
      <c r="BJ288" s="413"/>
      <c r="BK288" s="451"/>
      <c r="BL288" s="451"/>
      <c r="BM288" s="451"/>
    </row>
    <row r="289" spans="1:65" s="49" customFormat="1" ht="5.25" customHeight="1" x14ac:dyDescent="0.25">
      <c r="A289" s="50"/>
      <c r="B289" s="413"/>
      <c r="C289" s="413"/>
      <c r="D289" s="413"/>
      <c r="E289" s="413"/>
      <c r="F289" s="413"/>
      <c r="G289" s="413"/>
      <c r="H289" s="413"/>
      <c r="I289" s="413"/>
      <c r="J289" s="413"/>
      <c r="K289" s="413"/>
      <c r="L289" s="413"/>
      <c r="M289" s="413"/>
      <c r="N289" s="413"/>
      <c r="O289" s="413"/>
      <c r="P289" s="436"/>
      <c r="Q289" s="439"/>
      <c r="R289" s="52" t="s">
        <v>641</v>
      </c>
      <c r="S289" s="50"/>
      <c r="T289" s="50"/>
      <c r="U289" s="416"/>
      <c r="V289" s="417"/>
      <c r="W289" s="416"/>
      <c r="X289" s="418"/>
      <c r="Y289" s="416"/>
      <c r="Z289" s="420"/>
      <c r="AA289" s="426"/>
      <c r="AB289" s="420"/>
      <c r="AC289" s="426"/>
      <c r="AD289" s="454"/>
      <c r="AE289" s="420"/>
      <c r="AF289" s="420"/>
      <c r="AG289" s="420"/>
      <c r="AH289" s="417"/>
      <c r="AI289" s="423"/>
      <c r="AJ289" s="423"/>
      <c r="AK289" s="46"/>
      <c r="AL289" s="416"/>
      <c r="AM289" s="417"/>
      <c r="AN289" s="416"/>
      <c r="AO289" s="418"/>
      <c r="AP289" s="413"/>
      <c r="AQ289" s="451"/>
      <c r="AR289" s="451"/>
      <c r="AS289" s="451"/>
      <c r="AT289" s="451"/>
      <c r="AU289" s="413"/>
      <c r="AV289" s="413"/>
      <c r="AW289" s="413"/>
      <c r="AX289" s="413"/>
      <c r="AY289" s="451"/>
      <c r="AZ289" s="451"/>
      <c r="BA289" s="451"/>
      <c r="BB289" s="413"/>
      <c r="BC289" s="413"/>
      <c r="BD289" s="413"/>
      <c r="BE289" s="451"/>
      <c r="BF289" s="451"/>
      <c r="BG289" s="451"/>
      <c r="BH289" s="413"/>
      <c r="BI289" s="413"/>
      <c r="BJ289" s="413"/>
      <c r="BK289" s="451"/>
      <c r="BL289" s="451"/>
      <c r="BM289" s="451"/>
    </row>
    <row r="290" spans="1:65" s="49" customFormat="1" ht="5.25" customHeight="1" x14ac:dyDescent="0.25">
      <c r="A290" s="50"/>
      <c r="B290" s="413"/>
      <c r="C290" s="413"/>
      <c r="D290" s="413"/>
      <c r="E290" s="413"/>
      <c r="F290" s="413"/>
      <c r="G290" s="413"/>
      <c r="H290" s="413"/>
      <c r="I290" s="413"/>
      <c r="J290" s="413"/>
      <c r="K290" s="413"/>
      <c r="L290" s="413"/>
      <c r="M290" s="413"/>
      <c r="N290" s="413"/>
      <c r="O290" s="413"/>
      <c r="P290" s="436"/>
      <c r="Q290" s="439"/>
      <c r="R290" s="52" t="s">
        <v>642</v>
      </c>
      <c r="S290" s="50"/>
      <c r="T290" s="50"/>
      <c r="U290" s="416"/>
      <c r="V290" s="417"/>
      <c r="W290" s="416"/>
      <c r="X290" s="418"/>
      <c r="Y290" s="416"/>
      <c r="Z290" s="420"/>
      <c r="AA290" s="426"/>
      <c r="AB290" s="420"/>
      <c r="AC290" s="426"/>
      <c r="AD290" s="454"/>
      <c r="AE290" s="420"/>
      <c r="AF290" s="420"/>
      <c r="AG290" s="420"/>
      <c r="AH290" s="417"/>
      <c r="AI290" s="423"/>
      <c r="AJ290" s="423"/>
      <c r="AK290" s="46"/>
      <c r="AL290" s="416"/>
      <c r="AM290" s="417"/>
      <c r="AN290" s="416"/>
      <c r="AO290" s="418"/>
      <c r="AP290" s="413"/>
      <c r="AQ290" s="451"/>
      <c r="AR290" s="451"/>
      <c r="AS290" s="451"/>
      <c r="AT290" s="451"/>
      <c r="AU290" s="413"/>
      <c r="AV290" s="413"/>
      <c r="AW290" s="413"/>
      <c r="AX290" s="413"/>
      <c r="AY290" s="451"/>
      <c r="AZ290" s="451"/>
      <c r="BA290" s="451"/>
      <c r="BB290" s="413"/>
      <c r="BC290" s="413"/>
      <c r="BD290" s="413"/>
      <c r="BE290" s="451"/>
      <c r="BF290" s="451"/>
      <c r="BG290" s="451"/>
      <c r="BH290" s="413"/>
      <c r="BI290" s="413"/>
      <c r="BJ290" s="413"/>
      <c r="BK290" s="451"/>
      <c r="BL290" s="451"/>
      <c r="BM290" s="451"/>
    </row>
    <row r="291" spans="1:65" s="49" customFormat="1" ht="5.25" customHeight="1" x14ac:dyDescent="0.25">
      <c r="A291" s="50"/>
      <c r="B291" s="413"/>
      <c r="C291" s="413"/>
      <c r="D291" s="413"/>
      <c r="E291" s="413"/>
      <c r="F291" s="413"/>
      <c r="G291" s="413"/>
      <c r="H291" s="413"/>
      <c r="I291" s="413"/>
      <c r="J291" s="413"/>
      <c r="K291" s="413"/>
      <c r="L291" s="413"/>
      <c r="M291" s="413"/>
      <c r="N291" s="413"/>
      <c r="O291" s="413"/>
      <c r="P291" s="436"/>
      <c r="Q291" s="439"/>
      <c r="R291" s="52" t="s">
        <v>643</v>
      </c>
      <c r="S291" s="50"/>
      <c r="T291" s="50"/>
      <c r="U291" s="416"/>
      <c r="V291" s="417"/>
      <c r="W291" s="416"/>
      <c r="X291" s="418"/>
      <c r="Y291" s="416"/>
      <c r="Z291" s="420"/>
      <c r="AA291" s="426"/>
      <c r="AB291" s="420"/>
      <c r="AC291" s="426"/>
      <c r="AD291" s="454"/>
      <c r="AE291" s="420"/>
      <c r="AF291" s="420"/>
      <c r="AG291" s="420"/>
      <c r="AH291" s="417"/>
      <c r="AI291" s="423"/>
      <c r="AJ291" s="423"/>
      <c r="AK291" s="46"/>
      <c r="AL291" s="416"/>
      <c r="AM291" s="417"/>
      <c r="AN291" s="416"/>
      <c r="AO291" s="418"/>
      <c r="AP291" s="413"/>
      <c r="AQ291" s="451"/>
      <c r="AR291" s="451"/>
      <c r="AS291" s="451"/>
      <c r="AT291" s="451"/>
      <c r="AU291" s="413"/>
      <c r="AV291" s="413"/>
      <c r="AW291" s="413"/>
      <c r="AX291" s="413"/>
      <c r="AY291" s="451"/>
      <c r="AZ291" s="451"/>
      <c r="BA291" s="451"/>
      <c r="BB291" s="413"/>
      <c r="BC291" s="413"/>
      <c r="BD291" s="413"/>
      <c r="BE291" s="451"/>
      <c r="BF291" s="451"/>
      <c r="BG291" s="451"/>
      <c r="BH291" s="413"/>
      <c r="BI291" s="413"/>
      <c r="BJ291" s="413"/>
      <c r="BK291" s="451"/>
      <c r="BL291" s="451"/>
      <c r="BM291" s="451"/>
    </row>
    <row r="292" spans="1:65" s="49" customFormat="1" ht="5.25" customHeight="1" x14ac:dyDescent="0.25">
      <c r="A292" s="50"/>
      <c r="B292" s="413"/>
      <c r="C292" s="413"/>
      <c r="D292" s="413"/>
      <c r="E292" s="413"/>
      <c r="F292" s="413"/>
      <c r="G292" s="413"/>
      <c r="H292" s="413"/>
      <c r="I292" s="413"/>
      <c r="J292" s="413"/>
      <c r="K292" s="413"/>
      <c r="L292" s="413"/>
      <c r="M292" s="413"/>
      <c r="N292" s="413"/>
      <c r="O292" s="413"/>
      <c r="P292" s="436"/>
      <c r="Q292" s="439"/>
      <c r="R292" s="52" t="s">
        <v>644</v>
      </c>
      <c r="S292" s="50"/>
      <c r="T292" s="50"/>
      <c r="U292" s="416"/>
      <c r="V292" s="417"/>
      <c r="W292" s="416"/>
      <c r="X292" s="418"/>
      <c r="Y292" s="416"/>
      <c r="Z292" s="420"/>
      <c r="AA292" s="426"/>
      <c r="AB292" s="420"/>
      <c r="AC292" s="426"/>
      <c r="AD292" s="454"/>
      <c r="AE292" s="420"/>
      <c r="AF292" s="420"/>
      <c r="AG292" s="420"/>
      <c r="AH292" s="417"/>
      <c r="AI292" s="423"/>
      <c r="AJ292" s="423"/>
      <c r="AK292" s="46"/>
      <c r="AL292" s="416"/>
      <c r="AM292" s="417"/>
      <c r="AN292" s="416"/>
      <c r="AO292" s="418"/>
      <c r="AP292" s="413"/>
      <c r="AQ292" s="451"/>
      <c r="AR292" s="451"/>
      <c r="AS292" s="451"/>
      <c r="AT292" s="451"/>
      <c r="AU292" s="413"/>
      <c r="AV292" s="413"/>
      <c r="AW292" s="413"/>
      <c r="AX292" s="413"/>
      <c r="AY292" s="451"/>
      <c r="AZ292" s="451"/>
      <c r="BA292" s="451"/>
      <c r="BB292" s="413"/>
      <c r="BC292" s="413"/>
      <c r="BD292" s="413"/>
      <c r="BE292" s="451"/>
      <c r="BF292" s="451"/>
      <c r="BG292" s="451"/>
      <c r="BH292" s="413"/>
      <c r="BI292" s="413"/>
      <c r="BJ292" s="413"/>
      <c r="BK292" s="451"/>
      <c r="BL292" s="451"/>
      <c r="BM292" s="451"/>
    </row>
    <row r="293" spans="1:65" s="49" customFormat="1" ht="5.25" customHeight="1" x14ac:dyDescent="0.25">
      <c r="A293" s="50"/>
      <c r="B293" s="413"/>
      <c r="C293" s="413"/>
      <c r="D293" s="413"/>
      <c r="E293" s="413"/>
      <c r="F293" s="413"/>
      <c r="G293" s="413"/>
      <c r="H293" s="413"/>
      <c r="I293" s="413"/>
      <c r="J293" s="413"/>
      <c r="K293" s="413"/>
      <c r="L293" s="413"/>
      <c r="M293" s="413"/>
      <c r="N293" s="413"/>
      <c r="O293" s="413"/>
      <c r="P293" s="436"/>
      <c r="Q293" s="439"/>
      <c r="R293" s="52" t="s">
        <v>645</v>
      </c>
      <c r="S293" s="50"/>
      <c r="T293" s="50"/>
      <c r="U293" s="416"/>
      <c r="V293" s="417"/>
      <c r="W293" s="416"/>
      <c r="X293" s="418"/>
      <c r="Y293" s="416"/>
      <c r="Z293" s="420"/>
      <c r="AA293" s="427"/>
      <c r="AB293" s="420"/>
      <c r="AC293" s="427"/>
      <c r="AD293" s="454"/>
      <c r="AE293" s="420"/>
      <c r="AF293" s="420"/>
      <c r="AG293" s="420"/>
      <c r="AH293" s="417"/>
      <c r="AI293" s="423"/>
      <c r="AJ293" s="423"/>
      <c r="AK293" s="46"/>
      <c r="AL293" s="416"/>
      <c r="AM293" s="417"/>
      <c r="AN293" s="416"/>
      <c r="AO293" s="418"/>
      <c r="AP293" s="413"/>
      <c r="AQ293" s="451"/>
      <c r="AR293" s="451"/>
      <c r="AS293" s="451"/>
      <c r="AT293" s="451"/>
      <c r="AU293" s="413"/>
      <c r="AV293" s="413"/>
      <c r="AW293" s="413"/>
      <c r="AX293" s="413"/>
      <c r="AY293" s="451"/>
      <c r="AZ293" s="451"/>
      <c r="BA293" s="451"/>
      <c r="BB293" s="413"/>
      <c r="BC293" s="413"/>
      <c r="BD293" s="413"/>
      <c r="BE293" s="451"/>
      <c r="BF293" s="451"/>
      <c r="BG293" s="451"/>
      <c r="BH293" s="413"/>
      <c r="BI293" s="413"/>
      <c r="BJ293" s="413"/>
      <c r="BK293" s="451"/>
      <c r="BL293" s="451"/>
      <c r="BM293" s="451"/>
    </row>
    <row r="294" spans="1:65" s="49" customFormat="1" ht="5.25" customHeight="1" x14ac:dyDescent="0.25">
      <c r="A294" s="50"/>
      <c r="B294" s="413"/>
      <c r="C294" s="413"/>
      <c r="D294" s="413"/>
      <c r="E294" s="413"/>
      <c r="F294" s="413"/>
      <c r="G294" s="413"/>
      <c r="H294" s="413"/>
      <c r="I294" s="413"/>
      <c r="J294" s="413"/>
      <c r="K294" s="413"/>
      <c r="L294" s="413"/>
      <c r="M294" s="413"/>
      <c r="N294" s="413"/>
      <c r="O294" s="413"/>
      <c r="P294" s="436"/>
      <c r="Q294" s="439"/>
      <c r="R294" s="52" t="s">
        <v>646</v>
      </c>
      <c r="S294" s="50"/>
      <c r="T294" s="50"/>
      <c r="U294" s="416"/>
      <c r="V294" s="417"/>
      <c r="W294" s="416"/>
      <c r="X294" s="418"/>
      <c r="Y294" s="416" t="str">
        <f>IF(Z294="Preventivo","X",IF(Z287="Detectivo","X","X "))</f>
        <v xml:space="preserve">X </v>
      </c>
      <c r="Z294" s="419" t="s">
        <v>515</v>
      </c>
      <c r="AA294" s="425">
        <f>IF(Z294="","",IF(Z294="Preventivo",25%,15%))</f>
        <v>0.15</v>
      </c>
      <c r="AB294" s="419" t="s">
        <v>516</v>
      </c>
      <c r="AC294" s="429">
        <f>IF(AB294="Automatico",25%,15%)</f>
        <v>0.15</v>
      </c>
      <c r="AD294" s="417">
        <f>AA294+AC294</f>
        <v>0.3</v>
      </c>
      <c r="AE294" s="419"/>
      <c r="AF294" s="419"/>
      <c r="AG294" s="419"/>
      <c r="AH294" s="417" t="e">
        <f>AH287-(AH287*AD294)</f>
        <v>#VALUE!</v>
      </c>
      <c r="AI294" s="423"/>
      <c r="AJ294" s="423"/>
      <c r="AK294" s="46"/>
      <c r="AL294" s="416"/>
      <c r="AM294" s="417"/>
      <c r="AN294" s="416"/>
      <c r="AO294" s="418"/>
      <c r="AP294" s="413"/>
      <c r="AQ294" s="413"/>
      <c r="AR294" s="433"/>
      <c r="AS294" s="433"/>
      <c r="AT294" s="413"/>
      <c r="AU294" s="413"/>
      <c r="AV294" s="413"/>
      <c r="AW294" s="413"/>
      <c r="AX294" s="413"/>
      <c r="AY294" s="413"/>
      <c r="AZ294" s="413"/>
      <c r="BA294" s="415"/>
      <c r="BB294" s="413"/>
      <c r="BC294" s="413"/>
      <c r="BD294" s="413"/>
      <c r="BE294" s="413"/>
      <c r="BF294" s="413"/>
      <c r="BG294" s="415"/>
      <c r="BH294" s="413"/>
      <c r="BI294" s="413"/>
      <c r="BJ294" s="413"/>
      <c r="BK294" s="413"/>
      <c r="BL294" s="413"/>
      <c r="BM294" s="415"/>
    </row>
    <row r="295" spans="1:65" s="49" customFormat="1" ht="5.25" customHeight="1" x14ac:dyDescent="0.25">
      <c r="A295" s="50"/>
      <c r="B295" s="413"/>
      <c r="C295" s="413"/>
      <c r="D295" s="413"/>
      <c r="E295" s="413"/>
      <c r="F295" s="413"/>
      <c r="G295" s="413"/>
      <c r="H295" s="413"/>
      <c r="I295" s="413"/>
      <c r="J295" s="413"/>
      <c r="K295" s="413"/>
      <c r="L295" s="413"/>
      <c r="M295" s="413"/>
      <c r="N295" s="413"/>
      <c r="O295" s="413"/>
      <c r="P295" s="436"/>
      <c r="Q295" s="439"/>
      <c r="R295" s="52" t="s">
        <v>650</v>
      </c>
      <c r="S295" s="50"/>
      <c r="T295" s="50"/>
      <c r="U295" s="416"/>
      <c r="V295" s="417"/>
      <c r="W295" s="416"/>
      <c r="X295" s="418"/>
      <c r="Y295" s="454"/>
      <c r="Z295" s="420"/>
      <c r="AA295" s="426"/>
      <c r="AB295" s="420"/>
      <c r="AC295" s="430"/>
      <c r="AD295" s="454"/>
      <c r="AE295" s="419"/>
      <c r="AF295" s="420"/>
      <c r="AG295" s="420"/>
      <c r="AH295" s="417"/>
      <c r="AI295" s="423"/>
      <c r="AJ295" s="423"/>
      <c r="AK295" s="46"/>
      <c r="AL295" s="416"/>
      <c r="AM295" s="417"/>
      <c r="AN295" s="416"/>
      <c r="AO295" s="418"/>
      <c r="AP295" s="451"/>
      <c r="AQ295" s="451"/>
      <c r="AR295" s="451"/>
      <c r="AS295" s="451"/>
      <c r="AT295" s="451"/>
      <c r="AU295" s="413"/>
      <c r="AV295" s="451"/>
      <c r="AW295" s="451"/>
      <c r="AX295" s="451"/>
      <c r="AY295" s="451"/>
      <c r="AZ295" s="451"/>
      <c r="BA295" s="451"/>
      <c r="BB295" s="451"/>
      <c r="BC295" s="451"/>
      <c r="BD295" s="451"/>
      <c r="BE295" s="451"/>
      <c r="BF295" s="451"/>
      <c r="BG295" s="451"/>
      <c r="BH295" s="451"/>
      <c r="BI295" s="451"/>
      <c r="BJ295" s="451"/>
      <c r="BK295" s="451"/>
      <c r="BL295" s="451"/>
      <c r="BM295" s="451"/>
    </row>
    <row r="296" spans="1:65" s="49" customFormat="1" ht="5.25" customHeight="1" x14ac:dyDescent="0.25">
      <c r="A296" s="50"/>
      <c r="B296" s="413"/>
      <c r="C296" s="413"/>
      <c r="D296" s="413"/>
      <c r="E296" s="413"/>
      <c r="F296" s="413"/>
      <c r="G296" s="413"/>
      <c r="H296" s="413"/>
      <c r="I296" s="413"/>
      <c r="J296" s="413"/>
      <c r="K296" s="413"/>
      <c r="L296" s="413"/>
      <c r="M296" s="413"/>
      <c r="N296" s="413"/>
      <c r="O296" s="413"/>
      <c r="P296" s="436"/>
      <c r="Q296" s="439"/>
      <c r="R296" s="52" t="s">
        <v>651</v>
      </c>
      <c r="S296" s="50"/>
      <c r="T296" s="50"/>
      <c r="U296" s="416"/>
      <c r="V296" s="417"/>
      <c r="W296" s="416"/>
      <c r="X296" s="418"/>
      <c r="Y296" s="454"/>
      <c r="Z296" s="420"/>
      <c r="AA296" s="426"/>
      <c r="AB296" s="420"/>
      <c r="AC296" s="430"/>
      <c r="AD296" s="454"/>
      <c r="AE296" s="419"/>
      <c r="AF296" s="420"/>
      <c r="AG296" s="420"/>
      <c r="AH296" s="417"/>
      <c r="AI296" s="423"/>
      <c r="AJ296" s="423"/>
      <c r="AK296" s="46"/>
      <c r="AL296" s="416"/>
      <c r="AM296" s="417"/>
      <c r="AN296" s="416"/>
      <c r="AO296" s="418"/>
      <c r="AP296" s="451"/>
      <c r="AQ296" s="451"/>
      <c r="AR296" s="451"/>
      <c r="AS296" s="451"/>
      <c r="AT296" s="451"/>
      <c r="AU296" s="413"/>
      <c r="AV296" s="451"/>
      <c r="AW296" s="451"/>
      <c r="AX296" s="451"/>
      <c r="AY296" s="451"/>
      <c r="AZ296" s="451"/>
      <c r="BA296" s="451"/>
      <c r="BB296" s="451"/>
      <c r="BC296" s="451"/>
      <c r="BD296" s="451"/>
      <c r="BE296" s="451"/>
      <c r="BF296" s="451"/>
      <c r="BG296" s="451"/>
      <c r="BH296" s="451"/>
      <c r="BI296" s="451"/>
      <c r="BJ296" s="451"/>
      <c r="BK296" s="451"/>
      <c r="BL296" s="451"/>
      <c r="BM296" s="451"/>
    </row>
    <row r="297" spans="1:65" s="49" customFormat="1" ht="5.25" customHeight="1" x14ac:dyDescent="0.25">
      <c r="A297" s="50"/>
      <c r="B297" s="413"/>
      <c r="C297" s="413"/>
      <c r="D297" s="413"/>
      <c r="E297" s="413"/>
      <c r="F297" s="413"/>
      <c r="G297" s="413"/>
      <c r="H297" s="413"/>
      <c r="I297" s="413"/>
      <c r="J297" s="413"/>
      <c r="K297" s="413"/>
      <c r="L297" s="413"/>
      <c r="M297" s="413"/>
      <c r="N297" s="413"/>
      <c r="O297" s="413"/>
      <c r="P297" s="436"/>
      <c r="Q297" s="439"/>
      <c r="R297" s="52" t="s">
        <v>652</v>
      </c>
      <c r="S297" s="50"/>
      <c r="T297" s="50"/>
      <c r="U297" s="416"/>
      <c r="V297" s="417"/>
      <c r="W297" s="416"/>
      <c r="X297" s="418"/>
      <c r="Y297" s="454"/>
      <c r="Z297" s="420"/>
      <c r="AA297" s="426"/>
      <c r="AB297" s="420"/>
      <c r="AC297" s="430"/>
      <c r="AD297" s="454"/>
      <c r="AE297" s="419"/>
      <c r="AF297" s="420"/>
      <c r="AG297" s="420"/>
      <c r="AH297" s="417"/>
      <c r="AI297" s="423"/>
      <c r="AJ297" s="423"/>
      <c r="AK297" s="46"/>
      <c r="AL297" s="416"/>
      <c r="AM297" s="417"/>
      <c r="AN297" s="416"/>
      <c r="AO297" s="418"/>
      <c r="AP297" s="451"/>
      <c r="AQ297" s="451"/>
      <c r="AR297" s="451"/>
      <c r="AS297" s="451"/>
      <c r="AT297" s="451"/>
      <c r="AU297" s="413"/>
      <c r="AV297" s="451"/>
      <c r="AW297" s="451"/>
      <c r="AX297" s="451"/>
      <c r="AY297" s="451"/>
      <c r="AZ297" s="451"/>
      <c r="BA297" s="451"/>
      <c r="BB297" s="451"/>
      <c r="BC297" s="451"/>
      <c r="BD297" s="451"/>
      <c r="BE297" s="451"/>
      <c r="BF297" s="451"/>
      <c r="BG297" s="451"/>
      <c r="BH297" s="451"/>
      <c r="BI297" s="451"/>
      <c r="BJ297" s="451"/>
      <c r="BK297" s="451"/>
      <c r="BL297" s="451"/>
      <c r="BM297" s="451"/>
    </row>
    <row r="298" spans="1:65" s="49" customFormat="1" ht="5.25" customHeight="1" x14ac:dyDescent="0.25">
      <c r="A298" s="50"/>
      <c r="B298" s="413"/>
      <c r="C298" s="413"/>
      <c r="D298" s="413"/>
      <c r="E298" s="413"/>
      <c r="F298" s="413"/>
      <c r="G298" s="413"/>
      <c r="H298" s="413"/>
      <c r="I298" s="413"/>
      <c r="J298" s="413"/>
      <c r="K298" s="413"/>
      <c r="L298" s="413"/>
      <c r="M298" s="413"/>
      <c r="N298" s="413"/>
      <c r="O298" s="413"/>
      <c r="P298" s="436"/>
      <c r="Q298" s="439"/>
      <c r="R298" s="52" t="s">
        <v>653</v>
      </c>
      <c r="S298" s="50"/>
      <c r="T298" s="50"/>
      <c r="U298" s="416"/>
      <c r="V298" s="417"/>
      <c r="W298" s="416"/>
      <c r="X298" s="418"/>
      <c r="Y298" s="454"/>
      <c r="Z298" s="420"/>
      <c r="AA298" s="426"/>
      <c r="AB298" s="420"/>
      <c r="AC298" s="430"/>
      <c r="AD298" s="454"/>
      <c r="AE298" s="419"/>
      <c r="AF298" s="420"/>
      <c r="AG298" s="420"/>
      <c r="AH298" s="417"/>
      <c r="AI298" s="423"/>
      <c r="AJ298" s="423"/>
      <c r="AK298" s="46"/>
      <c r="AL298" s="416"/>
      <c r="AM298" s="417"/>
      <c r="AN298" s="416"/>
      <c r="AO298" s="418"/>
      <c r="AP298" s="451"/>
      <c r="AQ298" s="451"/>
      <c r="AR298" s="451"/>
      <c r="AS298" s="451"/>
      <c r="AT298" s="451"/>
      <c r="AU298" s="413"/>
      <c r="AV298" s="451"/>
      <c r="AW298" s="451"/>
      <c r="AX298" s="451"/>
      <c r="AY298" s="451"/>
      <c r="AZ298" s="451"/>
      <c r="BA298" s="451"/>
      <c r="BB298" s="451"/>
      <c r="BC298" s="451"/>
      <c r="BD298" s="451"/>
      <c r="BE298" s="451"/>
      <c r="BF298" s="451"/>
      <c r="BG298" s="451"/>
      <c r="BH298" s="451"/>
      <c r="BI298" s="451"/>
      <c r="BJ298" s="451"/>
      <c r="BK298" s="451"/>
      <c r="BL298" s="451"/>
      <c r="BM298" s="451"/>
    </row>
    <row r="299" spans="1:65" s="49" customFormat="1" ht="5.25" customHeight="1" x14ac:dyDescent="0.25">
      <c r="A299" s="50"/>
      <c r="B299" s="413"/>
      <c r="C299" s="413"/>
      <c r="D299" s="413"/>
      <c r="E299" s="413"/>
      <c r="F299" s="413"/>
      <c r="G299" s="413"/>
      <c r="H299" s="413"/>
      <c r="I299" s="413"/>
      <c r="J299" s="413"/>
      <c r="K299" s="413"/>
      <c r="L299" s="413"/>
      <c r="M299" s="413"/>
      <c r="N299" s="413"/>
      <c r="O299" s="413"/>
      <c r="P299" s="436"/>
      <c r="Q299" s="439"/>
      <c r="R299" s="52" t="s">
        <v>654</v>
      </c>
      <c r="S299" s="50"/>
      <c r="T299" s="50"/>
      <c r="U299" s="416"/>
      <c r="V299" s="417"/>
      <c r="W299" s="416"/>
      <c r="X299" s="418"/>
      <c r="Y299" s="454"/>
      <c r="Z299" s="420"/>
      <c r="AA299" s="426"/>
      <c r="AB299" s="420"/>
      <c r="AC299" s="430"/>
      <c r="AD299" s="454"/>
      <c r="AE299" s="419"/>
      <c r="AF299" s="420"/>
      <c r="AG299" s="420"/>
      <c r="AH299" s="417"/>
      <c r="AI299" s="423"/>
      <c r="AJ299" s="423"/>
      <c r="AK299" s="46"/>
      <c r="AL299" s="416"/>
      <c r="AM299" s="417"/>
      <c r="AN299" s="416"/>
      <c r="AO299" s="418"/>
      <c r="AP299" s="451"/>
      <c r="AQ299" s="451"/>
      <c r="AR299" s="451"/>
      <c r="AS299" s="451"/>
      <c r="AT299" s="451"/>
      <c r="AU299" s="413"/>
      <c r="AV299" s="451"/>
      <c r="AW299" s="451"/>
      <c r="AX299" s="451"/>
      <c r="AY299" s="451"/>
      <c r="AZ299" s="451"/>
      <c r="BA299" s="451"/>
      <c r="BB299" s="451"/>
      <c r="BC299" s="451"/>
      <c r="BD299" s="451"/>
      <c r="BE299" s="451"/>
      <c r="BF299" s="451"/>
      <c r="BG299" s="451"/>
      <c r="BH299" s="451"/>
      <c r="BI299" s="451"/>
      <c r="BJ299" s="451"/>
      <c r="BK299" s="451"/>
      <c r="BL299" s="451"/>
      <c r="BM299" s="451"/>
    </row>
    <row r="300" spans="1:65" s="49" customFormat="1" ht="5.25" customHeight="1" x14ac:dyDescent="0.25">
      <c r="A300" s="50"/>
      <c r="B300" s="413"/>
      <c r="C300" s="413"/>
      <c r="D300" s="413"/>
      <c r="E300" s="413"/>
      <c r="F300" s="413"/>
      <c r="G300" s="413"/>
      <c r="H300" s="413"/>
      <c r="I300" s="413"/>
      <c r="J300" s="413"/>
      <c r="K300" s="413"/>
      <c r="L300" s="413"/>
      <c r="M300" s="413"/>
      <c r="N300" s="413"/>
      <c r="O300" s="413"/>
      <c r="P300" s="436"/>
      <c r="Q300" s="439"/>
      <c r="R300" s="52" t="s">
        <v>655</v>
      </c>
      <c r="S300" s="50"/>
      <c r="T300" s="50"/>
      <c r="U300" s="416"/>
      <c r="V300" s="417"/>
      <c r="W300" s="416"/>
      <c r="X300" s="418"/>
      <c r="Y300" s="454"/>
      <c r="Z300" s="420"/>
      <c r="AA300" s="426"/>
      <c r="AB300" s="420"/>
      <c r="AC300" s="430"/>
      <c r="AD300" s="454"/>
      <c r="AE300" s="419"/>
      <c r="AF300" s="420"/>
      <c r="AG300" s="420"/>
      <c r="AH300" s="417"/>
      <c r="AI300" s="423"/>
      <c r="AJ300" s="423"/>
      <c r="AK300" s="46"/>
      <c r="AL300" s="416"/>
      <c r="AM300" s="417"/>
      <c r="AN300" s="416"/>
      <c r="AO300" s="418"/>
      <c r="AP300" s="451"/>
      <c r="AQ300" s="451"/>
      <c r="AR300" s="451"/>
      <c r="AS300" s="451"/>
      <c r="AT300" s="451"/>
      <c r="AU300" s="413"/>
      <c r="AV300" s="451"/>
      <c r="AW300" s="451"/>
      <c r="AX300" s="451"/>
      <c r="AY300" s="451"/>
      <c r="AZ300" s="451"/>
      <c r="BA300" s="451"/>
      <c r="BB300" s="451"/>
      <c r="BC300" s="451"/>
      <c r="BD300" s="451"/>
      <c r="BE300" s="451"/>
      <c r="BF300" s="451"/>
      <c r="BG300" s="451"/>
      <c r="BH300" s="451"/>
      <c r="BI300" s="451"/>
      <c r="BJ300" s="451"/>
      <c r="BK300" s="451"/>
      <c r="BL300" s="451"/>
      <c r="BM300" s="451"/>
    </row>
    <row r="301" spans="1:65" s="49" customFormat="1" ht="5.25" customHeight="1" x14ac:dyDescent="0.25">
      <c r="A301" s="50"/>
      <c r="B301" s="413"/>
      <c r="C301" s="413"/>
      <c r="D301" s="413"/>
      <c r="E301" s="413"/>
      <c r="F301" s="413"/>
      <c r="G301" s="413"/>
      <c r="H301" s="413"/>
      <c r="I301" s="413"/>
      <c r="J301" s="413"/>
      <c r="K301" s="413"/>
      <c r="L301" s="413"/>
      <c r="M301" s="413"/>
      <c r="N301" s="413"/>
      <c r="O301" s="413"/>
      <c r="P301" s="436"/>
      <c r="Q301" s="439"/>
      <c r="R301" s="52" t="s">
        <v>656</v>
      </c>
      <c r="S301" s="50"/>
      <c r="T301" s="50"/>
      <c r="U301" s="416"/>
      <c r="V301" s="417"/>
      <c r="W301" s="416"/>
      <c r="X301" s="418"/>
      <c r="Y301" s="454"/>
      <c r="Z301" s="420"/>
      <c r="AA301" s="426"/>
      <c r="AB301" s="420"/>
      <c r="AC301" s="430"/>
      <c r="AD301" s="454"/>
      <c r="AE301" s="419"/>
      <c r="AF301" s="420"/>
      <c r="AG301" s="420"/>
      <c r="AH301" s="417"/>
      <c r="AI301" s="423"/>
      <c r="AJ301" s="423"/>
      <c r="AK301" s="46"/>
      <c r="AL301" s="416"/>
      <c r="AM301" s="417"/>
      <c r="AN301" s="416"/>
      <c r="AO301" s="418"/>
      <c r="AP301" s="451"/>
      <c r="AQ301" s="451"/>
      <c r="AR301" s="451"/>
      <c r="AS301" s="451"/>
      <c r="AT301" s="451"/>
      <c r="AU301" s="413"/>
      <c r="AV301" s="451"/>
      <c r="AW301" s="451"/>
      <c r="AX301" s="451"/>
      <c r="AY301" s="451"/>
      <c r="AZ301" s="451"/>
      <c r="BA301" s="451"/>
      <c r="BB301" s="451"/>
      <c r="BC301" s="451"/>
      <c r="BD301" s="451"/>
      <c r="BE301" s="451"/>
      <c r="BF301" s="451"/>
      <c r="BG301" s="451"/>
      <c r="BH301" s="451"/>
      <c r="BI301" s="451"/>
      <c r="BJ301" s="451"/>
      <c r="BK301" s="451"/>
      <c r="BL301" s="451"/>
      <c r="BM301" s="451"/>
    </row>
    <row r="302" spans="1:65" s="49" customFormat="1" ht="5.25" customHeight="1" x14ac:dyDescent="0.25">
      <c r="A302" s="50"/>
      <c r="B302" s="413"/>
      <c r="C302" s="413"/>
      <c r="D302" s="413"/>
      <c r="E302" s="413"/>
      <c r="F302" s="413"/>
      <c r="G302" s="413"/>
      <c r="H302" s="413"/>
      <c r="I302" s="413"/>
      <c r="J302" s="413"/>
      <c r="K302" s="413"/>
      <c r="L302" s="413"/>
      <c r="M302" s="413"/>
      <c r="N302" s="413"/>
      <c r="O302" s="413"/>
      <c r="P302" s="436"/>
      <c r="Q302" s="439"/>
      <c r="R302" s="52" t="s">
        <v>657</v>
      </c>
      <c r="S302" s="50"/>
      <c r="T302" s="50"/>
      <c r="U302" s="416"/>
      <c r="V302" s="417"/>
      <c r="W302" s="416"/>
      <c r="X302" s="418"/>
      <c r="Y302" s="454"/>
      <c r="Z302" s="420"/>
      <c r="AA302" s="426"/>
      <c r="AB302" s="420"/>
      <c r="AC302" s="430"/>
      <c r="AD302" s="454"/>
      <c r="AE302" s="419"/>
      <c r="AF302" s="420"/>
      <c r="AG302" s="420"/>
      <c r="AH302" s="417"/>
      <c r="AI302" s="423"/>
      <c r="AJ302" s="423"/>
      <c r="AK302" s="46"/>
      <c r="AL302" s="416"/>
      <c r="AM302" s="417"/>
      <c r="AN302" s="416"/>
      <c r="AO302" s="418"/>
      <c r="AP302" s="451"/>
      <c r="AQ302" s="451"/>
      <c r="AR302" s="451"/>
      <c r="AS302" s="451"/>
      <c r="AT302" s="451"/>
      <c r="AU302" s="413"/>
      <c r="AV302" s="451"/>
      <c r="AW302" s="451"/>
      <c r="AX302" s="451"/>
      <c r="AY302" s="451"/>
      <c r="AZ302" s="451"/>
      <c r="BA302" s="451"/>
      <c r="BB302" s="451"/>
      <c r="BC302" s="451"/>
      <c r="BD302" s="451"/>
      <c r="BE302" s="451"/>
      <c r="BF302" s="451"/>
      <c r="BG302" s="451"/>
      <c r="BH302" s="451"/>
      <c r="BI302" s="451"/>
      <c r="BJ302" s="451"/>
      <c r="BK302" s="451"/>
      <c r="BL302" s="451"/>
      <c r="BM302" s="451"/>
    </row>
    <row r="303" spans="1:65" s="49" customFormat="1" ht="5.25" customHeight="1" x14ac:dyDescent="0.25">
      <c r="A303" s="50"/>
      <c r="B303" s="413"/>
      <c r="C303" s="413"/>
      <c r="D303" s="413"/>
      <c r="E303" s="413"/>
      <c r="F303" s="413"/>
      <c r="G303" s="413"/>
      <c r="H303" s="413"/>
      <c r="I303" s="413"/>
      <c r="J303" s="413"/>
      <c r="K303" s="413"/>
      <c r="L303" s="413"/>
      <c r="M303" s="413"/>
      <c r="N303" s="413"/>
      <c r="O303" s="413"/>
      <c r="P303" s="436"/>
      <c r="Q303" s="439"/>
      <c r="R303" s="52" t="s">
        <v>658</v>
      </c>
      <c r="S303" s="50"/>
      <c r="T303" s="50"/>
      <c r="U303" s="416"/>
      <c r="V303" s="417"/>
      <c r="W303" s="416"/>
      <c r="X303" s="418"/>
      <c r="Y303" s="454"/>
      <c r="Z303" s="420"/>
      <c r="AA303" s="426"/>
      <c r="AB303" s="420"/>
      <c r="AC303" s="430"/>
      <c r="AD303" s="454"/>
      <c r="AE303" s="419"/>
      <c r="AF303" s="420"/>
      <c r="AG303" s="420"/>
      <c r="AH303" s="417"/>
      <c r="AI303" s="423"/>
      <c r="AJ303" s="423"/>
      <c r="AK303" s="46"/>
      <c r="AL303" s="416"/>
      <c r="AM303" s="417"/>
      <c r="AN303" s="416"/>
      <c r="AO303" s="418"/>
      <c r="AP303" s="451"/>
      <c r="AQ303" s="451"/>
      <c r="AR303" s="451"/>
      <c r="AS303" s="451"/>
      <c r="AT303" s="451"/>
      <c r="AU303" s="413"/>
      <c r="AV303" s="451"/>
      <c r="AW303" s="451"/>
      <c r="AX303" s="451"/>
      <c r="AY303" s="451"/>
      <c r="AZ303" s="451"/>
      <c r="BA303" s="451"/>
      <c r="BB303" s="451"/>
      <c r="BC303" s="451"/>
      <c r="BD303" s="451"/>
      <c r="BE303" s="451"/>
      <c r="BF303" s="451"/>
      <c r="BG303" s="451"/>
      <c r="BH303" s="451"/>
      <c r="BI303" s="451"/>
      <c r="BJ303" s="451"/>
      <c r="BK303" s="451"/>
      <c r="BL303" s="451"/>
      <c r="BM303" s="451"/>
    </row>
    <row r="304" spans="1:65" s="49" customFormat="1" ht="5.25" customHeight="1" x14ac:dyDescent="0.25">
      <c r="A304" s="50"/>
      <c r="B304" s="413"/>
      <c r="C304" s="413"/>
      <c r="D304" s="413"/>
      <c r="E304" s="413"/>
      <c r="F304" s="413"/>
      <c r="G304" s="413"/>
      <c r="H304" s="413"/>
      <c r="I304" s="413"/>
      <c r="J304" s="413"/>
      <c r="K304" s="413"/>
      <c r="L304" s="413"/>
      <c r="M304" s="413"/>
      <c r="N304" s="413"/>
      <c r="O304" s="413"/>
      <c r="P304" s="436"/>
      <c r="Q304" s="439"/>
      <c r="R304" s="52" t="s">
        <v>659</v>
      </c>
      <c r="S304" s="50"/>
      <c r="T304" s="50"/>
      <c r="U304" s="416"/>
      <c r="V304" s="417"/>
      <c r="W304" s="416"/>
      <c r="X304" s="418"/>
      <c r="Y304" s="454"/>
      <c r="Z304" s="420"/>
      <c r="AA304" s="426"/>
      <c r="AB304" s="420"/>
      <c r="AC304" s="430"/>
      <c r="AD304" s="454"/>
      <c r="AE304" s="419"/>
      <c r="AF304" s="420"/>
      <c r="AG304" s="420"/>
      <c r="AH304" s="417"/>
      <c r="AI304" s="423"/>
      <c r="AJ304" s="423"/>
      <c r="AK304" s="46"/>
      <c r="AL304" s="416"/>
      <c r="AM304" s="417"/>
      <c r="AN304" s="416"/>
      <c r="AO304" s="418"/>
      <c r="AP304" s="451"/>
      <c r="AQ304" s="451"/>
      <c r="AR304" s="451"/>
      <c r="AS304" s="451"/>
      <c r="AT304" s="451"/>
      <c r="AU304" s="413"/>
      <c r="AV304" s="451"/>
      <c r="AW304" s="451"/>
      <c r="AX304" s="451"/>
      <c r="AY304" s="451"/>
      <c r="AZ304" s="451"/>
      <c r="BA304" s="451"/>
      <c r="BB304" s="451"/>
      <c r="BC304" s="451"/>
      <c r="BD304" s="451"/>
      <c r="BE304" s="451"/>
      <c r="BF304" s="451"/>
      <c r="BG304" s="451"/>
      <c r="BH304" s="451"/>
      <c r="BI304" s="451"/>
      <c r="BJ304" s="451"/>
      <c r="BK304" s="451"/>
      <c r="BL304" s="451"/>
      <c r="BM304" s="451"/>
    </row>
    <row r="305" spans="1:65" s="49" customFormat="1" ht="5.25" customHeight="1" x14ac:dyDescent="0.25">
      <c r="A305" s="50"/>
      <c r="B305" s="413"/>
      <c r="C305" s="413"/>
      <c r="D305" s="413"/>
      <c r="E305" s="413"/>
      <c r="F305" s="413"/>
      <c r="G305" s="413"/>
      <c r="H305" s="413"/>
      <c r="I305" s="413"/>
      <c r="J305" s="413"/>
      <c r="K305" s="413"/>
      <c r="L305" s="413"/>
      <c r="M305" s="413"/>
      <c r="N305" s="413"/>
      <c r="O305" s="413"/>
      <c r="P305" s="436"/>
      <c r="Q305" s="439"/>
      <c r="R305" s="52" t="s">
        <v>660</v>
      </c>
      <c r="S305" s="50"/>
      <c r="T305" s="50"/>
      <c r="U305" s="416"/>
      <c r="V305" s="417"/>
      <c r="W305" s="416"/>
      <c r="X305" s="418"/>
      <c r="Y305" s="454"/>
      <c r="Z305" s="420"/>
      <c r="AA305" s="426"/>
      <c r="AB305" s="420"/>
      <c r="AC305" s="430"/>
      <c r="AD305" s="454"/>
      <c r="AE305" s="419"/>
      <c r="AF305" s="420"/>
      <c r="AG305" s="420"/>
      <c r="AH305" s="417"/>
      <c r="AI305" s="423"/>
      <c r="AJ305" s="423"/>
      <c r="AK305" s="46"/>
      <c r="AL305" s="416"/>
      <c r="AM305" s="417"/>
      <c r="AN305" s="416"/>
      <c r="AO305" s="418"/>
      <c r="AP305" s="451"/>
      <c r="AQ305" s="451"/>
      <c r="AR305" s="451"/>
      <c r="AS305" s="451"/>
      <c r="AT305" s="451"/>
      <c r="AU305" s="413"/>
      <c r="AV305" s="451"/>
      <c r="AW305" s="451"/>
      <c r="AX305" s="451"/>
      <c r="AY305" s="451"/>
      <c r="AZ305" s="451"/>
      <c r="BA305" s="451"/>
      <c r="BB305" s="451"/>
      <c r="BC305" s="451"/>
      <c r="BD305" s="451"/>
      <c r="BE305" s="451"/>
      <c r="BF305" s="451"/>
      <c r="BG305" s="451"/>
      <c r="BH305" s="451"/>
      <c r="BI305" s="451"/>
      <c r="BJ305" s="451"/>
      <c r="BK305" s="451"/>
      <c r="BL305" s="451"/>
      <c r="BM305" s="451"/>
    </row>
    <row r="306" spans="1:65" s="49" customFormat="1" ht="5.25" customHeight="1" x14ac:dyDescent="0.25">
      <c r="A306" s="50"/>
      <c r="B306" s="413"/>
      <c r="C306" s="413"/>
      <c r="D306" s="413"/>
      <c r="E306" s="413"/>
      <c r="F306" s="413"/>
      <c r="G306" s="413"/>
      <c r="H306" s="413"/>
      <c r="I306" s="413"/>
      <c r="J306" s="413"/>
      <c r="K306" s="413"/>
      <c r="L306" s="413"/>
      <c r="M306" s="413"/>
      <c r="N306" s="413"/>
      <c r="O306" s="413"/>
      <c r="P306" s="437"/>
      <c r="Q306" s="440"/>
      <c r="R306" s="51" t="s">
        <v>661</v>
      </c>
      <c r="S306" s="50">
        <f>COUNTA(S287:S305)</f>
        <v>0</v>
      </c>
      <c r="T306" s="50">
        <f>COUNTA(T287:T305)</f>
        <v>0</v>
      </c>
      <c r="U306" s="416"/>
      <c r="V306" s="417"/>
      <c r="W306" s="416"/>
      <c r="X306" s="418"/>
      <c r="Y306" s="454"/>
      <c r="Z306" s="420"/>
      <c r="AA306" s="427"/>
      <c r="AB306" s="420"/>
      <c r="AC306" s="431"/>
      <c r="AD306" s="454"/>
      <c r="AE306" s="419"/>
      <c r="AF306" s="420"/>
      <c r="AG306" s="420"/>
      <c r="AH306" s="417"/>
      <c r="AI306" s="424"/>
      <c r="AJ306" s="424"/>
      <c r="AK306" s="43"/>
      <c r="AL306" s="416"/>
      <c r="AM306" s="417"/>
      <c r="AN306" s="416"/>
      <c r="AO306" s="418"/>
      <c r="AP306" s="451"/>
      <c r="AQ306" s="451"/>
      <c r="AR306" s="451"/>
      <c r="AS306" s="451"/>
      <c r="AT306" s="451"/>
      <c r="AU306" s="413"/>
      <c r="AV306" s="451"/>
      <c r="AW306" s="451"/>
      <c r="AX306" s="451"/>
      <c r="AY306" s="451"/>
      <c r="AZ306" s="451"/>
      <c r="BA306" s="451"/>
      <c r="BB306" s="451"/>
      <c r="BC306" s="451"/>
      <c r="BD306" s="451"/>
      <c r="BE306" s="451"/>
      <c r="BF306" s="451"/>
      <c r="BG306" s="451"/>
      <c r="BH306" s="451"/>
      <c r="BI306" s="451"/>
      <c r="BJ306" s="451"/>
      <c r="BK306" s="451"/>
      <c r="BL306" s="451"/>
      <c r="BM306" s="451"/>
    </row>
    <row r="307" spans="1:65" s="49" customFormat="1" ht="5.25" customHeight="1" x14ac:dyDescent="0.25">
      <c r="A307" s="413">
        <v>14</v>
      </c>
      <c r="B307" s="413" t="s">
        <v>522</v>
      </c>
      <c r="C307" s="413" t="s">
        <v>751</v>
      </c>
      <c r="D307" s="413" t="s">
        <v>752</v>
      </c>
      <c r="E307" s="413" t="s">
        <v>753</v>
      </c>
      <c r="F307" s="413" t="s">
        <v>754</v>
      </c>
      <c r="G307" s="413"/>
      <c r="H307" s="413"/>
      <c r="I307" s="413"/>
      <c r="J307" s="413"/>
      <c r="K307" s="413"/>
      <c r="L307" s="413"/>
      <c r="M307" s="413"/>
      <c r="N307" s="434"/>
      <c r="O307" s="413"/>
      <c r="P307" s="435" t="str">
        <f>IF(O307=0,"Defina la frecuencia",IF(O307="Se espera que el evento ocurra en la mayoria de las circunstancias
Mas de 1 vez en el año","Casi seguro",IF(O307="Es viable que el evento ocurra en la mayoria de las circunstancias.
Al menos 1 vez en el ultimo año","Probable",IF(O307="El Evento podrá ocurrir en algun momento.
Al menos 1 vez en los ultimos 2 años","Posible",IF(O307="El Evento podrá ocurrir en algun momento.
Al menos 1 vez en los ultimos 5 años","Improbable","Rara vez")))))</f>
        <v>Defina la frecuencia</v>
      </c>
      <c r="Q307" s="438">
        <f>IF(P307="Casi seguro",100%,IF(P307="Probable",80%,IF(P307="Posible",60%,IF(P307="Improbable",40%,IF(P307="Rara vez",20%,0)))))</f>
        <v>0</v>
      </c>
      <c r="R307" s="52" t="s">
        <v>629</v>
      </c>
      <c r="S307" s="50"/>
      <c r="T307" s="50"/>
      <c r="U307" s="416" t="str">
        <f>IF(S326&lt;=5,"Moderado",IF(S326&lt;=11,"Mayor","Catastrofico"))</f>
        <v>Moderado</v>
      </c>
      <c r="V307" s="417">
        <f>IF(U307=0,0,IF(U307="Moderado",60%,IF(U307="Mayor",80%,100%)))</f>
        <v>0.6</v>
      </c>
      <c r="W307" s="432" t="e">
        <f>VLOOKUP(P307,[4]Matriz!#REF!,MATCH(U307,[4]Matriz!#REF!,0),FALSE)</f>
        <v>#REF!</v>
      </c>
      <c r="X307" s="418"/>
      <c r="Y307" s="416" t="str">
        <f>IF(Z307="Preventivo","X",IF(Z307="Detectivo","X","X "))</f>
        <v xml:space="preserve">X </v>
      </c>
      <c r="Z307" s="419"/>
      <c r="AA307" s="425" t="str">
        <f>IF(Z307="","",IF(Z307="Preventivo",25%,15%))</f>
        <v/>
      </c>
      <c r="AB307" s="419"/>
      <c r="AC307" s="425">
        <f>IF(AB307="Automatico",25%,15%)</f>
        <v>0.15</v>
      </c>
      <c r="AD307" s="417" t="e">
        <f>AA307+AC307</f>
        <v>#VALUE!</v>
      </c>
      <c r="AE307" s="419"/>
      <c r="AF307" s="419"/>
      <c r="AG307" s="419"/>
      <c r="AH307" s="417" t="e">
        <f>Q307-(Q307*AD307)</f>
        <v>#VALUE!</v>
      </c>
      <c r="AI307" s="422" t="e">
        <f>IF(AJ307=0,"Defina la frecuencia",IF(AJ307=20%,"Rara vez",IF(AJ307=40%,"Improbable",IF(AJ307=60%,"Posible",IF(AJ307=80%,"Probable","Casi seguro")))))</f>
        <v>#VALUE!</v>
      </c>
      <c r="AJ307" s="422" t="e">
        <f>IF(AH314&lt;20%,20%,IF(AH314&lt;40%,40%,IF(AH314&lt;60%,60%,IF(AH314&lt;80%,80%,100%))))</f>
        <v>#VALUE!</v>
      </c>
      <c r="AK307" s="48" t="e">
        <f>VALUE(AJ307)</f>
        <v>#VALUE!</v>
      </c>
      <c r="AL307" s="416" t="str">
        <f>U307</f>
        <v>Moderado</v>
      </c>
      <c r="AM307" s="417">
        <f>V307</f>
        <v>0.6</v>
      </c>
      <c r="AN307" s="432" t="e">
        <f>VLOOKUP(AI307,[4]Matriz!#REF!,MATCH(AL307,[4]Matriz!#REF!,0),FALSE)</f>
        <v>#VALUE!</v>
      </c>
      <c r="AO307" s="418"/>
      <c r="AP307" s="413"/>
      <c r="AQ307" s="413"/>
      <c r="AR307" s="433"/>
      <c r="AS307" s="433"/>
      <c r="AT307" s="413"/>
      <c r="AU307" s="413"/>
      <c r="AV307" s="413"/>
      <c r="AW307" s="413"/>
      <c r="AX307" s="413"/>
      <c r="AY307" s="413"/>
      <c r="AZ307" s="413"/>
      <c r="BA307" s="415"/>
      <c r="BB307" s="413"/>
      <c r="BC307" s="413"/>
      <c r="BD307" s="413"/>
      <c r="BE307" s="413"/>
      <c r="BF307" s="413"/>
      <c r="BG307" s="415"/>
      <c r="BH307" s="413"/>
      <c r="BI307" s="413"/>
      <c r="BJ307" s="413"/>
      <c r="BK307" s="413"/>
      <c r="BL307" s="413"/>
      <c r="BM307" s="415"/>
    </row>
    <row r="308" spans="1:65" s="49" customFormat="1" ht="5.25" customHeight="1" x14ac:dyDescent="0.25">
      <c r="A308" s="413"/>
      <c r="B308" s="413"/>
      <c r="C308" s="413"/>
      <c r="D308" s="413"/>
      <c r="E308" s="413"/>
      <c r="F308" s="413"/>
      <c r="G308" s="413"/>
      <c r="H308" s="413"/>
      <c r="I308" s="413"/>
      <c r="J308" s="413"/>
      <c r="K308" s="413"/>
      <c r="L308" s="413"/>
      <c r="M308" s="413"/>
      <c r="N308" s="434"/>
      <c r="O308" s="413"/>
      <c r="P308" s="436"/>
      <c r="Q308" s="439"/>
      <c r="R308" s="52" t="s">
        <v>640</v>
      </c>
      <c r="S308" s="50"/>
      <c r="T308" s="50"/>
      <c r="U308" s="416"/>
      <c r="V308" s="417"/>
      <c r="W308" s="432"/>
      <c r="X308" s="418"/>
      <c r="Y308" s="416"/>
      <c r="Z308" s="421"/>
      <c r="AA308" s="426"/>
      <c r="AB308" s="421"/>
      <c r="AC308" s="426"/>
      <c r="AD308" s="428"/>
      <c r="AE308" s="421"/>
      <c r="AF308" s="421"/>
      <c r="AG308" s="421"/>
      <c r="AH308" s="417"/>
      <c r="AI308" s="423"/>
      <c r="AJ308" s="423"/>
      <c r="AK308" s="46"/>
      <c r="AL308" s="416"/>
      <c r="AM308" s="417"/>
      <c r="AN308" s="432"/>
      <c r="AO308" s="418"/>
      <c r="AP308" s="413"/>
      <c r="AQ308" s="414"/>
      <c r="AR308" s="414"/>
      <c r="AS308" s="414"/>
      <c r="AT308" s="414"/>
      <c r="AU308" s="413"/>
      <c r="AV308" s="413"/>
      <c r="AW308" s="413"/>
      <c r="AX308" s="413"/>
      <c r="AY308" s="414"/>
      <c r="AZ308" s="414"/>
      <c r="BA308" s="414"/>
      <c r="BB308" s="413"/>
      <c r="BC308" s="413"/>
      <c r="BD308" s="413"/>
      <c r="BE308" s="414"/>
      <c r="BF308" s="414"/>
      <c r="BG308" s="414"/>
      <c r="BH308" s="413"/>
      <c r="BI308" s="413"/>
      <c r="BJ308" s="413"/>
      <c r="BK308" s="414"/>
      <c r="BL308" s="414"/>
      <c r="BM308" s="414"/>
    </row>
    <row r="309" spans="1:65" s="49" customFormat="1" ht="5.25" customHeight="1" x14ac:dyDescent="0.25">
      <c r="A309" s="413"/>
      <c r="B309" s="413"/>
      <c r="C309" s="413"/>
      <c r="D309" s="413"/>
      <c r="E309" s="413"/>
      <c r="F309" s="413"/>
      <c r="G309" s="413"/>
      <c r="H309" s="413"/>
      <c r="I309" s="413"/>
      <c r="J309" s="413"/>
      <c r="K309" s="413"/>
      <c r="L309" s="413"/>
      <c r="M309" s="413"/>
      <c r="N309" s="434"/>
      <c r="O309" s="413"/>
      <c r="P309" s="436"/>
      <c r="Q309" s="439"/>
      <c r="R309" s="52" t="s">
        <v>641</v>
      </c>
      <c r="S309" s="50"/>
      <c r="T309" s="50"/>
      <c r="U309" s="416"/>
      <c r="V309" s="417"/>
      <c r="W309" s="432"/>
      <c r="X309" s="418"/>
      <c r="Y309" s="416"/>
      <c r="Z309" s="421"/>
      <c r="AA309" s="426"/>
      <c r="AB309" s="421"/>
      <c r="AC309" s="426"/>
      <c r="AD309" s="428"/>
      <c r="AE309" s="421"/>
      <c r="AF309" s="421"/>
      <c r="AG309" s="421"/>
      <c r="AH309" s="417"/>
      <c r="AI309" s="423"/>
      <c r="AJ309" s="423"/>
      <c r="AK309" s="46"/>
      <c r="AL309" s="416"/>
      <c r="AM309" s="417"/>
      <c r="AN309" s="432"/>
      <c r="AO309" s="418"/>
      <c r="AP309" s="413"/>
      <c r="AQ309" s="414"/>
      <c r="AR309" s="414"/>
      <c r="AS309" s="414"/>
      <c r="AT309" s="414"/>
      <c r="AU309" s="413"/>
      <c r="AV309" s="413"/>
      <c r="AW309" s="413"/>
      <c r="AX309" s="413"/>
      <c r="AY309" s="414"/>
      <c r="AZ309" s="414"/>
      <c r="BA309" s="414"/>
      <c r="BB309" s="413"/>
      <c r="BC309" s="413"/>
      <c r="BD309" s="413"/>
      <c r="BE309" s="414"/>
      <c r="BF309" s="414"/>
      <c r="BG309" s="414"/>
      <c r="BH309" s="413"/>
      <c r="BI309" s="413"/>
      <c r="BJ309" s="413"/>
      <c r="BK309" s="414"/>
      <c r="BL309" s="414"/>
      <c r="BM309" s="414"/>
    </row>
    <row r="310" spans="1:65" s="49" customFormat="1" ht="5.25" customHeight="1" x14ac:dyDescent="0.25">
      <c r="A310" s="413"/>
      <c r="B310" s="413"/>
      <c r="C310" s="413"/>
      <c r="D310" s="413"/>
      <c r="E310" s="413"/>
      <c r="F310" s="413"/>
      <c r="G310" s="413"/>
      <c r="H310" s="413"/>
      <c r="I310" s="413"/>
      <c r="J310" s="413"/>
      <c r="K310" s="413"/>
      <c r="L310" s="413"/>
      <c r="M310" s="413"/>
      <c r="N310" s="434"/>
      <c r="O310" s="413"/>
      <c r="P310" s="436"/>
      <c r="Q310" s="439"/>
      <c r="R310" s="52" t="s">
        <v>642</v>
      </c>
      <c r="S310" s="50"/>
      <c r="T310" s="50"/>
      <c r="U310" s="416"/>
      <c r="V310" s="417"/>
      <c r="W310" s="432"/>
      <c r="X310" s="418"/>
      <c r="Y310" s="416"/>
      <c r="Z310" s="421"/>
      <c r="AA310" s="426"/>
      <c r="AB310" s="421"/>
      <c r="AC310" s="426"/>
      <c r="AD310" s="428"/>
      <c r="AE310" s="421"/>
      <c r="AF310" s="421"/>
      <c r="AG310" s="421"/>
      <c r="AH310" s="417"/>
      <c r="AI310" s="423"/>
      <c r="AJ310" s="423"/>
      <c r="AK310" s="46"/>
      <c r="AL310" s="416"/>
      <c r="AM310" s="417"/>
      <c r="AN310" s="432"/>
      <c r="AO310" s="418"/>
      <c r="AP310" s="413"/>
      <c r="AQ310" s="414"/>
      <c r="AR310" s="414"/>
      <c r="AS310" s="414"/>
      <c r="AT310" s="414"/>
      <c r="AU310" s="413"/>
      <c r="AV310" s="413"/>
      <c r="AW310" s="413"/>
      <c r="AX310" s="413"/>
      <c r="AY310" s="414"/>
      <c r="AZ310" s="414"/>
      <c r="BA310" s="414"/>
      <c r="BB310" s="413"/>
      <c r="BC310" s="413"/>
      <c r="BD310" s="413"/>
      <c r="BE310" s="414"/>
      <c r="BF310" s="414"/>
      <c r="BG310" s="414"/>
      <c r="BH310" s="413"/>
      <c r="BI310" s="413"/>
      <c r="BJ310" s="413"/>
      <c r="BK310" s="414"/>
      <c r="BL310" s="414"/>
      <c r="BM310" s="414"/>
    </row>
    <row r="311" spans="1:65" s="49" customFormat="1" ht="5.25" customHeight="1" x14ac:dyDescent="0.25">
      <c r="A311" s="413"/>
      <c r="B311" s="413"/>
      <c r="C311" s="413"/>
      <c r="D311" s="413"/>
      <c r="E311" s="413"/>
      <c r="F311" s="413"/>
      <c r="G311" s="413"/>
      <c r="H311" s="413"/>
      <c r="I311" s="413"/>
      <c r="J311" s="413"/>
      <c r="K311" s="413"/>
      <c r="L311" s="413"/>
      <c r="M311" s="413"/>
      <c r="N311" s="434"/>
      <c r="O311" s="413"/>
      <c r="P311" s="436"/>
      <c r="Q311" s="439"/>
      <c r="R311" s="52" t="s">
        <v>643</v>
      </c>
      <c r="S311" s="50"/>
      <c r="T311" s="50"/>
      <c r="U311" s="416"/>
      <c r="V311" s="417"/>
      <c r="W311" s="432"/>
      <c r="X311" s="418"/>
      <c r="Y311" s="416"/>
      <c r="Z311" s="421"/>
      <c r="AA311" s="426"/>
      <c r="AB311" s="421"/>
      <c r="AC311" s="426"/>
      <c r="AD311" s="428"/>
      <c r="AE311" s="421"/>
      <c r="AF311" s="421"/>
      <c r="AG311" s="421"/>
      <c r="AH311" s="417"/>
      <c r="AI311" s="423"/>
      <c r="AJ311" s="423"/>
      <c r="AK311" s="46"/>
      <c r="AL311" s="416"/>
      <c r="AM311" s="417"/>
      <c r="AN311" s="432"/>
      <c r="AO311" s="418"/>
      <c r="AP311" s="413"/>
      <c r="AQ311" s="414"/>
      <c r="AR311" s="414"/>
      <c r="AS311" s="414"/>
      <c r="AT311" s="414"/>
      <c r="AU311" s="413"/>
      <c r="AV311" s="413"/>
      <c r="AW311" s="413"/>
      <c r="AX311" s="413"/>
      <c r="AY311" s="414"/>
      <c r="AZ311" s="414"/>
      <c r="BA311" s="414"/>
      <c r="BB311" s="413"/>
      <c r="BC311" s="413"/>
      <c r="BD311" s="413"/>
      <c r="BE311" s="414"/>
      <c r="BF311" s="414"/>
      <c r="BG311" s="414"/>
      <c r="BH311" s="413"/>
      <c r="BI311" s="413"/>
      <c r="BJ311" s="413"/>
      <c r="BK311" s="414"/>
      <c r="BL311" s="414"/>
      <c r="BM311" s="414"/>
    </row>
    <row r="312" spans="1:65" s="49" customFormat="1" ht="5.25" customHeight="1" x14ac:dyDescent="0.25">
      <c r="A312" s="413"/>
      <c r="B312" s="413"/>
      <c r="C312" s="413"/>
      <c r="D312" s="413"/>
      <c r="E312" s="413"/>
      <c r="F312" s="413"/>
      <c r="G312" s="413"/>
      <c r="H312" s="413"/>
      <c r="I312" s="413"/>
      <c r="J312" s="413"/>
      <c r="K312" s="413"/>
      <c r="L312" s="413"/>
      <c r="M312" s="413"/>
      <c r="N312" s="434"/>
      <c r="O312" s="413"/>
      <c r="P312" s="436"/>
      <c r="Q312" s="439"/>
      <c r="R312" s="52" t="s">
        <v>644</v>
      </c>
      <c r="S312" s="50"/>
      <c r="T312" s="50"/>
      <c r="U312" s="416"/>
      <c r="V312" s="417"/>
      <c r="W312" s="432"/>
      <c r="X312" s="418"/>
      <c r="Y312" s="416"/>
      <c r="Z312" s="421"/>
      <c r="AA312" s="426"/>
      <c r="AB312" s="421"/>
      <c r="AC312" s="426"/>
      <c r="AD312" s="428"/>
      <c r="AE312" s="421"/>
      <c r="AF312" s="421"/>
      <c r="AG312" s="421"/>
      <c r="AH312" s="417"/>
      <c r="AI312" s="423"/>
      <c r="AJ312" s="423"/>
      <c r="AK312" s="46"/>
      <c r="AL312" s="416"/>
      <c r="AM312" s="417"/>
      <c r="AN312" s="432"/>
      <c r="AO312" s="418"/>
      <c r="AP312" s="413"/>
      <c r="AQ312" s="414"/>
      <c r="AR312" s="414"/>
      <c r="AS312" s="414"/>
      <c r="AT312" s="414"/>
      <c r="AU312" s="413"/>
      <c r="AV312" s="413"/>
      <c r="AW312" s="413"/>
      <c r="AX312" s="413"/>
      <c r="AY312" s="414"/>
      <c r="AZ312" s="414"/>
      <c r="BA312" s="414"/>
      <c r="BB312" s="413"/>
      <c r="BC312" s="413"/>
      <c r="BD312" s="413"/>
      <c r="BE312" s="414"/>
      <c r="BF312" s="414"/>
      <c r="BG312" s="414"/>
      <c r="BH312" s="413"/>
      <c r="BI312" s="413"/>
      <c r="BJ312" s="413"/>
      <c r="BK312" s="414"/>
      <c r="BL312" s="414"/>
      <c r="BM312" s="414"/>
    </row>
    <row r="313" spans="1:65" s="49" customFormat="1" ht="5.25" customHeight="1" x14ac:dyDescent="0.25">
      <c r="A313" s="413"/>
      <c r="B313" s="413"/>
      <c r="C313" s="413"/>
      <c r="D313" s="413"/>
      <c r="E313" s="413"/>
      <c r="F313" s="413"/>
      <c r="G313" s="413"/>
      <c r="H313" s="413"/>
      <c r="I313" s="413"/>
      <c r="J313" s="413"/>
      <c r="K313" s="413"/>
      <c r="L313" s="413"/>
      <c r="M313" s="413"/>
      <c r="N313" s="434"/>
      <c r="O313" s="413"/>
      <c r="P313" s="436"/>
      <c r="Q313" s="439"/>
      <c r="R313" s="52" t="s">
        <v>645</v>
      </c>
      <c r="S313" s="50"/>
      <c r="T313" s="50"/>
      <c r="U313" s="416"/>
      <c r="V313" s="417"/>
      <c r="W313" s="432"/>
      <c r="X313" s="418"/>
      <c r="Y313" s="416"/>
      <c r="Z313" s="421"/>
      <c r="AA313" s="427"/>
      <c r="AB313" s="421"/>
      <c r="AC313" s="427"/>
      <c r="AD313" s="428"/>
      <c r="AE313" s="421"/>
      <c r="AF313" s="421"/>
      <c r="AG313" s="421"/>
      <c r="AH313" s="417"/>
      <c r="AI313" s="423"/>
      <c r="AJ313" s="423"/>
      <c r="AK313" s="46"/>
      <c r="AL313" s="416"/>
      <c r="AM313" s="417"/>
      <c r="AN313" s="432"/>
      <c r="AO313" s="418"/>
      <c r="AP313" s="413"/>
      <c r="AQ313" s="414"/>
      <c r="AR313" s="414"/>
      <c r="AS313" s="414"/>
      <c r="AT313" s="414"/>
      <c r="AU313" s="413"/>
      <c r="AV313" s="413"/>
      <c r="AW313" s="413"/>
      <c r="AX313" s="413"/>
      <c r="AY313" s="414"/>
      <c r="AZ313" s="414"/>
      <c r="BA313" s="414"/>
      <c r="BB313" s="413"/>
      <c r="BC313" s="413"/>
      <c r="BD313" s="413"/>
      <c r="BE313" s="414"/>
      <c r="BF313" s="414"/>
      <c r="BG313" s="414"/>
      <c r="BH313" s="413"/>
      <c r="BI313" s="413"/>
      <c r="BJ313" s="413"/>
      <c r="BK313" s="414"/>
      <c r="BL313" s="414"/>
      <c r="BM313" s="414"/>
    </row>
    <row r="314" spans="1:65" s="49" customFormat="1" ht="5.25" customHeight="1" x14ac:dyDescent="0.25">
      <c r="A314" s="413"/>
      <c r="B314" s="413"/>
      <c r="C314" s="413"/>
      <c r="D314" s="413"/>
      <c r="E314" s="413"/>
      <c r="F314" s="413"/>
      <c r="G314" s="413"/>
      <c r="H314" s="413"/>
      <c r="I314" s="413"/>
      <c r="J314" s="413"/>
      <c r="K314" s="413"/>
      <c r="L314" s="413"/>
      <c r="M314" s="413"/>
      <c r="N314" s="434"/>
      <c r="O314" s="413"/>
      <c r="P314" s="436"/>
      <c r="Q314" s="439"/>
      <c r="R314" s="52" t="s">
        <v>646</v>
      </c>
      <c r="S314" s="50"/>
      <c r="T314" s="50"/>
      <c r="U314" s="416"/>
      <c r="V314" s="417"/>
      <c r="W314" s="432"/>
      <c r="X314" s="418"/>
      <c r="Y314" s="416" t="str">
        <f>IF(Z314="Preventivo","X",IF(Z307="Detectivo","X","X "))</f>
        <v xml:space="preserve">X </v>
      </c>
      <c r="Z314" s="419" t="s">
        <v>515</v>
      </c>
      <c r="AA314" s="425">
        <f>IF(Z314="","",IF(Z314="Preventivo",25%,15%))</f>
        <v>0.15</v>
      </c>
      <c r="AB314" s="419" t="s">
        <v>516</v>
      </c>
      <c r="AC314" s="429">
        <f>IF(AB314="Automatico",25%,15%)</f>
        <v>0.15</v>
      </c>
      <c r="AD314" s="417">
        <f>AA314+AC314</f>
        <v>0.3</v>
      </c>
      <c r="AE314" s="419"/>
      <c r="AF314" s="419"/>
      <c r="AG314" s="419"/>
      <c r="AH314" s="417" t="e">
        <f>AH307-(AH307*AD314)</f>
        <v>#VALUE!</v>
      </c>
      <c r="AI314" s="423"/>
      <c r="AJ314" s="423"/>
      <c r="AK314" s="46"/>
      <c r="AL314" s="416"/>
      <c r="AM314" s="417"/>
      <c r="AN314" s="432"/>
      <c r="AO314" s="418"/>
      <c r="AP314" s="413"/>
      <c r="AQ314" s="413"/>
      <c r="AR314" s="433"/>
      <c r="AS314" s="433"/>
      <c r="AT314" s="413"/>
      <c r="AU314" s="413"/>
      <c r="AV314" s="413"/>
      <c r="AW314" s="413"/>
      <c r="AX314" s="413"/>
      <c r="AY314" s="413"/>
      <c r="AZ314" s="413"/>
      <c r="BA314" s="415"/>
      <c r="BB314" s="413"/>
      <c r="BC314" s="413"/>
      <c r="BD314" s="413"/>
      <c r="BE314" s="413"/>
      <c r="BF314" s="413"/>
      <c r="BG314" s="415"/>
      <c r="BH314" s="413"/>
      <c r="BI314" s="413"/>
      <c r="BJ314" s="413"/>
      <c r="BK314" s="413"/>
      <c r="BL314" s="413"/>
      <c r="BM314" s="415"/>
    </row>
    <row r="315" spans="1:65" s="49" customFormat="1" ht="5.25" customHeight="1" x14ac:dyDescent="0.25">
      <c r="A315" s="413"/>
      <c r="B315" s="413"/>
      <c r="C315" s="413"/>
      <c r="D315" s="413"/>
      <c r="E315" s="413"/>
      <c r="F315" s="413"/>
      <c r="G315" s="413"/>
      <c r="H315" s="413"/>
      <c r="I315" s="413"/>
      <c r="J315" s="413"/>
      <c r="K315" s="413"/>
      <c r="L315" s="413"/>
      <c r="M315" s="413"/>
      <c r="N315" s="434"/>
      <c r="O315" s="413"/>
      <c r="P315" s="436"/>
      <c r="Q315" s="439"/>
      <c r="R315" s="52" t="s">
        <v>650</v>
      </c>
      <c r="S315" s="50"/>
      <c r="T315" s="50"/>
      <c r="U315" s="416"/>
      <c r="V315" s="417"/>
      <c r="W315" s="432"/>
      <c r="X315" s="418"/>
      <c r="Y315" s="428"/>
      <c r="Z315" s="421"/>
      <c r="AA315" s="426"/>
      <c r="AB315" s="421"/>
      <c r="AC315" s="430"/>
      <c r="AD315" s="428"/>
      <c r="AE315" s="419"/>
      <c r="AF315" s="421"/>
      <c r="AG315" s="421"/>
      <c r="AH315" s="417"/>
      <c r="AI315" s="423"/>
      <c r="AJ315" s="423"/>
      <c r="AK315" s="46"/>
      <c r="AL315" s="416"/>
      <c r="AM315" s="417"/>
      <c r="AN315" s="432"/>
      <c r="AO315" s="418"/>
      <c r="AP315" s="414"/>
      <c r="AQ315" s="414"/>
      <c r="AR315" s="414"/>
      <c r="AS315" s="414"/>
      <c r="AT315" s="414"/>
      <c r="AU315" s="413"/>
      <c r="AV315" s="414"/>
      <c r="AW315" s="414"/>
      <c r="AX315" s="414"/>
      <c r="AY315" s="414"/>
      <c r="AZ315" s="414"/>
      <c r="BA315" s="414"/>
      <c r="BB315" s="414"/>
      <c r="BC315" s="414"/>
      <c r="BD315" s="414"/>
      <c r="BE315" s="414"/>
      <c r="BF315" s="414"/>
      <c r="BG315" s="414"/>
      <c r="BH315" s="414"/>
      <c r="BI315" s="414"/>
      <c r="BJ315" s="414"/>
      <c r="BK315" s="414"/>
      <c r="BL315" s="414"/>
      <c r="BM315" s="414"/>
    </row>
    <row r="316" spans="1:65" s="49" customFormat="1" ht="5.25" customHeight="1" x14ac:dyDescent="0.25">
      <c r="A316" s="413"/>
      <c r="B316" s="413"/>
      <c r="C316" s="413"/>
      <c r="D316" s="413"/>
      <c r="E316" s="413"/>
      <c r="F316" s="413"/>
      <c r="G316" s="413"/>
      <c r="H316" s="413"/>
      <c r="I316" s="413"/>
      <c r="J316" s="413"/>
      <c r="K316" s="413"/>
      <c r="L316" s="413"/>
      <c r="M316" s="413"/>
      <c r="N316" s="434"/>
      <c r="O316" s="413"/>
      <c r="P316" s="436"/>
      <c r="Q316" s="439"/>
      <c r="R316" s="52" t="s">
        <v>651</v>
      </c>
      <c r="S316" s="50"/>
      <c r="T316" s="50"/>
      <c r="U316" s="416"/>
      <c r="V316" s="417"/>
      <c r="W316" s="432"/>
      <c r="X316" s="418"/>
      <c r="Y316" s="428"/>
      <c r="Z316" s="421"/>
      <c r="AA316" s="426"/>
      <c r="AB316" s="421"/>
      <c r="AC316" s="430"/>
      <c r="AD316" s="428"/>
      <c r="AE316" s="419"/>
      <c r="AF316" s="421"/>
      <c r="AG316" s="421"/>
      <c r="AH316" s="417"/>
      <c r="AI316" s="423"/>
      <c r="AJ316" s="423"/>
      <c r="AK316" s="46"/>
      <c r="AL316" s="416"/>
      <c r="AM316" s="417"/>
      <c r="AN316" s="432"/>
      <c r="AO316" s="418"/>
      <c r="AP316" s="414"/>
      <c r="AQ316" s="414"/>
      <c r="AR316" s="414"/>
      <c r="AS316" s="414"/>
      <c r="AT316" s="414"/>
      <c r="AU316" s="413"/>
      <c r="AV316" s="414"/>
      <c r="AW316" s="414"/>
      <c r="AX316" s="414"/>
      <c r="AY316" s="414"/>
      <c r="AZ316" s="414"/>
      <c r="BA316" s="414"/>
      <c r="BB316" s="414"/>
      <c r="BC316" s="414"/>
      <c r="BD316" s="414"/>
      <c r="BE316" s="414"/>
      <c r="BF316" s="414"/>
      <c r="BG316" s="414"/>
      <c r="BH316" s="414"/>
      <c r="BI316" s="414"/>
      <c r="BJ316" s="414"/>
      <c r="BK316" s="414"/>
      <c r="BL316" s="414"/>
      <c r="BM316" s="414"/>
    </row>
    <row r="317" spans="1:65" s="49" customFormat="1" ht="5.25" customHeight="1" x14ac:dyDescent="0.25">
      <c r="A317" s="413"/>
      <c r="B317" s="413"/>
      <c r="C317" s="413"/>
      <c r="D317" s="413"/>
      <c r="E317" s="413"/>
      <c r="F317" s="413"/>
      <c r="G317" s="413"/>
      <c r="H317" s="413"/>
      <c r="I317" s="413"/>
      <c r="J317" s="413"/>
      <c r="K317" s="413"/>
      <c r="L317" s="413"/>
      <c r="M317" s="413"/>
      <c r="N317" s="434"/>
      <c r="O317" s="413"/>
      <c r="P317" s="436"/>
      <c r="Q317" s="439"/>
      <c r="R317" s="52" t="s">
        <v>652</v>
      </c>
      <c r="S317" s="50"/>
      <c r="T317" s="50"/>
      <c r="U317" s="416"/>
      <c r="V317" s="417"/>
      <c r="W317" s="432"/>
      <c r="X317" s="418"/>
      <c r="Y317" s="428"/>
      <c r="Z317" s="421"/>
      <c r="AA317" s="426"/>
      <c r="AB317" s="421"/>
      <c r="AC317" s="430"/>
      <c r="AD317" s="428"/>
      <c r="AE317" s="419"/>
      <c r="AF317" s="421"/>
      <c r="AG317" s="421"/>
      <c r="AH317" s="417"/>
      <c r="AI317" s="423"/>
      <c r="AJ317" s="423"/>
      <c r="AK317" s="46"/>
      <c r="AL317" s="416"/>
      <c r="AM317" s="417"/>
      <c r="AN317" s="432"/>
      <c r="AO317" s="418"/>
      <c r="AP317" s="414"/>
      <c r="AQ317" s="414"/>
      <c r="AR317" s="414"/>
      <c r="AS317" s="414"/>
      <c r="AT317" s="414"/>
      <c r="AU317" s="413"/>
      <c r="AV317" s="414"/>
      <c r="AW317" s="414"/>
      <c r="AX317" s="414"/>
      <c r="AY317" s="414"/>
      <c r="AZ317" s="414"/>
      <c r="BA317" s="414"/>
      <c r="BB317" s="414"/>
      <c r="BC317" s="414"/>
      <c r="BD317" s="414"/>
      <c r="BE317" s="414"/>
      <c r="BF317" s="414"/>
      <c r="BG317" s="414"/>
      <c r="BH317" s="414"/>
      <c r="BI317" s="414"/>
      <c r="BJ317" s="414"/>
      <c r="BK317" s="414"/>
      <c r="BL317" s="414"/>
      <c r="BM317" s="414"/>
    </row>
    <row r="318" spans="1:65" s="49" customFormat="1" ht="5.25" customHeight="1" x14ac:dyDescent="0.25">
      <c r="A318" s="413"/>
      <c r="B318" s="413"/>
      <c r="C318" s="413"/>
      <c r="D318" s="413"/>
      <c r="E318" s="413"/>
      <c r="F318" s="413"/>
      <c r="G318" s="413"/>
      <c r="H318" s="413"/>
      <c r="I318" s="413"/>
      <c r="J318" s="413"/>
      <c r="K318" s="413"/>
      <c r="L318" s="413"/>
      <c r="M318" s="413"/>
      <c r="N318" s="434"/>
      <c r="O318" s="413"/>
      <c r="P318" s="436"/>
      <c r="Q318" s="439"/>
      <c r="R318" s="52" t="s">
        <v>653</v>
      </c>
      <c r="S318" s="50"/>
      <c r="T318" s="50"/>
      <c r="U318" s="416"/>
      <c r="V318" s="417"/>
      <c r="W318" s="432"/>
      <c r="X318" s="418"/>
      <c r="Y318" s="428"/>
      <c r="Z318" s="421"/>
      <c r="AA318" s="426"/>
      <c r="AB318" s="421"/>
      <c r="AC318" s="430"/>
      <c r="AD318" s="428"/>
      <c r="AE318" s="419"/>
      <c r="AF318" s="421"/>
      <c r="AG318" s="421"/>
      <c r="AH318" s="417"/>
      <c r="AI318" s="423"/>
      <c r="AJ318" s="423"/>
      <c r="AK318" s="46"/>
      <c r="AL318" s="416"/>
      <c r="AM318" s="417"/>
      <c r="AN318" s="432"/>
      <c r="AO318" s="418"/>
      <c r="AP318" s="414"/>
      <c r="AQ318" s="414"/>
      <c r="AR318" s="414"/>
      <c r="AS318" s="414"/>
      <c r="AT318" s="414"/>
      <c r="AU318" s="413"/>
      <c r="AV318" s="414"/>
      <c r="AW318" s="414"/>
      <c r="AX318" s="414"/>
      <c r="AY318" s="414"/>
      <c r="AZ318" s="414"/>
      <c r="BA318" s="414"/>
      <c r="BB318" s="414"/>
      <c r="BC318" s="414"/>
      <c r="BD318" s="414"/>
      <c r="BE318" s="414"/>
      <c r="BF318" s="414"/>
      <c r="BG318" s="414"/>
      <c r="BH318" s="414"/>
      <c r="BI318" s="414"/>
      <c r="BJ318" s="414"/>
      <c r="BK318" s="414"/>
      <c r="BL318" s="414"/>
      <c r="BM318" s="414"/>
    </row>
    <row r="319" spans="1:65" s="49" customFormat="1" ht="5.25" customHeight="1" x14ac:dyDescent="0.25">
      <c r="A319" s="413"/>
      <c r="B319" s="413"/>
      <c r="C319" s="413"/>
      <c r="D319" s="413"/>
      <c r="E319" s="413"/>
      <c r="F319" s="413"/>
      <c r="G319" s="413"/>
      <c r="H319" s="413"/>
      <c r="I319" s="413"/>
      <c r="J319" s="413"/>
      <c r="K319" s="413"/>
      <c r="L319" s="413"/>
      <c r="M319" s="413"/>
      <c r="N319" s="434"/>
      <c r="O319" s="413"/>
      <c r="P319" s="436"/>
      <c r="Q319" s="439"/>
      <c r="R319" s="52" t="s">
        <v>654</v>
      </c>
      <c r="S319" s="50"/>
      <c r="T319" s="50"/>
      <c r="U319" s="416"/>
      <c r="V319" s="417"/>
      <c r="W319" s="432"/>
      <c r="X319" s="418"/>
      <c r="Y319" s="428"/>
      <c r="Z319" s="421"/>
      <c r="AA319" s="426"/>
      <c r="AB319" s="421"/>
      <c r="AC319" s="430"/>
      <c r="AD319" s="428"/>
      <c r="AE319" s="419"/>
      <c r="AF319" s="421"/>
      <c r="AG319" s="421"/>
      <c r="AH319" s="417"/>
      <c r="AI319" s="423"/>
      <c r="AJ319" s="423"/>
      <c r="AK319" s="46"/>
      <c r="AL319" s="416"/>
      <c r="AM319" s="417"/>
      <c r="AN319" s="432"/>
      <c r="AO319" s="418"/>
      <c r="AP319" s="414"/>
      <c r="AQ319" s="414"/>
      <c r="AR319" s="414"/>
      <c r="AS319" s="414"/>
      <c r="AT319" s="414"/>
      <c r="AU319" s="413"/>
      <c r="AV319" s="414"/>
      <c r="AW319" s="414"/>
      <c r="AX319" s="414"/>
      <c r="AY319" s="414"/>
      <c r="AZ319" s="414"/>
      <c r="BA319" s="414"/>
      <c r="BB319" s="414"/>
      <c r="BC319" s="414"/>
      <c r="BD319" s="414"/>
      <c r="BE319" s="414"/>
      <c r="BF319" s="414"/>
      <c r="BG319" s="414"/>
      <c r="BH319" s="414"/>
      <c r="BI319" s="414"/>
      <c r="BJ319" s="414"/>
      <c r="BK319" s="414"/>
      <c r="BL319" s="414"/>
      <c r="BM319" s="414"/>
    </row>
    <row r="320" spans="1:65" s="49" customFormat="1" ht="5.25" customHeight="1" x14ac:dyDescent="0.25">
      <c r="A320" s="413"/>
      <c r="B320" s="413"/>
      <c r="C320" s="413"/>
      <c r="D320" s="413"/>
      <c r="E320" s="413"/>
      <c r="F320" s="413"/>
      <c r="G320" s="413"/>
      <c r="H320" s="413"/>
      <c r="I320" s="413"/>
      <c r="J320" s="413"/>
      <c r="K320" s="413"/>
      <c r="L320" s="413"/>
      <c r="M320" s="413"/>
      <c r="N320" s="434"/>
      <c r="O320" s="413"/>
      <c r="P320" s="436"/>
      <c r="Q320" s="439"/>
      <c r="R320" s="52" t="s">
        <v>655</v>
      </c>
      <c r="S320" s="50"/>
      <c r="T320" s="50"/>
      <c r="U320" s="416"/>
      <c r="V320" s="417"/>
      <c r="W320" s="432"/>
      <c r="X320" s="418"/>
      <c r="Y320" s="428"/>
      <c r="Z320" s="421"/>
      <c r="AA320" s="426"/>
      <c r="AB320" s="421"/>
      <c r="AC320" s="430"/>
      <c r="AD320" s="428"/>
      <c r="AE320" s="419"/>
      <c r="AF320" s="421"/>
      <c r="AG320" s="421"/>
      <c r="AH320" s="417"/>
      <c r="AI320" s="423"/>
      <c r="AJ320" s="423"/>
      <c r="AK320" s="46"/>
      <c r="AL320" s="416"/>
      <c r="AM320" s="417"/>
      <c r="AN320" s="432"/>
      <c r="AO320" s="418"/>
      <c r="AP320" s="414"/>
      <c r="AQ320" s="414"/>
      <c r="AR320" s="414"/>
      <c r="AS320" s="414"/>
      <c r="AT320" s="414"/>
      <c r="AU320" s="413"/>
      <c r="AV320" s="414"/>
      <c r="AW320" s="414"/>
      <c r="AX320" s="414"/>
      <c r="AY320" s="414"/>
      <c r="AZ320" s="414"/>
      <c r="BA320" s="414"/>
      <c r="BB320" s="414"/>
      <c r="BC320" s="414"/>
      <c r="BD320" s="414"/>
      <c r="BE320" s="414"/>
      <c r="BF320" s="414"/>
      <c r="BG320" s="414"/>
      <c r="BH320" s="414"/>
      <c r="BI320" s="414"/>
      <c r="BJ320" s="414"/>
      <c r="BK320" s="414"/>
      <c r="BL320" s="414"/>
      <c r="BM320" s="414"/>
    </row>
    <row r="321" spans="1:65" s="49" customFormat="1" ht="5.25" customHeight="1" x14ac:dyDescent="0.25">
      <c r="A321" s="413"/>
      <c r="B321" s="413"/>
      <c r="C321" s="413"/>
      <c r="D321" s="413"/>
      <c r="E321" s="413"/>
      <c r="F321" s="413"/>
      <c r="G321" s="413"/>
      <c r="H321" s="413"/>
      <c r="I321" s="413"/>
      <c r="J321" s="413"/>
      <c r="K321" s="413"/>
      <c r="L321" s="413"/>
      <c r="M321" s="413"/>
      <c r="N321" s="434"/>
      <c r="O321" s="413"/>
      <c r="P321" s="436"/>
      <c r="Q321" s="439"/>
      <c r="R321" s="52" t="s">
        <v>656</v>
      </c>
      <c r="S321" s="50"/>
      <c r="T321" s="50"/>
      <c r="U321" s="416"/>
      <c r="V321" s="417"/>
      <c r="W321" s="432"/>
      <c r="X321" s="418"/>
      <c r="Y321" s="428"/>
      <c r="Z321" s="421"/>
      <c r="AA321" s="426"/>
      <c r="AB321" s="421"/>
      <c r="AC321" s="430"/>
      <c r="AD321" s="428"/>
      <c r="AE321" s="419"/>
      <c r="AF321" s="421"/>
      <c r="AG321" s="421"/>
      <c r="AH321" s="417"/>
      <c r="AI321" s="423"/>
      <c r="AJ321" s="423"/>
      <c r="AK321" s="46"/>
      <c r="AL321" s="416"/>
      <c r="AM321" s="417"/>
      <c r="AN321" s="432"/>
      <c r="AO321" s="418"/>
      <c r="AP321" s="414"/>
      <c r="AQ321" s="414"/>
      <c r="AR321" s="414"/>
      <c r="AS321" s="414"/>
      <c r="AT321" s="414"/>
      <c r="AU321" s="413"/>
      <c r="AV321" s="414"/>
      <c r="AW321" s="414"/>
      <c r="AX321" s="414"/>
      <c r="AY321" s="414"/>
      <c r="AZ321" s="414"/>
      <c r="BA321" s="414"/>
      <c r="BB321" s="414"/>
      <c r="BC321" s="414"/>
      <c r="BD321" s="414"/>
      <c r="BE321" s="414"/>
      <c r="BF321" s="414"/>
      <c r="BG321" s="414"/>
      <c r="BH321" s="414"/>
      <c r="BI321" s="414"/>
      <c r="BJ321" s="414"/>
      <c r="BK321" s="414"/>
      <c r="BL321" s="414"/>
      <c r="BM321" s="414"/>
    </row>
    <row r="322" spans="1:65" s="49" customFormat="1" ht="5.25" customHeight="1" x14ac:dyDescent="0.25">
      <c r="A322" s="413"/>
      <c r="B322" s="413"/>
      <c r="C322" s="413"/>
      <c r="D322" s="413"/>
      <c r="E322" s="413"/>
      <c r="F322" s="413"/>
      <c r="G322" s="413"/>
      <c r="H322" s="413"/>
      <c r="I322" s="413"/>
      <c r="J322" s="413"/>
      <c r="K322" s="413"/>
      <c r="L322" s="413"/>
      <c r="M322" s="413"/>
      <c r="N322" s="434"/>
      <c r="O322" s="413"/>
      <c r="P322" s="436"/>
      <c r="Q322" s="439"/>
      <c r="R322" s="52" t="s">
        <v>657</v>
      </c>
      <c r="S322" s="50"/>
      <c r="T322" s="50"/>
      <c r="U322" s="416"/>
      <c r="V322" s="417"/>
      <c r="W322" s="432"/>
      <c r="X322" s="418"/>
      <c r="Y322" s="428"/>
      <c r="Z322" s="421"/>
      <c r="AA322" s="426"/>
      <c r="AB322" s="421"/>
      <c r="AC322" s="430"/>
      <c r="AD322" s="428"/>
      <c r="AE322" s="419"/>
      <c r="AF322" s="421"/>
      <c r="AG322" s="421"/>
      <c r="AH322" s="417"/>
      <c r="AI322" s="423"/>
      <c r="AJ322" s="423"/>
      <c r="AK322" s="46"/>
      <c r="AL322" s="416"/>
      <c r="AM322" s="417"/>
      <c r="AN322" s="432"/>
      <c r="AO322" s="418"/>
      <c r="AP322" s="414"/>
      <c r="AQ322" s="414"/>
      <c r="AR322" s="414"/>
      <c r="AS322" s="414"/>
      <c r="AT322" s="414"/>
      <c r="AU322" s="413"/>
      <c r="AV322" s="414"/>
      <c r="AW322" s="414"/>
      <c r="AX322" s="414"/>
      <c r="AY322" s="414"/>
      <c r="AZ322" s="414"/>
      <c r="BA322" s="414"/>
      <c r="BB322" s="414"/>
      <c r="BC322" s="414"/>
      <c r="BD322" s="414"/>
      <c r="BE322" s="414"/>
      <c r="BF322" s="414"/>
      <c r="BG322" s="414"/>
      <c r="BH322" s="414"/>
      <c r="BI322" s="414"/>
      <c r="BJ322" s="414"/>
      <c r="BK322" s="414"/>
      <c r="BL322" s="414"/>
      <c r="BM322" s="414"/>
    </row>
    <row r="323" spans="1:65" s="49" customFormat="1" ht="5.25" customHeight="1" x14ac:dyDescent="0.25">
      <c r="A323" s="413"/>
      <c r="B323" s="413"/>
      <c r="C323" s="413"/>
      <c r="D323" s="413"/>
      <c r="E323" s="413"/>
      <c r="F323" s="413"/>
      <c r="G323" s="413"/>
      <c r="H323" s="413"/>
      <c r="I323" s="413"/>
      <c r="J323" s="413"/>
      <c r="K323" s="413"/>
      <c r="L323" s="413"/>
      <c r="M323" s="413"/>
      <c r="N323" s="434"/>
      <c r="O323" s="413"/>
      <c r="P323" s="436"/>
      <c r="Q323" s="439"/>
      <c r="R323" s="52" t="s">
        <v>658</v>
      </c>
      <c r="S323" s="50"/>
      <c r="T323" s="50"/>
      <c r="U323" s="416"/>
      <c r="V323" s="417"/>
      <c r="W323" s="432"/>
      <c r="X323" s="418"/>
      <c r="Y323" s="428"/>
      <c r="Z323" s="421"/>
      <c r="AA323" s="426"/>
      <c r="AB323" s="421"/>
      <c r="AC323" s="430"/>
      <c r="AD323" s="428"/>
      <c r="AE323" s="419"/>
      <c r="AF323" s="421"/>
      <c r="AG323" s="421"/>
      <c r="AH323" s="417"/>
      <c r="AI323" s="423"/>
      <c r="AJ323" s="423"/>
      <c r="AK323" s="46"/>
      <c r="AL323" s="416"/>
      <c r="AM323" s="417"/>
      <c r="AN323" s="432"/>
      <c r="AO323" s="418"/>
      <c r="AP323" s="414"/>
      <c r="AQ323" s="414"/>
      <c r="AR323" s="414"/>
      <c r="AS323" s="414"/>
      <c r="AT323" s="414"/>
      <c r="AU323" s="413"/>
      <c r="AV323" s="414"/>
      <c r="AW323" s="414"/>
      <c r="AX323" s="414"/>
      <c r="AY323" s="414"/>
      <c r="AZ323" s="414"/>
      <c r="BA323" s="414"/>
      <c r="BB323" s="414"/>
      <c r="BC323" s="414"/>
      <c r="BD323" s="414"/>
      <c r="BE323" s="414"/>
      <c r="BF323" s="414"/>
      <c r="BG323" s="414"/>
      <c r="BH323" s="414"/>
      <c r="BI323" s="414"/>
      <c r="BJ323" s="414"/>
      <c r="BK323" s="414"/>
      <c r="BL323" s="414"/>
      <c r="BM323" s="414"/>
    </row>
    <row r="324" spans="1:65" s="49" customFormat="1" ht="5.25" customHeight="1" x14ac:dyDescent="0.25">
      <c r="A324" s="413"/>
      <c r="B324" s="413"/>
      <c r="C324" s="413"/>
      <c r="D324" s="413"/>
      <c r="E324" s="413"/>
      <c r="F324" s="413"/>
      <c r="G324" s="413"/>
      <c r="H324" s="413"/>
      <c r="I324" s="413"/>
      <c r="J324" s="413"/>
      <c r="K324" s="413"/>
      <c r="L324" s="413"/>
      <c r="M324" s="413"/>
      <c r="N324" s="434"/>
      <c r="O324" s="413"/>
      <c r="P324" s="436"/>
      <c r="Q324" s="439"/>
      <c r="R324" s="52" t="s">
        <v>659</v>
      </c>
      <c r="S324" s="50"/>
      <c r="T324" s="50"/>
      <c r="U324" s="416"/>
      <c r="V324" s="417"/>
      <c r="W324" s="432"/>
      <c r="X324" s="418"/>
      <c r="Y324" s="428"/>
      <c r="Z324" s="421"/>
      <c r="AA324" s="426"/>
      <c r="AB324" s="421"/>
      <c r="AC324" s="430"/>
      <c r="AD324" s="428"/>
      <c r="AE324" s="419"/>
      <c r="AF324" s="421"/>
      <c r="AG324" s="421"/>
      <c r="AH324" s="417"/>
      <c r="AI324" s="423"/>
      <c r="AJ324" s="423"/>
      <c r="AK324" s="46"/>
      <c r="AL324" s="416"/>
      <c r="AM324" s="417"/>
      <c r="AN324" s="432"/>
      <c r="AO324" s="418"/>
      <c r="AP324" s="414"/>
      <c r="AQ324" s="414"/>
      <c r="AR324" s="414"/>
      <c r="AS324" s="414"/>
      <c r="AT324" s="414"/>
      <c r="AU324" s="413"/>
      <c r="AV324" s="414"/>
      <c r="AW324" s="414"/>
      <c r="AX324" s="414"/>
      <c r="AY324" s="414"/>
      <c r="AZ324" s="414"/>
      <c r="BA324" s="414"/>
      <c r="BB324" s="414"/>
      <c r="BC324" s="414"/>
      <c r="BD324" s="414"/>
      <c r="BE324" s="414"/>
      <c r="BF324" s="414"/>
      <c r="BG324" s="414"/>
      <c r="BH324" s="414"/>
      <c r="BI324" s="414"/>
      <c r="BJ324" s="414"/>
      <c r="BK324" s="414"/>
      <c r="BL324" s="414"/>
      <c r="BM324" s="414"/>
    </row>
    <row r="325" spans="1:65" s="49" customFormat="1" ht="5.25" customHeight="1" x14ac:dyDescent="0.25">
      <c r="A325" s="413"/>
      <c r="B325" s="413"/>
      <c r="C325" s="413"/>
      <c r="D325" s="413"/>
      <c r="E325" s="413"/>
      <c r="F325" s="413"/>
      <c r="G325" s="413"/>
      <c r="H325" s="413"/>
      <c r="I325" s="413"/>
      <c r="J325" s="413"/>
      <c r="K325" s="413"/>
      <c r="L325" s="413"/>
      <c r="M325" s="413"/>
      <c r="N325" s="434"/>
      <c r="O325" s="413"/>
      <c r="P325" s="436"/>
      <c r="Q325" s="439"/>
      <c r="R325" s="52" t="s">
        <v>660</v>
      </c>
      <c r="S325" s="50"/>
      <c r="T325" s="50"/>
      <c r="U325" s="416"/>
      <c r="V325" s="417"/>
      <c r="W325" s="432"/>
      <c r="X325" s="418"/>
      <c r="Y325" s="428"/>
      <c r="Z325" s="421"/>
      <c r="AA325" s="426"/>
      <c r="AB325" s="421"/>
      <c r="AC325" s="430"/>
      <c r="AD325" s="428"/>
      <c r="AE325" s="419"/>
      <c r="AF325" s="421"/>
      <c r="AG325" s="421"/>
      <c r="AH325" s="417"/>
      <c r="AI325" s="423"/>
      <c r="AJ325" s="423"/>
      <c r="AK325" s="46"/>
      <c r="AL325" s="416"/>
      <c r="AM325" s="417"/>
      <c r="AN325" s="432"/>
      <c r="AO325" s="418"/>
      <c r="AP325" s="414"/>
      <c r="AQ325" s="414"/>
      <c r="AR325" s="414"/>
      <c r="AS325" s="414"/>
      <c r="AT325" s="414"/>
      <c r="AU325" s="413"/>
      <c r="AV325" s="414"/>
      <c r="AW325" s="414"/>
      <c r="AX325" s="414"/>
      <c r="AY325" s="414"/>
      <c r="AZ325" s="414"/>
      <c r="BA325" s="414"/>
      <c r="BB325" s="414"/>
      <c r="BC325" s="414"/>
      <c r="BD325" s="414"/>
      <c r="BE325" s="414"/>
      <c r="BF325" s="414"/>
      <c r="BG325" s="414"/>
      <c r="BH325" s="414"/>
      <c r="BI325" s="414"/>
      <c r="BJ325" s="414"/>
      <c r="BK325" s="414"/>
      <c r="BL325" s="414"/>
      <c r="BM325" s="414"/>
    </row>
    <row r="326" spans="1:65" s="49" customFormat="1" ht="5.25" customHeight="1" x14ac:dyDescent="0.25">
      <c r="A326" s="413"/>
      <c r="B326" s="413"/>
      <c r="C326" s="413"/>
      <c r="D326" s="413"/>
      <c r="E326" s="413"/>
      <c r="F326" s="413"/>
      <c r="G326" s="413"/>
      <c r="H326" s="413"/>
      <c r="I326" s="413"/>
      <c r="J326" s="413"/>
      <c r="K326" s="413"/>
      <c r="L326" s="413"/>
      <c r="M326" s="413"/>
      <c r="N326" s="434"/>
      <c r="O326" s="413"/>
      <c r="P326" s="437"/>
      <c r="Q326" s="440"/>
      <c r="R326" s="51" t="s">
        <v>661</v>
      </c>
      <c r="S326" s="50">
        <f>COUNTA(S307:S325)</f>
        <v>0</v>
      </c>
      <c r="T326" s="50">
        <f>COUNTA(T307:T325)</f>
        <v>0</v>
      </c>
      <c r="U326" s="416"/>
      <c r="V326" s="417"/>
      <c r="W326" s="432"/>
      <c r="X326" s="418"/>
      <c r="Y326" s="428"/>
      <c r="Z326" s="421"/>
      <c r="AA326" s="427"/>
      <c r="AB326" s="421"/>
      <c r="AC326" s="431"/>
      <c r="AD326" s="428"/>
      <c r="AE326" s="419"/>
      <c r="AF326" s="421"/>
      <c r="AG326" s="421"/>
      <c r="AH326" s="417"/>
      <c r="AI326" s="424"/>
      <c r="AJ326" s="424"/>
      <c r="AK326" s="43"/>
      <c r="AL326" s="416"/>
      <c r="AM326" s="417"/>
      <c r="AN326" s="432"/>
      <c r="AO326" s="418"/>
      <c r="AP326" s="414"/>
      <c r="AQ326" s="414"/>
      <c r="AR326" s="414"/>
      <c r="AS326" s="414"/>
      <c r="AT326" s="414"/>
      <c r="AU326" s="413"/>
      <c r="AV326" s="414"/>
      <c r="AW326" s="414"/>
      <c r="AX326" s="414"/>
      <c r="AY326" s="414"/>
      <c r="AZ326" s="414"/>
      <c r="BA326" s="414"/>
      <c r="BB326" s="414"/>
      <c r="BC326" s="414"/>
      <c r="BD326" s="414"/>
      <c r="BE326" s="414"/>
      <c r="BF326" s="414"/>
      <c r="BG326" s="414"/>
      <c r="BH326" s="414"/>
      <c r="BI326" s="414"/>
      <c r="BJ326" s="414"/>
      <c r="BK326" s="414"/>
      <c r="BL326" s="414"/>
      <c r="BM326" s="414"/>
    </row>
    <row r="327" spans="1:65" s="42" customFormat="1" ht="5.25" customHeight="1" x14ac:dyDescent="0.25">
      <c r="A327" s="413">
        <v>15</v>
      </c>
      <c r="B327" s="413" t="s">
        <v>522</v>
      </c>
      <c r="C327" s="413" t="s">
        <v>755</v>
      </c>
      <c r="D327" s="413"/>
      <c r="E327" s="413"/>
      <c r="F327" s="413" t="s">
        <v>756</v>
      </c>
      <c r="G327" s="413"/>
      <c r="H327" s="413"/>
      <c r="I327" s="413"/>
      <c r="J327" s="413"/>
      <c r="K327" s="413"/>
      <c r="L327" s="413"/>
      <c r="M327" s="413"/>
      <c r="N327" s="434"/>
      <c r="O327" s="413"/>
      <c r="P327" s="435" t="str">
        <f>IF(O327=0,"Defina la frecuencia",IF(O327="Se espera que el evento ocurra en la mayoria de las circunstancias
Mas de 1 vez en el año","Casi seguro",IF(O327="Es viable que el evento ocurra en la mayoria de las circunstancias.
Al menos 1 vez en el ultimo año","Probable",IF(O327="El Evento podrá ocurrir en algun momento.
Al menos 1 vez en los ultimos 2 años","Posible",IF(O327="El Evento podrá ocurrir en algun momento.
Al menos 1 vez en los ultimos 5 años","Improbable","Rara vez")))))</f>
        <v>Defina la frecuencia</v>
      </c>
      <c r="Q327" s="438">
        <f>IF(P327="Casi seguro",100%,IF(P327="Probable",80%,IF(P327="Posible",60%,IF(P327="Improbable",40%,IF(P327="Rara vez",20%,0)))))</f>
        <v>0</v>
      </c>
      <c r="R327" s="47" t="s">
        <v>629</v>
      </c>
      <c r="S327" s="44"/>
      <c r="T327" s="44"/>
      <c r="U327" s="416" t="str">
        <f>IF(S346&lt;=5,"Moderado",IF(S346&lt;=11,"Mayor","Catastrofico"))</f>
        <v>Moderado</v>
      </c>
      <c r="V327" s="417">
        <f>IF(U327=0,0,IF(U327="Moderado",60%,IF(U327="Mayor",80%,100%)))</f>
        <v>0.6</v>
      </c>
      <c r="W327" s="432" t="e">
        <f>VLOOKUP(P327,[5]Matriz!B163:G168,MATCH(U327,[5]Matriz!B163:G163,0),FALSE)</f>
        <v>#N/A</v>
      </c>
      <c r="X327" s="441"/>
      <c r="Y327" s="416" t="str">
        <f>IF(Z327="Preventivo","X",IF(Z327="Detectivo","X","X "))</f>
        <v xml:space="preserve">X </v>
      </c>
      <c r="Z327" s="419"/>
      <c r="AA327" s="425" t="str">
        <f>IF(Z327="","",IF(Z327="Preventivo",25%,15%))</f>
        <v/>
      </c>
      <c r="AB327" s="419"/>
      <c r="AC327" s="425">
        <f>IF(AB327="Automatico",25%,15%)</f>
        <v>0.15</v>
      </c>
      <c r="AD327" s="417" t="e">
        <f>AA327+AC327</f>
        <v>#VALUE!</v>
      </c>
      <c r="AE327" s="419"/>
      <c r="AF327" s="419"/>
      <c r="AG327" s="419"/>
      <c r="AH327" s="417" t="e">
        <f>Q327-(Q327*AD327)</f>
        <v>#VALUE!</v>
      </c>
      <c r="AI327" s="422" t="e">
        <f>IF(AJ327=0,"Defina la frecuencia",IF(AJ327=20%,"Rara vez",IF(AJ327=40%,"Improbable",IF(AJ327=60%,"Posible",IF(AJ327=80%,"Probable","Casi seguro")))))</f>
        <v>#VALUE!</v>
      </c>
      <c r="AJ327" s="422" t="e">
        <f>IF(AH334&lt;20%,20%,IF(AH334&lt;40%,40%,IF(AH334&lt;60%,60%,IF(AH334&lt;80%,80%,100%))))</f>
        <v>#VALUE!</v>
      </c>
      <c r="AK327" s="48" t="e">
        <f>VALUE(AJ327)</f>
        <v>#VALUE!</v>
      </c>
      <c r="AL327" s="416" t="str">
        <f>U327</f>
        <v>Moderado</v>
      </c>
      <c r="AM327" s="417">
        <f>V327</f>
        <v>0.6</v>
      </c>
      <c r="AN327" s="432" t="e">
        <f>VLOOKUP(AI327,[5]Matriz!B163:G168,MATCH(AL327,[5]Matriz!B163:G163,0),FALSE)</f>
        <v>#VALUE!</v>
      </c>
      <c r="AO327" s="418"/>
      <c r="AP327" s="413"/>
      <c r="AQ327" s="413"/>
      <c r="AR327" s="433"/>
      <c r="AS327" s="433"/>
      <c r="AT327" s="413"/>
      <c r="AU327" s="413"/>
      <c r="AV327" s="413"/>
      <c r="AW327" s="413"/>
      <c r="AX327" s="413"/>
      <c r="AY327" s="413"/>
      <c r="AZ327" s="413"/>
      <c r="BA327" s="415"/>
      <c r="BB327" s="413"/>
      <c r="BC327" s="413"/>
      <c r="BD327" s="413"/>
      <c r="BE327" s="413"/>
      <c r="BF327" s="413"/>
      <c r="BG327" s="415"/>
      <c r="BH327" s="413"/>
      <c r="BI327" s="413"/>
      <c r="BJ327" s="413"/>
      <c r="BK327" s="413"/>
      <c r="BL327" s="413"/>
      <c r="BM327" s="415"/>
    </row>
    <row r="328" spans="1:65" s="42" customFormat="1" ht="5.25" customHeight="1" x14ac:dyDescent="0.25">
      <c r="A328" s="413"/>
      <c r="B328" s="413"/>
      <c r="C328" s="413"/>
      <c r="D328" s="413"/>
      <c r="E328" s="413"/>
      <c r="F328" s="413"/>
      <c r="G328" s="413"/>
      <c r="H328" s="413"/>
      <c r="I328" s="413"/>
      <c r="J328" s="413"/>
      <c r="K328" s="413"/>
      <c r="L328" s="413"/>
      <c r="M328" s="413"/>
      <c r="N328" s="434"/>
      <c r="O328" s="413"/>
      <c r="P328" s="436"/>
      <c r="Q328" s="439"/>
      <c r="R328" s="47" t="s">
        <v>640</v>
      </c>
      <c r="S328" s="44"/>
      <c r="T328" s="44"/>
      <c r="U328" s="416"/>
      <c r="V328" s="417"/>
      <c r="W328" s="432"/>
      <c r="X328" s="441"/>
      <c r="Y328" s="416"/>
      <c r="Z328" s="421"/>
      <c r="AA328" s="426"/>
      <c r="AB328" s="421"/>
      <c r="AC328" s="426"/>
      <c r="AD328" s="428"/>
      <c r="AE328" s="421"/>
      <c r="AF328" s="421"/>
      <c r="AG328" s="421"/>
      <c r="AH328" s="417"/>
      <c r="AI328" s="423"/>
      <c r="AJ328" s="423"/>
      <c r="AK328" s="46"/>
      <c r="AL328" s="416"/>
      <c r="AM328" s="417"/>
      <c r="AN328" s="432"/>
      <c r="AO328" s="418"/>
      <c r="AP328" s="413"/>
      <c r="AQ328" s="414"/>
      <c r="AR328" s="414"/>
      <c r="AS328" s="414"/>
      <c r="AT328" s="414"/>
      <c r="AU328" s="413"/>
      <c r="AV328" s="413"/>
      <c r="AW328" s="413"/>
      <c r="AX328" s="413"/>
      <c r="AY328" s="414"/>
      <c r="AZ328" s="414"/>
      <c r="BA328" s="414"/>
      <c r="BB328" s="413"/>
      <c r="BC328" s="413"/>
      <c r="BD328" s="413"/>
      <c r="BE328" s="414"/>
      <c r="BF328" s="414"/>
      <c r="BG328" s="414"/>
      <c r="BH328" s="413"/>
      <c r="BI328" s="413"/>
      <c r="BJ328" s="413"/>
      <c r="BK328" s="414"/>
      <c r="BL328" s="414"/>
      <c r="BM328" s="414"/>
    </row>
    <row r="329" spans="1:65" s="42" customFormat="1" ht="5.25" customHeight="1" x14ac:dyDescent="0.25">
      <c r="A329" s="413"/>
      <c r="B329" s="413"/>
      <c r="C329" s="413"/>
      <c r="D329" s="413"/>
      <c r="E329" s="413"/>
      <c r="F329" s="413"/>
      <c r="G329" s="413"/>
      <c r="H329" s="413"/>
      <c r="I329" s="413"/>
      <c r="J329" s="413"/>
      <c r="K329" s="413"/>
      <c r="L329" s="413"/>
      <c r="M329" s="413"/>
      <c r="N329" s="434"/>
      <c r="O329" s="413"/>
      <c r="P329" s="436"/>
      <c r="Q329" s="439"/>
      <c r="R329" s="47" t="s">
        <v>641</v>
      </c>
      <c r="S329" s="44"/>
      <c r="T329" s="44"/>
      <c r="U329" s="416"/>
      <c r="V329" s="417"/>
      <c r="W329" s="432"/>
      <c r="X329" s="441"/>
      <c r="Y329" s="416"/>
      <c r="Z329" s="421"/>
      <c r="AA329" s="426"/>
      <c r="AB329" s="421"/>
      <c r="AC329" s="426"/>
      <c r="AD329" s="428"/>
      <c r="AE329" s="421"/>
      <c r="AF329" s="421"/>
      <c r="AG329" s="421"/>
      <c r="AH329" s="417"/>
      <c r="AI329" s="423"/>
      <c r="AJ329" s="423"/>
      <c r="AK329" s="46"/>
      <c r="AL329" s="416"/>
      <c r="AM329" s="417"/>
      <c r="AN329" s="432"/>
      <c r="AO329" s="418"/>
      <c r="AP329" s="413"/>
      <c r="AQ329" s="414"/>
      <c r="AR329" s="414"/>
      <c r="AS329" s="414"/>
      <c r="AT329" s="414"/>
      <c r="AU329" s="413"/>
      <c r="AV329" s="413"/>
      <c r="AW329" s="413"/>
      <c r="AX329" s="413"/>
      <c r="AY329" s="414"/>
      <c r="AZ329" s="414"/>
      <c r="BA329" s="414"/>
      <c r="BB329" s="413"/>
      <c r="BC329" s="413"/>
      <c r="BD329" s="413"/>
      <c r="BE329" s="414"/>
      <c r="BF329" s="414"/>
      <c r="BG329" s="414"/>
      <c r="BH329" s="413"/>
      <c r="BI329" s="413"/>
      <c r="BJ329" s="413"/>
      <c r="BK329" s="414"/>
      <c r="BL329" s="414"/>
      <c r="BM329" s="414"/>
    </row>
    <row r="330" spans="1:65" s="42" customFormat="1" ht="5.25" customHeight="1" x14ac:dyDescent="0.25">
      <c r="A330" s="413"/>
      <c r="B330" s="413"/>
      <c r="C330" s="413"/>
      <c r="D330" s="413"/>
      <c r="E330" s="413"/>
      <c r="F330" s="413"/>
      <c r="G330" s="413"/>
      <c r="H330" s="413"/>
      <c r="I330" s="413"/>
      <c r="J330" s="413"/>
      <c r="K330" s="413"/>
      <c r="L330" s="413"/>
      <c r="M330" s="413"/>
      <c r="N330" s="434"/>
      <c r="O330" s="413"/>
      <c r="P330" s="436"/>
      <c r="Q330" s="439"/>
      <c r="R330" s="47" t="s">
        <v>642</v>
      </c>
      <c r="S330" s="44"/>
      <c r="T330" s="44"/>
      <c r="U330" s="416"/>
      <c r="V330" s="417"/>
      <c r="W330" s="432"/>
      <c r="X330" s="441"/>
      <c r="Y330" s="416"/>
      <c r="Z330" s="421"/>
      <c r="AA330" s="426"/>
      <c r="AB330" s="421"/>
      <c r="AC330" s="426"/>
      <c r="AD330" s="428"/>
      <c r="AE330" s="421"/>
      <c r="AF330" s="421"/>
      <c r="AG330" s="421"/>
      <c r="AH330" s="417"/>
      <c r="AI330" s="423"/>
      <c r="AJ330" s="423"/>
      <c r="AK330" s="46"/>
      <c r="AL330" s="416"/>
      <c r="AM330" s="417"/>
      <c r="AN330" s="432"/>
      <c r="AO330" s="418"/>
      <c r="AP330" s="413"/>
      <c r="AQ330" s="414"/>
      <c r="AR330" s="414"/>
      <c r="AS330" s="414"/>
      <c r="AT330" s="414"/>
      <c r="AU330" s="413"/>
      <c r="AV330" s="413"/>
      <c r="AW330" s="413"/>
      <c r="AX330" s="413"/>
      <c r="AY330" s="414"/>
      <c r="AZ330" s="414"/>
      <c r="BA330" s="414"/>
      <c r="BB330" s="413"/>
      <c r="BC330" s="413"/>
      <c r="BD330" s="413"/>
      <c r="BE330" s="414"/>
      <c r="BF330" s="414"/>
      <c r="BG330" s="414"/>
      <c r="BH330" s="413"/>
      <c r="BI330" s="413"/>
      <c r="BJ330" s="413"/>
      <c r="BK330" s="414"/>
      <c r="BL330" s="414"/>
      <c r="BM330" s="414"/>
    </row>
    <row r="331" spans="1:65" s="42" customFormat="1" ht="5.25" customHeight="1" x14ac:dyDescent="0.25">
      <c r="A331" s="413"/>
      <c r="B331" s="413"/>
      <c r="C331" s="413"/>
      <c r="D331" s="413"/>
      <c r="E331" s="413"/>
      <c r="F331" s="413"/>
      <c r="G331" s="413"/>
      <c r="H331" s="413"/>
      <c r="I331" s="413"/>
      <c r="J331" s="413"/>
      <c r="K331" s="413"/>
      <c r="L331" s="413"/>
      <c r="M331" s="413"/>
      <c r="N331" s="434"/>
      <c r="O331" s="413"/>
      <c r="P331" s="436"/>
      <c r="Q331" s="439"/>
      <c r="R331" s="47" t="s">
        <v>643</v>
      </c>
      <c r="S331" s="44"/>
      <c r="T331" s="44"/>
      <c r="U331" s="416"/>
      <c r="V331" s="417"/>
      <c r="W331" s="432"/>
      <c r="X331" s="441"/>
      <c r="Y331" s="416"/>
      <c r="Z331" s="421"/>
      <c r="AA331" s="426"/>
      <c r="AB331" s="421"/>
      <c r="AC331" s="426"/>
      <c r="AD331" s="428"/>
      <c r="AE331" s="421"/>
      <c r="AF331" s="421"/>
      <c r="AG331" s="421"/>
      <c r="AH331" s="417"/>
      <c r="AI331" s="423"/>
      <c r="AJ331" s="423"/>
      <c r="AK331" s="46"/>
      <c r="AL331" s="416"/>
      <c r="AM331" s="417"/>
      <c r="AN331" s="432"/>
      <c r="AO331" s="418"/>
      <c r="AP331" s="413"/>
      <c r="AQ331" s="414"/>
      <c r="AR331" s="414"/>
      <c r="AS331" s="414"/>
      <c r="AT331" s="414"/>
      <c r="AU331" s="413"/>
      <c r="AV331" s="413"/>
      <c r="AW331" s="413"/>
      <c r="AX331" s="413"/>
      <c r="AY331" s="414"/>
      <c r="AZ331" s="414"/>
      <c r="BA331" s="414"/>
      <c r="BB331" s="413"/>
      <c r="BC331" s="413"/>
      <c r="BD331" s="413"/>
      <c r="BE331" s="414"/>
      <c r="BF331" s="414"/>
      <c r="BG331" s="414"/>
      <c r="BH331" s="413"/>
      <c r="BI331" s="413"/>
      <c r="BJ331" s="413"/>
      <c r="BK331" s="414"/>
      <c r="BL331" s="414"/>
      <c r="BM331" s="414"/>
    </row>
    <row r="332" spans="1:65" s="42" customFormat="1" ht="5.25" customHeight="1" x14ac:dyDescent="0.25">
      <c r="A332" s="413"/>
      <c r="B332" s="413"/>
      <c r="C332" s="413"/>
      <c r="D332" s="413"/>
      <c r="E332" s="413"/>
      <c r="F332" s="413"/>
      <c r="G332" s="413"/>
      <c r="H332" s="413"/>
      <c r="I332" s="413"/>
      <c r="J332" s="413"/>
      <c r="K332" s="413"/>
      <c r="L332" s="413"/>
      <c r="M332" s="413"/>
      <c r="N332" s="434"/>
      <c r="O332" s="413"/>
      <c r="P332" s="436"/>
      <c r="Q332" s="439"/>
      <c r="R332" s="47" t="s">
        <v>644</v>
      </c>
      <c r="S332" s="44"/>
      <c r="T332" s="44"/>
      <c r="U332" s="416"/>
      <c r="V332" s="417"/>
      <c r="W332" s="432"/>
      <c r="X332" s="441"/>
      <c r="Y332" s="416"/>
      <c r="Z332" s="421"/>
      <c r="AA332" s="426"/>
      <c r="AB332" s="421"/>
      <c r="AC332" s="426"/>
      <c r="AD332" s="428"/>
      <c r="AE332" s="421"/>
      <c r="AF332" s="421"/>
      <c r="AG332" s="421"/>
      <c r="AH332" s="417"/>
      <c r="AI332" s="423"/>
      <c r="AJ332" s="423"/>
      <c r="AK332" s="46"/>
      <c r="AL332" s="416"/>
      <c r="AM332" s="417"/>
      <c r="AN332" s="432"/>
      <c r="AO332" s="418"/>
      <c r="AP332" s="413"/>
      <c r="AQ332" s="414"/>
      <c r="AR332" s="414"/>
      <c r="AS332" s="414"/>
      <c r="AT332" s="414"/>
      <c r="AU332" s="413"/>
      <c r="AV332" s="413"/>
      <c r="AW332" s="413"/>
      <c r="AX332" s="413"/>
      <c r="AY332" s="414"/>
      <c r="AZ332" s="414"/>
      <c r="BA332" s="414"/>
      <c r="BB332" s="413"/>
      <c r="BC332" s="413"/>
      <c r="BD332" s="413"/>
      <c r="BE332" s="414"/>
      <c r="BF332" s="414"/>
      <c r="BG332" s="414"/>
      <c r="BH332" s="413"/>
      <c r="BI332" s="413"/>
      <c r="BJ332" s="413"/>
      <c r="BK332" s="414"/>
      <c r="BL332" s="414"/>
      <c r="BM332" s="414"/>
    </row>
    <row r="333" spans="1:65" s="42" customFormat="1" ht="5.25" customHeight="1" x14ac:dyDescent="0.25">
      <c r="A333" s="413"/>
      <c r="B333" s="413"/>
      <c r="C333" s="413"/>
      <c r="D333" s="413"/>
      <c r="E333" s="413"/>
      <c r="F333" s="413"/>
      <c r="G333" s="413"/>
      <c r="H333" s="413"/>
      <c r="I333" s="413"/>
      <c r="J333" s="413"/>
      <c r="K333" s="413"/>
      <c r="L333" s="413"/>
      <c r="M333" s="413"/>
      <c r="N333" s="434"/>
      <c r="O333" s="413"/>
      <c r="P333" s="436"/>
      <c r="Q333" s="439"/>
      <c r="R333" s="47" t="s">
        <v>645</v>
      </c>
      <c r="S333" s="44"/>
      <c r="T333" s="44"/>
      <c r="U333" s="416"/>
      <c r="V333" s="417"/>
      <c r="W333" s="432"/>
      <c r="X333" s="441"/>
      <c r="Y333" s="416"/>
      <c r="Z333" s="421"/>
      <c r="AA333" s="427"/>
      <c r="AB333" s="421"/>
      <c r="AC333" s="427"/>
      <c r="AD333" s="428"/>
      <c r="AE333" s="421"/>
      <c r="AF333" s="421"/>
      <c r="AG333" s="421"/>
      <c r="AH333" s="417"/>
      <c r="AI333" s="423"/>
      <c r="AJ333" s="423"/>
      <c r="AK333" s="46"/>
      <c r="AL333" s="416"/>
      <c r="AM333" s="417"/>
      <c r="AN333" s="432"/>
      <c r="AO333" s="418"/>
      <c r="AP333" s="413"/>
      <c r="AQ333" s="414"/>
      <c r="AR333" s="414"/>
      <c r="AS333" s="414"/>
      <c r="AT333" s="414"/>
      <c r="AU333" s="413"/>
      <c r="AV333" s="413"/>
      <c r="AW333" s="413"/>
      <c r="AX333" s="413"/>
      <c r="AY333" s="414"/>
      <c r="AZ333" s="414"/>
      <c r="BA333" s="414"/>
      <c r="BB333" s="413"/>
      <c r="BC333" s="413"/>
      <c r="BD333" s="413"/>
      <c r="BE333" s="414"/>
      <c r="BF333" s="414"/>
      <c r="BG333" s="414"/>
      <c r="BH333" s="413"/>
      <c r="BI333" s="413"/>
      <c r="BJ333" s="413"/>
      <c r="BK333" s="414"/>
      <c r="BL333" s="414"/>
      <c r="BM333" s="414"/>
    </row>
    <row r="334" spans="1:65" s="42" customFormat="1" ht="5.25" customHeight="1" x14ac:dyDescent="0.25">
      <c r="A334" s="413"/>
      <c r="B334" s="413"/>
      <c r="C334" s="413"/>
      <c r="D334" s="413"/>
      <c r="E334" s="413"/>
      <c r="F334" s="413"/>
      <c r="G334" s="413"/>
      <c r="H334" s="413"/>
      <c r="I334" s="413"/>
      <c r="J334" s="413"/>
      <c r="K334" s="413"/>
      <c r="L334" s="413"/>
      <c r="M334" s="413"/>
      <c r="N334" s="434"/>
      <c r="O334" s="413"/>
      <c r="P334" s="436"/>
      <c r="Q334" s="439"/>
      <c r="R334" s="47" t="s">
        <v>646</v>
      </c>
      <c r="S334" s="44"/>
      <c r="T334" s="44"/>
      <c r="U334" s="416"/>
      <c r="V334" s="417"/>
      <c r="W334" s="432"/>
      <c r="X334" s="441"/>
      <c r="Y334" s="416" t="str">
        <f>IF(Z334="Preventivo","X",IF(Z327="Detectivo","X","X "))</f>
        <v xml:space="preserve">X </v>
      </c>
      <c r="Z334" s="419" t="s">
        <v>515</v>
      </c>
      <c r="AA334" s="425">
        <f>IF(Z334="","",IF(Z334="Preventivo",25%,15%))</f>
        <v>0.15</v>
      </c>
      <c r="AB334" s="419" t="s">
        <v>516</v>
      </c>
      <c r="AC334" s="429">
        <f>IF(AB334="Automatico",25%,15%)</f>
        <v>0.15</v>
      </c>
      <c r="AD334" s="417">
        <f>AA334+AC334</f>
        <v>0.3</v>
      </c>
      <c r="AE334" s="419"/>
      <c r="AF334" s="419"/>
      <c r="AG334" s="419"/>
      <c r="AH334" s="417" t="e">
        <f>AH327-(AH327*AD334)</f>
        <v>#VALUE!</v>
      </c>
      <c r="AI334" s="423"/>
      <c r="AJ334" s="423"/>
      <c r="AK334" s="46"/>
      <c r="AL334" s="416"/>
      <c r="AM334" s="417"/>
      <c r="AN334" s="432"/>
      <c r="AO334" s="418"/>
      <c r="AP334" s="413"/>
      <c r="AQ334" s="413"/>
      <c r="AR334" s="433"/>
      <c r="AS334" s="433"/>
      <c r="AT334" s="413"/>
      <c r="AU334" s="413"/>
      <c r="AV334" s="413"/>
      <c r="AW334" s="413"/>
      <c r="AX334" s="413"/>
      <c r="AY334" s="413"/>
      <c r="AZ334" s="413"/>
      <c r="BA334" s="415"/>
      <c r="BB334" s="413"/>
      <c r="BC334" s="413"/>
      <c r="BD334" s="413"/>
      <c r="BE334" s="413"/>
      <c r="BF334" s="413"/>
      <c r="BG334" s="415"/>
      <c r="BH334" s="413"/>
      <c r="BI334" s="413"/>
      <c r="BJ334" s="413"/>
      <c r="BK334" s="413"/>
      <c r="BL334" s="413"/>
      <c r="BM334" s="415"/>
    </row>
    <row r="335" spans="1:65" s="42" customFormat="1" ht="5.25" customHeight="1" x14ac:dyDescent="0.25">
      <c r="A335" s="413"/>
      <c r="B335" s="413"/>
      <c r="C335" s="413"/>
      <c r="D335" s="413"/>
      <c r="E335" s="413"/>
      <c r="F335" s="413"/>
      <c r="G335" s="413"/>
      <c r="H335" s="413"/>
      <c r="I335" s="413"/>
      <c r="J335" s="413"/>
      <c r="K335" s="413"/>
      <c r="L335" s="413"/>
      <c r="M335" s="413"/>
      <c r="N335" s="434"/>
      <c r="O335" s="413"/>
      <c r="P335" s="436"/>
      <c r="Q335" s="439"/>
      <c r="R335" s="47" t="s">
        <v>650</v>
      </c>
      <c r="S335" s="44"/>
      <c r="T335" s="44"/>
      <c r="U335" s="416"/>
      <c r="V335" s="417"/>
      <c r="W335" s="432"/>
      <c r="X335" s="441"/>
      <c r="Y335" s="428"/>
      <c r="Z335" s="421"/>
      <c r="AA335" s="426"/>
      <c r="AB335" s="421"/>
      <c r="AC335" s="430"/>
      <c r="AD335" s="428"/>
      <c r="AE335" s="419"/>
      <c r="AF335" s="421"/>
      <c r="AG335" s="421"/>
      <c r="AH335" s="417"/>
      <c r="AI335" s="423"/>
      <c r="AJ335" s="423"/>
      <c r="AK335" s="46"/>
      <c r="AL335" s="416"/>
      <c r="AM335" s="417"/>
      <c r="AN335" s="432"/>
      <c r="AO335" s="418"/>
      <c r="AP335" s="414"/>
      <c r="AQ335" s="414"/>
      <c r="AR335" s="414"/>
      <c r="AS335" s="414"/>
      <c r="AT335" s="414"/>
      <c r="AU335" s="413"/>
      <c r="AV335" s="414"/>
      <c r="AW335" s="414"/>
      <c r="AX335" s="414"/>
      <c r="AY335" s="414"/>
      <c r="AZ335" s="414"/>
      <c r="BA335" s="414"/>
      <c r="BB335" s="414"/>
      <c r="BC335" s="414"/>
      <c r="BD335" s="414"/>
      <c r="BE335" s="414"/>
      <c r="BF335" s="414"/>
      <c r="BG335" s="414"/>
      <c r="BH335" s="414"/>
      <c r="BI335" s="414"/>
      <c r="BJ335" s="414"/>
      <c r="BK335" s="414"/>
      <c r="BL335" s="414"/>
      <c r="BM335" s="414"/>
    </row>
    <row r="336" spans="1:65" s="42" customFormat="1" ht="5.25" customHeight="1" x14ac:dyDescent="0.25">
      <c r="A336" s="413"/>
      <c r="B336" s="413"/>
      <c r="C336" s="413"/>
      <c r="D336" s="413"/>
      <c r="E336" s="413"/>
      <c r="F336" s="413"/>
      <c r="G336" s="413"/>
      <c r="H336" s="413"/>
      <c r="I336" s="413"/>
      <c r="J336" s="413"/>
      <c r="K336" s="413"/>
      <c r="L336" s="413"/>
      <c r="M336" s="413"/>
      <c r="N336" s="434"/>
      <c r="O336" s="413"/>
      <c r="P336" s="436"/>
      <c r="Q336" s="439"/>
      <c r="R336" s="47" t="s">
        <v>651</v>
      </c>
      <c r="S336" s="44"/>
      <c r="T336" s="44"/>
      <c r="U336" s="416"/>
      <c r="V336" s="417"/>
      <c r="W336" s="432"/>
      <c r="X336" s="441"/>
      <c r="Y336" s="428"/>
      <c r="Z336" s="421"/>
      <c r="AA336" s="426"/>
      <c r="AB336" s="421"/>
      <c r="AC336" s="430"/>
      <c r="AD336" s="428"/>
      <c r="AE336" s="419"/>
      <c r="AF336" s="421"/>
      <c r="AG336" s="421"/>
      <c r="AH336" s="417"/>
      <c r="AI336" s="423"/>
      <c r="AJ336" s="423"/>
      <c r="AK336" s="46"/>
      <c r="AL336" s="416"/>
      <c r="AM336" s="417"/>
      <c r="AN336" s="432"/>
      <c r="AO336" s="418"/>
      <c r="AP336" s="414"/>
      <c r="AQ336" s="414"/>
      <c r="AR336" s="414"/>
      <c r="AS336" s="414"/>
      <c r="AT336" s="414"/>
      <c r="AU336" s="413"/>
      <c r="AV336" s="414"/>
      <c r="AW336" s="414"/>
      <c r="AX336" s="414"/>
      <c r="AY336" s="414"/>
      <c r="AZ336" s="414"/>
      <c r="BA336" s="414"/>
      <c r="BB336" s="414"/>
      <c r="BC336" s="414"/>
      <c r="BD336" s="414"/>
      <c r="BE336" s="414"/>
      <c r="BF336" s="414"/>
      <c r="BG336" s="414"/>
      <c r="BH336" s="414"/>
      <c r="BI336" s="414"/>
      <c r="BJ336" s="414"/>
      <c r="BK336" s="414"/>
      <c r="BL336" s="414"/>
      <c r="BM336" s="414"/>
    </row>
    <row r="337" spans="1:65" s="42" customFormat="1" ht="5.25" customHeight="1" x14ac:dyDescent="0.25">
      <c r="A337" s="413"/>
      <c r="B337" s="413"/>
      <c r="C337" s="413"/>
      <c r="D337" s="413"/>
      <c r="E337" s="413"/>
      <c r="F337" s="413"/>
      <c r="G337" s="413"/>
      <c r="H337" s="413"/>
      <c r="I337" s="413"/>
      <c r="J337" s="413"/>
      <c r="K337" s="413"/>
      <c r="L337" s="413"/>
      <c r="M337" s="413"/>
      <c r="N337" s="434"/>
      <c r="O337" s="413"/>
      <c r="P337" s="436"/>
      <c r="Q337" s="439"/>
      <c r="R337" s="47" t="s">
        <v>652</v>
      </c>
      <c r="S337" s="44"/>
      <c r="T337" s="44"/>
      <c r="U337" s="416"/>
      <c r="V337" s="417"/>
      <c r="W337" s="432"/>
      <c r="X337" s="441"/>
      <c r="Y337" s="428"/>
      <c r="Z337" s="421"/>
      <c r="AA337" s="426"/>
      <c r="AB337" s="421"/>
      <c r="AC337" s="430"/>
      <c r="AD337" s="428"/>
      <c r="AE337" s="419"/>
      <c r="AF337" s="421"/>
      <c r="AG337" s="421"/>
      <c r="AH337" s="417"/>
      <c r="AI337" s="423"/>
      <c r="AJ337" s="423"/>
      <c r="AK337" s="46"/>
      <c r="AL337" s="416"/>
      <c r="AM337" s="417"/>
      <c r="AN337" s="432"/>
      <c r="AO337" s="418"/>
      <c r="AP337" s="414"/>
      <c r="AQ337" s="414"/>
      <c r="AR337" s="414"/>
      <c r="AS337" s="414"/>
      <c r="AT337" s="414"/>
      <c r="AU337" s="413"/>
      <c r="AV337" s="414"/>
      <c r="AW337" s="414"/>
      <c r="AX337" s="414"/>
      <c r="AY337" s="414"/>
      <c r="AZ337" s="414"/>
      <c r="BA337" s="414"/>
      <c r="BB337" s="414"/>
      <c r="BC337" s="414"/>
      <c r="BD337" s="414"/>
      <c r="BE337" s="414"/>
      <c r="BF337" s="414"/>
      <c r="BG337" s="414"/>
      <c r="BH337" s="414"/>
      <c r="BI337" s="414"/>
      <c r="BJ337" s="414"/>
      <c r="BK337" s="414"/>
      <c r="BL337" s="414"/>
      <c r="BM337" s="414"/>
    </row>
    <row r="338" spans="1:65" s="42" customFormat="1" ht="5.25" customHeight="1" x14ac:dyDescent="0.25">
      <c r="A338" s="413"/>
      <c r="B338" s="413"/>
      <c r="C338" s="413"/>
      <c r="D338" s="413"/>
      <c r="E338" s="413"/>
      <c r="F338" s="413"/>
      <c r="G338" s="413"/>
      <c r="H338" s="413"/>
      <c r="I338" s="413"/>
      <c r="J338" s="413"/>
      <c r="K338" s="413"/>
      <c r="L338" s="413"/>
      <c r="M338" s="413"/>
      <c r="N338" s="434"/>
      <c r="O338" s="413"/>
      <c r="P338" s="436"/>
      <c r="Q338" s="439"/>
      <c r="R338" s="47" t="s">
        <v>653</v>
      </c>
      <c r="S338" s="44"/>
      <c r="T338" s="44"/>
      <c r="U338" s="416"/>
      <c r="V338" s="417"/>
      <c r="W338" s="432"/>
      <c r="X338" s="441"/>
      <c r="Y338" s="428"/>
      <c r="Z338" s="421"/>
      <c r="AA338" s="426"/>
      <c r="AB338" s="421"/>
      <c r="AC338" s="430"/>
      <c r="AD338" s="428"/>
      <c r="AE338" s="419"/>
      <c r="AF338" s="421"/>
      <c r="AG338" s="421"/>
      <c r="AH338" s="417"/>
      <c r="AI338" s="423"/>
      <c r="AJ338" s="423"/>
      <c r="AK338" s="46"/>
      <c r="AL338" s="416"/>
      <c r="AM338" s="417"/>
      <c r="AN338" s="432"/>
      <c r="AO338" s="418"/>
      <c r="AP338" s="414"/>
      <c r="AQ338" s="414"/>
      <c r="AR338" s="414"/>
      <c r="AS338" s="414"/>
      <c r="AT338" s="414"/>
      <c r="AU338" s="413"/>
      <c r="AV338" s="414"/>
      <c r="AW338" s="414"/>
      <c r="AX338" s="414"/>
      <c r="AY338" s="414"/>
      <c r="AZ338" s="414"/>
      <c r="BA338" s="414"/>
      <c r="BB338" s="414"/>
      <c r="BC338" s="414"/>
      <c r="BD338" s="414"/>
      <c r="BE338" s="414"/>
      <c r="BF338" s="414"/>
      <c r="BG338" s="414"/>
      <c r="BH338" s="414"/>
      <c r="BI338" s="414"/>
      <c r="BJ338" s="414"/>
      <c r="BK338" s="414"/>
      <c r="BL338" s="414"/>
      <c r="BM338" s="414"/>
    </row>
    <row r="339" spans="1:65" s="42" customFormat="1" ht="5.25" customHeight="1" x14ac:dyDescent="0.25">
      <c r="A339" s="413"/>
      <c r="B339" s="413"/>
      <c r="C339" s="413"/>
      <c r="D339" s="413"/>
      <c r="E339" s="413"/>
      <c r="F339" s="413"/>
      <c r="G339" s="413"/>
      <c r="H339" s="413"/>
      <c r="I339" s="413"/>
      <c r="J339" s="413"/>
      <c r="K339" s="413"/>
      <c r="L339" s="413"/>
      <c r="M339" s="413"/>
      <c r="N339" s="434"/>
      <c r="O339" s="413"/>
      <c r="P339" s="436"/>
      <c r="Q339" s="439"/>
      <c r="R339" s="47" t="s">
        <v>654</v>
      </c>
      <c r="S339" s="44"/>
      <c r="T339" s="44"/>
      <c r="U339" s="416"/>
      <c r="V339" s="417"/>
      <c r="W339" s="432"/>
      <c r="X339" s="441"/>
      <c r="Y339" s="428"/>
      <c r="Z339" s="421"/>
      <c r="AA339" s="426"/>
      <c r="AB339" s="421"/>
      <c r="AC339" s="430"/>
      <c r="AD339" s="428"/>
      <c r="AE339" s="419"/>
      <c r="AF339" s="421"/>
      <c r="AG339" s="421"/>
      <c r="AH339" s="417"/>
      <c r="AI339" s="423"/>
      <c r="AJ339" s="423"/>
      <c r="AK339" s="46"/>
      <c r="AL339" s="416"/>
      <c r="AM339" s="417"/>
      <c r="AN339" s="432"/>
      <c r="AO339" s="418"/>
      <c r="AP339" s="414"/>
      <c r="AQ339" s="414"/>
      <c r="AR339" s="414"/>
      <c r="AS339" s="414"/>
      <c r="AT339" s="414"/>
      <c r="AU339" s="413"/>
      <c r="AV339" s="414"/>
      <c r="AW339" s="414"/>
      <c r="AX339" s="414"/>
      <c r="AY339" s="414"/>
      <c r="AZ339" s="414"/>
      <c r="BA339" s="414"/>
      <c r="BB339" s="414"/>
      <c r="BC339" s="414"/>
      <c r="BD339" s="414"/>
      <c r="BE339" s="414"/>
      <c r="BF339" s="414"/>
      <c r="BG339" s="414"/>
      <c r="BH339" s="414"/>
      <c r="BI339" s="414"/>
      <c r="BJ339" s="414"/>
      <c r="BK339" s="414"/>
      <c r="BL339" s="414"/>
      <c r="BM339" s="414"/>
    </row>
    <row r="340" spans="1:65" s="42" customFormat="1" ht="5.25" customHeight="1" x14ac:dyDescent="0.25">
      <c r="A340" s="413"/>
      <c r="B340" s="413"/>
      <c r="C340" s="413"/>
      <c r="D340" s="413"/>
      <c r="E340" s="413"/>
      <c r="F340" s="413"/>
      <c r="G340" s="413"/>
      <c r="H340" s="413"/>
      <c r="I340" s="413"/>
      <c r="J340" s="413"/>
      <c r="K340" s="413"/>
      <c r="L340" s="413"/>
      <c r="M340" s="413"/>
      <c r="N340" s="434"/>
      <c r="O340" s="413"/>
      <c r="P340" s="436"/>
      <c r="Q340" s="439"/>
      <c r="R340" s="47" t="s">
        <v>655</v>
      </c>
      <c r="S340" s="44"/>
      <c r="T340" s="44"/>
      <c r="U340" s="416"/>
      <c r="V340" s="417"/>
      <c r="W340" s="432"/>
      <c r="X340" s="441"/>
      <c r="Y340" s="428"/>
      <c r="Z340" s="421"/>
      <c r="AA340" s="426"/>
      <c r="AB340" s="421"/>
      <c r="AC340" s="430"/>
      <c r="AD340" s="428"/>
      <c r="AE340" s="419"/>
      <c r="AF340" s="421"/>
      <c r="AG340" s="421"/>
      <c r="AH340" s="417"/>
      <c r="AI340" s="423"/>
      <c r="AJ340" s="423"/>
      <c r="AK340" s="46"/>
      <c r="AL340" s="416"/>
      <c r="AM340" s="417"/>
      <c r="AN340" s="432"/>
      <c r="AO340" s="418"/>
      <c r="AP340" s="414"/>
      <c r="AQ340" s="414"/>
      <c r="AR340" s="414"/>
      <c r="AS340" s="414"/>
      <c r="AT340" s="414"/>
      <c r="AU340" s="413"/>
      <c r="AV340" s="414"/>
      <c r="AW340" s="414"/>
      <c r="AX340" s="414"/>
      <c r="AY340" s="414"/>
      <c r="AZ340" s="414"/>
      <c r="BA340" s="414"/>
      <c r="BB340" s="414"/>
      <c r="BC340" s="414"/>
      <c r="BD340" s="414"/>
      <c r="BE340" s="414"/>
      <c r="BF340" s="414"/>
      <c r="BG340" s="414"/>
      <c r="BH340" s="414"/>
      <c r="BI340" s="414"/>
      <c r="BJ340" s="414"/>
      <c r="BK340" s="414"/>
      <c r="BL340" s="414"/>
      <c r="BM340" s="414"/>
    </row>
    <row r="341" spans="1:65" s="42" customFormat="1" ht="5.25" customHeight="1" x14ac:dyDescent="0.25">
      <c r="A341" s="413"/>
      <c r="B341" s="413"/>
      <c r="C341" s="413"/>
      <c r="D341" s="413"/>
      <c r="E341" s="413"/>
      <c r="F341" s="413"/>
      <c r="G341" s="413"/>
      <c r="H341" s="413"/>
      <c r="I341" s="413"/>
      <c r="J341" s="413"/>
      <c r="K341" s="413"/>
      <c r="L341" s="413"/>
      <c r="M341" s="413"/>
      <c r="N341" s="434"/>
      <c r="O341" s="413"/>
      <c r="P341" s="436"/>
      <c r="Q341" s="439"/>
      <c r="R341" s="47" t="s">
        <v>656</v>
      </c>
      <c r="S341" s="44"/>
      <c r="T341" s="44"/>
      <c r="U341" s="416"/>
      <c r="V341" s="417"/>
      <c r="W341" s="432"/>
      <c r="X341" s="441"/>
      <c r="Y341" s="428"/>
      <c r="Z341" s="421"/>
      <c r="AA341" s="426"/>
      <c r="AB341" s="421"/>
      <c r="AC341" s="430"/>
      <c r="AD341" s="428"/>
      <c r="AE341" s="419"/>
      <c r="AF341" s="421"/>
      <c r="AG341" s="421"/>
      <c r="AH341" s="417"/>
      <c r="AI341" s="423"/>
      <c r="AJ341" s="423"/>
      <c r="AK341" s="46"/>
      <c r="AL341" s="416"/>
      <c r="AM341" s="417"/>
      <c r="AN341" s="432"/>
      <c r="AO341" s="418"/>
      <c r="AP341" s="414"/>
      <c r="AQ341" s="414"/>
      <c r="AR341" s="414"/>
      <c r="AS341" s="414"/>
      <c r="AT341" s="414"/>
      <c r="AU341" s="413"/>
      <c r="AV341" s="414"/>
      <c r="AW341" s="414"/>
      <c r="AX341" s="414"/>
      <c r="AY341" s="414"/>
      <c r="AZ341" s="414"/>
      <c r="BA341" s="414"/>
      <c r="BB341" s="414"/>
      <c r="BC341" s="414"/>
      <c r="BD341" s="414"/>
      <c r="BE341" s="414"/>
      <c r="BF341" s="414"/>
      <c r="BG341" s="414"/>
      <c r="BH341" s="414"/>
      <c r="BI341" s="414"/>
      <c r="BJ341" s="414"/>
      <c r="BK341" s="414"/>
      <c r="BL341" s="414"/>
      <c r="BM341" s="414"/>
    </row>
    <row r="342" spans="1:65" s="42" customFormat="1" ht="5.25" customHeight="1" x14ac:dyDescent="0.25">
      <c r="A342" s="413"/>
      <c r="B342" s="413"/>
      <c r="C342" s="413"/>
      <c r="D342" s="413"/>
      <c r="E342" s="413"/>
      <c r="F342" s="413"/>
      <c r="G342" s="413"/>
      <c r="H342" s="413"/>
      <c r="I342" s="413"/>
      <c r="J342" s="413"/>
      <c r="K342" s="413"/>
      <c r="L342" s="413"/>
      <c r="M342" s="413"/>
      <c r="N342" s="434"/>
      <c r="O342" s="413"/>
      <c r="P342" s="436"/>
      <c r="Q342" s="439"/>
      <c r="R342" s="47" t="s">
        <v>657</v>
      </c>
      <c r="S342" s="44"/>
      <c r="T342" s="44"/>
      <c r="U342" s="416"/>
      <c r="V342" s="417"/>
      <c r="W342" s="432"/>
      <c r="X342" s="441"/>
      <c r="Y342" s="428"/>
      <c r="Z342" s="421"/>
      <c r="AA342" s="426"/>
      <c r="AB342" s="421"/>
      <c r="AC342" s="430"/>
      <c r="AD342" s="428"/>
      <c r="AE342" s="419"/>
      <c r="AF342" s="421"/>
      <c r="AG342" s="421"/>
      <c r="AH342" s="417"/>
      <c r="AI342" s="423"/>
      <c r="AJ342" s="423"/>
      <c r="AK342" s="46"/>
      <c r="AL342" s="416"/>
      <c r="AM342" s="417"/>
      <c r="AN342" s="432"/>
      <c r="AO342" s="418"/>
      <c r="AP342" s="414"/>
      <c r="AQ342" s="414"/>
      <c r="AR342" s="414"/>
      <c r="AS342" s="414"/>
      <c r="AT342" s="414"/>
      <c r="AU342" s="413"/>
      <c r="AV342" s="414"/>
      <c r="AW342" s="414"/>
      <c r="AX342" s="414"/>
      <c r="AY342" s="414"/>
      <c r="AZ342" s="414"/>
      <c r="BA342" s="414"/>
      <c r="BB342" s="414"/>
      <c r="BC342" s="414"/>
      <c r="BD342" s="414"/>
      <c r="BE342" s="414"/>
      <c r="BF342" s="414"/>
      <c r="BG342" s="414"/>
      <c r="BH342" s="414"/>
      <c r="BI342" s="414"/>
      <c r="BJ342" s="414"/>
      <c r="BK342" s="414"/>
      <c r="BL342" s="414"/>
      <c r="BM342" s="414"/>
    </row>
    <row r="343" spans="1:65" s="42" customFormat="1" ht="5.25" customHeight="1" x14ac:dyDescent="0.25">
      <c r="A343" s="413"/>
      <c r="B343" s="413"/>
      <c r="C343" s="413"/>
      <c r="D343" s="413"/>
      <c r="E343" s="413"/>
      <c r="F343" s="413"/>
      <c r="G343" s="413"/>
      <c r="H343" s="413"/>
      <c r="I343" s="413"/>
      <c r="J343" s="413"/>
      <c r="K343" s="413"/>
      <c r="L343" s="413"/>
      <c r="M343" s="413"/>
      <c r="N343" s="434"/>
      <c r="O343" s="413"/>
      <c r="P343" s="436"/>
      <c r="Q343" s="439"/>
      <c r="R343" s="47" t="s">
        <v>658</v>
      </c>
      <c r="S343" s="44"/>
      <c r="T343" s="44"/>
      <c r="U343" s="416"/>
      <c r="V343" s="417"/>
      <c r="W343" s="432"/>
      <c r="X343" s="441"/>
      <c r="Y343" s="428"/>
      <c r="Z343" s="421"/>
      <c r="AA343" s="426"/>
      <c r="AB343" s="421"/>
      <c r="AC343" s="430"/>
      <c r="AD343" s="428"/>
      <c r="AE343" s="419"/>
      <c r="AF343" s="421"/>
      <c r="AG343" s="421"/>
      <c r="AH343" s="417"/>
      <c r="AI343" s="423"/>
      <c r="AJ343" s="423"/>
      <c r="AK343" s="46"/>
      <c r="AL343" s="416"/>
      <c r="AM343" s="417"/>
      <c r="AN343" s="432"/>
      <c r="AO343" s="418"/>
      <c r="AP343" s="414"/>
      <c r="AQ343" s="414"/>
      <c r="AR343" s="414"/>
      <c r="AS343" s="414"/>
      <c r="AT343" s="414"/>
      <c r="AU343" s="413"/>
      <c r="AV343" s="414"/>
      <c r="AW343" s="414"/>
      <c r="AX343" s="414"/>
      <c r="AY343" s="414"/>
      <c r="AZ343" s="414"/>
      <c r="BA343" s="414"/>
      <c r="BB343" s="414"/>
      <c r="BC343" s="414"/>
      <c r="BD343" s="414"/>
      <c r="BE343" s="414"/>
      <c r="BF343" s="414"/>
      <c r="BG343" s="414"/>
      <c r="BH343" s="414"/>
      <c r="BI343" s="414"/>
      <c r="BJ343" s="414"/>
      <c r="BK343" s="414"/>
      <c r="BL343" s="414"/>
      <c r="BM343" s="414"/>
    </row>
    <row r="344" spans="1:65" s="42" customFormat="1" ht="5.25" customHeight="1" x14ac:dyDescent="0.25">
      <c r="A344" s="413"/>
      <c r="B344" s="413"/>
      <c r="C344" s="413"/>
      <c r="D344" s="413"/>
      <c r="E344" s="413"/>
      <c r="F344" s="413"/>
      <c r="G344" s="413"/>
      <c r="H344" s="413"/>
      <c r="I344" s="413"/>
      <c r="J344" s="413"/>
      <c r="K344" s="413"/>
      <c r="L344" s="413"/>
      <c r="M344" s="413"/>
      <c r="N344" s="434"/>
      <c r="O344" s="413"/>
      <c r="P344" s="436"/>
      <c r="Q344" s="439"/>
      <c r="R344" s="47" t="s">
        <v>659</v>
      </c>
      <c r="S344" s="44"/>
      <c r="T344" s="44"/>
      <c r="U344" s="416"/>
      <c r="V344" s="417"/>
      <c r="W344" s="432"/>
      <c r="X344" s="441"/>
      <c r="Y344" s="428"/>
      <c r="Z344" s="421"/>
      <c r="AA344" s="426"/>
      <c r="AB344" s="421"/>
      <c r="AC344" s="430"/>
      <c r="AD344" s="428"/>
      <c r="AE344" s="419"/>
      <c r="AF344" s="421"/>
      <c r="AG344" s="421"/>
      <c r="AH344" s="417"/>
      <c r="AI344" s="423"/>
      <c r="AJ344" s="423"/>
      <c r="AK344" s="46"/>
      <c r="AL344" s="416"/>
      <c r="AM344" s="417"/>
      <c r="AN344" s="432"/>
      <c r="AO344" s="418"/>
      <c r="AP344" s="414"/>
      <c r="AQ344" s="414"/>
      <c r="AR344" s="414"/>
      <c r="AS344" s="414"/>
      <c r="AT344" s="414"/>
      <c r="AU344" s="413"/>
      <c r="AV344" s="414"/>
      <c r="AW344" s="414"/>
      <c r="AX344" s="414"/>
      <c r="AY344" s="414"/>
      <c r="AZ344" s="414"/>
      <c r="BA344" s="414"/>
      <c r="BB344" s="414"/>
      <c r="BC344" s="414"/>
      <c r="BD344" s="414"/>
      <c r="BE344" s="414"/>
      <c r="BF344" s="414"/>
      <c r="BG344" s="414"/>
      <c r="BH344" s="414"/>
      <c r="BI344" s="414"/>
      <c r="BJ344" s="414"/>
      <c r="BK344" s="414"/>
      <c r="BL344" s="414"/>
      <c r="BM344" s="414"/>
    </row>
    <row r="345" spans="1:65" s="42" customFormat="1" ht="5.25" customHeight="1" x14ac:dyDescent="0.25">
      <c r="A345" s="413"/>
      <c r="B345" s="413"/>
      <c r="C345" s="413"/>
      <c r="D345" s="413"/>
      <c r="E345" s="413"/>
      <c r="F345" s="413"/>
      <c r="G345" s="413"/>
      <c r="H345" s="413"/>
      <c r="I345" s="413"/>
      <c r="J345" s="413"/>
      <c r="K345" s="413"/>
      <c r="L345" s="413"/>
      <c r="M345" s="413"/>
      <c r="N345" s="434"/>
      <c r="O345" s="413"/>
      <c r="P345" s="436"/>
      <c r="Q345" s="439"/>
      <c r="R345" s="47" t="s">
        <v>660</v>
      </c>
      <c r="S345" s="44"/>
      <c r="T345" s="44"/>
      <c r="U345" s="416"/>
      <c r="V345" s="417"/>
      <c r="W345" s="432"/>
      <c r="X345" s="441"/>
      <c r="Y345" s="428"/>
      <c r="Z345" s="421"/>
      <c r="AA345" s="426"/>
      <c r="AB345" s="421"/>
      <c r="AC345" s="430"/>
      <c r="AD345" s="428"/>
      <c r="AE345" s="419"/>
      <c r="AF345" s="421"/>
      <c r="AG345" s="421"/>
      <c r="AH345" s="417"/>
      <c r="AI345" s="423"/>
      <c r="AJ345" s="423"/>
      <c r="AK345" s="46"/>
      <c r="AL345" s="416"/>
      <c r="AM345" s="417"/>
      <c r="AN345" s="432"/>
      <c r="AO345" s="418"/>
      <c r="AP345" s="414"/>
      <c r="AQ345" s="414"/>
      <c r="AR345" s="414"/>
      <c r="AS345" s="414"/>
      <c r="AT345" s="414"/>
      <c r="AU345" s="413"/>
      <c r="AV345" s="414"/>
      <c r="AW345" s="414"/>
      <c r="AX345" s="414"/>
      <c r="AY345" s="414"/>
      <c r="AZ345" s="414"/>
      <c r="BA345" s="414"/>
      <c r="BB345" s="414"/>
      <c r="BC345" s="414"/>
      <c r="BD345" s="414"/>
      <c r="BE345" s="414"/>
      <c r="BF345" s="414"/>
      <c r="BG345" s="414"/>
      <c r="BH345" s="414"/>
      <c r="BI345" s="414"/>
      <c r="BJ345" s="414"/>
      <c r="BK345" s="414"/>
      <c r="BL345" s="414"/>
      <c r="BM345" s="414"/>
    </row>
    <row r="346" spans="1:65" s="42" customFormat="1" ht="5.25" customHeight="1" x14ac:dyDescent="0.25">
      <c r="A346" s="413"/>
      <c r="B346" s="413"/>
      <c r="C346" s="413"/>
      <c r="D346" s="413"/>
      <c r="E346" s="413"/>
      <c r="F346" s="413"/>
      <c r="G346" s="413"/>
      <c r="H346" s="413"/>
      <c r="I346" s="413"/>
      <c r="J346" s="413"/>
      <c r="K346" s="413"/>
      <c r="L346" s="413"/>
      <c r="M346" s="413"/>
      <c r="N346" s="434"/>
      <c r="O346" s="413"/>
      <c r="P346" s="437"/>
      <c r="Q346" s="440"/>
      <c r="R346" s="45" t="s">
        <v>661</v>
      </c>
      <c r="S346" s="44">
        <f>COUNTA(S327:S345)</f>
        <v>0</v>
      </c>
      <c r="T346" s="44">
        <f>COUNTA(T327:T345)</f>
        <v>0</v>
      </c>
      <c r="U346" s="416"/>
      <c r="V346" s="417"/>
      <c r="W346" s="432"/>
      <c r="X346" s="441"/>
      <c r="Y346" s="428"/>
      <c r="Z346" s="421"/>
      <c r="AA346" s="427"/>
      <c r="AB346" s="421"/>
      <c r="AC346" s="431"/>
      <c r="AD346" s="428"/>
      <c r="AE346" s="419"/>
      <c r="AF346" s="421"/>
      <c r="AG346" s="421"/>
      <c r="AH346" s="417"/>
      <c r="AI346" s="424"/>
      <c r="AJ346" s="424"/>
      <c r="AK346" s="43"/>
      <c r="AL346" s="416"/>
      <c r="AM346" s="417"/>
      <c r="AN346" s="432"/>
      <c r="AO346" s="418"/>
      <c r="AP346" s="414"/>
      <c r="AQ346" s="414"/>
      <c r="AR346" s="414"/>
      <c r="AS346" s="414"/>
      <c r="AT346" s="414"/>
      <c r="AU346" s="413"/>
      <c r="AV346" s="414"/>
      <c r="AW346" s="414"/>
      <c r="AX346" s="414"/>
      <c r="AY346" s="414"/>
      <c r="AZ346" s="414"/>
      <c r="BA346" s="414"/>
      <c r="BB346" s="414"/>
      <c r="BC346" s="414"/>
      <c r="BD346" s="414"/>
      <c r="BE346" s="414"/>
      <c r="BF346" s="414"/>
      <c r="BG346" s="414"/>
      <c r="BH346" s="414"/>
      <c r="BI346" s="414"/>
      <c r="BJ346" s="414"/>
      <c r="BK346" s="414"/>
      <c r="BL346" s="414"/>
      <c r="BM346" s="414"/>
    </row>
    <row r="347" spans="1:65" s="30" customFormat="1" ht="29.25" customHeight="1" x14ac:dyDescent="0.25">
      <c r="A347" s="391"/>
      <c r="B347" s="391"/>
      <c r="C347" s="391"/>
      <c r="D347" s="391"/>
      <c r="E347" s="391"/>
      <c r="F347" s="533"/>
      <c r="G347" s="391"/>
      <c r="H347" s="391"/>
      <c r="I347" s="391"/>
      <c r="J347" s="391"/>
      <c r="K347" s="391"/>
      <c r="L347" s="391"/>
      <c r="M347" s="391"/>
      <c r="N347" s="534"/>
      <c r="O347" s="391"/>
      <c r="P347" s="402" t="str">
        <f>IF(O347=0,"Defina la frecuencia",IF(O347="Se espera que el evento ocurra en la mayoria de las circunstancias
Mas de 1 vez en el año","Casi seguro",IF(O347="Es viable que el evento ocurra en la mayoria de las circunstancias.
Al menos 1 vez en el ultimo año","Probable",IF(O347="El Evento podrá ocurrir en algun momento.
Al menos 1 vez en los ultimos 2 años","Posible",IF(O347="El Evento podrá ocurrir en algun momento.
Al menos 1 vez en los ultimos 5 años","Improbable","Rara vez")))))</f>
        <v>Defina la frecuencia</v>
      </c>
      <c r="Q347" s="379">
        <f>IF(P347="Casi seguro",100%,IF(P347="Probable",80%,IF(P347="Posible",60%,IF(P347="Improbable",40%,IF(P347="Rara vez",20%,0)))))</f>
        <v>0</v>
      </c>
      <c r="R347" s="40" t="s">
        <v>629</v>
      </c>
      <c r="S347" s="37"/>
      <c r="T347" s="37"/>
      <c r="U347" s="369" t="str">
        <f>IF(S366&lt;=5,"Moderado",IF(S366&lt;=11,"Mayor","Catastrofico"))</f>
        <v>Moderado</v>
      </c>
      <c r="V347" s="370">
        <f>IF(U347=0,0,IF(U347="Moderado",60%,IF(U347="Mayor",80%,100%)))</f>
        <v>0.6</v>
      </c>
      <c r="W347" s="405" t="e">
        <f>VLOOKUP(Q347,Matriz!B23:G28,MATCH(V347,Matriz!B23:G23,0),FALSE)</f>
        <v>#N/A</v>
      </c>
      <c r="X347" s="533"/>
      <c r="Y347" s="369" t="str">
        <f>IF(Z347="Preventivo","X",IF(Z347="Detectivo","X","X "))</f>
        <v xml:space="preserve">X </v>
      </c>
      <c r="Z347" s="388"/>
      <c r="AA347" s="376" t="str">
        <f>IF(Z347="","",IF(Z347="Preventivo",25%,15%))</f>
        <v/>
      </c>
      <c r="AB347" s="388"/>
      <c r="AC347" s="376">
        <f>IF(AB347="Automatico",25%,15%)</f>
        <v>0.15</v>
      </c>
      <c r="AD347" s="370" t="e">
        <f>AA347+AC347</f>
        <v>#VALUE!</v>
      </c>
      <c r="AE347" s="388"/>
      <c r="AF347" s="388"/>
      <c r="AG347" s="388"/>
      <c r="AH347" s="370" t="e">
        <f>Q347-(Q347*AD347)</f>
        <v>#VALUE!</v>
      </c>
      <c r="AI347" s="385" t="e">
        <f>IF(AJ347=0,"Defina la frecuencia",IF(AJ347=20%,"Rara vez",IF(AJ347=40%,"Improbable",IF(AJ347=60%,"Posible",IF(AJ347=80%,"Probable","Casi seguro")))))</f>
        <v>#VALUE!</v>
      </c>
      <c r="AJ347" s="385" t="e">
        <f>IF(AH354&lt;20%,20%,IF(AH354&lt;40%,40%,IF(AH354&lt;60%,60%,IF(AH354&lt;80%,80%,100%))))</f>
        <v>#VALUE!</v>
      </c>
      <c r="AK347" s="41" t="e">
        <f>VALUE(AJ347)</f>
        <v>#VALUE!</v>
      </c>
      <c r="AL347" s="369" t="str">
        <f>U347</f>
        <v>Moderado</v>
      </c>
      <c r="AM347" s="370">
        <f>V347</f>
        <v>0.6</v>
      </c>
      <c r="AN347" s="405" t="e">
        <f>VLOOKUP(AI347,[1]Matriz!B43:G48,MATCH(AL347,[1]Matriz!B43:G43,0),FALSE)</f>
        <v>#VALUE!</v>
      </c>
      <c r="AO347" s="533"/>
      <c r="AP347" s="391"/>
      <c r="AQ347" s="391"/>
      <c r="AR347" s="478"/>
      <c r="AS347" s="478"/>
      <c r="AT347" s="391"/>
      <c r="AU347" s="391"/>
      <c r="AV347" s="391"/>
      <c r="AW347" s="391"/>
      <c r="AX347" s="391"/>
      <c r="AY347" s="391"/>
      <c r="AZ347" s="391"/>
      <c r="BA347" s="472"/>
      <c r="BB347" s="391"/>
      <c r="BC347" s="391"/>
      <c r="BD347" s="391"/>
      <c r="BE347" s="391"/>
      <c r="BF347" s="391"/>
      <c r="BG347" s="472"/>
      <c r="BH347" s="391"/>
      <c r="BI347" s="391"/>
      <c r="BJ347" s="391"/>
      <c r="BK347" s="391"/>
      <c r="BL347" s="391"/>
      <c r="BM347" s="472"/>
    </row>
    <row r="348" spans="1:65" s="30" customFormat="1" ht="29.25" customHeight="1" x14ac:dyDescent="0.25">
      <c r="A348" s="391"/>
      <c r="B348" s="391"/>
      <c r="C348" s="391"/>
      <c r="D348" s="391"/>
      <c r="E348" s="391"/>
      <c r="F348" s="533"/>
      <c r="G348" s="391"/>
      <c r="H348" s="391"/>
      <c r="I348" s="391"/>
      <c r="J348" s="391"/>
      <c r="K348" s="391"/>
      <c r="L348" s="391"/>
      <c r="M348" s="391"/>
      <c r="N348" s="534"/>
      <c r="O348" s="391"/>
      <c r="P348" s="403"/>
      <c r="Q348" s="380"/>
      <c r="R348" s="40" t="s">
        <v>640</v>
      </c>
      <c r="S348" s="37"/>
      <c r="T348" s="37"/>
      <c r="U348" s="369"/>
      <c r="V348" s="370"/>
      <c r="W348" s="405"/>
      <c r="X348" s="533"/>
      <c r="Y348" s="369"/>
      <c r="Z348" s="389"/>
      <c r="AA348" s="377"/>
      <c r="AB348" s="389"/>
      <c r="AC348" s="377"/>
      <c r="AD348" s="390"/>
      <c r="AE348" s="389"/>
      <c r="AF348" s="389"/>
      <c r="AG348" s="389"/>
      <c r="AH348" s="370"/>
      <c r="AI348" s="386"/>
      <c r="AJ348" s="386"/>
      <c r="AK348" s="39"/>
      <c r="AL348" s="369"/>
      <c r="AM348" s="370"/>
      <c r="AN348" s="405"/>
      <c r="AO348" s="533"/>
      <c r="AP348" s="391"/>
      <c r="AQ348" s="471"/>
      <c r="AR348" s="471"/>
      <c r="AS348" s="471"/>
      <c r="AT348" s="471"/>
      <c r="AU348" s="391"/>
      <c r="AV348" s="391"/>
      <c r="AW348" s="391"/>
      <c r="AX348" s="391"/>
      <c r="AY348" s="471"/>
      <c r="AZ348" s="471"/>
      <c r="BA348" s="471"/>
      <c r="BB348" s="391"/>
      <c r="BC348" s="391"/>
      <c r="BD348" s="391"/>
      <c r="BE348" s="471"/>
      <c r="BF348" s="471"/>
      <c r="BG348" s="471"/>
      <c r="BH348" s="391"/>
      <c r="BI348" s="391"/>
      <c r="BJ348" s="391"/>
      <c r="BK348" s="471"/>
      <c r="BL348" s="471"/>
      <c r="BM348" s="471"/>
    </row>
    <row r="349" spans="1:65" s="30" customFormat="1" ht="29.25" customHeight="1" x14ac:dyDescent="0.25">
      <c r="A349" s="391"/>
      <c r="B349" s="391"/>
      <c r="C349" s="391"/>
      <c r="D349" s="391"/>
      <c r="E349" s="391"/>
      <c r="F349" s="533"/>
      <c r="G349" s="391"/>
      <c r="H349" s="391"/>
      <c r="I349" s="391"/>
      <c r="J349" s="391"/>
      <c r="K349" s="391"/>
      <c r="L349" s="391"/>
      <c r="M349" s="391"/>
      <c r="N349" s="534"/>
      <c r="O349" s="391"/>
      <c r="P349" s="403"/>
      <c r="Q349" s="380"/>
      <c r="R349" s="40" t="s">
        <v>641</v>
      </c>
      <c r="S349" s="37"/>
      <c r="T349" s="37"/>
      <c r="U349" s="369"/>
      <c r="V349" s="370"/>
      <c r="W349" s="405"/>
      <c r="X349" s="533"/>
      <c r="Y349" s="369"/>
      <c r="Z349" s="389"/>
      <c r="AA349" s="377"/>
      <c r="AB349" s="389"/>
      <c r="AC349" s="377"/>
      <c r="AD349" s="390"/>
      <c r="AE349" s="389"/>
      <c r="AF349" s="389"/>
      <c r="AG349" s="389"/>
      <c r="AH349" s="370"/>
      <c r="AI349" s="386"/>
      <c r="AJ349" s="386"/>
      <c r="AK349" s="39"/>
      <c r="AL349" s="369"/>
      <c r="AM349" s="370"/>
      <c r="AN349" s="405"/>
      <c r="AO349" s="533"/>
      <c r="AP349" s="391"/>
      <c r="AQ349" s="471"/>
      <c r="AR349" s="471"/>
      <c r="AS349" s="471"/>
      <c r="AT349" s="471"/>
      <c r="AU349" s="391"/>
      <c r="AV349" s="391"/>
      <c r="AW349" s="391"/>
      <c r="AX349" s="391"/>
      <c r="AY349" s="471"/>
      <c r="AZ349" s="471"/>
      <c r="BA349" s="471"/>
      <c r="BB349" s="391"/>
      <c r="BC349" s="391"/>
      <c r="BD349" s="391"/>
      <c r="BE349" s="471"/>
      <c r="BF349" s="471"/>
      <c r="BG349" s="471"/>
      <c r="BH349" s="391"/>
      <c r="BI349" s="391"/>
      <c r="BJ349" s="391"/>
      <c r="BK349" s="471"/>
      <c r="BL349" s="471"/>
      <c r="BM349" s="471"/>
    </row>
    <row r="350" spans="1:65" s="30" customFormat="1" ht="29.25" customHeight="1" x14ac:dyDescent="0.25">
      <c r="A350" s="391"/>
      <c r="B350" s="391"/>
      <c r="C350" s="391"/>
      <c r="D350" s="391"/>
      <c r="E350" s="391"/>
      <c r="F350" s="533"/>
      <c r="G350" s="391"/>
      <c r="H350" s="391"/>
      <c r="I350" s="391"/>
      <c r="J350" s="391"/>
      <c r="K350" s="391"/>
      <c r="L350" s="391"/>
      <c r="M350" s="391"/>
      <c r="N350" s="534"/>
      <c r="O350" s="391"/>
      <c r="P350" s="403"/>
      <c r="Q350" s="380"/>
      <c r="R350" s="40" t="s">
        <v>642</v>
      </c>
      <c r="S350" s="37"/>
      <c r="T350" s="37"/>
      <c r="U350" s="369"/>
      <c r="V350" s="370"/>
      <c r="W350" s="405"/>
      <c r="X350" s="533"/>
      <c r="Y350" s="369"/>
      <c r="Z350" s="389"/>
      <c r="AA350" s="377"/>
      <c r="AB350" s="389"/>
      <c r="AC350" s="377"/>
      <c r="AD350" s="390"/>
      <c r="AE350" s="389"/>
      <c r="AF350" s="389"/>
      <c r="AG350" s="389"/>
      <c r="AH350" s="370"/>
      <c r="AI350" s="386"/>
      <c r="AJ350" s="386"/>
      <c r="AK350" s="39"/>
      <c r="AL350" s="369"/>
      <c r="AM350" s="370"/>
      <c r="AN350" s="405"/>
      <c r="AO350" s="533"/>
      <c r="AP350" s="391"/>
      <c r="AQ350" s="471"/>
      <c r="AR350" s="471"/>
      <c r="AS350" s="471"/>
      <c r="AT350" s="471"/>
      <c r="AU350" s="391"/>
      <c r="AV350" s="391"/>
      <c r="AW350" s="391"/>
      <c r="AX350" s="391"/>
      <c r="AY350" s="471"/>
      <c r="AZ350" s="471"/>
      <c r="BA350" s="471"/>
      <c r="BB350" s="391"/>
      <c r="BC350" s="391"/>
      <c r="BD350" s="391"/>
      <c r="BE350" s="471"/>
      <c r="BF350" s="471"/>
      <c r="BG350" s="471"/>
      <c r="BH350" s="391"/>
      <c r="BI350" s="391"/>
      <c r="BJ350" s="391"/>
      <c r="BK350" s="471"/>
      <c r="BL350" s="471"/>
      <c r="BM350" s="471"/>
    </row>
    <row r="351" spans="1:65" s="30" customFormat="1" ht="29.25" customHeight="1" x14ac:dyDescent="0.25">
      <c r="A351" s="391"/>
      <c r="B351" s="391"/>
      <c r="C351" s="391"/>
      <c r="D351" s="391"/>
      <c r="E351" s="391"/>
      <c r="F351" s="533"/>
      <c r="G351" s="391"/>
      <c r="H351" s="391"/>
      <c r="I351" s="391"/>
      <c r="J351" s="391"/>
      <c r="K351" s="391"/>
      <c r="L351" s="391"/>
      <c r="M351" s="391"/>
      <c r="N351" s="534"/>
      <c r="O351" s="391"/>
      <c r="P351" s="403"/>
      <c r="Q351" s="380"/>
      <c r="R351" s="40" t="s">
        <v>643</v>
      </c>
      <c r="S351" s="37"/>
      <c r="T351" s="37"/>
      <c r="U351" s="369"/>
      <c r="V351" s="370"/>
      <c r="W351" s="405"/>
      <c r="X351" s="533"/>
      <c r="Y351" s="369"/>
      <c r="Z351" s="389"/>
      <c r="AA351" s="377"/>
      <c r="AB351" s="389"/>
      <c r="AC351" s="377"/>
      <c r="AD351" s="390"/>
      <c r="AE351" s="389"/>
      <c r="AF351" s="389"/>
      <c r="AG351" s="389"/>
      <c r="AH351" s="370"/>
      <c r="AI351" s="386"/>
      <c r="AJ351" s="386"/>
      <c r="AK351" s="39"/>
      <c r="AL351" s="369"/>
      <c r="AM351" s="370"/>
      <c r="AN351" s="405"/>
      <c r="AO351" s="533"/>
      <c r="AP351" s="391"/>
      <c r="AQ351" s="471"/>
      <c r="AR351" s="471"/>
      <c r="AS351" s="471"/>
      <c r="AT351" s="471"/>
      <c r="AU351" s="391"/>
      <c r="AV351" s="391"/>
      <c r="AW351" s="391"/>
      <c r="AX351" s="391"/>
      <c r="AY351" s="471"/>
      <c r="AZ351" s="471"/>
      <c r="BA351" s="471"/>
      <c r="BB351" s="391"/>
      <c r="BC351" s="391"/>
      <c r="BD351" s="391"/>
      <c r="BE351" s="471"/>
      <c r="BF351" s="471"/>
      <c r="BG351" s="471"/>
      <c r="BH351" s="391"/>
      <c r="BI351" s="391"/>
      <c r="BJ351" s="391"/>
      <c r="BK351" s="471"/>
      <c r="BL351" s="471"/>
      <c r="BM351" s="471"/>
    </row>
    <row r="352" spans="1:65" s="30" customFormat="1" ht="29.25" customHeight="1" x14ac:dyDescent="0.25">
      <c r="A352" s="391"/>
      <c r="B352" s="391"/>
      <c r="C352" s="391"/>
      <c r="D352" s="391"/>
      <c r="E352" s="391"/>
      <c r="F352" s="533"/>
      <c r="G352" s="391"/>
      <c r="H352" s="391"/>
      <c r="I352" s="391"/>
      <c r="J352" s="391"/>
      <c r="K352" s="391"/>
      <c r="L352" s="391"/>
      <c r="M352" s="391"/>
      <c r="N352" s="534"/>
      <c r="O352" s="391"/>
      <c r="P352" s="403"/>
      <c r="Q352" s="380"/>
      <c r="R352" s="40" t="s">
        <v>644</v>
      </c>
      <c r="S352" s="37"/>
      <c r="T352" s="37"/>
      <c r="U352" s="369"/>
      <c r="V352" s="370"/>
      <c r="W352" s="405"/>
      <c r="X352" s="533"/>
      <c r="Y352" s="369"/>
      <c r="Z352" s="389"/>
      <c r="AA352" s="377"/>
      <c r="AB352" s="389"/>
      <c r="AC352" s="377"/>
      <c r="AD352" s="390"/>
      <c r="AE352" s="389"/>
      <c r="AF352" s="389"/>
      <c r="AG352" s="389"/>
      <c r="AH352" s="370"/>
      <c r="AI352" s="386"/>
      <c r="AJ352" s="386"/>
      <c r="AK352" s="39"/>
      <c r="AL352" s="369"/>
      <c r="AM352" s="370"/>
      <c r="AN352" s="405"/>
      <c r="AO352" s="533"/>
      <c r="AP352" s="391"/>
      <c r="AQ352" s="471"/>
      <c r="AR352" s="471"/>
      <c r="AS352" s="471"/>
      <c r="AT352" s="471"/>
      <c r="AU352" s="391"/>
      <c r="AV352" s="391"/>
      <c r="AW352" s="391"/>
      <c r="AX352" s="391"/>
      <c r="AY352" s="471"/>
      <c r="AZ352" s="471"/>
      <c r="BA352" s="471"/>
      <c r="BB352" s="391"/>
      <c r="BC352" s="391"/>
      <c r="BD352" s="391"/>
      <c r="BE352" s="471"/>
      <c r="BF352" s="471"/>
      <c r="BG352" s="471"/>
      <c r="BH352" s="391"/>
      <c r="BI352" s="391"/>
      <c r="BJ352" s="391"/>
      <c r="BK352" s="471"/>
      <c r="BL352" s="471"/>
      <c r="BM352" s="471"/>
    </row>
    <row r="353" spans="1:65" s="30" customFormat="1" ht="29.25" customHeight="1" x14ac:dyDescent="0.25">
      <c r="A353" s="391"/>
      <c r="B353" s="391"/>
      <c r="C353" s="391"/>
      <c r="D353" s="391"/>
      <c r="E353" s="391"/>
      <c r="F353" s="533"/>
      <c r="G353" s="391"/>
      <c r="H353" s="391"/>
      <c r="I353" s="391"/>
      <c r="J353" s="391"/>
      <c r="K353" s="391"/>
      <c r="L353" s="391"/>
      <c r="M353" s="391"/>
      <c r="N353" s="534"/>
      <c r="O353" s="391"/>
      <c r="P353" s="403"/>
      <c r="Q353" s="380"/>
      <c r="R353" s="40" t="s">
        <v>645</v>
      </c>
      <c r="S353" s="37"/>
      <c r="T353" s="37"/>
      <c r="U353" s="369"/>
      <c r="V353" s="370"/>
      <c r="W353" s="405"/>
      <c r="X353" s="533"/>
      <c r="Y353" s="369"/>
      <c r="Z353" s="389"/>
      <c r="AA353" s="378"/>
      <c r="AB353" s="389"/>
      <c r="AC353" s="378"/>
      <c r="AD353" s="390"/>
      <c r="AE353" s="389"/>
      <c r="AF353" s="389"/>
      <c r="AG353" s="389"/>
      <c r="AH353" s="370"/>
      <c r="AI353" s="386"/>
      <c r="AJ353" s="386"/>
      <c r="AK353" s="39"/>
      <c r="AL353" s="369"/>
      <c r="AM353" s="370"/>
      <c r="AN353" s="405"/>
      <c r="AO353" s="533"/>
      <c r="AP353" s="391"/>
      <c r="AQ353" s="471"/>
      <c r="AR353" s="471"/>
      <c r="AS353" s="471"/>
      <c r="AT353" s="471"/>
      <c r="AU353" s="391"/>
      <c r="AV353" s="391"/>
      <c r="AW353" s="391"/>
      <c r="AX353" s="391"/>
      <c r="AY353" s="471"/>
      <c r="AZ353" s="471"/>
      <c r="BA353" s="471"/>
      <c r="BB353" s="391"/>
      <c r="BC353" s="391"/>
      <c r="BD353" s="391"/>
      <c r="BE353" s="471"/>
      <c r="BF353" s="471"/>
      <c r="BG353" s="471"/>
      <c r="BH353" s="391"/>
      <c r="BI353" s="391"/>
      <c r="BJ353" s="391"/>
      <c r="BK353" s="471"/>
      <c r="BL353" s="471"/>
      <c r="BM353" s="471"/>
    </row>
    <row r="354" spans="1:65" s="30" customFormat="1" ht="29.25" customHeight="1" x14ac:dyDescent="0.25">
      <c r="A354" s="391"/>
      <c r="B354" s="391"/>
      <c r="C354" s="391"/>
      <c r="D354" s="391"/>
      <c r="E354" s="391"/>
      <c r="F354" s="533"/>
      <c r="G354" s="391"/>
      <c r="H354" s="391"/>
      <c r="I354" s="391"/>
      <c r="J354" s="391"/>
      <c r="K354" s="391"/>
      <c r="L354" s="391"/>
      <c r="M354" s="391"/>
      <c r="N354" s="534"/>
      <c r="O354" s="391"/>
      <c r="P354" s="403"/>
      <c r="Q354" s="380"/>
      <c r="R354" s="40" t="s">
        <v>646</v>
      </c>
      <c r="S354" s="37"/>
      <c r="T354" s="37"/>
      <c r="U354" s="369"/>
      <c r="V354" s="370"/>
      <c r="W354" s="405"/>
      <c r="X354" s="533"/>
      <c r="Y354" s="369" t="str">
        <f>IF(Z354="Preventivo","X",IF(Z347="Detectivo","X","X "))</f>
        <v xml:space="preserve">X </v>
      </c>
      <c r="Z354" s="388" t="s">
        <v>515</v>
      </c>
      <c r="AA354" s="376">
        <f>IF(Z354="","",IF(Z354="Preventivo",25%,15%))</f>
        <v>0.15</v>
      </c>
      <c r="AB354" s="388" t="s">
        <v>516</v>
      </c>
      <c r="AC354" s="406">
        <f>IF(AB354="Automatico",25%,15%)</f>
        <v>0.15</v>
      </c>
      <c r="AD354" s="370">
        <f>AA354+AC354</f>
        <v>0.3</v>
      </c>
      <c r="AE354" s="388"/>
      <c r="AF354" s="388"/>
      <c r="AG354" s="388"/>
      <c r="AH354" s="370" t="e">
        <f>AH347-(AH347*AD354)</f>
        <v>#VALUE!</v>
      </c>
      <c r="AI354" s="386"/>
      <c r="AJ354" s="386"/>
      <c r="AK354" s="39"/>
      <c r="AL354" s="369"/>
      <c r="AM354" s="370"/>
      <c r="AN354" s="405"/>
      <c r="AO354" s="533"/>
      <c r="AP354" s="391"/>
      <c r="AQ354" s="391"/>
      <c r="AR354" s="478"/>
      <c r="AS354" s="478"/>
      <c r="AT354" s="391"/>
      <c r="AU354" s="391"/>
      <c r="AV354" s="391"/>
      <c r="AW354" s="391"/>
      <c r="AX354" s="391"/>
      <c r="AY354" s="391"/>
      <c r="AZ354" s="391"/>
      <c r="BA354" s="472"/>
      <c r="BB354" s="391"/>
      <c r="BC354" s="391"/>
      <c r="BD354" s="391"/>
      <c r="BE354" s="391"/>
      <c r="BF354" s="391"/>
      <c r="BG354" s="472"/>
      <c r="BH354" s="391"/>
      <c r="BI354" s="391"/>
      <c r="BJ354" s="391"/>
      <c r="BK354" s="391"/>
      <c r="BL354" s="391"/>
      <c r="BM354" s="472"/>
    </row>
    <row r="355" spans="1:65" s="30" customFormat="1" ht="29.25" customHeight="1" x14ac:dyDescent="0.25">
      <c r="A355" s="391"/>
      <c r="B355" s="391"/>
      <c r="C355" s="391"/>
      <c r="D355" s="391"/>
      <c r="E355" s="391"/>
      <c r="F355" s="533"/>
      <c r="G355" s="391"/>
      <c r="H355" s="391"/>
      <c r="I355" s="391"/>
      <c r="J355" s="391"/>
      <c r="K355" s="391"/>
      <c r="L355" s="391"/>
      <c r="M355" s="391"/>
      <c r="N355" s="534"/>
      <c r="O355" s="391"/>
      <c r="P355" s="403"/>
      <c r="Q355" s="380"/>
      <c r="R355" s="40" t="s">
        <v>650</v>
      </c>
      <c r="S355" s="37"/>
      <c r="T355" s="37"/>
      <c r="U355" s="369"/>
      <c r="V355" s="370"/>
      <c r="W355" s="405"/>
      <c r="X355" s="533"/>
      <c r="Y355" s="390"/>
      <c r="Z355" s="389"/>
      <c r="AA355" s="377"/>
      <c r="AB355" s="389"/>
      <c r="AC355" s="407"/>
      <c r="AD355" s="390"/>
      <c r="AE355" s="388"/>
      <c r="AF355" s="389"/>
      <c r="AG355" s="389"/>
      <c r="AH355" s="370"/>
      <c r="AI355" s="386"/>
      <c r="AJ355" s="386"/>
      <c r="AK355" s="39"/>
      <c r="AL355" s="369"/>
      <c r="AM355" s="370"/>
      <c r="AN355" s="405"/>
      <c r="AO355" s="533"/>
      <c r="AP355" s="471"/>
      <c r="AQ355" s="471"/>
      <c r="AR355" s="471"/>
      <c r="AS355" s="471"/>
      <c r="AT355" s="471"/>
      <c r="AU355" s="391"/>
      <c r="AV355" s="471"/>
      <c r="AW355" s="471"/>
      <c r="AX355" s="471"/>
      <c r="AY355" s="471"/>
      <c r="AZ355" s="471"/>
      <c r="BA355" s="471"/>
      <c r="BB355" s="471"/>
      <c r="BC355" s="471"/>
      <c r="BD355" s="471"/>
      <c r="BE355" s="471"/>
      <c r="BF355" s="471"/>
      <c r="BG355" s="471"/>
      <c r="BH355" s="471"/>
      <c r="BI355" s="471"/>
      <c r="BJ355" s="471"/>
      <c r="BK355" s="471"/>
      <c r="BL355" s="471"/>
      <c r="BM355" s="471"/>
    </row>
    <row r="356" spans="1:65" s="30" customFormat="1" ht="29.25" customHeight="1" x14ac:dyDescent="0.25">
      <c r="A356" s="391"/>
      <c r="B356" s="391"/>
      <c r="C356" s="391"/>
      <c r="D356" s="391"/>
      <c r="E356" s="391"/>
      <c r="F356" s="533"/>
      <c r="G356" s="391"/>
      <c r="H356" s="391"/>
      <c r="I356" s="391"/>
      <c r="J356" s="391"/>
      <c r="K356" s="391"/>
      <c r="L356" s="391"/>
      <c r="M356" s="391"/>
      <c r="N356" s="534"/>
      <c r="O356" s="391"/>
      <c r="P356" s="403"/>
      <c r="Q356" s="380"/>
      <c r="R356" s="40" t="s">
        <v>651</v>
      </c>
      <c r="S356" s="37"/>
      <c r="T356" s="37"/>
      <c r="U356" s="369"/>
      <c r="V356" s="370"/>
      <c r="W356" s="405"/>
      <c r="X356" s="533"/>
      <c r="Y356" s="390"/>
      <c r="Z356" s="389"/>
      <c r="AA356" s="377"/>
      <c r="AB356" s="389"/>
      <c r="AC356" s="407"/>
      <c r="AD356" s="390"/>
      <c r="AE356" s="388"/>
      <c r="AF356" s="389"/>
      <c r="AG356" s="389"/>
      <c r="AH356" s="370"/>
      <c r="AI356" s="386"/>
      <c r="AJ356" s="386"/>
      <c r="AK356" s="39"/>
      <c r="AL356" s="369"/>
      <c r="AM356" s="370"/>
      <c r="AN356" s="405"/>
      <c r="AO356" s="533"/>
      <c r="AP356" s="471"/>
      <c r="AQ356" s="471"/>
      <c r="AR356" s="471"/>
      <c r="AS356" s="471"/>
      <c r="AT356" s="471"/>
      <c r="AU356" s="391"/>
      <c r="AV356" s="471"/>
      <c r="AW356" s="471"/>
      <c r="AX356" s="471"/>
      <c r="AY356" s="471"/>
      <c r="AZ356" s="471"/>
      <c r="BA356" s="471"/>
      <c r="BB356" s="471"/>
      <c r="BC356" s="471"/>
      <c r="BD356" s="471"/>
      <c r="BE356" s="471"/>
      <c r="BF356" s="471"/>
      <c r="BG356" s="471"/>
      <c r="BH356" s="471"/>
      <c r="BI356" s="471"/>
      <c r="BJ356" s="471"/>
      <c r="BK356" s="471"/>
      <c r="BL356" s="471"/>
      <c r="BM356" s="471"/>
    </row>
    <row r="357" spans="1:65" s="30" customFormat="1" ht="29.25" customHeight="1" x14ac:dyDescent="0.25">
      <c r="A357" s="391"/>
      <c r="B357" s="391"/>
      <c r="C357" s="391"/>
      <c r="D357" s="391"/>
      <c r="E357" s="391"/>
      <c r="F357" s="533"/>
      <c r="G357" s="391"/>
      <c r="H357" s="391"/>
      <c r="I357" s="391"/>
      <c r="J357" s="391"/>
      <c r="K357" s="391"/>
      <c r="L357" s="391"/>
      <c r="M357" s="391"/>
      <c r="N357" s="534"/>
      <c r="O357" s="391"/>
      <c r="P357" s="403"/>
      <c r="Q357" s="380"/>
      <c r="R357" s="40" t="s">
        <v>652</v>
      </c>
      <c r="S357" s="37"/>
      <c r="T357" s="37"/>
      <c r="U357" s="369"/>
      <c r="V357" s="370"/>
      <c r="W357" s="405"/>
      <c r="X357" s="533"/>
      <c r="Y357" s="390"/>
      <c r="Z357" s="389"/>
      <c r="AA357" s="377"/>
      <c r="AB357" s="389"/>
      <c r="AC357" s="407"/>
      <c r="AD357" s="390"/>
      <c r="AE357" s="388"/>
      <c r="AF357" s="389"/>
      <c r="AG357" s="389"/>
      <c r="AH357" s="370"/>
      <c r="AI357" s="386"/>
      <c r="AJ357" s="386"/>
      <c r="AK357" s="39"/>
      <c r="AL357" s="369"/>
      <c r="AM357" s="370"/>
      <c r="AN357" s="405"/>
      <c r="AO357" s="533"/>
      <c r="AP357" s="471"/>
      <c r="AQ357" s="471"/>
      <c r="AR357" s="471"/>
      <c r="AS357" s="471"/>
      <c r="AT357" s="471"/>
      <c r="AU357" s="391"/>
      <c r="AV357" s="471"/>
      <c r="AW357" s="471"/>
      <c r="AX357" s="471"/>
      <c r="AY357" s="471"/>
      <c r="AZ357" s="471"/>
      <c r="BA357" s="471"/>
      <c r="BB357" s="471"/>
      <c r="BC357" s="471"/>
      <c r="BD357" s="471"/>
      <c r="BE357" s="471"/>
      <c r="BF357" s="471"/>
      <c r="BG357" s="471"/>
      <c r="BH357" s="471"/>
      <c r="BI357" s="471"/>
      <c r="BJ357" s="471"/>
      <c r="BK357" s="471"/>
      <c r="BL357" s="471"/>
      <c r="BM357" s="471"/>
    </row>
    <row r="358" spans="1:65" s="30" customFormat="1" ht="29.25" customHeight="1" x14ac:dyDescent="0.25">
      <c r="A358" s="391"/>
      <c r="B358" s="391"/>
      <c r="C358" s="391"/>
      <c r="D358" s="391"/>
      <c r="E358" s="391"/>
      <c r="F358" s="533"/>
      <c r="G358" s="391"/>
      <c r="H358" s="391"/>
      <c r="I358" s="391"/>
      <c r="J358" s="391"/>
      <c r="K358" s="391"/>
      <c r="L358" s="391"/>
      <c r="M358" s="391"/>
      <c r="N358" s="534"/>
      <c r="O358" s="391"/>
      <c r="P358" s="403"/>
      <c r="Q358" s="380"/>
      <c r="R358" s="40" t="s">
        <v>653</v>
      </c>
      <c r="S358" s="37"/>
      <c r="T358" s="37"/>
      <c r="U358" s="369"/>
      <c r="V358" s="370"/>
      <c r="W358" s="405"/>
      <c r="X358" s="533"/>
      <c r="Y358" s="390"/>
      <c r="Z358" s="389"/>
      <c r="AA358" s="377"/>
      <c r="AB358" s="389"/>
      <c r="AC358" s="407"/>
      <c r="AD358" s="390"/>
      <c r="AE358" s="388"/>
      <c r="AF358" s="389"/>
      <c r="AG358" s="389"/>
      <c r="AH358" s="370"/>
      <c r="AI358" s="386"/>
      <c r="AJ358" s="386"/>
      <c r="AK358" s="39"/>
      <c r="AL358" s="369"/>
      <c r="AM358" s="370"/>
      <c r="AN358" s="405"/>
      <c r="AO358" s="533"/>
      <c r="AP358" s="471"/>
      <c r="AQ358" s="471"/>
      <c r="AR358" s="471"/>
      <c r="AS358" s="471"/>
      <c r="AT358" s="471"/>
      <c r="AU358" s="391"/>
      <c r="AV358" s="471"/>
      <c r="AW358" s="471"/>
      <c r="AX358" s="471"/>
      <c r="AY358" s="471"/>
      <c r="AZ358" s="471"/>
      <c r="BA358" s="471"/>
      <c r="BB358" s="471"/>
      <c r="BC358" s="471"/>
      <c r="BD358" s="471"/>
      <c r="BE358" s="471"/>
      <c r="BF358" s="471"/>
      <c r="BG358" s="471"/>
      <c r="BH358" s="471"/>
      <c r="BI358" s="471"/>
      <c r="BJ358" s="471"/>
      <c r="BK358" s="471"/>
      <c r="BL358" s="471"/>
      <c r="BM358" s="471"/>
    </row>
    <row r="359" spans="1:65" s="30" customFormat="1" ht="29.25" customHeight="1" x14ac:dyDescent="0.25">
      <c r="A359" s="391"/>
      <c r="B359" s="391"/>
      <c r="C359" s="391"/>
      <c r="D359" s="391"/>
      <c r="E359" s="391"/>
      <c r="F359" s="533"/>
      <c r="G359" s="391"/>
      <c r="H359" s="391"/>
      <c r="I359" s="391"/>
      <c r="J359" s="391"/>
      <c r="K359" s="391"/>
      <c r="L359" s="391"/>
      <c r="M359" s="391"/>
      <c r="N359" s="534"/>
      <c r="O359" s="391"/>
      <c r="P359" s="403"/>
      <c r="Q359" s="380"/>
      <c r="R359" s="40" t="s">
        <v>654</v>
      </c>
      <c r="S359" s="37"/>
      <c r="T359" s="37"/>
      <c r="U359" s="369"/>
      <c r="V359" s="370"/>
      <c r="W359" s="405"/>
      <c r="X359" s="533"/>
      <c r="Y359" s="390"/>
      <c r="Z359" s="389"/>
      <c r="AA359" s="377"/>
      <c r="AB359" s="389"/>
      <c r="AC359" s="407"/>
      <c r="AD359" s="390"/>
      <c r="AE359" s="388"/>
      <c r="AF359" s="389"/>
      <c r="AG359" s="389"/>
      <c r="AH359" s="370"/>
      <c r="AI359" s="386"/>
      <c r="AJ359" s="386"/>
      <c r="AK359" s="39"/>
      <c r="AL359" s="369"/>
      <c r="AM359" s="370"/>
      <c r="AN359" s="405"/>
      <c r="AO359" s="533"/>
      <c r="AP359" s="471"/>
      <c r="AQ359" s="471"/>
      <c r="AR359" s="471"/>
      <c r="AS359" s="471"/>
      <c r="AT359" s="471"/>
      <c r="AU359" s="391"/>
      <c r="AV359" s="471"/>
      <c r="AW359" s="471"/>
      <c r="AX359" s="471"/>
      <c r="AY359" s="471"/>
      <c r="AZ359" s="471"/>
      <c r="BA359" s="471"/>
      <c r="BB359" s="471"/>
      <c r="BC359" s="471"/>
      <c r="BD359" s="471"/>
      <c r="BE359" s="471"/>
      <c r="BF359" s="471"/>
      <c r="BG359" s="471"/>
      <c r="BH359" s="471"/>
      <c r="BI359" s="471"/>
      <c r="BJ359" s="471"/>
      <c r="BK359" s="471"/>
      <c r="BL359" s="471"/>
      <c r="BM359" s="471"/>
    </row>
    <row r="360" spans="1:65" s="30" customFormat="1" ht="29.25" customHeight="1" x14ac:dyDescent="0.25">
      <c r="A360" s="391"/>
      <c r="B360" s="391"/>
      <c r="C360" s="391"/>
      <c r="D360" s="391"/>
      <c r="E360" s="391"/>
      <c r="F360" s="533"/>
      <c r="G360" s="391"/>
      <c r="H360" s="391"/>
      <c r="I360" s="391"/>
      <c r="J360" s="391"/>
      <c r="K360" s="391"/>
      <c r="L360" s="391"/>
      <c r="M360" s="391"/>
      <c r="N360" s="534"/>
      <c r="O360" s="391"/>
      <c r="P360" s="403"/>
      <c r="Q360" s="380"/>
      <c r="R360" s="40" t="s">
        <v>655</v>
      </c>
      <c r="S360" s="37"/>
      <c r="T360" s="37"/>
      <c r="U360" s="369"/>
      <c r="V360" s="370"/>
      <c r="W360" s="405"/>
      <c r="X360" s="533"/>
      <c r="Y360" s="390"/>
      <c r="Z360" s="389"/>
      <c r="AA360" s="377"/>
      <c r="AB360" s="389"/>
      <c r="AC360" s="407"/>
      <c r="AD360" s="390"/>
      <c r="AE360" s="388"/>
      <c r="AF360" s="389"/>
      <c r="AG360" s="389"/>
      <c r="AH360" s="370"/>
      <c r="AI360" s="386"/>
      <c r="AJ360" s="386"/>
      <c r="AK360" s="39"/>
      <c r="AL360" s="369"/>
      <c r="AM360" s="370"/>
      <c r="AN360" s="405"/>
      <c r="AO360" s="533"/>
      <c r="AP360" s="471"/>
      <c r="AQ360" s="471"/>
      <c r="AR360" s="471"/>
      <c r="AS360" s="471"/>
      <c r="AT360" s="471"/>
      <c r="AU360" s="391"/>
      <c r="AV360" s="471"/>
      <c r="AW360" s="471"/>
      <c r="AX360" s="471"/>
      <c r="AY360" s="471"/>
      <c r="AZ360" s="471"/>
      <c r="BA360" s="471"/>
      <c r="BB360" s="471"/>
      <c r="BC360" s="471"/>
      <c r="BD360" s="471"/>
      <c r="BE360" s="471"/>
      <c r="BF360" s="471"/>
      <c r="BG360" s="471"/>
      <c r="BH360" s="471"/>
      <c r="BI360" s="471"/>
      <c r="BJ360" s="471"/>
      <c r="BK360" s="471"/>
      <c r="BL360" s="471"/>
      <c r="BM360" s="471"/>
    </row>
    <row r="361" spans="1:65" s="30" customFormat="1" ht="29.25" customHeight="1" x14ac:dyDescent="0.25">
      <c r="A361" s="391"/>
      <c r="B361" s="391"/>
      <c r="C361" s="391"/>
      <c r="D361" s="391"/>
      <c r="E361" s="391"/>
      <c r="F361" s="533"/>
      <c r="G361" s="391"/>
      <c r="H361" s="391"/>
      <c r="I361" s="391"/>
      <c r="J361" s="391"/>
      <c r="K361" s="391"/>
      <c r="L361" s="391"/>
      <c r="M361" s="391"/>
      <c r="N361" s="534"/>
      <c r="O361" s="391"/>
      <c r="P361" s="403"/>
      <c r="Q361" s="380"/>
      <c r="R361" s="40" t="s">
        <v>656</v>
      </c>
      <c r="S361" s="37"/>
      <c r="T361" s="37"/>
      <c r="U361" s="369"/>
      <c r="V361" s="370"/>
      <c r="W361" s="405"/>
      <c r="X361" s="533"/>
      <c r="Y361" s="390"/>
      <c r="Z361" s="389"/>
      <c r="AA361" s="377"/>
      <c r="AB361" s="389"/>
      <c r="AC361" s="407"/>
      <c r="AD361" s="390"/>
      <c r="AE361" s="388"/>
      <c r="AF361" s="389"/>
      <c r="AG361" s="389"/>
      <c r="AH361" s="370"/>
      <c r="AI361" s="386"/>
      <c r="AJ361" s="386"/>
      <c r="AK361" s="39"/>
      <c r="AL361" s="369"/>
      <c r="AM361" s="370"/>
      <c r="AN361" s="405"/>
      <c r="AO361" s="533"/>
      <c r="AP361" s="471"/>
      <c r="AQ361" s="471"/>
      <c r="AR361" s="471"/>
      <c r="AS361" s="471"/>
      <c r="AT361" s="471"/>
      <c r="AU361" s="391"/>
      <c r="AV361" s="471"/>
      <c r="AW361" s="471"/>
      <c r="AX361" s="471"/>
      <c r="AY361" s="471"/>
      <c r="AZ361" s="471"/>
      <c r="BA361" s="471"/>
      <c r="BB361" s="471"/>
      <c r="BC361" s="471"/>
      <c r="BD361" s="471"/>
      <c r="BE361" s="471"/>
      <c r="BF361" s="471"/>
      <c r="BG361" s="471"/>
      <c r="BH361" s="471"/>
      <c r="BI361" s="471"/>
      <c r="BJ361" s="471"/>
      <c r="BK361" s="471"/>
      <c r="BL361" s="471"/>
      <c r="BM361" s="471"/>
    </row>
    <row r="362" spans="1:65" s="30" customFormat="1" ht="29.25" customHeight="1" x14ac:dyDescent="0.25">
      <c r="A362" s="391"/>
      <c r="B362" s="391"/>
      <c r="C362" s="391"/>
      <c r="D362" s="391"/>
      <c r="E362" s="391"/>
      <c r="F362" s="533"/>
      <c r="G362" s="391"/>
      <c r="H362" s="391"/>
      <c r="I362" s="391"/>
      <c r="J362" s="391"/>
      <c r="K362" s="391"/>
      <c r="L362" s="391"/>
      <c r="M362" s="391"/>
      <c r="N362" s="534"/>
      <c r="O362" s="391"/>
      <c r="P362" s="403"/>
      <c r="Q362" s="380"/>
      <c r="R362" s="40" t="s">
        <v>657</v>
      </c>
      <c r="S362" s="37"/>
      <c r="T362" s="37"/>
      <c r="U362" s="369"/>
      <c r="V362" s="370"/>
      <c r="W362" s="405"/>
      <c r="X362" s="533"/>
      <c r="Y362" s="390"/>
      <c r="Z362" s="389"/>
      <c r="AA362" s="377"/>
      <c r="AB362" s="389"/>
      <c r="AC362" s="407"/>
      <c r="AD362" s="390"/>
      <c r="AE362" s="388"/>
      <c r="AF362" s="389"/>
      <c r="AG362" s="389"/>
      <c r="AH362" s="370"/>
      <c r="AI362" s="386"/>
      <c r="AJ362" s="386"/>
      <c r="AK362" s="39"/>
      <c r="AL362" s="369"/>
      <c r="AM362" s="370"/>
      <c r="AN362" s="405"/>
      <c r="AO362" s="533"/>
      <c r="AP362" s="471"/>
      <c r="AQ362" s="471"/>
      <c r="AR362" s="471"/>
      <c r="AS362" s="471"/>
      <c r="AT362" s="471"/>
      <c r="AU362" s="391"/>
      <c r="AV362" s="471"/>
      <c r="AW362" s="471"/>
      <c r="AX362" s="471"/>
      <c r="AY362" s="471"/>
      <c r="AZ362" s="471"/>
      <c r="BA362" s="471"/>
      <c r="BB362" s="471"/>
      <c r="BC362" s="471"/>
      <c r="BD362" s="471"/>
      <c r="BE362" s="471"/>
      <c r="BF362" s="471"/>
      <c r="BG362" s="471"/>
      <c r="BH362" s="471"/>
      <c r="BI362" s="471"/>
      <c r="BJ362" s="471"/>
      <c r="BK362" s="471"/>
      <c r="BL362" s="471"/>
      <c r="BM362" s="471"/>
    </row>
    <row r="363" spans="1:65" s="30" customFormat="1" ht="29.25" customHeight="1" x14ac:dyDescent="0.25">
      <c r="A363" s="391"/>
      <c r="B363" s="391"/>
      <c r="C363" s="391"/>
      <c r="D363" s="391"/>
      <c r="E363" s="391"/>
      <c r="F363" s="533"/>
      <c r="G363" s="391"/>
      <c r="H363" s="391"/>
      <c r="I363" s="391"/>
      <c r="J363" s="391"/>
      <c r="K363" s="391"/>
      <c r="L363" s="391"/>
      <c r="M363" s="391"/>
      <c r="N363" s="534"/>
      <c r="O363" s="391"/>
      <c r="P363" s="403"/>
      <c r="Q363" s="380"/>
      <c r="R363" s="40" t="s">
        <v>658</v>
      </c>
      <c r="S363" s="37"/>
      <c r="T363" s="37"/>
      <c r="U363" s="369"/>
      <c r="V363" s="370"/>
      <c r="W363" s="405"/>
      <c r="X363" s="533"/>
      <c r="Y363" s="390"/>
      <c r="Z363" s="389"/>
      <c r="AA363" s="377"/>
      <c r="AB363" s="389"/>
      <c r="AC363" s="407"/>
      <c r="AD363" s="390"/>
      <c r="AE363" s="388"/>
      <c r="AF363" s="389"/>
      <c r="AG363" s="389"/>
      <c r="AH363" s="370"/>
      <c r="AI363" s="386"/>
      <c r="AJ363" s="386"/>
      <c r="AK363" s="39"/>
      <c r="AL363" s="369"/>
      <c r="AM363" s="370"/>
      <c r="AN363" s="405"/>
      <c r="AO363" s="533"/>
      <c r="AP363" s="471"/>
      <c r="AQ363" s="471"/>
      <c r="AR363" s="471"/>
      <c r="AS363" s="471"/>
      <c r="AT363" s="471"/>
      <c r="AU363" s="391"/>
      <c r="AV363" s="471"/>
      <c r="AW363" s="471"/>
      <c r="AX363" s="471"/>
      <c r="AY363" s="471"/>
      <c r="AZ363" s="471"/>
      <c r="BA363" s="471"/>
      <c r="BB363" s="471"/>
      <c r="BC363" s="471"/>
      <c r="BD363" s="471"/>
      <c r="BE363" s="471"/>
      <c r="BF363" s="471"/>
      <c r="BG363" s="471"/>
      <c r="BH363" s="471"/>
      <c r="BI363" s="471"/>
      <c r="BJ363" s="471"/>
      <c r="BK363" s="471"/>
      <c r="BL363" s="471"/>
      <c r="BM363" s="471"/>
    </row>
    <row r="364" spans="1:65" s="30" customFormat="1" ht="29.25" customHeight="1" x14ac:dyDescent="0.25">
      <c r="A364" s="391"/>
      <c r="B364" s="391"/>
      <c r="C364" s="391"/>
      <c r="D364" s="391"/>
      <c r="E364" s="391"/>
      <c r="F364" s="533"/>
      <c r="G364" s="391"/>
      <c r="H364" s="391"/>
      <c r="I364" s="391"/>
      <c r="J364" s="391"/>
      <c r="K364" s="391"/>
      <c r="L364" s="391"/>
      <c r="M364" s="391"/>
      <c r="N364" s="534"/>
      <c r="O364" s="391"/>
      <c r="P364" s="403"/>
      <c r="Q364" s="380"/>
      <c r="R364" s="40" t="s">
        <v>659</v>
      </c>
      <c r="S364" s="37"/>
      <c r="T364" s="37"/>
      <c r="U364" s="369"/>
      <c r="V364" s="370"/>
      <c r="W364" s="405"/>
      <c r="X364" s="533"/>
      <c r="Y364" s="390"/>
      <c r="Z364" s="389"/>
      <c r="AA364" s="377"/>
      <c r="AB364" s="389"/>
      <c r="AC364" s="407"/>
      <c r="AD364" s="390"/>
      <c r="AE364" s="388"/>
      <c r="AF364" s="389"/>
      <c r="AG364" s="389"/>
      <c r="AH364" s="370"/>
      <c r="AI364" s="386"/>
      <c r="AJ364" s="386"/>
      <c r="AK364" s="39"/>
      <c r="AL364" s="369"/>
      <c r="AM364" s="370"/>
      <c r="AN364" s="405"/>
      <c r="AO364" s="533"/>
      <c r="AP364" s="471"/>
      <c r="AQ364" s="471"/>
      <c r="AR364" s="471"/>
      <c r="AS364" s="471"/>
      <c r="AT364" s="471"/>
      <c r="AU364" s="391"/>
      <c r="AV364" s="471"/>
      <c r="AW364" s="471"/>
      <c r="AX364" s="471"/>
      <c r="AY364" s="471"/>
      <c r="AZ364" s="471"/>
      <c r="BA364" s="471"/>
      <c r="BB364" s="471"/>
      <c r="BC364" s="471"/>
      <c r="BD364" s="471"/>
      <c r="BE364" s="471"/>
      <c r="BF364" s="471"/>
      <c r="BG364" s="471"/>
      <c r="BH364" s="471"/>
      <c r="BI364" s="471"/>
      <c r="BJ364" s="471"/>
      <c r="BK364" s="471"/>
      <c r="BL364" s="471"/>
      <c r="BM364" s="471"/>
    </row>
    <row r="365" spans="1:65" s="30" customFormat="1" ht="29.25" customHeight="1" x14ac:dyDescent="0.25">
      <c r="A365" s="391"/>
      <c r="B365" s="391"/>
      <c r="C365" s="391"/>
      <c r="D365" s="391"/>
      <c r="E365" s="391"/>
      <c r="F365" s="533"/>
      <c r="G365" s="391"/>
      <c r="H365" s="391"/>
      <c r="I365" s="391"/>
      <c r="J365" s="391"/>
      <c r="K365" s="391"/>
      <c r="L365" s="391"/>
      <c r="M365" s="391"/>
      <c r="N365" s="534"/>
      <c r="O365" s="391"/>
      <c r="P365" s="403"/>
      <c r="Q365" s="380"/>
      <c r="R365" s="40" t="s">
        <v>660</v>
      </c>
      <c r="S365" s="37"/>
      <c r="T365" s="37"/>
      <c r="U365" s="369"/>
      <c r="V365" s="370"/>
      <c r="W365" s="405"/>
      <c r="X365" s="533"/>
      <c r="Y365" s="390"/>
      <c r="Z365" s="389"/>
      <c r="AA365" s="377"/>
      <c r="AB365" s="389"/>
      <c r="AC365" s="407"/>
      <c r="AD365" s="390"/>
      <c r="AE365" s="388"/>
      <c r="AF365" s="389"/>
      <c r="AG365" s="389"/>
      <c r="AH365" s="370"/>
      <c r="AI365" s="386"/>
      <c r="AJ365" s="386"/>
      <c r="AK365" s="39"/>
      <c r="AL365" s="369"/>
      <c r="AM365" s="370"/>
      <c r="AN365" s="405"/>
      <c r="AO365" s="533"/>
      <c r="AP365" s="471"/>
      <c r="AQ365" s="471"/>
      <c r="AR365" s="471"/>
      <c r="AS365" s="471"/>
      <c r="AT365" s="471"/>
      <c r="AU365" s="391"/>
      <c r="AV365" s="471"/>
      <c r="AW365" s="471"/>
      <c r="AX365" s="471"/>
      <c r="AY365" s="471"/>
      <c r="AZ365" s="471"/>
      <c r="BA365" s="471"/>
      <c r="BB365" s="471"/>
      <c r="BC365" s="471"/>
      <c r="BD365" s="471"/>
      <c r="BE365" s="471"/>
      <c r="BF365" s="471"/>
      <c r="BG365" s="471"/>
      <c r="BH365" s="471"/>
      <c r="BI365" s="471"/>
      <c r="BJ365" s="471"/>
      <c r="BK365" s="471"/>
      <c r="BL365" s="471"/>
      <c r="BM365" s="471"/>
    </row>
    <row r="366" spans="1:65" s="30" customFormat="1" ht="29.25" customHeight="1" x14ac:dyDescent="0.25">
      <c r="A366" s="391"/>
      <c r="B366" s="391"/>
      <c r="C366" s="391"/>
      <c r="D366" s="391"/>
      <c r="E366" s="391"/>
      <c r="F366" s="533"/>
      <c r="G366" s="391"/>
      <c r="H366" s="391"/>
      <c r="I366" s="391"/>
      <c r="J366" s="391"/>
      <c r="K366" s="391"/>
      <c r="L366" s="391"/>
      <c r="M366" s="391"/>
      <c r="N366" s="534"/>
      <c r="O366" s="391"/>
      <c r="P366" s="404"/>
      <c r="Q366" s="381"/>
      <c r="R366" s="38" t="s">
        <v>661</v>
      </c>
      <c r="S366" s="37">
        <f>COUNTA(S347:S365)</f>
        <v>0</v>
      </c>
      <c r="T366" s="37">
        <f>COUNTA(T347:T365)</f>
        <v>0</v>
      </c>
      <c r="U366" s="369"/>
      <c r="V366" s="370"/>
      <c r="W366" s="405"/>
      <c r="X366" s="533"/>
      <c r="Y366" s="390"/>
      <c r="Z366" s="389"/>
      <c r="AA366" s="378"/>
      <c r="AB366" s="389"/>
      <c r="AC366" s="408"/>
      <c r="AD366" s="390"/>
      <c r="AE366" s="388"/>
      <c r="AF366" s="389"/>
      <c r="AG366" s="389"/>
      <c r="AH366" s="370"/>
      <c r="AI366" s="387"/>
      <c r="AJ366" s="387"/>
      <c r="AK366" s="36"/>
      <c r="AL366" s="369"/>
      <c r="AM366" s="370"/>
      <c r="AN366" s="405"/>
      <c r="AO366" s="533"/>
      <c r="AP366" s="471"/>
      <c r="AQ366" s="471"/>
      <c r="AR366" s="471"/>
      <c r="AS366" s="471"/>
      <c r="AT366" s="471"/>
      <c r="AU366" s="391"/>
      <c r="AV366" s="471"/>
      <c r="AW366" s="471"/>
      <c r="AX366" s="471"/>
      <c r="AY366" s="471"/>
      <c r="AZ366" s="471"/>
      <c r="BA366" s="471"/>
      <c r="BB366" s="471"/>
      <c r="BC366" s="471"/>
      <c r="BD366" s="471"/>
      <c r="BE366" s="471"/>
      <c r="BF366" s="471"/>
      <c r="BG366" s="471"/>
      <c r="BH366" s="471"/>
      <c r="BI366" s="471"/>
      <c r="BJ366" s="471"/>
      <c r="BK366" s="471"/>
      <c r="BL366" s="471"/>
      <c r="BM366" s="471"/>
    </row>
    <row r="367" spans="1:65" s="30" customFormat="1" ht="15" customHeight="1" x14ac:dyDescent="0.25">
      <c r="A367" s="50">
        <v>12</v>
      </c>
      <c r="F367" s="124"/>
      <c r="Q367" s="35"/>
      <c r="V367" s="35"/>
      <c r="W367" s="33"/>
      <c r="X367" s="124"/>
      <c r="AD367" s="34"/>
      <c r="AH367" s="34"/>
      <c r="AI367" s="34"/>
      <c r="AJ367" s="34"/>
      <c r="AK367" s="34"/>
      <c r="AN367" s="33"/>
      <c r="AO367" s="124"/>
      <c r="AR367" s="32"/>
      <c r="AS367" s="32"/>
      <c r="BA367" s="31"/>
      <c r="BG367" s="31"/>
      <c r="BM367" s="31"/>
    </row>
    <row r="368" spans="1:65" ht="15" customHeight="1" x14ac:dyDescent="0.25">
      <c r="A368" s="50">
        <v>12</v>
      </c>
    </row>
    <row r="369" spans="1:1" ht="15" customHeight="1" x14ac:dyDescent="0.25">
      <c r="A369" s="50">
        <v>12</v>
      </c>
    </row>
    <row r="370" spans="1:1" ht="15" customHeight="1" x14ac:dyDescent="0.25">
      <c r="A370" s="50">
        <v>12</v>
      </c>
    </row>
    <row r="371" spans="1:1" ht="15" customHeight="1" x14ac:dyDescent="0.25">
      <c r="A371" s="50">
        <v>12</v>
      </c>
    </row>
    <row r="372" spans="1:1" ht="15" customHeight="1" x14ac:dyDescent="0.25">
      <c r="A372" s="50">
        <v>12</v>
      </c>
    </row>
    <row r="373" spans="1:1" ht="15" customHeight="1" x14ac:dyDescent="0.25">
      <c r="A373" s="50">
        <v>12</v>
      </c>
    </row>
    <row r="374" spans="1:1" ht="15" customHeight="1" x14ac:dyDescent="0.25">
      <c r="A374" s="50">
        <v>12</v>
      </c>
    </row>
    <row r="375" spans="1:1" ht="15" customHeight="1" x14ac:dyDescent="0.25">
      <c r="A375" s="50">
        <v>12</v>
      </c>
    </row>
    <row r="376" spans="1:1" ht="15" customHeight="1" x14ac:dyDescent="0.25">
      <c r="A376" s="50">
        <v>12</v>
      </c>
    </row>
    <row r="377" spans="1:1" ht="15" customHeight="1" x14ac:dyDescent="0.25">
      <c r="A377" s="50">
        <v>12</v>
      </c>
    </row>
    <row r="378" spans="1:1" ht="15" customHeight="1" x14ac:dyDescent="0.25">
      <c r="A378" s="50">
        <v>12</v>
      </c>
    </row>
    <row r="379" spans="1:1" ht="15" customHeight="1" x14ac:dyDescent="0.25">
      <c r="A379" s="50">
        <v>12</v>
      </c>
    </row>
    <row r="380" spans="1:1" ht="15" customHeight="1" x14ac:dyDescent="0.25">
      <c r="A380" s="50">
        <v>12</v>
      </c>
    </row>
    <row r="381" spans="1:1" ht="15" customHeight="1" x14ac:dyDescent="0.25">
      <c r="A381" s="50">
        <v>12</v>
      </c>
    </row>
    <row r="382" spans="1:1" ht="15" customHeight="1" x14ac:dyDescent="0.25">
      <c r="A382" s="50">
        <v>12</v>
      </c>
    </row>
    <row r="383" spans="1:1" ht="15" customHeight="1" x14ac:dyDescent="0.25">
      <c r="A383" s="50">
        <v>12</v>
      </c>
    </row>
    <row r="384" spans="1:1" ht="15" customHeight="1" x14ac:dyDescent="0.25">
      <c r="A384" s="50">
        <v>12</v>
      </c>
    </row>
    <row r="385" spans="1:1" ht="0.75" customHeight="1" x14ac:dyDescent="0.25">
      <c r="A385" s="413">
        <v>12</v>
      </c>
    </row>
    <row r="386" spans="1:1" ht="2.25" customHeight="1" x14ac:dyDescent="0.25">
      <c r="A386" s="413">
        <v>12</v>
      </c>
    </row>
  </sheetData>
  <autoFilter ref="A4:XFB386" xr:uid="{601A1AB7-0476-4500-9CE0-AAAA6AF531F3}">
    <filterColumn colId="0" showButton="0"/>
    <filterColumn colId="5" showButton="0"/>
    <filterColumn colId="6" showButton="0"/>
    <filterColumn colId="7" showButton="0"/>
    <filterColumn colId="8"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filterColumn colId="47" showButton="0"/>
    <filterColumn colId="48" showButton="0"/>
    <filterColumn colId="49" showButton="0"/>
    <filterColumn colId="50" showButton="0"/>
    <filterColumn colId="51" showButton="0"/>
    <filterColumn colId="53" showButton="0"/>
    <filterColumn colId="54" showButton="0"/>
    <filterColumn colId="55" showButton="0"/>
    <filterColumn colId="56" showButton="0"/>
    <filterColumn colId="57" showButton="0"/>
    <filterColumn colId="59" showButton="0"/>
    <filterColumn colId="60" showButton="0"/>
    <filterColumn colId="61" showButton="0"/>
    <filterColumn colId="62" showButton="0"/>
    <filterColumn colId="63" showButton="0"/>
  </autoFilter>
  <mergeCells count="1699">
    <mergeCell ref="X4:AO4"/>
    <mergeCell ref="AP4:AU5"/>
    <mergeCell ref="AV4:BA5"/>
    <mergeCell ref="BB4:BG5"/>
    <mergeCell ref="BH4:BM5"/>
    <mergeCell ref="X5:X6"/>
    <mergeCell ref="Z5:AG5"/>
    <mergeCell ref="AH5:AH6"/>
    <mergeCell ref="AI5:AI6"/>
    <mergeCell ref="AJ5:AJ6"/>
    <mergeCell ref="AL5:AL6"/>
    <mergeCell ref="AM5:AM6"/>
    <mergeCell ref="AN5:AN6"/>
    <mergeCell ref="AO5:AO6"/>
    <mergeCell ref="B127:B146"/>
    <mergeCell ref="C127:C146"/>
    <mergeCell ref="D127:D146"/>
    <mergeCell ref="E127:E146"/>
    <mergeCell ref="F127:F146"/>
    <mergeCell ref="G127:G146"/>
    <mergeCell ref="H127:H146"/>
    <mergeCell ref="I127:I146"/>
    <mergeCell ref="J127:J146"/>
    <mergeCell ref="K127:K146"/>
    <mergeCell ref="L127:L146"/>
    <mergeCell ref="M127:M146"/>
    <mergeCell ref="N127:N146"/>
    <mergeCell ref="O127:O146"/>
    <mergeCell ref="P127:P146"/>
    <mergeCell ref="Q127:Q146"/>
    <mergeCell ref="BI127:BI133"/>
    <mergeCell ref="BJ127:BJ133"/>
    <mergeCell ref="A1:B3"/>
    <mergeCell ref="C1:M1"/>
    <mergeCell ref="N1:P3"/>
    <mergeCell ref="C2:M2"/>
    <mergeCell ref="C3:F3"/>
    <mergeCell ref="G3:M3"/>
    <mergeCell ref="A4:B6"/>
    <mergeCell ref="C4:C6"/>
    <mergeCell ref="D4:D6"/>
    <mergeCell ref="E4:E6"/>
    <mergeCell ref="F4:J5"/>
    <mergeCell ref="K4:W5"/>
    <mergeCell ref="A67:A86"/>
    <mergeCell ref="B67:B86"/>
    <mergeCell ref="C67:C86"/>
    <mergeCell ref="D67:D86"/>
    <mergeCell ref="E67:E86"/>
    <mergeCell ref="F67:F86"/>
    <mergeCell ref="J67:J86"/>
    <mergeCell ref="K67:K86"/>
    <mergeCell ref="L67:L86"/>
    <mergeCell ref="G67:G86"/>
    <mergeCell ref="H67:H86"/>
    <mergeCell ref="I67:I86"/>
    <mergeCell ref="M7:M26"/>
    <mergeCell ref="N7:N26"/>
    <mergeCell ref="A27:A46"/>
    <mergeCell ref="B27:B46"/>
    <mergeCell ref="C27:C46"/>
    <mergeCell ref="D27:D46"/>
    <mergeCell ref="E27:E46"/>
    <mergeCell ref="F27:F46"/>
    <mergeCell ref="BL127:BL133"/>
    <mergeCell ref="BM127:BM133"/>
    <mergeCell ref="X134:X146"/>
    <mergeCell ref="Y134:Y146"/>
    <mergeCell ref="Z134:Z146"/>
    <mergeCell ref="AA134:AA146"/>
    <mergeCell ref="AB134:AB146"/>
    <mergeCell ref="AC134:AC146"/>
    <mergeCell ref="AD134:AD146"/>
    <mergeCell ref="AE134:AE146"/>
    <mergeCell ref="AF134:AF146"/>
    <mergeCell ref="AG134:AG146"/>
    <mergeCell ref="AH134:AH146"/>
    <mergeCell ref="AP134:AP146"/>
    <mergeCell ref="AQ134:AQ146"/>
    <mergeCell ref="AR134:AR146"/>
    <mergeCell ref="AS134:AS146"/>
    <mergeCell ref="BE134:BE146"/>
    <mergeCell ref="BF134:BF146"/>
    <mergeCell ref="AG127:AG133"/>
    <mergeCell ref="AH127:AH133"/>
    <mergeCell ref="AI127:AI146"/>
    <mergeCell ref="AJ127:AJ146"/>
    <mergeCell ref="AL127:AL146"/>
    <mergeCell ref="AM127:AM146"/>
    <mergeCell ref="AN127:AN146"/>
    <mergeCell ref="AV127:AV133"/>
    <mergeCell ref="AU134:AU146"/>
    <mergeCell ref="AV134:AV146"/>
    <mergeCell ref="AW134:AW146"/>
    <mergeCell ref="AX134:AX146"/>
    <mergeCell ref="AU127:AU133"/>
    <mergeCell ref="BJ354:BJ366"/>
    <mergeCell ref="BK354:BK366"/>
    <mergeCell ref="BK127:BK133"/>
    <mergeCell ref="A127:A146"/>
    <mergeCell ref="BA127:BA133"/>
    <mergeCell ref="BB127:BB133"/>
    <mergeCell ref="BG127:BG133"/>
    <mergeCell ref="BH127:BH133"/>
    <mergeCell ref="AQ127:AQ133"/>
    <mergeCell ref="AR127:AR133"/>
    <mergeCell ref="AS127:AS133"/>
    <mergeCell ref="AT127:AT133"/>
    <mergeCell ref="AT134:AT146"/>
    <mergeCell ref="BC127:BC133"/>
    <mergeCell ref="BD127:BD133"/>
    <mergeCell ref="BE127:BE133"/>
    <mergeCell ref="BF127:BF133"/>
    <mergeCell ref="BK347:BK353"/>
    <mergeCell ref="AQ154:AQ166"/>
    <mergeCell ref="AR154:AR166"/>
    <mergeCell ref="AS154:AS166"/>
    <mergeCell ref="BF154:BF166"/>
    <mergeCell ref="BG154:BG166"/>
    <mergeCell ref="AY127:AY133"/>
    <mergeCell ref="AZ127:AZ133"/>
    <mergeCell ref="BC134:BC146"/>
    <mergeCell ref="BD134:BD146"/>
    <mergeCell ref="BF167:BF173"/>
    <mergeCell ref="BG167:BG173"/>
    <mergeCell ref="U347:U366"/>
    <mergeCell ref="AW347:AW353"/>
    <mergeCell ref="BH347:BH353"/>
    <mergeCell ref="U127:U146"/>
    <mergeCell ref="AB347:AB353"/>
    <mergeCell ref="AC347:AC353"/>
    <mergeCell ref="AD347:AD353"/>
    <mergeCell ref="AE347:AE353"/>
    <mergeCell ref="AF347:AF353"/>
    <mergeCell ref="AG347:AG353"/>
    <mergeCell ref="AH347:AH353"/>
    <mergeCell ref="AI347:AI366"/>
    <mergeCell ref="AJ347:AJ366"/>
    <mergeCell ref="AE354:AE366"/>
    <mergeCell ref="AF354:AF366"/>
    <mergeCell ref="AG354:AG366"/>
    <mergeCell ref="AH354:AH366"/>
    <mergeCell ref="V347:V366"/>
    <mergeCell ref="W347:W366"/>
    <mergeCell ref="X347:X353"/>
    <mergeCell ref="BA134:BA146"/>
    <mergeCell ref="BB134:BB146"/>
    <mergeCell ref="AR354:AR366"/>
    <mergeCell ref="AS354:AS366"/>
    <mergeCell ref="AT354:AT366"/>
    <mergeCell ref="AU354:AU366"/>
    <mergeCell ref="AV354:AV366"/>
    <mergeCell ref="AW354:AW366"/>
    <mergeCell ref="AD354:AD366"/>
    <mergeCell ref="BB354:BB366"/>
    <mergeCell ref="BC354:BC366"/>
    <mergeCell ref="AZ347:AZ353"/>
    <mergeCell ref="BA347:BA353"/>
    <mergeCell ref="BB347:BB353"/>
    <mergeCell ref="BC347:BC353"/>
    <mergeCell ref="BD347:BD353"/>
    <mergeCell ref="BF347:BF353"/>
    <mergeCell ref="A347:A366"/>
    <mergeCell ref="B347:B366"/>
    <mergeCell ref="C347:C366"/>
    <mergeCell ref="D347:D366"/>
    <mergeCell ref="E347:E366"/>
    <mergeCell ref="F347:F366"/>
    <mergeCell ref="G347:G366"/>
    <mergeCell ref="H347:H366"/>
    <mergeCell ref="I347:I366"/>
    <mergeCell ref="J347:J366"/>
    <mergeCell ref="K347:K366"/>
    <mergeCell ref="L347:L366"/>
    <mergeCell ref="M347:M366"/>
    <mergeCell ref="N347:N366"/>
    <mergeCell ref="O347:O366"/>
    <mergeCell ref="P347:P366"/>
    <mergeCell ref="Q347:Q366"/>
    <mergeCell ref="AP354:AP366"/>
    <mergeCell ref="AR347:AR353"/>
    <mergeCell ref="AC354:AC366"/>
    <mergeCell ref="X354:X366"/>
    <mergeCell ref="Y347:Y353"/>
    <mergeCell ref="Z347:Z353"/>
    <mergeCell ref="X127:X133"/>
    <mergeCell ref="Y127:Y133"/>
    <mergeCell ref="Z127:Z133"/>
    <mergeCell ref="AA127:AA133"/>
    <mergeCell ref="AB127:AB133"/>
    <mergeCell ref="AC127:AC133"/>
    <mergeCell ref="AD127:AD133"/>
    <mergeCell ref="AD147:AD153"/>
    <mergeCell ref="Z167:Z173"/>
    <mergeCell ref="AA167:AA173"/>
    <mergeCell ref="AE167:AE173"/>
    <mergeCell ref="AF167:AF173"/>
    <mergeCell ref="AG167:AG173"/>
    <mergeCell ref="BM154:BM166"/>
    <mergeCell ref="AU154:AU166"/>
    <mergeCell ref="BJ147:BJ153"/>
    <mergeCell ref="BK147:BK153"/>
    <mergeCell ref="AE147:AE153"/>
    <mergeCell ref="AF147:AF153"/>
    <mergeCell ref="AG147:AG153"/>
    <mergeCell ref="AH147:AH153"/>
    <mergeCell ref="AI147:AI166"/>
    <mergeCell ref="BD147:BD153"/>
    <mergeCell ref="BI154:BI166"/>
    <mergeCell ref="BJ154:BJ166"/>
    <mergeCell ref="BG134:BG146"/>
    <mergeCell ref="BH134:BH146"/>
    <mergeCell ref="BI134:BI146"/>
    <mergeCell ref="BJ134:BJ146"/>
    <mergeCell ref="BK134:BK146"/>
    <mergeCell ref="BL134:BL146"/>
    <mergeCell ref="BM134:BM146"/>
    <mergeCell ref="AA347:AA353"/>
    <mergeCell ref="BL354:BL366"/>
    <mergeCell ref="AX354:AX366"/>
    <mergeCell ref="AY354:AY366"/>
    <mergeCell ref="BM354:BM366"/>
    <mergeCell ref="BD354:BD366"/>
    <mergeCell ref="BE354:BE366"/>
    <mergeCell ref="BF354:BF366"/>
    <mergeCell ref="BG354:BG366"/>
    <mergeCell ref="BH354:BH366"/>
    <mergeCell ref="BI354:BI366"/>
    <mergeCell ref="AU147:AU153"/>
    <mergeCell ref="AV147:AV153"/>
    <mergeCell ref="AW147:AW153"/>
    <mergeCell ref="AX147:AX153"/>
    <mergeCell ref="AY147:AY153"/>
    <mergeCell ref="AZ147:AZ153"/>
    <mergeCell ref="BG147:BG153"/>
    <mergeCell ref="BH147:BH153"/>
    <mergeCell ref="BI147:BI153"/>
    <mergeCell ref="BG347:BG353"/>
    <mergeCell ref="BL347:BL353"/>
    <mergeCell ref="BM347:BM353"/>
    <mergeCell ref="BM174:BM186"/>
    <mergeCell ref="BL174:BL186"/>
    <mergeCell ref="BJ174:BJ186"/>
    <mergeCell ref="BK174:BK186"/>
    <mergeCell ref="AZ354:AZ366"/>
    <mergeCell ref="BA354:BA366"/>
    <mergeCell ref="AU347:AU353"/>
    <mergeCell ref="AV347:AV353"/>
    <mergeCell ref="BI347:BI353"/>
    <mergeCell ref="BJ347:BJ353"/>
    <mergeCell ref="AX347:AX353"/>
    <mergeCell ref="AY347:AY353"/>
    <mergeCell ref="AO87:AO106"/>
    <mergeCell ref="AN107:AN126"/>
    <mergeCell ref="AP107:AP113"/>
    <mergeCell ref="AC147:AC153"/>
    <mergeCell ref="AJ167:AJ186"/>
    <mergeCell ref="Y167:Y173"/>
    <mergeCell ref="BE347:BE353"/>
    <mergeCell ref="BE147:BE153"/>
    <mergeCell ref="V127:V146"/>
    <mergeCell ref="W127:W146"/>
    <mergeCell ref="X114:X126"/>
    <mergeCell ref="Y114:Y126"/>
    <mergeCell ref="Z114:Z126"/>
    <mergeCell ref="AA114:AA126"/>
    <mergeCell ref="AB114:AB126"/>
    <mergeCell ref="AC114:AC126"/>
    <mergeCell ref="AD114:AD126"/>
    <mergeCell ref="AY134:AY146"/>
    <mergeCell ref="AZ134:AZ146"/>
    <mergeCell ref="X154:X166"/>
    <mergeCell ref="Y154:Y166"/>
    <mergeCell ref="Z154:Z166"/>
    <mergeCell ref="AB174:AB186"/>
    <mergeCell ref="AS347:AS353"/>
    <mergeCell ref="AT347:AT353"/>
    <mergeCell ref="AL347:AL366"/>
    <mergeCell ref="AM347:AM366"/>
    <mergeCell ref="AN347:AN366"/>
    <mergeCell ref="AO347:AO366"/>
    <mergeCell ref="AP347:AP353"/>
    <mergeCell ref="AQ347:AQ353"/>
    <mergeCell ref="AQ354:AQ366"/>
    <mergeCell ref="L147:L166"/>
    <mergeCell ref="M147:M166"/>
    <mergeCell ref="N147:N166"/>
    <mergeCell ref="O147:O166"/>
    <mergeCell ref="P147:P166"/>
    <mergeCell ref="Q147:Q166"/>
    <mergeCell ref="U147:U166"/>
    <mergeCell ref="AA154:AA166"/>
    <mergeCell ref="AF87:AF93"/>
    <mergeCell ref="AB154:AB166"/>
    <mergeCell ref="BM67:BM73"/>
    <mergeCell ref="X74:X86"/>
    <mergeCell ref="Y354:Y366"/>
    <mergeCell ref="Z354:Z366"/>
    <mergeCell ref="AA354:AA366"/>
    <mergeCell ref="AB354:AB366"/>
    <mergeCell ref="BJ74:BJ86"/>
    <mergeCell ref="BK74:BK86"/>
    <mergeCell ref="AE74:AE86"/>
    <mergeCell ref="BJ67:BJ73"/>
    <mergeCell ref="BF74:BF86"/>
    <mergeCell ref="BG74:BG86"/>
    <mergeCell ref="BH74:BH86"/>
    <mergeCell ref="BI74:BI86"/>
    <mergeCell ref="BB74:BB86"/>
    <mergeCell ref="BC74:BC86"/>
    <mergeCell ref="Y74:Y86"/>
    <mergeCell ref="Z74:Z86"/>
    <mergeCell ref="AA74:AA86"/>
    <mergeCell ref="AB74:AB86"/>
    <mergeCell ref="AC74:AC86"/>
    <mergeCell ref="BD67:BD73"/>
    <mergeCell ref="BM147:BM153"/>
    <mergeCell ref="AP154:AP166"/>
    <mergeCell ref="AF74:AF86"/>
    <mergeCell ref="AG74:AG86"/>
    <mergeCell ref="AH74:AH86"/>
    <mergeCell ref="AP74:AP86"/>
    <mergeCell ref="W147:W166"/>
    <mergeCell ref="X147:X153"/>
    <mergeCell ref="Y147:Y153"/>
    <mergeCell ref="Z147:Z153"/>
    <mergeCell ref="AA147:AA153"/>
    <mergeCell ref="AR147:AR153"/>
    <mergeCell ref="AS147:AS153"/>
    <mergeCell ref="AT147:AT153"/>
    <mergeCell ref="AT154:AT166"/>
    <mergeCell ref="BE154:BE166"/>
    <mergeCell ref="BA147:BA153"/>
    <mergeCell ref="BB147:BB153"/>
    <mergeCell ref="BD154:BD166"/>
    <mergeCell ref="AQ107:AQ113"/>
    <mergeCell ref="AW94:AW106"/>
    <mergeCell ref="AP87:AP93"/>
    <mergeCell ref="AQ87:AQ93"/>
    <mergeCell ref="AQ94:AQ106"/>
    <mergeCell ref="AR87:AR93"/>
    <mergeCell ref="AS87:AS93"/>
    <mergeCell ref="BM74:BM86"/>
    <mergeCell ref="BD74:BD86"/>
    <mergeCell ref="BE74:BE86"/>
    <mergeCell ref="BM94:BM106"/>
    <mergeCell ref="W67:W86"/>
    <mergeCell ref="X67:X73"/>
    <mergeCell ref="A147:A166"/>
    <mergeCell ref="B147:B166"/>
    <mergeCell ref="C147:C166"/>
    <mergeCell ref="D147:D166"/>
    <mergeCell ref="E147:E166"/>
    <mergeCell ref="BA174:BA186"/>
    <mergeCell ref="BB174:BB186"/>
    <mergeCell ref="BC174:BC186"/>
    <mergeCell ref="AQ174:AQ186"/>
    <mergeCell ref="BB154:BB166"/>
    <mergeCell ref="BC154:BC166"/>
    <mergeCell ref="AL147:AL166"/>
    <mergeCell ref="BL67:BL73"/>
    <mergeCell ref="AE67:AE73"/>
    <mergeCell ref="AF67:AF73"/>
    <mergeCell ref="AG67:AG73"/>
    <mergeCell ref="AH67:AH73"/>
    <mergeCell ref="BL147:BL153"/>
    <mergeCell ref="AD67:AD73"/>
    <mergeCell ref="M67:M86"/>
    <mergeCell ref="N67:N86"/>
    <mergeCell ref="O67:O86"/>
    <mergeCell ref="P67:P86"/>
    <mergeCell ref="Q67:Q86"/>
    <mergeCell ref="U67:U86"/>
    <mergeCell ref="V67:V86"/>
    <mergeCell ref="F147:F166"/>
    <mergeCell ref="G147:G166"/>
    <mergeCell ref="H147:H166"/>
    <mergeCell ref="I147:I166"/>
    <mergeCell ref="J147:J166"/>
    <mergeCell ref="K147:K166"/>
    <mergeCell ref="A167:A186"/>
    <mergeCell ref="B167:B186"/>
    <mergeCell ref="C167:C186"/>
    <mergeCell ref="D167:D186"/>
    <mergeCell ref="E167:E186"/>
    <mergeCell ref="F167:F186"/>
    <mergeCell ref="G167:G186"/>
    <mergeCell ref="H167:H186"/>
    <mergeCell ref="I167:I186"/>
    <mergeCell ref="J167:J186"/>
    <mergeCell ref="K167:K186"/>
    <mergeCell ref="L167:L186"/>
    <mergeCell ref="M167:M186"/>
    <mergeCell ref="N167:N186"/>
    <mergeCell ref="O167:O186"/>
    <mergeCell ref="P167:P186"/>
    <mergeCell ref="Q167:Q186"/>
    <mergeCell ref="AX154:AX166"/>
    <mergeCell ref="AY154:AY166"/>
    <mergeCell ref="AC154:AC166"/>
    <mergeCell ref="AB147:AB153"/>
    <mergeCell ref="AD154:AD166"/>
    <mergeCell ref="BH154:BH166"/>
    <mergeCell ref="U167:U186"/>
    <mergeCell ref="V167:V186"/>
    <mergeCell ref="W167:W186"/>
    <mergeCell ref="X167:X173"/>
    <mergeCell ref="AB167:AB173"/>
    <mergeCell ref="AC167:AC173"/>
    <mergeCell ref="BC147:BC153"/>
    <mergeCell ref="AM167:AM186"/>
    <mergeCell ref="AP174:AP186"/>
    <mergeCell ref="X174:X186"/>
    <mergeCell ref="Y174:Y186"/>
    <mergeCell ref="Z174:Z186"/>
    <mergeCell ref="AA174:AA186"/>
    <mergeCell ref="AD167:AD173"/>
    <mergeCell ref="AH174:AH186"/>
    <mergeCell ref="AC174:AC186"/>
    <mergeCell ref="AD174:AD186"/>
    <mergeCell ref="AN167:AN186"/>
    <mergeCell ref="AO167:AO186"/>
    <mergeCell ref="AS167:AS173"/>
    <mergeCell ref="AZ154:AZ166"/>
    <mergeCell ref="AX167:AX173"/>
    <mergeCell ref="BA154:BA166"/>
    <mergeCell ref="V147:V166"/>
    <mergeCell ref="AY167:AY173"/>
    <mergeCell ref="AZ167:AZ173"/>
    <mergeCell ref="BA167:BA173"/>
    <mergeCell ref="BB167:BB173"/>
    <mergeCell ref="BC167:BC173"/>
    <mergeCell ref="BD167:BD173"/>
    <mergeCell ref="O187:O206"/>
    <mergeCell ref="Q187:Q206"/>
    <mergeCell ref="U187:U206"/>
    <mergeCell ref="V187:V206"/>
    <mergeCell ref="W187:W206"/>
    <mergeCell ref="X187:X193"/>
    <mergeCell ref="Y187:Y193"/>
    <mergeCell ref="Z187:Z193"/>
    <mergeCell ref="AX174:AX186"/>
    <mergeCell ref="AY174:AY186"/>
    <mergeCell ref="AZ174:AZ186"/>
    <mergeCell ref="AG174:AG186"/>
    <mergeCell ref="AS174:AS186"/>
    <mergeCell ref="AB187:AB193"/>
    <mergeCell ref="P187:P206"/>
    <mergeCell ref="X194:X206"/>
    <mergeCell ref="Y194:Y206"/>
    <mergeCell ref="Z194:Z206"/>
    <mergeCell ref="AA194:AA206"/>
    <mergeCell ref="AF187:AF193"/>
    <mergeCell ref="AG187:AG193"/>
    <mergeCell ref="AS187:AS193"/>
    <mergeCell ref="AT187:AT193"/>
    <mergeCell ref="AT194:AT206"/>
    <mergeCell ref="AP194:AP206"/>
    <mergeCell ref="AL187:AL206"/>
    <mergeCell ref="I207:I226"/>
    <mergeCell ref="J207:J226"/>
    <mergeCell ref="K207:K226"/>
    <mergeCell ref="L207:L226"/>
    <mergeCell ref="M207:M226"/>
    <mergeCell ref="N207:N226"/>
    <mergeCell ref="O207:O226"/>
    <mergeCell ref="BH174:BH186"/>
    <mergeCell ref="BD174:BD186"/>
    <mergeCell ref="BE174:BE186"/>
    <mergeCell ref="BF174:BF186"/>
    <mergeCell ref="BG174:BG186"/>
    <mergeCell ref="BG194:BG206"/>
    <mergeCell ref="AE174:AE186"/>
    <mergeCell ref="AF174:AF186"/>
    <mergeCell ref="AR174:AR186"/>
    <mergeCell ref="AI167:AI186"/>
    <mergeCell ref="BG214:BG226"/>
    <mergeCell ref="BH214:BH226"/>
    <mergeCell ref="U207:U226"/>
    <mergeCell ref="AT207:AT213"/>
    <mergeCell ref="AT214:AT226"/>
    <mergeCell ref="BE207:BE213"/>
    <mergeCell ref="BE214:BE226"/>
    <mergeCell ref="BF207:BF213"/>
    <mergeCell ref="BH207:BH213"/>
    <mergeCell ref="AX214:AX226"/>
    <mergeCell ref="AO207:AO226"/>
    <mergeCell ref="AP207:AP213"/>
    <mergeCell ref="AA214:AA226"/>
    <mergeCell ref="AU207:AU213"/>
    <mergeCell ref="AV207:AV213"/>
    <mergeCell ref="BI167:BI173"/>
    <mergeCell ref="BJ167:BJ173"/>
    <mergeCell ref="BK167:BK173"/>
    <mergeCell ref="C207:C226"/>
    <mergeCell ref="D207:D226"/>
    <mergeCell ref="E207:E226"/>
    <mergeCell ref="F207:F226"/>
    <mergeCell ref="X214:X226"/>
    <mergeCell ref="Y214:Y226"/>
    <mergeCell ref="Z214:Z226"/>
    <mergeCell ref="AY214:AY226"/>
    <mergeCell ref="AZ214:AZ226"/>
    <mergeCell ref="AG214:AG226"/>
    <mergeCell ref="AH214:AH226"/>
    <mergeCell ref="AP214:AP226"/>
    <mergeCell ref="AQ214:AQ226"/>
    <mergeCell ref="G207:G226"/>
    <mergeCell ref="H207:H226"/>
    <mergeCell ref="V207:V226"/>
    <mergeCell ref="W207:W226"/>
    <mergeCell ref="X207:X213"/>
    <mergeCell ref="Y207:Y213"/>
    <mergeCell ref="Z207:Z213"/>
    <mergeCell ref="AA207:AA213"/>
    <mergeCell ref="AC207:AC213"/>
    <mergeCell ref="AD207:AD213"/>
    <mergeCell ref="AE207:AE213"/>
    <mergeCell ref="AF207:AF213"/>
    <mergeCell ref="AG207:AG213"/>
    <mergeCell ref="AE214:AE226"/>
    <mergeCell ref="AF214:AF226"/>
    <mergeCell ref="BG207:BG213"/>
    <mergeCell ref="D227:D246"/>
    <mergeCell ref="E227:E246"/>
    <mergeCell ref="F227:F246"/>
    <mergeCell ref="G227:G246"/>
    <mergeCell ref="U227:U246"/>
    <mergeCell ref="V227:V246"/>
    <mergeCell ref="W227:W246"/>
    <mergeCell ref="AX207:AX213"/>
    <mergeCell ref="AY207:AY213"/>
    <mergeCell ref="AZ207:AZ213"/>
    <mergeCell ref="BA207:BA213"/>
    <mergeCell ref="BB207:BB213"/>
    <mergeCell ref="BC207:BC213"/>
    <mergeCell ref="BD207:BD213"/>
    <mergeCell ref="A207:A226"/>
    <mergeCell ref="B207:B226"/>
    <mergeCell ref="P207:P226"/>
    <mergeCell ref="Q207:Q226"/>
    <mergeCell ref="AQ207:AQ213"/>
    <mergeCell ref="AD234:AD246"/>
    <mergeCell ref="AL227:AL246"/>
    <mergeCell ref="AM227:AM246"/>
    <mergeCell ref="AN227:AN246"/>
    <mergeCell ref="AE234:AE246"/>
    <mergeCell ref="AF234:AF246"/>
    <mergeCell ref="AG234:AG246"/>
    <mergeCell ref="AH234:AH246"/>
    <mergeCell ref="AS227:AS233"/>
    <mergeCell ref="AT227:AT233"/>
    <mergeCell ref="L227:L246"/>
    <mergeCell ref="M227:M246"/>
    <mergeCell ref="N227:N246"/>
    <mergeCell ref="AW207:AW213"/>
    <mergeCell ref="BD227:BD233"/>
    <mergeCell ref="BE227:BE233"/>
    <mergeCell ref="BF227:BF233"/>
    <mergeCell ref="X227:X233"/>
    <mergeCell ref="Y227:Y233"/>
    <mergeCell ref="Z227:Z233"/>
    <mergeCell ref="AA227:AA233"/>
    <mergeCell ref="AB227:AB233"/>
    <mergeCell ref="AC227:AC233"/>
    <mergeCell ref="AD227:AD233"/>
    <mergeCell ref="BA214:BA226"/>
    <mergeCell ref="BB214:BB226"/>
    <mergeCell ref="BC214:BC226"/>
    <mergeCell ref="BD214:BD226"/>
    <mergeCell ref="AR207:AR213"/>
    <mergeCell ref="AJ207:AJ226"/>
    <mergeCell ref="AL207:AL226"/>
    <mergeCell ref="AM207:AM226"/>
    <mergeCell ref="AX227:AX233"/>
    <mergeCell ref="AY227:AY233"/>
    <mergeCell ref="AZ227:AZ233"/>
    <mergeCell ref="BA227:BA233"/>
    <mergeCell ref="BF214:BF226"/>
    <mergeCell ref="AS207:AS213"/>
    <mergeCell ref="BE234:BE246"/>
    <mergeCell ref="BF234:BF246"/>
    <mergeCell ref="AX234:AX246"/>
    <mergeCell ref="AY234:AY246"/>
    <mergeCell ref="AZ234:AZ246"/>
    <mergeCell ref="BA234:BA246"/>
    <mergeCell ref="BB227:BB233"/>
    <mergeCell ref="BC227:BC233"/>
    <mergeCell ref="A247:A266"/>
    <mergeCell ref="B247:B266"/>
    <mergeCell ref="C247:C266"/>
    <mergeCell ref="D247:D266"/>
    <mergeCell ref="E247:E266"/>
    <mergeCell ref="F247:F266"/>
    <mergeCell ref="BD234:BD246"/>
    <mergeCell ref="G247:G266"/>
    <mergeCell ref="H247:H266"/>
    <mergeCell ref="I247:I266"/>
    <mergeCell ref="J247:J266"/>
    <mergeCell ref="K247:K266"/>
    <mergeCell ref="L247:L266"/>
    <mergeCell ref="M247:M266"/>
    <mergeCell ref="N247:N266"/>
    <mergeCell ref="O247:O266"/>
    <mergeCell ref="P247:P266"/>
    <mergeCell ref="Q247:Q266"/>
    <mergeCell ref="U247:U266"/>
    <mergeCell ref="J227:J246"/>
    <mergeCell ref="K227:K246"/>
    <mergeCell ref="A227:A246"/>
    <mergeCell ref="B227:B246"/>
    <mergeCell ref="C227:C246"/>
    <mergeCell ref="O227:O246"/>
    <mergeCell ref="P227:P246"/>
    <mergeCell ref="Q227:Q246"/>
    <mergeCell ref="AW254:AW266"/>
    <mergeCell ref="AX254:AX266"/>
    <mergeCell ref="AY254:AY266"/>
    <mergeCell ref="AQ254:AQ266"/>
    <mergeCell ref="AR254:AR266"/>
    <mergeCell ref="AS254:AS266"/>
    <mergeCell ref="AP234:AP246"/>
    <mergeCell ref="X234:X246"/>
    <mergeCell ref="BC234:BC246"/>
    <mergeCell ref="AR234:AR246"/>
    <mergeCell ref="AS234:AS246"/>
    <mergeCell ref="AT234:AT246"/>
    <mergeCell ref="AU234:AU246"/>
    <mergeCell ref="AV234:AV246"/>
    <mergeCell ref="AW234:AW246"/>
    <mergeCell ref="X247:X253"/>
    <mergeCell ref="X254:X266"/>
    <mergeCell ref="AM247:AM266"/>
    <mergeCell ref="AN247:AN266"/>
    <mergeCell ref="AE227:AE233"/>
    <mergeCell ref="AF227:AF233"/>
    <mergeCell ref="AG227:AG233"/>
    <mergeCell ref="AH227:AH233"/>
    <mergeCell ref="AI227:AI246"/>
    <mergeCell ref="AJ227:AJ246"/>
    <mergeCell ref="AU227:AU233"/>
    <mergeCell ref="AV227:AV233"/>
    <mergeCell ref="Y247:Y253"/>
    <mergeCell ref="Z247:Z253"/>
    <mergeCell ref="BB254:BB266"/>
    <mergeCell ref="BA247:BA253"/>
    <mergeCell ref="BB247:BB253"/>
    <mergeCell ref="AX247:AX253"/>
    <mergeCell ref="AY247:AY253"/>
    <mergeCell ref="AZ247:AZ253"/>
    <mergeCell ref="AF154:AF166"/>
    <mergeCell ref="AG154:AG166"/>
    <mergeCell ref="AT167:AT173"/>
    <mergeCell ref="AU167:AU173"/>
    <mergeCell ref="AV167:AV173"/>
    <mergeCell ref="AW167:AW173"/>
    <mergeCell ref="AJ147:AJ166"/>
    <mergeCell ref="AM147:AM166"/>
    <mergeCell ref="AN147:AN166"/>
    <mergeCell ref="AO147:AO166"/>
    <mergeCell ref="AP147:AP153"/>
    <mergeCell ref="V247:V266"/>
    <mergeCell ref="W247:W266"/>
    <mergeCell ref="AO227:AO246"/>
    <mergeCell ref="Y234:Y246"/>
    <mergeCell ref="Z234:Z246"/>
    <mergeCell ref="AA234:AA246"/>
    <mergeCell ref="AB234:AB246"/>
    <mergeCell ref="AC234:AC246"/>
    <mergeCell ref="AB214:AB226"/>
    <mergeCell ref="AC214:AC226"/>
    <mergeCell ref="AD214:AD226"/>
    <mergeCell ref="AN207:AN226"/>
    <mergeCell ref="AB207:AB213"/>
    <mergeCell ref="AW227:AW233"/>
    <mergeCell ref="AH207:AH213"/>
    <mergeCell ref="AI207:AI226"/>
    <mergeCell ref="AO247:AO266"/>
    <mergeCell ref="AP247:AP253"/>
    <mergeCell ref="AQ247:AQ253"/>
    <mergeCell ref="AR247:AR253"/>
    <mergeCell ref="AS247:AS253"/>
    <mergeCell ref="BK87:BK93"/>
    <mergeCell ref="BL87:BL93"/>
    <mergeCell ref="F87:F106"/>
    <mergeCell ref="G87:G106"/>
    <mergeCell ref="H87:H106"/>
    <mergeCell ref="I87:I106"/>
    <mergeCell ref="J87:J106"/>
    <mergeCell ref="K87:K106"/>
    <mergeCell ref="L87:L106"/>
    <mergeCell ref="M87:M106"/>
    <mergeCell ref="N87:N106"/>
    <mergeCell ref="O87:O106"/>
    <mergeCell ref="BL234:BL246"/>
    <mergeCell ref="AP227:AP233"/>
    <mergeCell ref="AQ227:AQ233"/>
    <mergeCell ref="AQ234:AQ246"/>
    <mergeCell ref="AR227:AR233"/>
    <mergeCell ref="H227:H246"/>
    <mergeCell ref="AE114:AE126"/>
    <mergeCell ref="AF114:AF126"/>
    <mergeCell ref="AG114:AG126"/>
    <mergeCell ref="AH114:AH126"/>
    <mergeCell ref="I227:I246"/>
    <mergeCell ref="BD87:BD93"/>
    <mergeCell ref="BK94:BK106"/>
    <mergeCell ref="AU174:AU186"/>
    <mergeCell ref="AV174:AV186"/>
    <mergeCell ref="AW174:AW186"/>
    <mergeCell ref="AV154:AV166"/>
    <mergeCell ref="AW154:AW166"/>
    <mergeCell ref="AH154:AH166"/>
    <mergeCell ref="AQ147:AQ153"/>
    <mergeCell ref="BI94:BI106"/>
    <mergeCell ref="BJ94:BJ106"/>
    <mergeCell ref="BE94:BE106"/>
    <mergeCell ref="P87:P106"/>
    <mergeCell ref="Q87:Q106"/>
    <mergeCell ref="U87:U106"/>
    <mergeCell ref="V87:V106"/>
    <mergeCell ref="W87:W106"/>
    <mergeCell ref="X87:X93"/>
    <mergeCell ref="AE87:AE93"/>
    <mergeCell ref="AX87:AX93"/>
    <mergeCell ref="A7:A26"/>
    <mergeCell ref="B7:B26"/>
    <mergeCell ref="C7:C26"/>
    <mergeCell ref="D7:D26"/>
    <mergeCell ref="E7:E26"/>
    <mergeCell ref="F7:F26"/>
    <mergeCell ref="BD94:BD106"/>
    <mergeCell ref="X94:X106"/>
    <mergeCell ref="Y94:Y106"/>
    <mergeCell ref="Z94:Z106"/>
    <mergeCell ref="AA94:AA106"/>
    <mergeCell ref="AB94:AB106"/>
    <mergeCell ref="AC94:AC106"/>
    <mergeCell ref="AH94:AH106"/>
    <mergeCell ref="A87:A106"/>
    <mergeCell ref="B87:B106"/>
    <mergeCell ref="AG87:AG93"/>
    <mergeCell ref="AH87:AH93"/>
    <mergeCell ref="Y87:Y93"/>
    <mergeCell ref="Z87:Z93"/>
    <mergeCell ref="AA87:AA93"/>
    <mergeCell ref="H7:H26"/>
    <mergeCell ref="I7:I26"/>
    <mergeCell ref="J7:J26"/>
    <mergeCell ref="K7:K26"/>
    <mergeCell ref="L7:L26"/>
    <mergeCell ref="C87:C106"/>
    <mergeCell ref="D87:D106"/>
    <mergeCell ref="E87:E106"/>
    <mergeCell ref="AI67:AI86"/>
    <mergeCell ref="BE34:BE46"/>
    <mergeCell ref="BF34:BF46"/>
    <mergeCell ref="BM87:BM93"/>
    <mergeCell ref="BC94:BC106"/>
    <mergeCell ref="AB87:AB93"/>
    <mergeCell ref="AC87:AC93"/>
    <mergeCell ref="AD87:AD93"/>
    <mergeCell ref="AU87:AU93"/>
    <mergeCell ref="AV87:AV93"/>
    <mergeCell ref="AW87:AW93"/>
    <mergeCell ref="AL87:AL106"/>
    <mergeCell ref="AM87:AM106"/>
    <mergeCell ref="AF94:AF106"/>
    <mergeCell ref="AG94:AG106"/>
    <mergeCell ref="V7:V26"/>
    <mergeCell ref="W7:W26"/>
    <mergeCell ref="AQ7:AQ13"/>
    <mergeCell ref="AR7:AR13"/>
    <mergeCell ref="BE67:BE73"/>
    <mergeCell ref="BF67:BF73"/>
    <mergeCell ref="BL94:BL106"/>
    <mergeCell ref="BF87:BF93"/>
    <mergeCell ref="BG87:BG93"/>
    <mergeCell ref="AU27:AU33"/>
    <mergeCell ref="BL74:BL86"/>
    <mergeCell ref="AT74:AT86"/>
    <mergeCell ref="AU74:AU86"/>
    <mergeCell ref="AV74:AV86"/>
    <mergeCell ref="AX74:AX86"/>
    <mergeCell ref="AY74:AY86"/>
    <mergeCell ref="AL67:AL86"/>
    <mergeCell ref="AT67:AT73"/>
    <mergeCell ref="AM67:AM86"/>
    <mergeCell ref="AN67:AN86"/>
    <mergeCell ref="AO67:AO86"/>
    <mergeCell ref="AP67:AP73"/>
    <mergeCell ref="AQ67:AQ73"/>
    <mergeCell ref="AQ74:AQ86"/>
    <mergeCell ref="AR67:AR73"/>
    <mergeCell ref="AS67:AS73"/>
    <mergeCell ref="AX34:AX46"/>
    <mergeCell ref="AY34:AY46"/>
    <mergeCell ref="AZ34:AZ46"/>
    <mergeCell ref="BA34:BA46"/>
    <mergeCell ref="BB27:BB33"/>
    <mergeCell ref="BC27:BC33"/>
    <mergeCell ref="BI47:BI66"/>
    <mergeCell ref="BB67:BB73"/>
    <mergeCell ref="BC67:BC73"/>
    <mergeCell ref="AR94:AR106"/>
    <mergeCell ref="AR74:AR86"/>
    <mergeCell ref="AS74:AS86"/>
    <mergeCell ref="AU94:AU106"/>
    <mergeCell ref="AV94:AV106"/>
    <mergeCell ref="AW67:AW86"/>
    <mergeCell ref="AU67:AU73"/>
    <mergeCell ref="BK67:BK73"/>
    <mergeCell ref="G27:G46"/>
    <mergeCell ref="AU7:AU13"/>
    <mergeCell ref="AV7:AV13"/>
    <mergeCell ref="AX7:AX13"/>
    <mergeCell ref="AY7:AY13"/>
    <mergeCell ref="AZ7:AZ13"/>
    <mergeCell ref="BA7:BA13"/>
    <mergeCell ref="BB7:BB13"/>
    <mergeCell ref="BD7:BD13"/>
    <mergeCell ref="H27:H46"/>
    <mergeCell ref="I27:I46"/>
    <mergeCell ref="AU14:AU26"/>
    <mergeCell ref="AV14:AV26"/>
    <mergeCell ref="AX14:AX26"/>
    <mergeCell ref="AO7:AO26"/>
    <mergeCell ref="AP7:AP13"/>
    <mergeCell ref="AN7:AN26"/>
    <mergeCell ref="J27:J46"/>
    <mergeCell ref="G7:G26"/>
    <mergeCell ref="O7:O26"/>
    <mergeCell ref="P7:P26"/>
    <mergeCell ref="AT27:AT33"/>
    <mergeCell ref="Q7:Q26"/>
    <mergeCell ref="U7:U26"/>
    <mergeCell ref="X27:X46"/>
    <mergeCell ref="Y27:Y46"/>
    <mergeCell ref="Z27:Z46"/>
    <mergeCell ref="K27:K46"/>
    <mergeCell ref="L27:L46"/>
    <mergeCell ref="BK7:BK13"/>
    <mergeCell ref="BL7:BL13"/>
    <mergeCell ref="AR14:AR26"/>
    <mergeCell ref="AS14:AS26"/>
    <mergeCell ref="BM7:BM13"/>
    <mergeCell ref="AY14:AY26"/>
    <mergeCell ref="AZ14:AZ26"/>
    <mergeCell ref="AP14:AP26"/>
    <mergeCell ref="AQ14:AQ26"/>
    <mergeCell ref="BK14:BK26"/>
    <mergeCell ref="BL14:BL26"/>
    <mergeCell ref="BA14:BA26"/>
    <mergeCell ref="BB14:BB26"/>
    <mergeCell ref="BD14:BD26"/>
    <mergeCell ref="BE14:BE26"/>
    <mergeCell ref="BF14:BF26"/>
    <mergeCell ref="AS7:AS13"/>
    <mergeCell ref="AT7:AT13"/>
    <mergeCell ref="AT14:AT26"/>
    <mergeCell ref="BM14:BM26"/>
    <mergeCell ref="BE7:BE13"/>
    <mergeCell ref="BJ7:BJ13"/>
    <mergeCell ref="BG14:BG26"/>
    <mergeCell ref="BH14:BH26"/>
    <mergeCell ref="BJ14:BJ26"/>
    <mergeCell ref="AW7:AW26"/>
    <mergeCell ref="BI7:BI26"/>
    <mergeCell ref="BF7:BF13"/>
    <mergeCell ref="BG7:BG13"/>
    <mergeCell ref="BH7:BH13"/>
    <mergeCell ref="BC7:BC13"/>
    <mergeCell ref="BC14:BC26"/>
    <mergeCell ref="BM27:BM33"/>
    <mergeCell ref="AP34:AP46"/>
    <mergeCell ref="BD27:BD33"/>
    <mergeCell ref="BE27:BE33"/>
    <mergeCell ref="BF27:BF33"/>
    <mergeCell ref="BJ27:BJ33"/>
    <mergeCell ref="BK27:BK33"/>
    <mergeCell ref="BL27:BL33"/>
    <mergeCell ref="AU34:AU46"/>
    <mergeCell ref="AV34:AV46"/>
    <mergeCell ref="AW34:AW46"/>
    <mergeCell ref="BK34:BK46"/>
    <mergeCell ref="BL34:BL46"/>
    <mergeCell ref="BM34:BM46"/>
    <mergeCell ref="BJ34:BJ46"/>
    <mergeCell ref="AR34:AR46"/>
    <mergeCell ref="AS34:AS46"/>
    <mergeCell ref="AS27:AS33"/>
    <mergeCell ref="BI27:BI33"/>
    <mergeCell ref="AX27:AX33"/>
    <mergeCell ref="AY27:AY33"/>
    <mergeCell ref="AZ27:AZ33"/>
    <mergeCell ref="BA27:BA33"/>
    <mergeCell ref="BH34:BH46"/>
    <mergeCell ref="BI34:BI46"/>
    <mergeCell ref="AW47:AW66"/>
    <mergeCell ref="AQ27:AQ33"/>
    <mergeCell ref="AQ34:AQ46"/>
    <mergeCell ref="AR27:AR33"/>
    <mergeCell ref="AV27:AV33"/>
    <mergeCell ref="AW27:AW33"/>
    <mergeCell ref="AV67:AV73"/>
    <mergeCell ref="AZ87:AZ93"/>
    <mergeCell ref="BA87:BA93"/>
    <mergeCell ref="BB87:BB93"/>
    <mergeCell ref="AS94:AS106"/>
    <mergeCell ref="AT94:AT106"/>
    <mergeCell ref="AT87:AT93"/>
    <mergeCell ref="P27:P46"/>
    <mergeCell ref="Q27:Q46"/>
    <mergeCell ref="BI114:BI126"/>
    <mergeCell ref="AX47:AX66"/>
    <mergeCell ref="AY47:AY66"/>
    <mergeCell ref="AZ47:AZ66"/>
    <mergeCell ref="BA47:BA66"/>
    <mergeCell ref="BB47:BB66"/>
    <mergeCell ref="BC47:BC66"/>
    <mergeCell ref="AZ74:AZ86"/>
    <mergeCell ref="BA74:BA86"/>
    <mergeCell ref="BB34:BB46"/>
    <mergeCell ref="BC34:BC46"/>
    <mergeCell ref="BG67:BG73"/>
    <mergeCell ref="BH67:BH73"/>
    <mergeCell ref="BI67:BI73"/>
    <mergeCell ref="AX67:AX73"/>
    <mergeCell ref="AY67:AY73"/>
    <mergeCell ref="BE87:BE93"/>
    <mergeCell ref="BC87:BC93"/>
    <mergeCell ref="AX94:AX106"/>
    <mergeCell ref="AY94:AY106"/>
    <mergeCell ref="AZ94:AZ106"/>
    <mergeCell ref="BA94:BA106"/>
    <mergeCell ref="BB94:BB106"/>
    <mergeCell ref="AZ67:AZ73"/>
    <mergeCell ref="BA67:BA73"/>
    <mergeCell ref="BF94:BF106"/>
    <mergeCell ref="BI107:BI113"/>
    <mergeCell ref="AY87:AY93"/>
    <mergeCell ref="AO27:AO46"/>
    <mergeCell ref="BG27:BG33"/>
    <mergeCell ref="BH27:BH33"/>
    <mergeCell ref="BM167:BM173"/>
    <mergeCell ref="BI174:BI186"/>
    <mergeCell ref="A107:A126"/>
    <mergeCell ref="B107:B126"/>
    <mergeCell ref="C107:C126"/>
    <mergeCell ref="D107:D126"/>
    <mergeCell ref="E107:E126"/>
    <mergeCell ref="F107:F126"/>
    <mergeCell ref="BD34:BD46"/>
    <mergeCell ref="G107:G126"/>
    <mergeCell ref="H107:H126"/>
    <mergeCell ref="I107:I126"/>
    <mergeCell ref="J107:J126"/>
    <mergeCell ref="K107:K126"/>
    <mergeCell ref="L107:L126"/>
    <mergeCell ref="M107:M126"/>
    <mergeCell ref="N107:N126"/>
    <mergeCell ref="O107:O126"/>
    <mergeCell ref="P107:P126"/>
    <mergeCell ref="Q107:Q126"/>
    <mergeCell ref="U107:U126"/>
    <mergeCell ref="V107:V126"/>
    <mergeCell ref="W107:W126"/>
    <mergeCell ref="X107:X113"/>
    <mergeCell ref="Y107:Y113"/>
    <mergeCell ref="Z107:Z113"/>
    <mergeCell ref="AA107:AA113"/>
    <mergeCell ref="AB107:AB113"/>
    <mergeCell ref="I47:I66"/>
    <mergeCell ref="M27:M46"/>
    <mergeCell ref="N27:N46"/>
    <mergeCell ref="O27:O46"/>
    <mergeCell ref="AZ267:AZ273"/>
    <mergeCell ref="BA267:BA273"/>
    <mergeCell ref="BJ107:BJ113"/>
    <mergeCell ref="AL247:AL266"/>
    <mergeCell ref="AR114:AR126"/>
    <mergeCell ref="AS114:AS126"/>
    <mergeCell ref="BG114:BG126"/>
    <mergeCell ref="BC247:BC253"/>
    <mergeCell ref="AZ254:AZ266"/>
    <mergeCell ref="BH167:BH173"/>
    <mergeCell ref="BH114:BH126"/>
    <mergeCell ref="AF107:AF113"/>
    <mergeCell ref="AG107:AG113"/>
    <mergeCell ref="AH107:AH113"/>
    <mergeCell ref="AY107:AY113"/>
    <mergeCell ref="AZ107:AZ113"/>
    <mergeCell ref="BA107:BA113"/>
    <mergeCell ref="BB107:BB113"/>
    <mergeCell ref="BK107:BK113"/>
    <mergeCell ref="BL107:BL113"/>
    <mergeCell ref="BM107:BM113"/>
    <mergeCell ref="BG34:BG46"/>
    <mergeCell ref="BJ114:BJ126"/>
    <mergeCell ref="BK114:BK126"/>
    <mergeCell ref="AY114:AY126"/>
    <mergeCell ref="AZ114:AZ126"/>
    <mergeCell ref="AC187:AC193"/>
    <mergeCell ref="AD187:AD193"/>
    <mergeCell ref="AE187:AE193"/>
    <mergeCell ref="BL114:BL126"/>
    <mergeCell ref="BM114:BM126"/>
    <mergeCell ref="AR107:AR113"/>
    <mergeCell ref="AS107:AS113"/>
    <mergeCell ref="AT107:AT113"/>
    <mergeCell ref="AT114:AT126"/>
    <mergeCell ref="AC107:AC113"/>
    <mergeCell ref="AD107:AD113"/>
    <mergeCell ref="AX114:AX126"/>
    <mergeCell ref="BD107:BD113"/>
    <mergeCell ref="BK154:BK166"/>
    <mergeCell ref="BL154:BL166"/>
    <mergeCell ref="AY187:AY193"/>
    <mergeCell ref="AZ187:AZ193"/>
    <mergeCell ref="AE107:AE113"/>
    <mergeCell ref="BC107:BC113"/>
    <mergeCell ref="BF147:BF153"/>
    <mergeCell ref="BL167:BL173"/>
    <mergeCell ref="AX127:AX133"/>
    <mergeCell ref="AV114:AV126"/>
    <mergeCell ref="AW114:AW126"/>
    <mergeCell ref="A267:A286"/>
    <mergeCell ref="B267:B286"/>
    <mergeCell ref="C267:C286"/>
    <mergeCell ref="D267:D286"/>
    <mergeCell ref="E267:E286"/>
    <mergeCell ref="F267:F286"/>
    <mergeCell ref="G267:G286"/>
    <mergeCell ref="H267:H286"/>
    <mergeCell ref="I267:I286"/>
    <mergeCell ref="J267:J286"/>
    <mergeCell ref="K267:K286"/>
    <mergeCell ref="L267:L286"/>
    <mergeCell ref="M267:M286"/>
    <mergeCell ref="N267:N286"/>
    <mergeCell ref="O267:O286"/>
    <mergeCell ref="BE114:BE126"/>
    <mergeCell ref="BF114:BF126"/>
    <mergeCell ref="AU114:AU126"/>
    <mergeCell ref="AB247:AB253"/>
    <mergeCell ref="AC247:AC253"/>
    <mergeCell ref="AD247:AD253"/>
    <mergeCell ref="AE247:AE253"/>
    <mergeCell ref="AI107:AI126"/>
    <mergeCell ref="AJ107:AJ126"/>
    <mergeCell ref="AL107:AL126"/>
    <mergeCell ref="AM107:AM126"/>
    <mergeCell ref="AO107:AO126"/>
    <mergeCell ref="BE107:BE113"/>
    <mergeCell ref="AU107:AU113"/>
    <mergeCell ref="AV107:AV113"/>
    <mergeCell ref="AW107:AW113"/>
    <mergeCell ref="AX107:AX113"/>
    <mergeCell ref="BL274:BL286"/>
    <mergeCell ref="BM274:BM286"/>
    <mergeCell ref="BD274:BD286"/>
    <mergeCell ref="BE274:BE286"/>
    <mergeCell ref="BF274:BF286"/>
    <mergeCell ref="BG274:BG286"/>
    <mergeCell ref="AR267:AR273"/>
    <mergeCell ref="AS267:AS273"/>
    <mergeCell ref="AT267:AT273"/>
    <mergeCell ref="BC114:BC126"/>
    <mergeCell ref="BD114:BD126"/>
    <mergeCell ref="BC267:BC273"/>
    <mergeCell ref="BD267:BD273"/>
    <mergeCell ref="BL267:BL273"/>
    <mergeCell ref="BG254:BG266"/>
    <mergeCell ref="BH254:BH266"/>
    <mergeCell ref="BI254:BI266"/>
    <mergeCell ref="BJ254:BJ266"/>
    <mergeCell ref="BK254:BK266"/>
    <mergeCell ref="BL254:BL266"/>
    <mergeCell ref="BM254:BM266"/>
    <mergeCell ref="BG247:BG253"/>
    <mergeCell ref="BH247:BH253"/>
    <mergeCell ref="BI247:BI253"/>
    <mergeCell ref="BJ247:BJ253"/>
    <mergeCell ref="BK247:BK253"/>
    <mergeCell ref="AW214:AW226"/>
    <mergeCell ref="AU247:AU253"/>
    <mergeCell ref="AV247:AV253"/>
    <mergeCell ref="AW247:AW253"/>
    <mergeCell ref="AR214:AR226"/>
    <mergeCell ref="AS214:AS226"/>
    <mergeCell ref="BA114:BA126"/>
    <mergeCell ref="BB114:BB126"/>
    <mergeCell ref="AG254:AG266"/>
    <mergeCell ref="AH254:AH266"/>
    <mergeCell ref="AP254:AP266"/>
    <mergeCell ref="AQ267:AQ273"/>
    <mergeCell ref="AQ274:AQ286"/>
    <mergeCell ref="AE267:AE273"/>
    <mergeCell ref="AF267:AF273"/>
    <mergeCell ref="AG267:AG273"/>
    <mergeCell ref="AH267:AH273"/>
    <mergeCell ref="AI267:AI286"/>
    <mergeCell ref="AG274:AG286"/>
    <mergeCell ref="AU274:AU286"/>
    <mergeCell ref="AV274:AV286"/>
    <mergeCell ref="BG107:BG113"/>
    <mergeCell ref="BH107:BH113"/>
    <mergeCell ref="AP114:AP126"/>
    <mergeCell ref="AQ114:AQ126"/>
    <mergeCell ref="BF107:BF113"/>
    <mergeCell ref="AW127:AW133"/>
    <mergeCell ref="AP167:AP173"/>
    <mergeCell ref="AQ167:AQ173"/>
    <mergeCell ref="AH167:AH173"/>
    <mergeCell ref="AE127:AE133"/>
    <mergeCell ref="AF127:AF133"/>
    <mergeCell ref="AP127:AP133"/>
    <mergeCell ref="AL167:AL186"/>
    <mergeCell ref="AO127:AO146"/>
    <mergeCell ref="AR167:AR173"/>
    <mergeCell ref="AT174:AT186"/>
    <mergeCell ref="AE154:AE166"/>
    <mergeCell ref="BI267:BI273"/>
    <mergeCell ref="BM267:BM273"/>
    <mergeCell ref="BJ227:BJ233"/>
    <mergeCell ref="BK227:BK233"/>
    <mergeCell ref="BL227:BL233"/>
    <mergeCell ref="BJ234:BJ246"/>
    <mergeCell ref="BK234:BK246"/>
    <mergeCell ref="BM287:BM293"/>
    <mergeCell ref="AO287:AO306"/>
    <mergeCell ref="AP287:AP293"/>
    <mergeCell ref="BM187:BM193"/>
    <mergeCell ref="BM194:BM206"/>
    <mergeCell ref="AP294:AP306"/>
    <mergeCell ref="AO187:AO206"/>
    <mergeCell ref="AP187:AP193"/>
    <mergeCell ref="AQ187:AQ193"/>
    <mergeCell ref="AR187:AR193"/>
    <mergeCell ref="BJ267:BJ273"/>
    <mergeCell ref="BK267:BK273"/>
    <mergeCell ref="BK294:BK306"/>
    <mergeCell ref="BL294:BL306"/>
    <mergeCell ref="BA294:BA306"/>
    <mergeCell ref="BB294:BB306"/>
    <mergeCell ref="BC294:BC306"/>
    <mergeCell ref="BD294:BD306"/>
    <mergeCell ref="BE294:BE306"/>
    <mergeCell ref="BK207:BK213"/>
    <mergeCell ref="BL207:BL213"/>
    <mergeCell ref="BM207:BM213"/>
    <mergeCell ref="BL247:BL253"/>
    <mergeCell ref="BI274:BI286"/>
    <mergeCell ref="BK274:BK286"/>
    <mergeCell ref="BK214:BK226"/>
    <mergeCell ref="BL214:BL226"/>
    <mergeCell ref="BI214:BI226"/>
    <mergeCell ref="BJ214:BJ226"/>
    <mergeCell ref="BM234:BM246"/>
    <mergeCell ref="BM227:BM233"/>
    <mergeCell ref="BG227:BG233"/>
    <mergeCell ref="G287:G306"/>
    <mergeCell ref="H287:H306"/>
    <mergeCell ref="AC274:AC286"/>
    <mergeCell ref="AD274:AD286"/>
    <mergeCell ref="I287:I306"/>
    <mergeCell ref="J287:J306"/>
    <mergeCell ref="K287:K306"/>
    <mergeCell ref="L287:L306"/>
    <mergeCell ref="M287:M306"/>
    <mergeCell ref="N287:N306"/>
    <mergeCell ref="O287:O306"/>
    <mergeCell ref="P287:P306"/>
    <mergeCell ref="Q287:Q306"/>
    <mergeCell ref="U287:U306"/>
    <mergeCell ref="AH294:AH306"/>
    <mergeCell ref="P267:P286"/>
    <mergeCell ref="AP274:AP286"/>
    <mergeCell ref="AN267:AN286"/>
    <mergeCell ref="AO267:AO286"/>
    <mergeCell ref="AP267:AP273"/>
    <mergeCell ref="V287:V306"/>
    <mergeCell ref="W287:W306"/>
    <mergeCell ref="V267:V286"/>
    <mergeCell ref="BI227:BI233"/>
    <mergeCell ref="BH267:BH273"/>
    <mergeCell ref="AN287:AN306"/>
    <mergeCell ref="AD287:AD293"/>
    <mergeCell ref="AE287:AE293"/>
    <mergeCell ref="AF287:AF293"/>
    <mergeCell ref="AE294:AE306"/>
    <mergeCell ref="AF294:AF306"/>
    <mergeCell ref="AE274:AE286"/>
    <mergeCell ref="BM294:BM306"/>
    <mergeCell ref="A47:A66"/>
    <mergeCell ref="B47:B66"/>
    <mergeCell ref="C47:C66"/>
    <mergeCell ref="D47:D66"/>
    <mergeCell ref="E47:E66"/>
    <mergeCell ref="F47:F66"/>
    <mergeCell ref="G47:G66"/>
    <mergeCell ref="AU287:AU293"/>
    <mergeCell ref="AV287:AV293"/>
    <mergeCell ref="AW287:AW293"/>
    <mergeCell ref="AX287:AX293"/>
    <mergeCell ref="AY287:AY293"/>
    <mergeCell ref="AZ287:AZ293"/>
    <mergeCell ref="BA287:BA293"/>
    <mergeCell ref="BB287:BB293"/>
    <mergeCell ref="BC287:BC293"/>
    <mergeCell ref="BD287:BD293"/>
    <mergeCell ref="BE287:BE293"/>
    <mergeCell ref="AX274:AX286"/>
    <mergeCell ref="BL287:BL293"/>
    <mergeCell ref="AR294:AR306"/>
    <mergeCell ref="BH47:BH66"/>
    <mergeCell ref="BM247:BM253"/>
    <mergeCell ref="BM214:BM226"/>
    <mergeCell ref="BJ287:BJ293"/>
    <mergeCell ref="C287:C306"/>
    <mergeCell ref="X294:X306"/>
    <mergeCell ref="Y294:Y306"/>
    <mergeCell ref="D287:D306"/>
    <mergeCell ref="Z294:Z306"/>
    <mergeCell ref="E287:E306"/>
    <mergeCell ref="F287:F306"/>
    <mergeCell ref="BK287:BK293"/>
    <mergeCell ref="BG294:BG306"/>
    <mergeCell ref="BH294:BH306"/>
    <mergeCell ref="BI294:BI306"/>
    <mergeCell ref="BJ294:BJ306"/>
    <mergeCell ref="AU294:AU306"/>
    <mergeCell ref="AV294:AV306"/>
    <mergeCell ref="AW294:AW306"/>
    <mergeCell ref="AX294:AX306"/>
    <mergeCell ref="AA294:AA306"/>
    <mergeCell ref="AB294:AB306"/>
    <mergeCell ref="AB287:AB293"/>
    <mergeCell ref="AG294:AG306"/>
    <mergeCell ref="AJ287:AJ306"/>
    <mergeCell ref="AL287:AL306"/>
    <mergeCell ref="AM287:AM306"/>
    <mergeCell ref="AR287:AR293"/>
    <mergeCell ref="AY294:AY306"/>
    <mergeCell ref="AZ294:AZ306"/>
    <mergeCell ref="BG287:BG293"/>
    <mergeCell ref="BH287:BH293"/>
    <mergeCell ref="BF287:BF293"/>
    <mergeCell ref="AC294:AC306"/>
    <mergeCell ref="AD294:AD306"/>
    <mergeCell ref="Q267:Q286"/>
    <mergeCell ref="U267:U286"/>
    <mergeCell ref="AL267:AL286"/>
    <mergeCell ref="AM267:AM286"/>
    <mergeCell ref="X274:X286"/>
    <mergeCell ref="Y274:Y286"/>
    <mergeCell ref="Z274:Z286"/>
    <mergeCell ref="AA274:AA286"/>
    <mergeCell ref="AB274:AB286"/>
    <mergeCell ref="AJ267:AJ286"/>
    <mergeCell ref="Y267:Y273"/>
    <mergeCell ref="Z267:Z273"/>
    <mergeCell ref="AA267:AA273"/>
    <mergeCell ref="AB267:AB273"/>
    <mergeCell ref="AC267:AC273"/>
    <mergeCell ref="AD267:AD273"/>
    <mergeCell ref="BE167:BE173"/>
    <mergeCell ref="AQ194:AQ206"/>
    <mergeCell ref="AR194:AR206"/>
    <mergeCell ref="AS194:AS206"/>
    <mergeCell ref="AJ187:AJ206"/>
    <mergeCell ref="AH194:AH206"/>
    <mergeCell ref="AB194:AB206"/>
    <mergeCell ref="AC194:AC206"/>
    <mergeCell ref="AA187:AA193"/>
    <mergeCell ref="W267:W286"/>
    <mergeCell ref="X267:X273"/>
    <mergeCell ref="AA247:AA253"/>
    <mergeCell ref="AT247:AT253"/>
    <mergeCell ref="AT254:AT266"/>
    <mergeCell ref="AU214:AU226"/>
    <mergeCell ref="AV214:AV226"/>
    <mergeCell ref="BJ87:BJ93"/>
    <mergeCell ref="BG94:BG106"/>
    <mergeCell ref="BH94:BH106"/>
    <mergeCell ref="BH87:BH93"/>
    <mergeCell ref="BI87:BI93"/>
    <mergeCell ref="BF294:BF306"/>
    <mergeCell ref="X287:X293"/>
    <mergeCell ref="Y287:Y293"/>
    <mergeCell ref="Z287:Z293"/>
    <mergeCell ref="AA287:AA293"/>
    <mergeCell ref="BI287:BI293"/>
    <mergeCell ref="AS287:AS293"/>
    <mergeCell ref="AT287:AT293"/>
    <mergeCell ref="AT294:AT306"/>
    <mergeCell ref="AH287:AH293"/>
    <mergeCell ref="AI287:AI306"/>
    <mergeCell ref="BJ274:BJ286"/>
    <mergeCell ref="AS294:AS306"/>
    <mergeCell ref="BH227:BH233"/>
    <mergeCell ref="BI207:BI213"/>
    <mergeCell ref="BJ207:BJ213"/>
    <mergeCell ref="BH234:BH246"/>
    <mergeCell ref="BI234:BI246"/>
    <mergeCell ref="AW274:AW286"/>
    <mergeCell ref="AU267:AU273"/>
    <mergeCell ref="AV267:AV273"/>
    <mergeCell ref="AQ294:AQ306"/>
    <mergeCell ref="BE267:BE273"/>
    <mergeCell ref="BF267:BF273"/>
    <mergeCell ref="BG267:BG273"/>
    <mergeCell ref="AZ274:AZ286"/>
    <mergeCell ref="AQ287:AQ293"/>
    <mergeCell ref="BG234:BG246"/>
    <mergeCell ref="BB267:BB273"/>
    <mergeCell ref="BE254:BE266"/>
    <mergeCell ref="BF254:BF266"/>
    <mergeCell ref="AU254:AU266"/>
    <mergeCell ref="AV254:AV266"/>
    <mergeCell ref="BC254:BC266"/>
    <mergeCell ref="BD254:BD266"/>
    <mergeCell ref="BB234:BB246"/>
    <mergeCell ref="AR274:AR286"/>
    <mergeCell ref="AS274:AS286"/>
    <mergeCell ref="AT274:AT286"/>
    <mergeCell ref="BD247:BD253"/>
    <mergeCell ref="BA254:BA266"/>
    <mergeCell ref="AY274:AY286"/>
    <mergeCell ref="AW267:AW273"/>
    <mergeCell ref="AX267:AX273"/>
    <mergeCell ref="AY267:AY273"/>
    <mergeCell ref="BA274:BA286"/>
    <mergeCell ref="BB274:BB286"/>
    <mergeCell ref="B287:B306"/>
    <mergeCell ref="H47:H66"/>
    <mergeCell ref="BK47:BK66"/>
    <mergeCell ref="BL47:BL66"/>
    <mergeCell ref="BM47:BM66"/>
    <mergeCell ref="BD47:BD66"/>
    <mergeCell ref="BE47:BE66"/>
    <mergeCell ref="BF47:BF66"/>
    <mergeCell ref="BG47:BG66"/>
    <mergeCell ref="J47:J66"/>
    <mergeCell ref="K47:K66"/>
    <mergeCell ref="L47:L66"/>
    <mergeCell ref="M47:M66"/>
    <mergeCell ref="N47:N66"/>
    <mergeCell ref="O47:O66"/>
    <mergeCell ref="P47:P66"/>
    <mergeCell ref="Q47:Q66"/>
    <mergeCell ref="U47:U66"/>
    <mergeCell ref="V47:V66"/>
    <mergeCell ref="W47:W66"/>
    <mergeCell ref="X47:X66"/>
    <mergeCell ref="AG47:AG66"/>
    <mergeCell ref="AH47:AH66"/>
    <mergeCell ref="AI47:AI66"/>
    <mergeCell ref="AJ47:AJ66"/>
    <mergeCell ref="Y47:Y66"/>
    <mergeCell ref="Z47:Z66"/>
    <mergeCell ref="AB47:AB66"/>
    <mergeCell ref="N187:N206"/>
    <mergeCell ref="BJ47:BJ66"/>
    <mergeCell ref="AH187:AH193"/>
    <mergeCell ref="AI187:AI206"/>
    <mergeCell ref="BA334:BA346"/>
    <mergeCell ref="AP334:AP346"/>
    <mergeCell ref="AQ334:AQ346"/>
    <mergeCell ref="AR334:AR346"/>
    <mergeCell ref="A327:A346"/>
    <mergeCell ref="B327:B346"/>
    <mergeCell ref="C327:C346"/>
    <mergeCell ref="D327:D346"/>
    <mergeCell ref="E327:E346"/>
    <mergeCell ref="F327:F346"/>
    <mergeCell ref="G327:G346"/>
    <mergeCell ref="H327:H346"/>
    <mergeCell ref="I327:I346"/>
    <mergeCell ref="J327:J346"/>
    <mergeCell ref="K327:K346"/>
    <mergeCell ref="L327:L346"/>
    <mergeCell ref="AE47:AE66"/>
    <mergeCell ref="AF47:AF66"/>
    <mergeCell ref="M327:M346"/>
    <mergeCell ref="N327:N346"/>
    <mergeCell ref="O327:O346"/>
    <mergeCell ref="P327:P346"/>
    <mergeCell ref="Q327:Q346"/>
    <mergeCell ref="U327:U346"/>
    <mergeCell ref="AB327:AB333"/>
    <mergeCell ref="AC327:AC333"/>
    <mergeCell ref="AC287:AC293"/>
    <mergeCell ref="Y327:Y333"/>
    <mergeCell ref="Z327:Z333"/>
    <mergeCell ref="AA327:AA333"/>
    <mergeCell ref="AF274:AF286"/>
    <mergeCell ref="AM47:AM66"/>
    <mergeCell ref="X327:X333"/>
    <mergeCell ref="W307:W326"/>
    <mergeCell ref="AI327:AI346"/>
    <mergeCell ref="AJ327:AJ346"/>
    <mergeCell ref="AL327:AL346"/>
    <mergeCell ref="AM327:AM346"/>
    <mergeCell ref="AN327:AN346"/>
    <mergeCell ref="X334:X346"/>
    <mergeCell ref="Y334:Y346"/>
    <mergeCell ref="Z334:Z346"/>
    <mergeCell ref="AA334:AA346"/>
    <mergeCell ref="AB334:AB346"/>
    <mergeCell ref="AC334:AC346"/>
    <mergeCell ref="AD334:AD346"/>
    <mergeCell ref="AE334:AE346"/>
    <mergeCell ref="AF334:AF346"/>
    <mergeCell ref="AG334:AG346"/>
    <mergeCell ref="AH334:AH346"/>
    <mergeCell ref="AH327:AH333"/>
    <mergeCell ref="AZ334:AZ346"/>
    <mergeCell ref="AP314:AP326"/>
    <mergeCell ref="BB334:BB346"/>
    <mergeCell ref="A307:A326"/>
    <mergeCell ref="B307:B326"/>
    <mergeCell ref="C307:C326"/>
    <mergeCell ref="D307:D326"/>
    <mergeCell ref="E307:E326"/>
    <mergeCell ref="F307:F326"/>
    <mergeCell ref="G307:G326"/>
    <mergeCell ref="H307:H326"/>
    <mergeCell ref="I307:I326"/>
    <mergeCell ref="J307:J326"/>
    <mergeCell ref="K307:K326"/>
    <mergeCell ref="L307:L326"/>
    <mergeCell ref="M307:M326"/>
    <mergeCell ref="N307:N326"/>
    <mergeCell ref="O307:O326"/>
    <mergeCell ref="BA327:BA333"/>
    <mergeCell ref="BB327:BB333"/>
    <mergeCell ref="P307:P326"/>
    <mergeCell ref="Q307:Q326"/>
    <mergeCell ref="U307:U326"/>
    <mergeCell ref="V307:V326"/>
    <mergeCell ref="AY327:AY333"/>
    <mergeCell ref="AZ327:AZ333"/>
    <mergeCell ref="AD327:AD333"/>
    <mergeCell ref="AE327:AE333"/>
    <mergeCell ref="AF327:AF333"/>
    <mergeCell ref="AG327:AG333"/>
    <mergeCell ref="V327:V346"/>
    <mergeCell ref="W327:W346"/>
    <mergeCell ref="BE334:BE346"/>
    <mergeCell ref="BF334:BF346"/>
    <mergeCell ref="X307:X313"/>
    <mergeCell ref="AE307:AE313"/>
    <mergeCell ref="AF307:AF313"/>
    <mergeCell ref="AO327:AO346"/>
    <mergeCell ref="AP327:AP333"/>
    <mergeCell ref="AQ327:AQ333"/>
    <mergeCell ref="AR327:AR333"/>
    <mergeCell ref="AS327:AS333"/>
    <mergeCell ref="AT327:AT333"/>
    <mergeCell ref="AT334:AT346"/>
    <mergeCell ref="BC334:BC346"/>
    <mergeCell ref="BD334:BD346"/>
    <mergeCell ref="AN307:AN326"/>
    <mergeCell ref="AO307:AO326"/>
    <mergeCell ref="AP307:AP313"/>
    <mergeCell ref="AQ307:AQ313"/>
    <mergeCell ref="AQ314:AQ326"/>
    <mergeCell ref="AR307:AR313"/>
    <mergeCell ref="AS307:AS313"/>
    <mergeCell ref="AT307:AT313"/>
    <mergeCell ref="AU327:AU333"/>
    <mergeCell ref="AV327:AV333"/>
    <mergeCell ref="AW327:AW333"/>
    <mergeCell ref="AX327:AX333"/>
    <mergeCell ref="AS334:AS346"/>
    <mergeCell ref="AU334:AU346"/>
    <mergeCell ref="AV334:AV346"/>
    <mergeCell ref="AW334:AW346"/>
    <mergeCell ref="AX334:AX346"/>
    <mergeCell ref="AY334:AY346"/>
    <mergeCell ref="BM307:BM313"/>
    <mergeCell ref="BD307:BD313"/>
    <mergeCell ref="BE307:BE313"/>
    <mergeCell ref="BF307:BF313"/>
    <mergeCell ref="BG307:BG313"/>
    <mergeCell ref="AX307:AX313"/>
    <mergeCell ref="AY307:AY313"/>
    <mergeCell ref="AZ307:AZ313"/>
    <mergeCell ref="BA307:BA313"/>
    <mergeCell ref="BB307:BB313"/>
    <mergeCell ref="BC307:BC313"/>
    <mergeCell ref="BM314:BM326"/>
    <mergeCell ref="BJ307:BJ313"/>
    <mergeCell ref="BK307:BK313"/>
    <mergeCell ref="BG334:BG346"/>
    <mergeCell ref="BH334:BH346"/>
    <mergeCell ref="BI334:BI346"/>
    <mergeCell ref="BJ334:BJ346"/>
    <mergeCell ref="BK334:BK346"/>
    <mergeCell ref="BL334:BL346"/>
    <mergeCell ref="BM334:BM346"/>
    <mergeCell ref="BG327:BG333"/>
    <mergeCell ref="BH327:BH333"/>
    <mergeCell ref="BI327:BI333"/>
    <mergeCell ref="BJ327:BJ333"/>
    <mergeCell ref="BK327:BK333"/>
    <mergeCell ref="BL327:BL333"/>
    <mergeCell ref="BM327:BM333"/>
    <mergeCell ref="BC327:BC333"/>
    <mergeCell ref="BD327:BD333"/>
    <mergeCell ref="BE327:BE333"/>
    <mergeCell ref="BF327:BF333"/>
    <mergeCell ref="AM187:AM206"/>
    <mergeCell ref="AN187:AN206"/>
    <mergeCell ref="AS314:AS326"/>
    <mergeCell ref="AT314:AT326"/>
    <mergeCell ref="Y314:Y326"/>
    <mergeCell ref="Z314:Z326"/>
    <mergeCell ref="AA314:AA326"/>
    <mergeCell ref="AB314:AB326"/>
    <mergeCell ref="AC314:AC326"/>
    <mergeCell ref="AH314:AH326"/>
    <mergeCell ref="BL307:BL313"/>
    <mergeCell ref="AU314:AU326"/>
    <mergeCell ref="AV314:AV326"/>
    <mergeCell ref="AW314:AW326"/>
    <mergeCell ref="BI314:BI326"/>
    <mergeCell ref="AX314:AX326"/>
    <mergeCell ref="AY314:AY326"/>
    <mergeCell ref="AZ314:AZ326"/>
    <mergeCell ref="BA314:BA326"/>
    <mergeCell ref="BB314:BB326"/>
    <mergeCell ref="BC314:BC326"/>
    <mergeCell ref="BK314:BK326"/>
    <mergeCell ref="BL314:BL326"/>
    <mergeCell ref="BG314:BG326"/>
    <mergeCell ref="BH314:BH326"/>
    <mergeCell ref="BH307:BH313"/>
    <mergeCell ref="BI307:BI313"/>
    <mergeCell ref="AR314:AR326"/>
    <mergeCell ref="BH274:BH286"/>
    <mergeCell ref="BC274:BC286"/>
    <mergeCell ref="BE247:BE253"/>
    <mergeCell ref="BF247:BF253"/>
    <mergeCell ref="Y307:Y313"/>
    <mergeCell ref="Z307:Z313"/>
    <mergeCell ref="AA307:AA313"/>
    <mergeCell ref="AB307:AB313"/>
    <mergeCell ref="AC307:AC313"/>
    <mergeCell ref="AD307:AD313"/>
    <mergeCell ref="AD314:AD326"/>
    <mergeCell ref="AE314:AE326"/>
    <mergeCell ref="AF314:AF326"/>
    <mergeCell ref="AG314:AG326"/>
    <mergeCell ref="AG194:AG206"/>
    <mergeCell ref="AD194:AD206"/>
    <mergeCell ref="AE194:AE206"/>
    <mergeCell ref="AF194:AF206"/>
    <mergeCell ref="AH274:AH286"/>
    <mergeCell ref="AJ247:AJ266"/>
    <mergeCell ref="AF247:AF253"/>
    <mergeCell ref="AG247:AG253"/>
    <mergeCell ref="AH247:AH253"/>
    <mergeCell ref="AI247:AI266"/>
    <mergeCell ref="AC254:AC266"/>
    <mergeCell ref="AD254:AD266"/>
    <mergeCell ref="AE254:AE266"/>
    <mergeCell ref="AF254:AF266"/>
    <mergeCell ref="Y254:Y266"/>
    <mergeCell ref="Z254:Z266"/>
    <mergeCell ref="AA254:AA266"/>
    <mergeCell ref="AB254:AB266"/>
    <mergeCell ref="A385:A386"/>
    <mergeCell ref="BI194:BI206"/>
    <mergeCell ref="BJ194:BJ206"/>
    <mergeCell ref="A187:A206"/>
    <mergeCell ref="B187:B206"/>
    <mergeCell ref="C187:C206"/>
    <mergeCell ref="D187:D206"/>
    <mergeCell ref="E187:E206"/>
    <mergeCell ref="F187:F206"/>
    <mergeCell ref="BD314:BD326"/>
    <mergeCell ref="AU307:AU313"/>
    <mergeCell ref="AV307:AV313"/>
    <mergeCell ref="AW307:AW313"/>
    <mergeCell ref="AL307:AL326"/>
    <mergeCell ref="AM307:AM326"/>
    <mergeCell ref="BJ314:BJ326"/>
    <mergeCell ref="BE314:BE326"/>
    <mergeCell ref="BF314:BF326"/>
    <mergeCell ref="G187:G206"/>
    <mergeCell ref="H187:H206"/>
    <mergeCell ref="I187:I206"/>
    <mergeCell ref="J187:J206"/>
    <mergeCell ref="K187:K206"/>
    <mergeCell ref="L187:L206"/>
    <mergeCell ref="M187:M206"/>
    <mergeCell ref="X314:X326"/>
    <mergeCell ref="BH194:BH206"/>
    <mergeCell ref="AG287:AG293"/>
    <mergeCell ref="AG307:AG313"/>
    <mergeCell ref="AH307:AH313"/>
    <mergeCell ref="AI307:AI326"/>
    <mergeCell ref="AJ307:AJ326"/>
    <mergeCell ref="BK194:BK206"/>
    <mergeCell ref="BA187:BA193"/>
    <mergeCell ref="BB187:BB193"/>
    <mergeCell ref="BC187:BC193"/>
    <mergeCell ref="BD187:BD193"/>
    <mergeCell ref="BE187:BE193"/>
    <mergeCell ref="BF187:BF193"/>
    <mergeCell ref="BG187:BG193"/>
    <mergeCell ref="BH187:BH193"/>
    <mergeCell ref="BI187:BI193"/>
    <mergeCell ref="BJ187:BJ193"/>
    <mergeCell ref="BK187:BK193"/>
    <mergeCell ref="BL187:BL193"/>
    <mergeCell ref="AU194:AU206"/>
    <mergeCell ref="AV194:AV206"/>
    <mergeCell ref="AW194:AW206"/>
    <mergeCell ref="AX194:AX206"/>
    <mergeCell ref="AY194:AY206"/>
    <mergeCell ref="AZ194:AZ206"/>
    <mergeCell ref="BL194:BL206"/>
    <mergeCell ref="BA194:BA206"/>
    <mergeCell ref="BB194:BB206"/>
    <mergeCell ref="BC194:BC206"/>
    <mergeCell ref="BD194:BD206"/>
    <mergeCell ref="BE194:BE206"/>
    <mergeCell ref="BF194:BF206"/>
    <mergeCell ref="AU187:AU193"/>
    <mergeCell ref="AV187:AV193"/>
    <mergeCell ref="AW187:AW193"/>
    <mergeCell ref="AX187:AX193"/>
    <mergeCell ref="AI7:AI26"/>
    <mergeCell ref="AJ7:AJ26"/>
    <mergeCell ref="AL7:AL26"/>
    <mergeCell ref="AM7:AM26"/>
    <mergeCell ref="AV47:AV56"/>
    <mergeCell ref="AV57:AV66"/>
    <mergeCell ref="AK47:AK66"/>
    <mergeCell ref="X7:X26"/>
    <mergeCell ref="Y7:Y26"/>
    <mergeCell ref="Z7:Z26"/>
    <mergeCell ref="AA7:AA26"/>
    <mergeCell ref="AB7:AB26"/>
    <mergeCell ref="AC7:AC26"/>
    <mergeCell ref="AD7:AD26"/>
    <mergeCell ref="AE7:AE26"/>
    <mergeCell ref="AF7:AF26"/>
    <mergeCell ref="AG7:AG26"/>
    <mergeCell ref="AH7:AH26"/>
    <mergeCell ref="AK7:AK26"/>
    <mergeCell ref="AD47:AD66"/>
    <mergeCell ref="AL47:AL66"/>
    <mergeCell ref="AN47:AN66"/>
    <mergeCell ref="AO47:AO66"/>
    <mergeCell ref="AP47:AP66"/>
    <mergeCell ref="AQ47:AQ66"/>
    <mergeCell ref="AR47:AR66"/>
    <mergeCell ref="AS47:AS66"/>
    <mergeCell ref="AT47:AT66"/>
    <mergeCell ref="AU47:AU66"/>
    <mergeCell ref="AT34:AT46"/>
    <mergeCell ref="AL27:AL46"/>
    <mergeCell ref="AM27:AM46"/>
    <mergeCell ref="U27:U46"/>
    <mergeCell ref="V27:V46"/>
    <mergeCell ref="W27:W46"/>
    <mergeCell ref="AP94:AP106"/>
    <mergeCell ref="AD94:AD106"/>
    <mergeCell ref="AE94:AE106"/>
    <mergeCell ref="AA27:AA46"/>
    <mergeCell ref="AB27:AB46"/>
    <mergeCell ref="AC27:AC46"/>
    <mergeCell ref="AD27:AD46"/>
    <mergeCell ref="AE27:AE46"/>
    <mergeCell ref="AA47:AA66"/>
    <mergeCell ref="AC47:AC66"/>
    <mergeCell ref="AK67:AK86"/>
    <mergeCell ref="AJ67:AJ86"/>
    <mergeCell ref="Y67:Y73"/>
    <mergeCell ref="Z67:Z73"/>
    <mergeCell ref="AA67:AA73"/>
    <mergeCell ref="AB67:AB73"/>
    <mergeCell ref="AC67:AC73"/>
    <mergeCell ref="AD74:AD86"/>
    <mergeCell ref="AI27:AI46"/>
    <mergeCell ref="AJ27:AJ46"/>
    <mergeCell ref="AN27:AN46"/>
    <mergeCell ref="AP27:AP33"/>
    <mergeCell ref="AF27:AF46"/>
    <mergeCell ref="AG27:AG46"/>
    <mergeCell ref="AH27:AH46"/>
    <mergeCell ref="AK27:AK46"/>
    <mergeCell ref="AN87:AN106"/>
    <mergeCell ref="AI87:AI106"/>
    <mergeCell ref="AJ87:AJ106"/>
  </mergeCells>
  <conditionalFormatting sqref="P247:Q306 P327:Q346 P7:Q146">
    <cfRule type="expression" dxfId="265" priority="262">
      <formula>IF($P7="Rara vez",TRUE,FALSE)</formula>
    </cfRule>
    <cfRule type="expression" dxfId="264" priority="263">
      <formula>IF($P7="Improbable",TRUE,FALSE)</formula>
    </cfRule>
    <cfRule type="expression" dxfId="263" priority="264">
      <formula>IF($P7="Posible",TRUE,FALSE)</formula>
    </cfRule>
    <cfRule type="expression" dxfId="262" priority="265">
      <formula>IF($P7="Probable",TRUE,FALSE)</formula>
    </cfRule>
    <cfRule type="expression" dxfId="261" priority="266">
      <formula>IF($P7="Casi seguro",TRUE,FALSE)</formula>
    </cfRule>
  </conditionalFormatting>
  <conditionalFormatting sqref="U327:V346 AL327:AM346 U267:V306 AL267:AM306 U247:U266 V248:V266 AL247:AL266 AM248:AM266 U7:V146 AL7:AM146 V348:V366 AM348:AM366 V148:V166 AM148:AM166 V168:V186 AM168:AM186 V208:V226 AM208:AM226 V228:V246 AM228:AM246 V308:V326 AM308:AM326 V188:V206 AM188:AM206">
    <cfRule type="expression" dxfId="260" priority="259">
      <formula>IF($U7="Catastrofico",TRUE,FALSE)</formula>
    </cfRule>
    <cfRule type="expression" dxfId="259" priority="260">
      <formula>IF($U7="Mayor",TRUE,FALSE)</formula>
    </cfRule>
    <cfRule type="expression" dxfId="258" priority="261">
      <formula>IF($U7="Moderado",TRUE,FALSE)</formula>
    </cfRule>
  </conditionalFormatting>
  <conditionalFormatting sqref="AI127:AK127 AI107:AK107 AI327:AK327 AI287:AK287 AI267:AK267 AI47:AK47 AI67:AK67 AI7:AK7 AI27:AK27 AI87:AK87">
    <cfRule type="expression" dxfId="257" priority="254">
      <formula>IF($AI7="Casi seguro",TRUE,FALSE)</formula>
    </cfRule>
    <cfRule type="expression" dxfId="256" priority="255">
      <formula>IF($AI7="Probable",TRUE,FALSE)</formula>
    </cfRule>
    <cfRule type="expression" dxfId="255" priority="256">
      <formula>IF($AI7="Posible",TRUE,FALSE)</formula>
    </cfRule>
    <cfRule type="expression" dxfId="254" priority="257">
      <formula>IF($AI7="Improbable",TRUE,FALSE)</formula>
    </cfRule>
    <cfRule type="expression" dxfId="253" priority="258">
      <formula>IF($AI7="Rara vez",TRUE,FALSE)</formula>
    </cfRule>
  </conditionalFormatting>
  <conditionalFormatting sqref="W247:W306 W327:W346 W7:W146">
    <cfRule type="expression" dxfId="252" priority="251">
      <formula>IF($W7="Extremo",TRUE,FALSE)</formula>
    </cfRule>
    <cfRule type="expression" dxfId="251" priority="252">
      <formula>IF($W7="Alto",TRUE,FALSE)</formula>
    </cfRule>
    <cfRule type="expression" dxfId="250" priority="253">
      <formula>IF($W7="Moderado",TRUE,FALSE)</formula>
    </cfRule>
  </conditionalFormatting>
  <conditionalFormatting sqref="AN247:AN306 AN327:AN346 AN7:AN146">
    <cfRule type="expression" dxfId="249" priority="248">
      <formula>IF($AN7="Extremo",TRUE,FALSE)</formula>
    </cfRule>
    <cfRule type="expression" dxfId="248" priority="249">
      <formula>IF($AN7="Alto",TRUE,FALSE)</formula>
    </cfRule>
    <cfRule type="expression" dxfId="247" priority="250">
      <formula>IF($AN7="Moderado",TRUE,FALSE)</formula>
    </cfRule>
  </conditionalFormatting>
  <conditionalFormatting sqref="P347:Q366">
    <cfRule type="expression" dxfId="246" priority="243">
      <formula>IF($P347="Rara vez",TRUE,FALSE)</formula>
    </cfRule>
    <cfRule type="expression" dxfId="245" priority="244">
      <formula>IF($P347="Improbable",TRUE,FALSE)</formula>
    </cfRule>
    <cfRule type="expression" dxfId="244" priority="245">
      <formula>IF($P347="Posible",TRUE,FALSE)</formula>
    </cfRule>
    <cfRule type="expression" dxfId="243" priority="246">
      <formula>IF($P347="Probable",TRUE,FALSE)</formula>
    </cfRule>
    <cfRule type="expression" dxfId="242" priority="247">
      <formula>IF($P347="Casi seguro",TRUE,FALSE)</formula>
    </cfRule>
  </conditionalFormatting>
  <conditionalFormatting sqref="U347:U366">
    <cfRule type="expression" dxfId="241" priority="240">
      <formula>IF($U347="Catastrofico",TRUE,FALSE)</formula>
    </cfRule>
    <cfRule type="expression" dxfId="240" priority="241">
      <formula>IF($U347="Mayor",TRUE,FALSE)</formula>
    </cfRule>
    <cfRule type="expression" dxfId="239" priority="242">
      <formula>IF($U347="Moderado",TRUE,FALSE)</formula>
    </cfRule>
  </conditionalFormatting>
  <conditionalFormatting sqref="V347">
    <cfRule type="expression" dxfId="238" priority="237">
      <formula>IF($U347="Catastrofico",TRUE,FALSE)</formula>
    </cfRule>
    <cfRule type="expression" dxfId="237" priority="238">
      <formula>IF($U347="Mayor",TRUE,FALSE)</formula>
    </cfRule>
    <cfRule type="expression" dxfId="236" priority="239">
      <formula>IF($U347="Moderado",TRUE,FALSE)</formula>
    </cfRule>
  </conditionalFormatting>
  <conditionalFormatting sqref="AJ347:AK347">
    <cfRule type="expression" dxfId="235" priority="232">
      <formula>IF($AI347="Casi seguro",TRUE,FALSE)</formula>
    </cfRule>
    <cfRule type="expression" dxfId="234" priority="233">
      <formula>IF($AI347="Probable",TRUE,FALSE)</formula>
    </cfRule>
    <cfRule type="expression" dxfId="233" priority="234">
      <formula>IF($AI347="Posible",TRUE,FALSE)</formula>
    </cfRule>
    <cfRule type="expression" dxfId="232" priority="235">
      <formula>IF($AI347="Improbable",TRUE,FALSE)</formula>
    </cfRule>
    <cfRule type="expression" dxfId="231" priority="236">
      <formula>IF($AI347="Rara vez",TRUE,FALSE)</formula>
    </cfRule>
  </conditionalFormatting>
  <conditionalFormatting sqref="AI347">
    <cfRule type="expression" dxfId="230" priority="227">
      <formula>IF($AI347="Casi seguro",TRUE,FALSE)</formula>
    </cfRule>
    <cfRule type="expression" dxfId="229" priority="228">
      <formula>IF($AI347="Probable",TRUE,FALSE)</formula>
    </cfRule>
    <cfRule type="expression" dxfId="228" priority="229">
      <formula>IF($AI347="Posible",TRUE,FALSE)</formula>
    </cfRule>
    <cfRule type="expression" dxfId="227" priority="230">
      <formula>IF($AI347="Improbable",TRUE,FALSE)</formula>
    </cfRule>
    <cfRule type="expression" dxfId="226" priority="231">
      <formula>IF($AI347="Rara vez",TRUE,FALSE)</formula>
    </cfRule>
  </conditionalFormatting>
  <conditionalFormatting sqref="AL347:AL366">
    <cfRule type="expression" dxfId="225" priority="224">
      <formula>IF($U347="Catastrofico",TRUE,FALSE)</formula>
    </cfRule>
    <cfRule type="expression" dxfId="224" priority="225">
      <formula>IF($U347="Mayor",TRUE,FALSE)</formula>
    </cfRule>
    <cfRule type="expression" dxfId="223" priority="226">
      <formula>IF($U347="Moderado",TRUE,FALSE)</formula>
    </cfRule>
  </conditionalFormatting>
  <conditionalFormatting sqref="AM347">
    <cfRule type="expression" dxfId="222" priority="221">
      <formula>IF($U347="Catastrofico",TRUE,FALSE)</formula>
    </cfRule>
    <cfRule type="expression" dxfId="221" priority="222">
      <formula>IF($U347="Mayor",TRUE,FALSE)</formula>
    </cfRule>
    <cfRule type="expression" dxfId="220" priority="223">
      <formula>IF($U347="Moderado",TRUE,FALSE)</formula>
    </cfRule>
  </conditionalFormatting>
  <conditionalFormatting sqref="W347:W366">
    <cfRule type="expression" dxfId="219" priority="218">
      <formula>IF($W347="Extremo",TRUE,FALSE)</formula>
    </cfRule>
    <cfRule type="expression" dxfId="218" priority="219">
      <formula>IF($W347="Alto",TRUE,FALSE)</formula>
    </cfRule>
    <cfRule type="expression" dxfId="217" priority="220">
      <formula>IF($W347="Moderado",TRUE,FALSE)</formula>
    </cfRule>
  </conditionalFormatting>
  <conditionalFormatting sqref="AN347:AN366">
    <cfRule type="expression" dxfId="216" priority="215">
      <formula>IF($AN347="Extremo",TRUE,FALSE)</formula>
    </cfRule>
    <cfRule type="expression" dxfId="215" priority="216">
      <formula>IF($AN347="Alto",TRUE,FALSE)</formula>
    </cfRule>
    <cfRule type="expression" dxfId="214" priority="217">
      <formula>IF($AN347="Moderado",TRUE,FALSE)</formula>
    </cfRule>
  </conditionalFormatting>
  <conditionalFormatting sqref="P147:Q166">
    <cfRule type="expression" dxfId="213" priority="210">
      <formula>IF($P147="Rara vez",TRUE,FALSE)</formula>
    </cfRule>
    <cfRule type="expression" dxfId="212" priority="211">
      <formula>IF($P147="Improbable",TRUE,FALSE)</formula>
    </cfRule>
    <cfRule type="expression" dxfId="211" priority="212">
      <formula>IF($P147="Posible",TRUE,FALSE)</formula>
    </cfRule>
    <cfRule type="expression" dxfId="210" priority="213">
      <formula>IF($P147="Probable",TRUE,FALSE)</formula>
    </cfRule>
    <cfRule type="expression" dxfId="209" priority="214">
      <formula>IF($P147="Casi seguro",TRUE,FALSE)</formula>
    </cfRule>
  </conditionalFormatting>
  <conditionalFormatting sqref="U147:U166">
    <cfRule type="expression" dxfId="208" priority="207">
      <formula>IF($U147="Catastrofico",TRUE,FALSE)</formula>
    </cfRule>
    <cfRule type="expression" dxfId="207" priority="208">
      <formula>IF($U147="Mayor",TRUE,FALSE)</formula>
    </cfRule>
    <cfRule type="expression" dxfId="206" priority="209">
      <formula>IF($U147="Moderado",TRUE,FALSE)</formula>
    </cfRule>
  </conditionalFormatting>
  <conditionalFormatting sqref="V147">
    <cfRule type="expression" dxfId="205" priority="204">
      <formula>IF($U147="Catastrofico",TRUE,FALSE)</formula>
    </cfRule>
    <cfRule type="expression" dxfId="204" priority="205">
      <formula>IF($U147="Mayor",TRUE,FALSE)</formula>
    </cfRule>
    <cfRule type="expression" dxfId="203" priority="206">
      <formula>IF($U147="Moderado",TRUE,FALSE)</formula>
    </cfRule>
  </conditionalFormatting>
  <conditionalFormatting sqref="AJ147:AK147">
    <cfRule type="expression" dxfId="202" priority="199">
      <formula>IF($AI147="Casi seguro",TRUE,FALSE)</formula>
    </cfRule>
    <cfRule type="expression" dxfId="201" priority="200">
      <formula>IF($AI147="Probable",TRUE,FALSE)</formula>
    </cfRule>
    <cfRule type="expression" dxfId="200" priority="201">
      <formula>IF($AI147="Posible",TRUE,FALSE)</formula>
    </cfRule>
    <cfRule type="expression" dxfId="199" priority="202">
      <formula>IF($AI147="Improbable",TRUE,FALSE)</formula>
    </cfRule>
    <cfRule type="expression" dxfId="198" priority="203">
      <formula>IF($AI147="Rara vez",TRUE,FALSE)</formula>
    </cfRule>
  </conditionalFormatting>
  <conditionalFormatting sqref="AI147">
    <cfRule type="expression" dxfId="197" priority="194">
      <formula>IF($AI147="Casi seguro",TRUE,FALSE)</formula>
    </cfRule>
    <cfRule type="expression" dxfId="196" priority="195">
      <formula>IF($AI147="Probable",TRUE,FALSE)</formula>
    </cfRule>
    <cfRule type="expression" dxfId="195" priority="196">
      <formula>IF($AI147="Posible",TRUE,FALSE)</formula>
    </cfRule>
    <cfRule type="expression" dxfId="194" priority="197">
      <formula>IF($AI147="Improbable",TRUE,FALSE)</formula>
    </cfRule>
    <cfRule type="expression" dxfId="193" priority="198">
      <formula>IF($AI147="Rara vez",TRUE,FALSE)</formula>
    </cfRule>
  </conditionalFormatting>
  <conditionalFormatting sqref="AL147:AL166">
    <cfRule type="expression" dxfId="192" priority="191">
      <formula>IF($U147="Catastrofico",TRUE,FALSE)</formula>
    </cfRule>
    <cfRule type="expression" dxfId="191" priority="192">
      <formula>IF($U147="Mayor",TRUE,FALSE)</formula>
    </cfRule>
    <cfRule type="expression" dxfId="190" priority="193">
      <formula>IF($U147="Moderado",TRUE,FALSE)</formula>
    </cfRule>
  </conditionalFormatting>
  <conditionalFormatting sqref="AM147">
    <cfRule type="expression" dxfId="189" priority="188">
      <formula>IF($U147="Catastrofico",TRUE,FALSE)</formula>
    </cfRule>
    <cfRule type="expression" dxfId="188" priority="189">
      <formula>IF($U147="Mayor",TRUE,FALSE)</formula>
    </cfRule>
    <cfRule type="expression" dxfId="187" priority="190">
      <formula>IF($U147="Moderado",TRUE,FALSE)</formula>
    </cfRule>
  </conditionalFormatting>
  <conditionalFormatting sqref="W147:W166">
    <cfRule type="expression" dxfId="186" priority="185">
      <formula>IF($W147="Extremo",TRUE,FALSE)</formula>
    </cfRule>
    <cfRule type="expression" dxfId="185" priority="186">
      <formula>IF($W147="Alto",TRUE,FALSE)</formula>
    </cfRule>
    <cfRule type="expression" dxfId="184" priority="187">
      <formula>IF($W147="Moderado",TRUE,FALSE)</formula>
    </cfRule>
  </conditionalFormatting>
  <conditionalFormatting sqref="AN147:AN166">
    <cfRule type="expression" dxfId="183" priority="182">
      <formula>IF($AN147="Extremo",TRUE,FALSE)</formula>
    </cfRule>
    <cfRule type="expression" dxfId="182" priority="183">
      <formula>IF($AN147="Alto",TRUE,FALSE)</formula>
    </cfRule>
    <cfRule type="expression" dxfId="181" priority="184">
      <formula>IF($AN147="Moderado",TRUE,FALSE)</formula>
    </cfRule>
  </conditionalFormatting>
  <conditionalFormatting sqref="P167:Q186">
    <cfRule type="expression" dxfId="180" priority="177">
      <formula>IF($P167="Rara vez",TRUE,FALSE)</formula>
    </cfRule>
    <cfRule type="expression" dxfId="179" priority="178">
      <formula>IF($P167="Improbable",TRUE,FALSE)</formula>
    </cfRule>
    <cfRule type="expression" dxfId="178" priority="179">
      <formula>IF($P167="Posible",TRUE,FALSE)</formula>
    </cfRule>
    <cfRule type="expression" dxfId="177" priority="180">
      <formula>IF($P167="Probable",TRUE,FALSE)</formula>
    </cfRule>
    <cfRule type="expression" dxfId="176" priority="181">
      <formula>IF($P167="Casi seguro",TRUE,FALSE)</formula>
    </cfRule>
  </conditionalFormatting>
  <conditionalFormatting sqref="U167:U186">
    <cfRule type="expression" dxfId="175" priority="174">
      <formula>IF($U167="Catastrofico",TRUE,FALSE)</formula>
    </cfRule>
    <cfRule type="expression" dxfId="174" priority="175">
      <formula>IF($U167="Mayor",TRUE,FALSE)</formula>
    </cfRule>
    <cfRule type="expression" dxfId="173" priority="176">
      <formula>IF($U167="Moderado",TRUE,FALSE)</formula>
    </cfRule>
  </conditionalFormatting>
  <conditionalFormatting sqref="V167">
    <cfRule type="expression" dxfId="172" priority="171">
      <formula>IF($U167="Catastrofico",TRUE,FALSE)</formula>
    </cfRule>
    <cfRule type="expression" dxfId="171" priority="172">
      <formula>IF($U167="Mayor",TRUE,FALSE)</formula>
    </cfRule>
    <cfRule type="expression" dxfId="170" priority="173">
      <formula>IF($U167="Moderado",TRUE,FALSE)</formula>
    </cfRule>
  </conditionalFormatting>
  <conditionalFormatting sqref="AJ167:AK167">
    <cfRule type="expression" dxfId="169" priority="166">
      <formula>IF($AI167="Casi seguro",TRUE,FALSE)</formula>
    </cfRule>
    <cfRule type="expression" dxfId="168" priority="167">
      <formula>IF($AI167="Probable",TRUE,FALSE)</formula>
    </cfRule>
    <cfRule type="expression" dxfId="167" priority="168">
      <formula>IF($AI167="Posible",TRUE,FALSE)</formula>
    </cfRule>
    <cfRule type="expression" dxfId="166" priority="169">
      <formula>IF($AI167="Improbable",TRUE,FALSE)</formula>
    </cfRule>
    <cfRule type="expression" dxfId="165" priority="170">
      <formula>IF($AI167="Rara vez",TRUE,FALSE)</formula>
    </cfRule>
  </conditionalFormatting>
  <conditionalFormatting sqref="AI167">
    <cfRule type="expression" dxfId="164" priority="161">
      <formula>IF($AI167="Casi seguro",TRUE,FALSE)</formula>
    </cfRule>
    <cfRule type="expression" dxfId="163" priority="162">
      <formula>IF($AI167="Probable",TRUE,FALSE)</formula>
    </cfRule>
    <cfRule type="expression" dxfId="162" priority="163">
      <formula>IF($AI167="Posible",TRUE,FALSE)</formula>
    </cfRule>
    <cfRule type="expression" dxfId="161" priority="164">
      <formula>IF($AI167="Improbable",TRUE,FALSE)</formula>
    </cfRule>
    <cfRule type="expression" dxfId="160" priority="165">
      <formula>IF($AI167="Rara vez",TRUE,FALSE)</formula>
    </cfRule>
  </conditionalFormatting>
  <conditionalFormatting sqref="AL167:AL186">
    <cfRule type="expression" dxfId="159" priority="158">
      <formula>IF($U167="Catastrofico",TRUE,FALSE)</formula>
    </cfRule>
    <cfRule type="expression" dxfId="158" priority="159">
      <formula>IF($U167="Mayor",TRUE,FALSE)</formula>
    </cfRule>
    <cfRule type="expression" dxfId="157" priority="160">
      <formula>IF($U167="Moderado",TRUE,FALSE)</formula>
    </cfRule>
  </conditionalFormatting>
  <conditionalFormatting sqref="AM167">
    <cfRule type="expression" dxfId="156" priority="155">
      <formula>IF($U167="Catastrofico",TRUE,FALSE)</formula>
    </cfRule>
    <cfRule type="expression" dxfId="155" priority="156">
      <formula>IF($U167="Mayor",TRUE,FALSE)</formula>
    </cfRule>
    <cfRule type="expression" dxfId="154" priority="157">
      <formula>IF($U167="Moderado",TRUE,FALSE)</formula>
    </cfRule>
  </conditionalFormatting>
  <conditionalFormatting sqref="W167:W186">
    <cfRule type="expression" dxfId="153" priority="152">
      <formula>IF($W167="Extremo",TRUE,FALSE)</formula>
    </cfRule>
    <cfRule type="expression" dxfId="152" priority="153">
      <formula>IF($W167="Alto",TRUE,FALSE)</formula>
    </cfRule>
    <cfRule type="expression" dxfId="151" priority="154">
      <formula>IF($W167="Moderado",TRUE,FALSE)</formula>
    </cfRule>
  </conditionalFormatting>
  <conditionalFormatting sqref="AN167:AN186">
    <cfRule type="expression" dxfId="150" priority="149">
      <formula>IF($AN167="Extremo",TRUE,FALSE)</formula>
    </cfRule>
    <cfRule type="expression" dxfId="149" priority="150">
      <formula>IF($AN167="Alto",TRUE,FALSE)</formula>
    </cfRule>
    <cfRule type="expression" dxfId="148" priority="151">
      <formula>IF($AN167="Moderado",TRUE,FALSE)</formula>
    </cfRule>
  </conditionalFormatting>
  <conditionalFormatting sqref="P207:Q226">
    <cfRule type="expression" dxfId="147" priority="144">
      <formula>IF($P207="Rara vez",TRUE,FALSE)</formula>
    </cfRule>
    <cfRule type="expression" dxfId="146" priority="145">
      <formula>IF($P207="Improbable",TRUE,FALSE)</formula>
    </cfRule>
    <cfRule type="expression" dxfId="145" priority="146">
      <formula>IF($P207="Posible",TRUE,FALSE)</formula>
    </cfRule>
    <cfRule type="expression" dxfId="144" priority="147">
      <formula>IF($P207="Probable",TRUE,FALSE)</formula>
    </cfRule>
    <cfRule type="expression" dxfId="143" priority="148">
      <formula>IF($P207="Casi seguro",TRUE,FALSE)</formula>
    </cfRule>
  </conditionalFormatting>
  <conditionalFormatting sqref="U207:U226">
    <cfRule type="expression" dxfId="142" priority="141">
      <formula>IF($U207="Catastrofico",TRUE,FALSE)</formula>
    </cfRule>
    <cfRule type="expression" dxfId="141" priority="142">
      <formula>IF($U207="Mayor",TRUE,FALSE)</formula>
    </cfRule>
    <cfRule type="expression" dxfId="140" priority="143">
      <formula>IF($U207="Moderado",TRUE,FALSE)</formula>
    </cfRule>
  </conditionalFormatting>
  <conditionalFormatting sqref="V207">
    <cfRule type="expression" dxfId="139" priority="138">
      <formula>IF($U207="Catastrofico",TRUE,FALSE)</formula>
    </cfRule>
    <cfRule type="expression" dxfId="138" priority="139">
      <formula>IF($U207="Mayor",TRUE,FALSE)</formula>
    </cfRule>
    <cfRule type="expression" dxfId="137" priority="140">
      <formula>IF($U207="Moderado",TRUE,FALSE)</formula>
    </cfRule>
  </conditionalFormatting>
  <conditionalFormatting sqref="AJ207:AK207">
    <cfRule type="expression" dxfId="136" priority="133">
      <formula>IF($AI207="Casi seguro",TRUE,FALSE)</formula>
    </cfRule>
    <cfRule type="expression" dxfId="135" priority="134">
      <formula>IF($AI207="Probable",TRUE,FALSE)</formula>
    </cfRule>
    <cfRule type="expression" dxfId="134" priority="135">
      <formula>IF($AI207="Posible",TRUE,FALSE)</formula>
    </cfRule>
    <cfRule type="expression" dxfId="133" priority="136">
      <formula>IF($AI207="Improbable",TRUE,FALSE)</formula>
    </cfRule>
    <cfRule type="expression" dxfId="132" priority="137">
      <formula>IF($AI207="Rara vez",TRUE,FALSE)</formula>
    </cfRule>
  </conditionalFormatting>
  <conditionalFormatting sqref="AI207">
    <cfRule type="expression" dxfId="131" priority="128">
      <formula>IF($AI207="Casi seguro",TRUE,FALSE)</formula>
    </cfRule>
    <cfRule type="expression" dxfId="130" priority="129">
      <formula>IF($AI207="Probable",TRUE,FALSE)</formula>
    </cfRule>
    <cfRule type="expression" dxfId="129" priority="130">
      <formula>IF($AI207="Posible",TRUE,FALSE)</formula>
    </cfRule>
    <cfRule type="expression" dxfId="128" priority="131">
      <formula>IF($AI207="Improbable",TRUE,FALSE)</formula>
    </cfRule>
    <cfRule type="expression" dxfId="127" priority="132">
      <formula>IF($AI207="Rara vez",TRUE,FALSE)</formula>
    </cfRule>
  </conditionalFormatting>
  <conditionalFormatting sqref="AL207:AL226">
    <cfRule type="expression" dxfId="126" priority="125">
      <formula>IF($U207="Catastrofico",TRUE,FALSE)</formula>
    </cfRule>
    <cfRule type="expression" dxfId="125" priority="126">
      <formula>IF($U207="Mayor",TRUE,FALSE)</formula>
    </cfRule>
    <cfRule type="expression" dxfId="124" priority="127">
      <formula>IF($U207="Moderado",TRUE,FALSE)</formula>
    </cfRule>
  </conditionalFormatting>
  <conditionalFormatting sqref="AM207">
    <cfRule type="expression" dxfId="123" priority="122">
      <formula>IF($U207="Catastrofico",TRUE,FALSE)</formula>
    </cfRule>
    <cfRule type="expression" dxfId="122" priority="123">
      <formula>IF($U207="Mayor",TRUE,FALSE)</formula>
    </cfRule>
    <cfRule type="expression" dxfId="121" priority="124">
      <formula>IF($U207="Moderado",TRUE,FALSE)</formula>
    </cfRule>
  </conditionalFormatting>
  <conditionalFormatting sqref="W207:W226">
    <cfRule type="expression" dxfId="120" priority="119">
      <formula>IF($W207="Extremo",TRUE,FALSE)</formula>
    </cfRule>
    <cfRule type="expression" dxfId="119" priority="120">
      <formula>IF($W207="Alto",TRUE,FALSE)</formula>
    </cfRule>
    <cfRule type="expression" dxfId="118" priority="121">
      <formula>IF($W207="Moderado",TRUE,FALSE)</formula>
    </cfRule>
  </conditionalFormatting>
  <conditionalFormatting sqref="AN207:AN226">
    <cfRule type="expression" dxfId="117" priority="116">
      <formula>IF($AN207="Extremo",TRUE,FALSE)</formula>
    </cfRule>
    <cfRule type="expression" dxfId="116" priority="117">
      <formula>IF($AN207="Alto",TRUE,FALSE)</formula>
    </cfRule>
    <cfRule type="expression" dxfId="115" priority="118">
      <formula>IF($AN207="Moderado",TRUE,FALSE)</formula>
    </cfRule>
  </conditionalFormatting>
  <conditionalFormatting sqref="P227:Q246">
    <cfRule type="expression" dxfId="114" priority="111">
      <formula>IF($P227="Rara vez",TRUE,FALSE)</formula>
    </cfRule>
    <cfRule type="expression" dxfId="113" priority="112">
      <formula>IF($P227="Improbable",TRUE,FALSE)</formula>
    </cfRule>
    <cfRule type="expression" dxfId="112" priority="113">
      <formula>IF($P227="Posible",TRUE,FALSE)</formula>
    </cfRule>
    <cfRule type="expression" dxfId="111" priority="114">
      <formula>IF($P227="Probable",TRUE,FALSE)</formula>
    </cfRule>
    <cfRule type="expression" dxfId="110" priority="115">
      <formula>IF($P227="Casi seguro",TRUE,FALSE)</formula>
    </cfRule>
  </conditionalFormatting>
  <conditionalFormatting sqref="U227:U246">
    <cfRule type="expression" dxfId="109" priority="108">
      <formula>IF($U227="Catastrofico",TRUE,FALSE)</formula>
    </cfRule>
    <cfRule type="expression" dxfId="108" priority="109">
      <formula>IF($U227="Mayor",TRUE,FALSE)</formula>
    </cfRule>
    <cfRule type="expression" dxfId="107" priority="110">
      <formula>IF($U227="Moderado",TRUE,FALSE)</formula>
    </cfRule>
  </conditionalFormatting>
  <conditionalFormatting sqref="V227">
    <cfRule type="expression" dxfId="106" priority="105">
      <formula>IF($U227="Catastrofico",TRUE,FALSE)</formula>
    </cfRule>
    <cfRule type="expression" dxfId="105" priority="106">
      <formula>IF($U227="Mayor",TRUE,FALSE)</formula>
    </cfRule>
    <cfRule type="expression" dxfId="104" priority="107">
      <formula>IF($U227="Moderado",TRUE,FALSE)</formula>
    </cfRule>
  </conditionalFormatting>
  <conditionalFormatting sqref="AJ227:AK227">
    <cfRule type="expression" dxfId="103" priority="100">
      <formula>IF($AI227="Casi seguro",TRUE,FALSE)</formula>
    </cfRule>
    <cfRule type="expression" dxfId="102" priority="101">
      <formula>IF($AI227="Probable",TRUE,FALSE)</formula>
    </cfRule>
    <cfRule type="expression" dxfId="101" priority="102">
      <formula>IF($AI227="Posible",TRUE,FALSE)</formula>
    </cfRule>
    <cfRule type="expression" dxfId="100" priority="103">
      <formula>IF($AI227="Improbable",TRUE,FALSE)</formula>
    </cfRule>
    <cfRule type="expression" dxfId="99" priority="104">
      <formula>IF($AI227="Rara vez",TRUE,FALSE)</formula>
    </cfRule>
  </conditionalFormatting>
  <conditionalFormatting sqref="AI227">
    <cfRule type="expression" dxfId="98" priority="95">
      <formula>IF($AI227="Casi seguro",TRUE,FALSE)</formula>
    </cfRule>
    <cfRule type="expression" dxfId="97" priority="96">
      <formula>IF($AI227="Probable",TRUE,FALSE)</formula>
    </cfRule>
    <cfRule type="expression" dxfId="96" priority="97">
      <formula>IF($AI227="Posible",TRUE,FALSE)</formula>
    </cfRule>
    <cfRule type="expression" dxfId="95" priority="98">
      <formula>IF($AI227="Improbable",TRUE,FALSE)</formula>
    </cfRule>
    <cfRule type="expression" dxfId="94" priority="99">
      <formula>IF($AI227="Rara vez",TRUE,FALSE)</formula>
    </cfRule>
  </conditionalFormatting>
  <conditionalFormatting sqref="AL227:AL246">
    <cfRule type="expression" dxfId="93" priority="92">
      <formula>IF($U227="Catastrofico",TRUE,FALSE)</formula>
    </cfRule>
    <cfRule type="expression" dxfId="92" priority="93">
      <formula>IF($U227="Mayor",TRUE,FALSE)</formula>
    </cfRule>
    <cfRule type="expression" dxfId="91" priority="94">
      <formula>IF($U227="Moderado",TRUE,FALSE)</formula>
    </cfRule>
  </conditionalFormatting>
  <conditionalFormatting sqref="AM227">
    <cfRule type="expression" dxfId="90" priority="89">
      <formula>IF($U227="Catastrofico",TRUE,FALSE)</formula>
    </cfRule>
    <cfRule type="expression" dxfId="89" priority="90">
      <formula>IF($U227="Mayor",TRUE,FALSE)</formula>
    </cfRule>
    <cfRule type="expression" dxfId="88" priority="91">
      <formula>IF($U227="Moderado",TRUE,FALSE)</formula>
    </cfRule>
  </conditionalFormatting>
  <conditionalFormatting sqref="W227:W246">
    <cfRule type="expression" dxfId="87" priority="86">
      <formula>IF($W227="Extremo",TRUE,FALSE)</formula>
    </cfRule>
    <cfRule type="expression" dxfId="86" priority="87">
      <formula>IF($W227="Alto",TRUE,FALSE)</formula>
    </cfRule>
    <cfRule type="expression" dxfId="85" priority="88">
      <formula>IF($W227="Moderado",TRUE,FALSE)</formula>
    </cfRule>
  </conditionalFormatting>
  <conditionalFormatting sqref="AN227:AN246">
    <cfRule type="expression" dxfId="84" priority="83">
      <formula>IF($AN227="Extremo",TRUE,FALSE)</formula>
    </cfRule>
    <cfRule type="expression" dxfId="83" priority="84">
      <formula>IF($AN227="Alto",TRUE,FALSE)</formula>
    </cfRule>
    <cfRule type="expression" dxfId="82" priority="85">
      <formula>IF($AN227="Moderado",TRUE,FALSE)</formula>
    </cfRule>
  </conditionalFormatting>
  <conditionalFormatting sqref="V247">
    <cfRule type="expression" dxfId="81" priority="80">
      <formula>IF($U247="Catastrofico",TRUE,FALSE)</formula>
    </cfRule>
    <cfRule type="expression" dxfId="80" priority="81">
      <formula>IF($U247="Mayor",TRUE,FALSE)</formula>
    </cfRule>
    <cfRule type="expression" dxfId="79" priority="82">
      <formula>IF($U247="Moderado",TRUE,FALSE)</formula>
    </cfRule>
  </conditionalFormatting>
  <conditionalFormatting sqref="AJ247:AK247">
    <cfRule type="expression" dxfId="78" priority="75">
      <formula>IF($AI247="Casi seguro",TRUE,FALSE)</formula>
    </cfRule>
    <cfRule type="expression" dxfId="77" priority="76">
      <formula>IF($AI247="Probable",TRUE,FALSE)</formula>
    </cfRule>
    <cfRule type="expression" dxfId="76" priority="77">
      <formula>IF($AI247="Posible",TRUE,FALSE)</formula>
    </cfRule>
    <cfRule type="expression" dxfId="75" priority="78">
      <formula>IF($AI247="Improbable",TRUE,FALSE)</formula>
    </cfRule>
    <cfRule type="expression" dxfId="74" priority="79">
      <formula>IF($AI247="Rara vez",TRUE,FALSE)</formula>
    </cfRule>
  </conditionalFormatting>
  <conditionalFormatting sqref="AI247">
    <cfRule type="expression" dxfId="73" priority="70">
      <formula>IF($AI247="Casi seguro",TRUE,FALSE)</formula>
    </cfRule>
    <cfRule type="expression" dxfId="72" priority="71">
      <formula>IF($AI247="Probable",TRUE,FALSE)</formula>
    </cfRule>
    <cfRule type="expression" dxfId="71" priority="72">
      <formula>IF($AI247="Posible",TRUE,FALSE)</formula>
    </cfRule>
    <cfRule type="expression" dxfId="70" priority="73">
      <formula>IF($AI247="Improbable",TRUE,FALSE)</formula>
    </cfRule>
    <cfRule type="expression" dxfId="69" priority="74">
      <formula>IF($AI247="Rara vez",TRUE,FALSE)</formula>
    </cfRule>
  </conditionalFormatting>
  <conditionalFormatting sqref="AM247">
    <cfRule type="expression" dxfId="68" priority="67">
      <formula>IF($U247="Catastrofico",TRUE,FALSE)</formula>
    </cfRule>
    <cfRule type="expression" dxfId="67" priority="68">
      <formula>IF($U247="Mayor",TRUE,FALSE)</formula>
    </cfRule>
    <cfRule type="expression" dxfId="66" priority="69">
      <formula>IF($U247="Moderado",TRUE,FALSE)</formula>
    </cfRule>
  </conditionalFormatting>
  <conditionalFormatting sqref="P307:Q326">
    <cfRule type="expression" dxfId="65" priority="62">
      <formula>IF($P307="Rara vez",TRUE,FALSE)</formula>
    </cfRule>
    <cfRule type="expression" dxfId="64" priority="63">
      <formula>IF($P307="Improbable",TRUE,FALSE)</formula>
    </cfRule>
    <cfRule type="expression" dxfId="63" priority="64">
      <formula>IF($P307="Posible",TRUE,FALSE)</formula>
    </cfRule>
    <cfRule type="expression" dxfId="62" priority="65">
      <formula>IF($P307="Probable",TRUE,FALSE)</formula>
    </cfRule>
    <cfRule type="expression" dxfId="61" priority="66">
      <formula>IF($P307="Casi seguro",TRUE,FALSE)</formula>
    </cfRule>
  </conditionalFormatting>
  <conditionalFormatting sqref="U307:U326">
    <cfRule type="expression" dxfId="60" priority="59">
      <formula>IF($U307="Catastrofico",TRUE,FALSE)</formula>
    </cfRule>
    <cfRule type="expression" dxfId="59" priority="60">
      <formula>IF($U307="Mayor",TRUE,FALSE)</formula>
    </cfRule>
    <cfRule type="expression" dxfId="58" priority="61">
      <formula>IF($U307="Moderado",TRUE,FALSE)</formula>
    </cfRule>
  </conditionalFormatting>
  <conditionalFormatting sqref="V307">
    <cfRule type="expression" dxfId="57" priority="56">
      <formula>IF($U307="Catastrofico",TRUE,FALSE)</formula>
    </cfRule>
    <cfRule type="expression" dxfId="56" priority="57">
      <formula>IF($U307="Mayor",TRUE,FALSE)</formula>
    </cfRule>
    <cfRule type="expression" dxfId="55" priority="58">
      <formula>IF($U307="Moderado",TRUE,FALSE)</formula>
    </cfRule>
  </conditionalFormatting>
  <conditionalFormatting sqref="AJ307:AK307">
    <cfRule type="expression" dxfId="54" priority="51">
      <formula>IF($AI307="Casi seguro",TRUE,FALSE)</formula>
    </cfRule>
    <cfRule type="expression" dxfId="53" priority="52">
      <formula>IF($AI307="Probable",TRUE,FALSE)</formula>
    </cfRule>
    <cfRule type="expression" dxfId="52" priority="53">
      <formula>IF($AI307="Posible",TRUE,FALSE)</formula>
    </cfRule>
    <cfRule type="expression" dxfId="51" priority="54">
      <formula>IF($AI307="Improbable",TRUE,FALSE)</formula>
    </cfRule>
    <cfRule type="expression" dxfId="50" priority="55">
      <formula>IF($AI307="Rara vez",TRUE,FALSE)</formula>
    </cfRule>
  </conditionalFormatting>
  <conditionalFormatting sqref="AI307">
    <cfRule type="expression" dxfId="49" priority="46">
      <formula>IF($AI307="Casi seguro",TRUE,FALSE)</formula>
    </cfRule>
    <cfRule type="expression" dxfId="48" priority="47">
      <formula>IF($AI307="Probable",TRUE,FALSE)</formula>
    </cfRule>
    <cfRule type="expression" dxfId="47" priority="48">
      <formula>IF($AI307="Posible",TRUE,FALSE)</formula>
    </cfRule>
    <cfRule type="expression" dxfId="46" priority="49">
      <formula>IF($AI307="Improbable",TRUE,FALSE)</formula>
    </cfRule>
    <cfRule type="expression" dxfId="45" priority="50">
      <formula>IF($AI307="Rara vez",TRUE,FALSE)</formula>
    </cfRule>
  </conditionalFormatting>
  <conditionalFormatting sqref="AL307:AL326">
    <cfRule type="expression" dxfId="44" priority="43">
      <formula>IF($U307="Catastrofico",TRUE,FALSE)</formula>
    </cfRule>
    <cfRule type="expression" dxfId="43" priority="44">
      <formula>IF($U307="Mayor",TRUE,FALSE)</formula>
    </cfRule>
    <cfRule type="expression" dxfId="42" priority="45">
      <formula>IF($U307="Moderado",TRUE,FALSE)</formula>
    </cfRule>
  </conditionalFormatting>
  <conditionalFormatting sqref="AM307">
    <cfRule type="expression" dxfId="41" priority="40">
      <formula>IF($U307="Catastrofico",TRUE,FALSE)</formula>
    </cfRule>
    <cfRule type="expression" dxfId="40" priority="41">
      <formula>IF($U307="Mayor",TRUE,FALSE)</formula>
    </cfRule>
    <cfRule type="expression" dxfId="39" priority="42">
      <formula>IF($U307="Moderado",TRUE,FALSE)</formula>
    </cfRule>
  </conditionalFormatting>
  <conditionalFormatting sqref="W307:W326">
    <cfRule type="expression" dxfId="38" priority="37">
      <formula>IF($W307="Extremo",TRUE,FALSE)</formula>
    </cfRule>
    <cfRule type="expression" dxfId="37" priority="38">
      <formula>IF($W307="Alto",TRUE,FALSE)</formula>
    </cfRule>
    <cfRule type="expression" dxfId="36" priority="39">
      <formula>IF($W307="Moderado",TRUE,FALSE)</formula>
    </cfRule>
  </conditionalFormatting>
  <conditionalFormatting sqref="AN307:AN326">
    <cfRule type="expression" dxfId="35" priority="34">
      <formula>IF($AN307="Extremo",TRUE,FALSE)</formula>
    </cfRule>
    <cfRule type="expression" dxfId="34" priority="35">
      <formula>IF($AN307="Alto",TRUE,FALSE)</formula>
    </cfRule>
    <cfRule type="expression" dxfId="33" priority="36">
      <formula>IF($AN307="Moderado",TRUE,FALSE)</formula>
    </cfRule>
  </conditionalFormatting>
  <conditionalFormatting sqref="P187:Q206">
    <cfRule type="expression" dxfId="32" priority="29">
      <formula>IF($P187="Rara vez",TRUE,FALSE)</formula>
    </cfRule>
    <cfRule type="expression" dxfId="31" priority="30">
      <formula>IF($P187="Improbable",TRUE,FALSE)</formula>
    </cfRule>
    <cfRule type="expression" dxfId="30" priority="31">
      <formula>IF($P187="Posible",TRUE,FALSE)</formula>
    </cfRule>
    <cfRule type="expression" dxfId="29" priority="32">
      <formula>IF($P187="Probable",TRUE,FALSE)</formula>
    </cfRule>
    <cfRule type="expression" dxfId="28" priority="33">
      <formula>IF($P187="Casi seguro",TRUE,FALSE)</formula>
    </cfRule>
  </conditionalFormatting>
  <conditionalFormatting sqref="U187:U206">
    <cfRule type="expression" dxfId="27" priority="26">
      <formula>IF($U187="Catastrofico",TRUE,FALSE)</formula>
    </cfRule>
    <cfRule type="expression" dxfId="26" priority="27">
      <formula>IF($U187="Mayor",TRUE,FALSE)</formula>
    </cfRule>
    <cfRule type="expression" dxfId="25" priority="28">
      <formula>IF($U187="Moderado",TRUE,FALSE)</formula>
    </cfRule>
  </conditionalFormatting>
  <conditionalFormatting sqref="V187">
    <cfRule type="expression" dxfId="24" priority="23">
      <formula>IF($U187="Catastrofico",TRUE,FALSE)</formula>
    </cfRule>
    <cfRule type="expression" dxfId="23" priority="24">
      <formula>IF($U187="Mayor",TRUE,FALSE)</formula>
    </cfRule>
    <cfRule type="expression" dxfId="22" priority="25">
      <formula>IF($U187="Moderado",TRUE,FALSE)</formula>
    </cfRule>
  </conditionalFormatting>
  <conditionalFormatting sqref="AJ187:AK187">
    <cfRule type="expression" dxfId="21" priority="18">
      <formula>IF($AI187="Casi seguro",TRUE,FALSE)</formula>
    </cfRule>
    <cfRule type="expression" dxfId="20" priority="19">
      <formula>IF($AI187="Probable",TRUE,FALSE)</formula>
    </cfRule>
    <cfRule type="expression" dxfId="19" priority="20">
      <formula>IF($AI187="Posible",TRUE,FALSE)</formula>
    </cfRule>
    <cfRule type="expression" dxfId="18" priority="21">
      <formula>IF($AI187="Improbable",TRUE,FALSE)</formula>
    </cfRule>
    <cfRule type="expression" dxfId="17" priority="22">
      <formula>IF($AI187="Rara vez",TRUE,FALSE)</formula>
    </cfRule>
  </conditionalFormatting>
  <conditionalFormatting sqref="AI187">
    <cfRule type="expression" dxfId="16" priority="13">
      <formula>IF($AI187="Casi seguro",TRUE,FALSE)</formula>
    </cfRule>
    <cfRule type="expression" dxfId="15" priority="14">
      <formula>IF($AI187="Probable",TRUE,FALSE)</formula>
    </cfRule>
    <cfRule type="expression" dxfId="14" priority="15">
      <formula>IF($AI187="Posible",TRUE,FALSE)</formula>
    </cfRule>
    <cfRule type="expression" dxfId="13" priority="16">
      <formula>IF($AI187="Improbable",TRUE,FALSE)</formula>
    </cfRule>
    <cfRule type="expression" dxfId="12" priority="17">
      <formula>IF($AI187="Rara vez",TRUE,FALSE)</formula>
    </cfRule>
  </conditionalFormatting>
  <conditionalFormatting sqref="AL187:AL206">
    <cfRule type="expression" dxfId="11" priority="10">
      <formula>IF($U187="Catastrofico",TRUE,FALSE)</formula>
    </cfRule>
    <cfRule type="expression" dxfId="10" priority="11">
      <formula>IF($U187="Mayor",TRUE,FALSE)</formula>
    </cfRule>
    <cfRule type="expression" dxfId="9" priority="12">
      <formula>IF($U187="Moderado",TRUE,FALSE)</formula>
    </cfRule>
  </conditionalFormatting>
  <conditionalFormatting sqref="AM187">
    <cfRule type="expression" dxfId="8" priority="7">
      <formula>IF($U187="Catastrofico",TRUE,FALSE)</formula>
    </cfRule>
    <cfRule type="expression" dxfId="7" priority="8">
      <formula>IF($U187="Mayor",TRUE,FALSE)</formula>
    </cfRule>
    <cfRule type="expression" dxfId="6" priority="9">
      <formula>IF($U187="Moderado",TRUE,FALSE)</formula>
    </cfRule>
  </conditionalFormatting>
  <conditionalFormatting sqref="W187:W206">
    <cfRule type="expression" dxfId="5" priority="4">
      <formula>IF($W187="Extremo",TRUE,FALSE)</formula>
    </cfRule>
    <cfRule type="expression" dxfId="4" priority="5">
      <formula>IF($W187="Alto",TRUE,FALSE)</formula>
    </cfRule>
    <cfRule type="expression" dxfId="3" priority="6">
      <formula>IF($W187="Moderado",TRUE,FALSE)</formula>
    </cfRule>
  </conditionalFormatting>
  <conditionalFormatting sqref="AN187:AN206">
    <cfRule type="expression" dxfId="2" priority="1">
      <formula>IF($AN187="Extremo",TRUE,FALSE)</formula>
    </cfRule>
    <cfRule type="expression" dxfId="1" priority="2">
      <formula>IF($AN187="Alto",TRUE,FALSE)</formula>
    </cfRule>
    <cfRule type="expression" dxfId="0" priority="3">
      <formula>IF($AN187="Moderado",TRUE,FALSE)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EE50FA24-C6E4-4409-9AAB-551D72F40060}">
          <x14:formula1>
            <xm:f>'Listas (2)'!$C$9:$C$13</xm:f>
          </x14:formula1>
          <xm:sqref>O7:O366</xm:sqref>
        </x14:dataValidation>
        <x14:dataValidation type="list" allowBlank="1" showInputMessage="1" showErrorMessage="1" xr:uid="{AA243204-3C41-467A-A3E2-D18BCC8D03DB}">
          <x14:formula1>
            <xm:f>'Listas (2)'!$T$2:$T$3</xm:f>
          </x14:formula1>
          <xm:sqref>AW87:AW366 AW7:AW46 AW67</xm:sqref>
        </x14:dataValidation>
        <x14:dataValidation type="list" allowBlank="1" showInputMessage="1" showErrorMessage="1" xr:uid="{C4F66A26-E353-4F52-A476-CF656C951109}">
          <x14:formula1>
            <xm:f>'Listas (2)'!$N$2:$N$5</xm:f>
          </x14:formula1>
          <xm:sqref>AO7:AO366</xm:sqref>
        </x14:dataValidation>
        <x14:dataValidation type="list" allowBlank="1" showInputMessage="1" showErrorMessage="1" xr:uid="{99CC9E44-60AC-4CDE-BC84-F120C83A1D10}">
          <x14:formula1>
            <xm:f>'Listas (2)'!$P$2:$P$4</xm:f>
          </x14:formula1>
          <xm:sqref>AT7:AT86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5" ma:contentTypeDescription="Crear nuevo documento." ma:contentTypeScope="" ma:versionID="dcaf872b9d510e18dbef890099455cef">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7c8736dba428c2ae3e3c98c0e3331eef"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50710C0-1CD5-4D51-9B54-E9F87B1069A4}">
  <ds:schemaRefs>
    <ds:schemaRef ds:uri="http://schemas.microsoft.com/sharepoint/v3/contenttype/forms"/>
  </ds:schemaRefs>
</ds:datastoreItem>
</file>

<file path=customXml/itemProps2.xml><?xml version="1.0" encoding="utf-8"?>
<ds:datastoreItem xmlns:ds="http://schemas.openxmlformats.org/officeDocument/2006/customXml" ds:itemID="{2DA789FF-F3EA-4F37-B0C7-8AF011BC9B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eadf18-1425-45c8-9796-bcaa77df07f6"/>
    <ds:schemaRef ds:uri="de11291c-4e20-41c5-bd77-368ee8b03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C8F87B-B2A6-4856-81DF-BC92793B93F3}">
  <ds:schemaRefs>
    <ds:schemaRef ds:uri="http://schemas.microsoft.com/office/2006/metadata/properties"/>
    <ds:schemaRef ds:uri="http://schemas.microsoft.com/office/infopath/2007/PartnerControls"/>
    <ds:schemaRef ds:uri="de11291c-4e20-41c5-bd77-368ee8b03ca4"/>
    <ds:schemaRef ds:uri="6aeadf18-1425-45c8-9796-bcaa77df07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Índice</vt:lpstr>
      <vt:lpstr>Componentes</vt:lpstr>
      <vt:lpstr>Listas</vt:lpstr>
      <vt:lpstr>FORMULACIÓN</vt:lpstr>
      <vt:lpstr>Listas (2)</vt:lpstr>
      <vt:lpstr>Matriz</vt:lpstr>
      <vt:lpstr>Mapa Riesgos de Corrupción</vt:lpstr>
      <vt:lpstr>responsabilidades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Ximena Castro</dc:creator>
  <cp:keywords/>
  <dc:description/>
  <cp:lastModifiedBy>Claudia Patricia Guerrero Chaparro</cp:lastModifiedBy>
  <cp:revision/>
  <dcterms:created xsi:type="dcterms:W3CDTF">2021-12-16T22:07:32Z</dcterms:created>
  <dcterms:modified xsi:type="dcterms:W3CDTF">2022-09-14T14:35:44Z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