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07"/>
  <workbookPr defaultThemeVersion="166925"/>
  <mc:AlternateContent xmlns:mc="http://schemas.openxmlformats.org/markup-compatibility/2006">
    <mc:Choice Requires="x15">
      <x15ac:absPath xmlns:x15ac="http://schemas.microsoft.com/office/spreadsheetml/2010/11/ac" url="C:\Users\maria.morales\Documents\2023\II seguimiento riesgos de gestión 2023\"/>
    </mc:Choice>
  </mc:AlternateContent>
  <xr:revisionPtr revIDLastSave="0" documentId="8_{CC8BEBED-BE5F-4612-88E0-D0CB349B795A}" xr6:coauthVersionLast="47" xr6:coauthVersionMax="47" xr10:uidLastSave="{00000000-0000-0000-0000-000000000000}"/>
  <bookViews>
    <workbookView xWindow="-120" yWindow="-120" windowWidth="25440" windowHeight="1539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T10" i="1"/>
  <c r="R10" i="1"/>
  <c r="AD9" i="1"/>
  <c r="AB9" i="1"/>
  <c r="AE9" i="1" s="1"/>
  <c r="Z9" i="1"/>
  <c r="Y9" i="1"/>
  <c r="S9" i="1"/>
  <c r="T9" i="1" s="1"/>
  <c r="R9" i="1"/>
  <c r="Q9" i="1"/>
  <c r="L9" i="1"/>
  <c r="M9" i="1" s="1"/>
  <c r="AD8" i="1"/>
  <c r="AB8" i="1"/>
  <c r="Z8" i="1"/>
  <c r="Y8" i="1"/>
  <c r="AE8" i="1" l="1"/>
  <c r="AI9" i="1"/>
  <c r="AK9" i="1" s="1"/>
  <c r="U9" i="1"/>
  <c r="AE10" i="1"/>
  <c r="N9" i="1"/>
  <c r="V9" i="1" l="1"/>
  <c r="W9" i="1" s="1"/>
  <c r="AI10" i="1"/>
  <c r="AN9" i="1" s="1"/>
  <c r="AM9" i="1" s="1"/>
  <c r="AJ9" i="1"/>
  <c r="AL9" i="1"/>
  <c r="AO9" i="1" l="1"/>
  <c r="AD7" i="1"/>
  <c r="AB7" i="1"/>
  <c r="S7" i="1"/>
  <c r="AE7" i="1" l="1"/>
  <c r="Z7" i="1"/>
  <c r="Y7" i="1"/>
  <c r="T7" i="1"/>
  <c r="T8" i="1"/>
  <c r="Q7" i="1"/>
  <c r="R7" i="1" s="1"/>
  <c r="R8" i="1"/>
  <c r="L7" i="1"/>
  <c r="M7" i="1" s="1"/>
  <c r="AI7" i="1" l="1"/>
  <c r="N7" i="1"/>
  <c r="U7" i="1"/>
  <c r="AI8" i="1" l="1"/>
  <c r="AN7" i="1" s="1"/>
  <c r="AM7" i="1" s="1"/>
  <c r="AK7" i="1"/>
  <c r="AL7" i="1" s="1"/>
  <c r="V7" i="1"/>
  <c r="W7" i="1" s="1"/>
  <c r="AJ7" i="1" l="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<sst xmlns="http://schemas.openxmlformats.org/spreadsheetml/2006/main" count="634" uniqueCount="261">
  <si>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</si>
  <si>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</si>
  <si>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</si>
  <si>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</si>
  <si>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</si>
  <si>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</si>
  <si>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</si>
  <si>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</si>
  <si>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</si>
  <si>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</si>
  <si>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</si>
  <si>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</si>
  <si>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</si>
  <si>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</si>
  <si>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</si>
  <si>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</si>
  <si>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</si>
  <si>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</si>
  <si>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</si>
  <si>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</si>
  <si>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</si>
  <si>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</si>
  <si>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</si>
  <si>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</si>
  <si>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</si>
  <si>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</si>
  <si>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</si>
  <si>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</si>
  <si>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</si>
  <si>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</si>
  <si>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</si>
  <si>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</si>
  <si>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</si>
  <si>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</si>
  <si>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</si>
  <si>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</si>
  <si>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</si>
  <si>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</si>
  <si>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</si>
  <si>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</si>
  <si>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</si>
  <si>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</si>
  <si>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</si>
  <si>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</si>
  <si>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</si>
  <si>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</si>
  <si>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</si>
  <si>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</si>
  <si>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</si>
  <si>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</si>
  <si>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</si>
  <si>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</si>
  <si>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</si>
  <si>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</si>
  <si>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Subdirección Gestion Corporativa-Atencion al Ciudadano</t>
  </si>
  <si>
    <r>
      <rPr>
        <b/>
        <sz val="11"/>
        <rFont val="Arial"/>
        <family val="2"/>
      </rPr>
      <t xml:space="preserve">Objetivo estratégico: </t>
    </r>
    <r>
      <rPr>
        <sz val="11"/>
        <rFont val="Arial"/>
        <family val="2"/>
      </rPr>
      <t xml:space="preserve">
Garantizar accesibilidad a la información institucional a los grupos de valor, a través de los mecanismos y canales que disponga el Instituto
</t>
    </r>
    <r>
      <rPr>
        <b/>
        <sz val="11"/>
        <rFont val="Arial"/>
        <family val="2"/>
      </rPr>
      <t>Objetivo del proceso:</t>
    </r>
    <r>
      <rPr>
        <sz val="11"/>
        <rFont val="Arial"/>
        <family val="2"/>
      </rPr>
      <t xml:space="preserve">
Brindar la atención oportuna a las partes interesadas del Instituto, mediante la implementación de lineamientos para la atención y servicio de cara al ciudadano, el tramite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r>
  </si>
  <si>
    <t>Inicia con la solicitud de orientacion y/o recepcion de la peticion, queja, reclamos, sugerencias y denuncias, ejecutadas por las partes interesadas a través de los canales de atencion habilitados por el Instituto, continua con su tramite, seguimiento y control a la respuesta y va hasta la evaluacion de la percepcion ciudadana frente al servicio</t>
  </si>
  <si>
    <t>Afectación reputacional</t>
  </si>
  <si>
    <t>Imposibilidad de acceso a un servicio o programa del Instituto negando un derecho</t>
  </si>
  <si>
    <t>Debido a entrega de información actualizada de un servicio o programa del Instituto</t>
  </si>
  <si>
    <t>Posibilidad  afectación reputacional debido a entrega de información desactualizada de un servicio o programa del Instituto, negando un derecho de acceso a las partes interesadas</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</si>
  <si>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</si>
  <si>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</si>
  <si>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</si>
  <si>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La Profesional Apoyo a la subdirección  Especializada de la Subdireccion de Gestion Corporativa-Atención al Ciudadano organizara capacitación y verificación de la información de los programas y servicios del Idpyba a los contratistas y/o funcionarios de Atención al ciudadano</t>
  </si>
  <si>
    <t>Preventivo</t>
  </si>
  <si>
    <t>Manual</t>
  </si>
  <si>
    <t>Documentado</t>
  </si>
  <si>
    <t>Aleatoria</t>
  </si>
  <si>
    <t>Con registro</t>
  </si>
  <si>
    <t>Reducir: Despues de realizar un analisis y cosiderar que el nivel de riesgo es alto, se determina tratarlo mediante transferencia o mitigacion del mismo</t>
  </si>
  <si>
    <t>Realización de capacitación y medición del entendimiento a la misma  con el objetivo de verificar la información de los programas y servicios del Instituto a los contratista y/o funcionarios de Atención al ciudadano.</t>
  </si>
  <si>
    <t>La Profesional Apoyo a la subdirección  Especializada de la Subdireccion de Gestion Corporativa-Atención al Ciudadano</t>
  </si>
  <si>
    <t xml:space="preserve">1/01/2023 a 30/06/2023
1/07/2023 a 31/12/2023
</t>
  </si>
  <si>
    <t>En curso</t>
  </si>
  <si>
    <t xml:space="preserve">2 Capacitaciones al año en información de los programas y servicios del Idpyba a los contratista y/o funcionarios de Atención al ciudadano y medicion del conocimiento de la misma
</t>
  </si>
  <si>
    <t>El 20 de abril se realizó jornada de capacitación en programas, servicios y trámites de las Subdirecciones de Atención a la Fauna y Gestión del conocimiento y Cultura Ciudadana a los colaboradores que hacen parte del equipo de servicios al ciudadano.
Adicionalmente el 13 de abril se realizó capacitación en Procedimiento de Gestión de PQRSD y Manual de Servicio al Ciudadano a los responsables d egestionar PQRSD en el IDPYBA</t>
  </si>
  <si>
    <t>Controlado</t>
  </si>
  <si>
    <t>Se evidencia lista de asistencia de la capacitacion, el riesgo se encuentra controlado</t>
  </si>
  <si>
    <t xml:space="preserve">Dentro de las evidencias adjuntas por el proceso, se evidenciaron los listados de asistencia de las capacitaciones realizadas el 13 y 20 de abril de 2023, las cuales permiten constatar el cumplimiento del control y de la acción formulada de acuerdo con lo dispuesto en el indicador del riesgo de gestión; se recomienda, para próximos seguimientos, adjuntar las actas de reunión, dado que las mismas soportan la ejecución de la actividad y permiten verificar los temas que se desarrollan.  
Además, se recomienda mejorar la redacción del control respecto del responsable del mismo; de igual manera lo descrito en el ítem “Responsable (Subdirección u Oficina- Cargo)”.  
</t>
  </si>
  <si>
    <t>El día 9 de mayo se realizó mesa de trabajo con los programas de atención a casos de maltrato animal y traslados de la SAF con los colaboradores del equipo de servicio al ciudadano, para establecer estrategias que permitan mejorar las respuesta a los ciudadanos y atención a los animales que se encuentran en riesgo vital. 
El día 10 de mayo se realiza capacitación de competencias de la Oficina de Control Interno Disciplinario, y asignación de quejas.
El 11 de mayo se realizó capacitación de competencias del Consultorio Juridico, a los colaboradores del equipo de servicio al ciudadano.</t>
  </si>
  <si>
    <t>De acuerdo a las evidencias suministradas se observa el cumplimiento de la actividad, el riesgo se encuentra controlado</t>
  </si>
  <si>
    <t xml:space="preserve">Dentro de las evidencias adjuntas por el proceso, se evidenciaron los siguientes documentos:
•	Acta de reunión del 10 de mayo: capacitación de competencias de la Oficina de Control Interno Disciplinario, y asignación de quejas.
•	Documento de capacitación - consultorio jurídico. 
•	No se observó soporte de la mesa de trabajo del 9 de mayo de 2023 con los programas de atención a casos de maltrato animal y traslados de la SAF. 
En consideración de lo descrito, se recomienda para próximos seguimientos adjuntar todas las evidencias que permitan constatar lo dispuesto en el autocontrol, presentar los listados de asistencia completamente diligenciados y mejorar la redacción del control respecto del responsable de este; de igual manera lo descrito en el ítem “responsable (Subdirección u Oficina- Cargo)”
</t>
  </si>
  <si>
    <t>La Profesional Apoyo a la subdirección  Especializada de la Subdireccion de Gestion Corporativa-Atención al Ciudadano emitirá un correo mensual solicitando la confirmación o modificación de la información que se suministra a las partes interesadas sobre los servicios del Instituto.</t>
  </si>
  <si>
    <t>Continua</t>
  </si>
  <si>
    <t>Emisión de correo mensual solicitando la confirmación o modificación de la información que se suministra las partes interesadas sobre los servicio del Instituto.</t>
  </si>
  <si>
    <t xml:space="preserve">
12 correos de solicitando la confirmación o modificación de la información que se suministra a las partes interesadas sobre los servicio del Instituto.</t>
  </si>
  <si>
    <t>En el mes de abril se solicita a los lideres de programas la confirmación de la información en la sede electrónica del IDPYBA, adicionalemente de manera mensula desde la Subdirección de Gestión Corporativa se solicita revisión y confirmación de la información que se encuentra en la sede electrónica, en cumplimiento de la Ley 1712.
Mensualmente se realiza la certificación de la información de la Guía de Trámites y servicios de la Alcaldía Mayor de Bogotá.</t>
  </si>
  <si>
    <t>Se evidencia los cuatro certificados de confiabilidad. Se sugiere ajustar los nombres de los archvios para identificar más facil el mes correspondiente. Se encuentra controlado el riesgo</t>
  </si>
  <si>
    <t>De acuerdo con la información adjunta por el proceso, se evidenciaron los certificados de confiabilidad de información pública con relación a los trámites, servicios, programas, campañas, puntos de atención y demás información de interés de los meses de enero, febrero, marzo y abril; no obstante, se recuerda la importancia de allegar los soportes de cumplimiento del control formulado por los apoyos del proceso, el cual se enfoca en remitir un correo mensual solicitando la confirmación o modificación de la información que se suministra a las partes interesadas sobre los servicio del Instituto.</t>
  </si>
  <si>
    <t>De manera mensual se solicita a los lideres de los procesos se confirme sí la información que se encuentra publicada en la sede electrònica se encuentra actualizada, y de esta manera se procede a emitir el certificado de confiabilidad de la información.</t>
  </si>
  <si>
    <t>Conforme al control, al plan de acción y lo descrito en el auto control, se evidenció cumplimiento de formulado a través de los soportes de los correos enviados por parte del apoyo de la Subdirección de Gestión Corporativa - Atención al Ciudadano a los diferentes procesos frente a la actualización de la información publicada en la sede electrónica. Adicionalmente se constató el cargue de los certificados de confiabilidad de información pública con relación a los trámites, servicios, programas, campañas, puntos de atención y demás información de interés. Se recomienda continuar con la actividad y así mantener contralado el riesgo.</t>
  </si>
  <si>
    <t>Afectación reputacional y Sanciones disciplinarias</t>
  </si>
  <si>
    <t>Sanciones disciplinarias y afectación reputacional debido a el Incumplimiento de normatividad asociada a peticiones, quejas, reclamos, sugerencias y denuncias</t>
  </si>
  <si>
    <t>Gestión y seguimiento a las diferentes peticiones, quejas, reclamos, sugerencias y denuncias</t>
  </si>
  <si>
    <t>Posibilidad  de afectación reputacional y sanciones disciplinarias debido al incumplimiento en tiempo de respuesta definidas normativamente asociada a peticiones, quejas, reclamos, sugerencias y denuncias, debido a la no efectividad de la gestión y seguimiento de los mismos.</t>
  </si>
  <si>
    <t>24 a 500 veces por año</t>
  </si>
  <si>
    <t xml:space="preserve">La Profesional Apoyo a la subdirección  Especializada de la Subdirección de Gestión Corporativa-Atención al Ciudadano realiza seguimiento semanal a las diferentes peticiones, quejas, reclamos, sugerencias y denuncias; enviando alertas preventivas a los responsables de gestionar y haciendo seguimiento a las mismas </t>
  </si>
  <si>
    <t xml:space="preserve">Seguimiento semanal a las diferentes peticiones, quejas, reclamos, sugerencias y denuncias; enviando alertas preventivas a los responsables de gestionar </t>
  </si>
  <si>
    <t xml:space="preserve">Cuatro correos semanales al mes
</t>
  </si>
  <si>
    <t>Semanalmente se realiza envío de las alertas preventivas a los lideres de los programas.</t>
  </si>
  <si>
    <t>Materializado</t>
  </si>
  <si>
    <t>Se evidencia cuatro correos electronicos por mes. El riesgo esta controlado. Se sugiere modificar el indicardor del riesgo no son cuatro correos semanales sino mensuales</t>
  </si>
  <si>
    <t xml:space="preserve">Se observaron los soportes que permiten constatar el cumplimiento del control y del plan de acción formulados a través de las alertas preventivas; no obstante, dados los vencimientos reportados en el primer cuatrimestre de 2023, se considera materializado el riesgo; en este sentido, se recomienda estudiar la viabilidad y efectividad del control y del plan acción dispuestos.
Respecto del indicador del riesgo, se entiende que el producto es: un correo semanal al mes, conforme a esto, se reitera la recomendación realizada por la Oficina Asesora de Planeación.
</t>
  </si>
  <si>
    <t>Considerando los soportes adjuntos por el apoyo del proceso de atención al ciudadano, se evidenció cumplimiento de la actividad mediante el envío semanal de las alertas preventivas a los responsables de gestionar y hacer seguimiento de las respuestas.</t>
  </si>
  <si>
    <t>La Profesional Apoyo a la subdirección  Especializada de la Subdireccion de Gestion Corporativa-Atención al Ciudadano genera Informe mensual de seguimiento a las peticiones, quejas, reclamos, sugerencias y denuncias; generando plan de mejoramiento en el mes de enero, continuando con el seguimiento al mismo en la vigencia</t>
  </si>
  <si>
    <t>Correctivo</t>
  </si>
  <si>
    <t>Presentación de  Informe mensual de seguimiento a las solicitudes y plan de mejoramiento  con su respectivo seguimiento</t>
  </si>
  <si>
    <t>Informe mensual  de Seguimiento a las solicitudes
Plan de mejoramiento y seguimiento</t>
  </si>
  <si>
    <t>De manera mensual se realiza informe de seguimiento a las PQRSD, el cual es cargado en la sede electrónica. https://www.animalesbog.gov.co/transparencia/instrumentos-gestion-informacion-publica/Informe-pqr-denuncias-solicitudes
Se realiza seguimiento mensual al Plan de mejoramiento internos de PQRSD</t>
  </si>
  <si>
    <t>Los cuatro informes mensuales de seguimiento a las PQRSD se encuentran publicados en la ruta indicada. Igualmente, se encuentra el seguimiento al Plan de mejoramiento interno de PQRSD. El riesgo se encuentra controlado</t>
  </si>
  <si>
    <t>Se verificó en la sede electrónica del Instituto, el cargue de los Informes de Seguimiento Mensual de Derechos de Petición de los meses de enero, febrero, marzo y abril; sin embargo, dentro de los mismos, se reporta el número de peticiones vencidas y con gestión extemporánea; por lo tanto, se considera materializado el riesgo. Se recomienda estudiar la viabilidad y efectividad del control y del plan acción dispuestos.</t>
  </si>
  <si>
    <t>Se verificó en la sede electrónica del Instituto, el cargue de los Informes de Seguimiento Mensual de Derechos de Petición de los meses de mayo, junio, julio y agosto; sin embargo, dentro de los mismos, se reporta el número de peticiones vencidas y con gestión extemporánea; por lo tanto, se considera materializado el riesgo. Se recomienda estudiar la viabilidad y efectividad del control y del plan acción dispuestos.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</si>
  <si>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</si>
  <si>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</si>
  <si>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</si>
  <si>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</si>
  <si>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2 veces por año</t>
  </si>
  <si>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</si>
  <si>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</si>
  <si>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</si>
  <si>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</si>
  <si>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</si>
  <si>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</si>
  <si>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</si>
  <si>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</si>
  <si>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</si>
  <si>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Sin registro</t>
  </si>
  <si>
    <t>Aceptar:Despues de realizar un analisis y considerar los niveles de riesgo se determina asumir el mismo conociendo los efectos de su posible materialización</t>
  </si>
  <si>
    <t>Eliminado controlado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</si>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</sst>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s>
  <fills count="11">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7" fillId="0" borderId="0" applyFont="0" applyFill="0" applyBorder="0" applyAlignment="0" applyProtection="0"/>
  </cellStyleXfs>
  <cellXfs count="125">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164" fontId="5" fillId="0" borderId="1" xfId="0" applyNumberFormat="1" applyFont="1" applyBorder="1" applyAlignment="1" applyProtection="1">
      <alignment horizontal="right" vertical="center" wrapText="1"/>
      <protection locked="0"/>
    </xf>
    <xf numFmtId="0" fontId="13" fillId="0" borderId="1" xfId="0" applyFont="1" applyBorder="1" applyAlignment="1">
      <alignment vertical="top" wrapText="1"/>
    </xf>
    <xf numFmtId="0" fontId="5" fillId="0" borderId="1" xfId="0"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9" fontId="15" fillId="0" borderId="2" xfId="0" applyNumberFormat="1" applyFont="1" applyBorder="1" applyAlignment="1" applyProtection="1">
      <alignment horizontal="center" vertical="center" wrapText="1"/>
      <protection locked="0"/>
    </xf>
    <xf numFmtId="9" fontId="15" fillId="0" borderId="3" xfId="0" applyNumberFormat="1"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3" xfId="0" applyNumberFormat="1" applyFont="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3" fillId="0" borderId="2"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6"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47">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A9706"/>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theme="9" tint="0.59996337778862885"/>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Z1" zoomScale="70" zoomScaleNormal="70" workbookViewId="0">
      <selection activeCell="BL7" sqref="BL7"/>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7" customWidth="1"/>
    <col min="27" max="27" width="7.140625" style="13" customWidth="1"/>
    <col min="28" max="28" width="8" style="13" hidden="1"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41" style="13" customWidth="1"/>
    <col min="44" max="44" width="19.7109375" style="13" customWidth="1"/>
    <col min="45" max="46" width="19.7109375" style="34" customWidth="1"/>
    <col min="47" max="48" width="19.7109375" style="13" customWidth="1"/>
    <col min="49" max="49" width="40.42578125" style="13" customWidth="1"/>
    <col min="50" max="51" width="15.42578125" style="13" customWidth="1"/>
    <col min="52" max="52" width="28.140625" style="13" customWidth="1"/>
    <col min="53" max="53" width="52.7109375" style="13" customWidth="1"/>
    <col min="54" max="54" width="9.5703125" style="27" customWidth="1"/>
    <col min="55" max="55" width="33.7109375" style="13" customWidth="1"/>
    <col min="56" max="57" width="15.42578125" style="13" customWidth="1"/>
    <col min="58" max="58" width="28.140625" style="13" customWidth="1"/>
    <col min="59" max="59" width="49.57031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89"/>
      <c r="B1" s="90"/>
      <c r="C1" s="100" t="s">
        <v>0</v>
      </c>
      <c r="D1" s="101"/>
      <c r="E1" s="101"/>
      <c r="F1" s="101"/>
      <c r="G1" s="101"/>
      <c r="H1" s="101"/>
      <c r="I1" s="102"/>
      <c r="J1" s="86"/>
      <c r="K1" s="86"/>
      <c r="L1" s="86"/>
      <c r="M1" s="48"/>
      <c r="N1" s="49"/>
      <c r="O1" s="14"/>
      <c r="P1" s="14"/>
      <c r="Q1" s="14"/>
      <c r="R1" s="14"/>
      <c r="S1" s="14"/>
      <c r="T1" s="14"/>
      <c r="U1" s="50"/>
      <c r="V1" s="50"/>
      <c r="W1" s="51"/>
      <c r="X1" s="48"/>
      <c r="Y1" s="13"/>
      <c r="Z1" s="13"/>
      <c r="AE1" s="28"/>
      <c r="AI1" s="28"/>
      <c r="AK1" s="26"/>
      <c r="BB1" s="26"/>
      <c r="BH1" s="26"/>
      <c r="BN1" s="26"/>
    </row>
    <row r="2" spans="1:66" ht="23.25" customHeight="1">
      <c r="A2" s="91"/>
      <c r="B2" s="92"/>
      <c r="C2" s="100" t="s">
        <v>1</v>
      </c>
      <c r="D2" s="101"/>
      <c r="E2" s="101"/>
      <c r="F2" s="101"/>
      <c r="G2" s="101"/>
      <c r="H2" s="101"/>
      <c r="I2" s="102"/>
      <c r="J2" s="86"/>
      <c r="K2" s="86"/>
      <c r="L2" s="86"/>
      <c r="M2" s="48"/>
      <c r="N2" s="49"/>
      <c r="O2" s="14"/>
      <c r="P2" s="14"/>
      <c r="Q2" s="14"/>
      <c r="R2" s="14"/>
      <c r="S2" s="14"/>
      <c r="T2" s="14"/>
      <c r="U2" s="50"/>
      <c r="V2" s="50"/>
      <c r="W2" s="51"/>
      <c r="X2" s="48"/>
      <c r="Y2" s="13"/>
      <c r="Z2" s="13"/>
      <c r="AE2" s="28"/>
      <c r="AI2" s="28"/>
      <c r="AK2" s="26"/>
      <c r="BB2" s="26"/>
      <c r="BH2" s="26"/>
      <c r="BN2" s="26"/>
    </row>
    <row r="3" spans="1:66" ht="23.25" customHeight="1">
      <c r="A3" s="93"/>
      <c r="B3" s="94"/>
      <c r="C3" s="86" t="s">
        <v>2</v>
      </c>
      <c r="D3" s="86"/>
      <c r="E3" s="86"/>
      <c r="F3" s="86" t="s">
        <v>3</v>
      </c>
      <c r="G3" s="86"/>
      <c r="H3" s="86"/>
      <c r="I3" s="86"/>
      <c r="J3" s="86"/>
      <c r="K3" s="86"/>
      <c r="L3" s="86"/>
      <c r="M3" s="48"/>
      <c r="N3" s="49"/>
      <c r="O3" s="48"/>
      <c r="P3" s="48"/>
      <c r="Q3" s="48"/>
      <c r="R3" s="48"/>
      <c r="S3" s="48"/>
      <c r="T3" s="48"/>
      <c r="U3" s="49"/>
      <c r="V3" s="49"/>
      <c r="W3" s="51"/>
      <c r="X3" s="48"/>
      <c r="Y3" s="13"/>
      <c r="Z3" s="13"/>
      <c r="AE3" s="28"/>
      <c r="AI3" s="28"/>
      <c r="AK3" s="26"/>
      <c r="BB3" s="26"/>
      <c r="BH3" s="26"/>
      <c r="BN3" s="26"/>
    </row>
    <row r="4" spans="1:66" s="14" customFormat="1" ht="23.25" customHeight="1">
      <c r="A4" s="96" t="s">
        <v>4</v>
      </c>
      <c r="B4" s="97"/>
      <c r="C4" s="86" t="s">
        <v>5</v>
      </c>
      <c r="D4" s="86" t="s">
        <v>6</v>
      </c>
      <c r="E4" s="86" t="s">
        <v>7</v>
      </c>
      <c r="F4" s="103" t="s">
        <v>8</v>
      </c>
      <c r="G4" s="103"/>
      <c r="H4" s="103"/>
      <c r="I4" s="103"/>
      <c r="J4" s="103"/>
      <c r="K4" s="103"/>
      <c r="L4" s="103"/>
      <c r="M4" s="103"/>
      <c r="N4" s="103"/>
      <c r="O4" s="103"/>
      <c r="P4" s="103"/>
      <c r="Q4" s="103"/>
      <c r="R4" s="103"/>
      <c r="S4" s="103"/>
      <c r="T4" s="103"/>
      <c r="U4" s="103"/>
      <c r="V4" s="103"/>
      <c r="W4" s="103"/>
      <c r="X4" s="105" t="s">
        <v>9</v>
      </c>
      <c r="Y4" s="105"/>
      <c r="Z4" s="105"/>
      <c r="AA4" s="105"/>
      <c r="AB4" s="105"/>
      <c r="AC4" s="105"/>
      <c r="AD4" s="105"/>
      <c r="AE4" s="105"/>
      <c r="AF4" s="105"/>
      <c r="AG4" s="105"/>
      <c r="AH4" s="105"/>
      <c r="AI4" s="105"/>
      <c r="AJ4" s="105"/>
      <c r="AK4" s="105"/>
      <c r="AL4" s="105"/>
      <c r="AM4" s="105"/>
      <c r="AN4" s="105"/>
      <c r="AO4" s="105"/>
      <c r="AP4" s="105"/>
      <c r="AQ4" s="109" t="s">
        <v>10</v>
      </c>
      <c r="AR4" s="110"/>
      <c r="AS4" s="110"/>
      <c r="AT4" s="110"/>
      <c r="AU4" s="110"/>
      <c r="AV4" s="111"/>
      <c r="AW4" s="104" t="s">
        <v>11</v>
      </c>
      <c r="AX4" s="104"/>
      <c r="AY4" s="104"/>
      <c r="AZ4" s="104"/>
      <c r="BA4" s="104"/>
      <c r="BB4" s="104"/>
      <c r="BC4" s="104" t="s">
        <v>12</v>
      </c>
      <c r="BD4" s="104"/>
      <c r="BE4" s="104"/>
      <c r="BF4" s="104"/>
      <c r="BG4" s="104"/>
      <c r="BH4" s="104"/>
      <c r="BI4" s="104" t="s">
        <v>13</v>
      </c>
      <c r="BJ4" s="104"/>
      <c r="BK4" s="104"/>
      <c r="BL4" s="104"/>
      <c r="BM4" s="104"/>
      <c r="BN4" s="104"/>
    </row>
    <row r="5" spans="1:66" s="14" customFormat="1" ht="21.75" customHeight="1">
      <c r="A5" s="98"/>
      <c r="B5" s="99"/>
      <c r="C5" s="86"/>
      <c r="D5" s="86"/>
      <c r="E5" s="86"/>
      <c r="F5" s="103"/>
      <c r="G5" s="103"/>
      <c r="H5" s="103"/>
      <c r="I5" s="103"/>
      <c r="J5" s="103"/>
      <c r="K5" s="103"/>
      <c r="L5" s="103"/>
      <c r="M5" s="103"/>
      <c r="N5" s="103"/>
      <c r="O5" s="103"/>
      <c r="P5" s="103"/>
      <c r="Q5" s="103"/>
      <c r="R5" s="103"/>
      <c r="S5" s="103"/>
      <c r="T5" s="103"/>
      <c r="U5" s="103"/>
      <c r="V5" s="103"/>
      <c r="W5" s="103"/>
      <c r="X5" s="105" t="s">
        <v>14</v>
      </c>
      <c r="Y5" s="105" t="s">
        <v>15</v>
      </c>
      <c r="Z5" s="105"/>
      <c r="AA5" s="105" t="s">
        <v>16</v>
      </c>
      <c r="AB5" s="105"/>
      <c r="AC5" s="105"/>
      <c r="AD5" s="105"/>
      <c r="AE5" s="105"/>
      <c r="AF5" s="105"/>
      <c r="AG5" s="105"/>
      <c r="AH5" s="105"/>
      <c r="AI5" s="106" t="s">
        <v>17</v>
      </c>
      <c r="AJ5" s="105" t="s">
        <v>18</v>
      </c>
      <c r="AK5" s="106" t="s">
        <v>19</v>
      </c>
      <c r="AL5" s="52"/>
      <c r="AM5" s="105" t="s">
        <v>20</v>
      </c>
      <c r="AN5" s="105" t="s">
        <v>19</v>
      </c>
      <c r="AO5" s="115" t="s">
        <v>21</v>
      </c>
      <c r="AP5" s="105" t="s">
        <v>22</v>
      </c>
      <c r="AQ5" s="112"/>
      <c r="AR5" s="113"/>
      <c r="AS5" s="113"/>
      <c r="AT5" s="113"/>
      <c r="AU5" s="113"/>
      <c r="AV5" s="114"/>
      <c r="AW5" s="104"/>
      <c r="AX5" s="104"/>
      <c r="AY5" s="104"/>
      <c r="AZ5" s="104"/>
      <c r="BA5" s="104"/>
      <c r="BB5" s="104"/>
      <c r="BC5" s="104"/>
      <c r="BD5" s="104"/>
      <c r="BE5" s="104"/>
      <c r="BF5" s="104"/>
      <c r="BG5" s="104"/>
      <c r="BH5" s="104"/>
      <c r="BI5" s="104"/>
      <c r="BJ5" s="104"/>
      <c r="BK5" s="104"/>
      <c r="BL5" s="104"/>
      <c r="BM5" s="104"/>
      <c r="BN5" s="104"/>
    </row>
    <row r="6" spans="1:66" s="14" customFormat="1" ht="91.5" customHeight="1">
      <c r="A6" s="98"/>
      <c r="B6" s="99"/>
      <c r="C6" s="95"/>
      <c r="D6" s="95"/>
      <c r="E6" s="95"/>
      <c r="F6" s="53" t="s">
        <v>23</v>
      </c>
      <c r="G6" s="53" t="s">
        <v>24</v>
      </c>
      <c r="H6" s="53" t="s">
        <v>25</v>
      </c>
      <c r="I6" s="53" t="s">
        <v>26</v>
      </c>
      <c r="J6" s="53" t="s">
        <v>27</v>
      </c>
      <c r="K6" s="53" t="s">
        <v>28</v>
      </c>
      <c r="L6" s="53" t="s">
        <v>29</v>
      </c>
      <c r="M6" s="53" t="s">
        <v>19</v>
      </c>
      <c r="N6" s="54"/>
      <c r="O6" s="55" t="s">
        <v>30</v>
      </c>
      <c r="P6" s="56" t="s">
        <v>31</v>
      </c>
      <c r="Q6" s="56" t="s">
        <v>32</v>
      </c>
      <c r="R6" s="56"/>
      <c r="S6" s="56" t="s">
        <v>33</v>
      </c>
      <c r="T6" s="56"/>
      <c r="U6" s="56" t="s">
        <v>19</v>
      </c>
      <c r="V6" s="56"/>
      <c r="W6" s="57" t="s">
        <v>34</v>
      </c>
      <c r="X6" s="108"/>
      <c r="Y6" s="58" t="s">
        <v>35</v>
      </c>
      <c r="Z6" s="58" t="s">
        <v>23</v>
      </c>
      <c r="AA6" s="58" t="s">
        <v>36</v>
      </c>
      <c r="AB6" s="58"/>
      <c r="AC6" s="58" t="s">
        <v>37</v>
      </c>
      <c r="AD6" s="58"/>
      <c r="AE6" s="59" t="s">
        <v>38</v>
      </c>
      <c r="AF6" s="58" t="s">
        <v>39</v>
      </c>
      <c r="AG6" s="58" t="s">
        <v>28</v>
      </c>
      <c r="AH6" s="58" t="s">
        <v>40</v>
      </c>
      <c r="AI6" s="107"/>
      <c r="AJ6" s="108"/>
      <c r="AK6" s="107"/>
      <c r="AL6" s="60"/>
      <c r="AM6" s="108"/>
      <c r="AN6" s="108"/>
      <c r="AO6" s="116"/>
      <c r="AP6" s="108"/>
      <c r="AQ6" s="61" t="s">
        <v>41</v>
      </c>
      <c r="AR6" s="61" t="s">
        <v>42</v>
      </c>
      <c r="AS6" s="62" t="s">
        <v>43</v>
      </c>
      <c r="AT6" s="62" t="s">
        <v>44</v>
      </c>
      <c r="AU6" s="61" t="s">
        <v>45</v>
      </c>
      <c r="AV6" s="61" t="s">
        <v>46</v>
      </c>
      <c r="AW6" s="63" t="s">
        <v>47</v>
      </c>
      <c r="AX6" s="63" t="s">
        <v>48</v>
      </c>
      <c r="AY6" s="63" t="s">
        <v>49</v>
      </c>
      <c r="AZ6" s="63" t="s">
        <v>50</v>
      </c>
      <c r="BA6" s="63" t="s">
        <v>51</v>
      </c>
      <c r="BB6" s="64" t="s">
        <v>52</v>
      </c>
      <c r="BC6" s="63" t="s">
        <v>47</v>
      </c>
      <c r="BD6" s="63" t="s">
        <v>48</v>
      </c>
      <c r="BE6" s="63" t="s">
        <v>49</v>
      </c>
      <c r="BF6" s="63" t="s">
        <v>50</v>
      </c>
      <c r="BG6" s="63" t="s">
        <v>51</v>
      </c>
      <c r="BH6" s="64" t="s">
        <v>52</v>
      </c>
      <c r="BI6" s="63" t="s">
        <v>47</v>
      </c>
      <c r="BJ6" s="63" t="s">
        <v>48</v>
      </c>
      <c r="BK6" s="63" t="s">
        <v>49</v>
      </c>
      <c r="BL6" s="63" t="s">
        <v>50</v>
      </c>
      <c r="BM6" s="63" t="s">
        <v>51</v>
      </c>
      <c r="BN6" s="65" t="s">
        <v>52</v>
      </c>
    </row>
    <row r="7" spans="1:66" ht="270" customHeight="1">
      <c r="A7" s="75">
        <v>1</v>
      </c>
      <c r="B7" s="75" t="s">
        <v>53</v>
      </c>
      <c r="C7" s="75" t="s">
        <v>54</v>
      </c>
      <c r="D7" s="75" t="s">
        <v>55</v>
      </c>
      <c r="E7" s="75" t="s">
        <v>56</v>
      </c>
      <c r="F7" s="75" t="s">
        <v>57</v>
      </c>
      <c r="G7" s="75" t="s">
        <v>58</v>
      </c>
      <c r="H7" s="75" t="s">
        <v>59</v>
      </c>
      <c r="I7" s="75" t="s">
        <v>60</v>
      </c>
      <c r="J7" s="75" t="s">
        <v>61</v>
      </c>
      <c r="K7" s="75" t="s">
        <v>62</v>
      </c>
      <c r="L7" s="78" t="str">
        <f>IF(K7=0,"Defina la frecuencia",IF(K7="2 veces por año","Muy baja",IF(K7="3 a 24 veces por año","Baja",IF(K7="24 a 500 veces por año","Media",IF(K7="500 veces al año y maximo 5000veces por año","Alta","Muy alta")))))</f>
        <v>Baja</v>
      </c>
      <c r="M7" s="85" t="str">
        <f>IF(L7="Muy baja","20%",IF(L7="Baja","40%",IF(L7="Media","60%",IF(L7="Alta","80%",IF(L7="Muy alta","100%","Defina la Frecuencia")))))</f>
        <v>40%</v>
      </c>
      <c r="N7" s="83">
        <f>VALUE(M7)</f>
        <v>0.4</v>
      </c>
      <c r="O7" s="75"/>
      <c r="P7" s="75" t="s">
        <v>63</v>
      </c>
      <c r="Q7" s="78">
        <f>IF(O7=0,0,IF(O7="Afectación menor a 10 SMLMV","Leve 20%",IF(O7="Entre 10 y 50 SMLMV","Menor 40%",IF(O7="Entre 50 y 100 SMLMV","Moderado 60%",IF(O7="Entre 100 y 500 SMLMV","Mayor 80%","Castastrofico 100%")))))</f>
        <v>0</v>
      </c>
      <c r="R7" s="35">
        <f>IF(O7=0,0,IF(Q7="Leve 20%",20%,IF(Q7="Menor 40%",40%,IF(Q7="Moderado 60%",60%,IF(Q7="Mayor 80%",80%,100%)))))</f>
        <v>0</v>
      </c>
      <c r="S7" s="78"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66">
        <f t="shared" ref="T7:T8" si="0">IF(S7=0,0,IF(S7="Leve 20%",20%,IF(S7="Menor 40%",40%,IF(S7="Moderado 60%",60%,IF(S7="Mayor 80%",80%,100%)))))</f>
        <v>0.6</v>
      </c>
      <c r="U7" s="82">
        <f>IF(R7&gt;T7,R7,T7)</f>
        <v>0.6</v>
      </c>
      <c r="V7" s="83">
        <f>VALUE(U7)</f>
        <v>0.6</v>
      </c>
      <c r="W7" s="76" t="str">
        <f>VLOOKUP(N7,Matriz!$B$3:$G$8,MATCH(V7,Matriz!$B$3:$G$3,0),FALSE)</f>
        <v>Moderado</v>
      </c>
      <c r="X7" s="68" t="s">
        <v>64</v>
      </c>
      <c r="Y7" s="70" t="str">
        <f>IF(AA7="Preventivo","X",IF(AA7="Detectivo","X"," "))</f>
        <v>X</v>
      </c>
      <c r="Z7" s="70" t="str">
        <f>IF(AA7="Correctivo","X"," ")</f>
        <v xml:space="preserve"> </v>
      </c>
      <c r="AA7" s="68" t="s">
        <v>65</v>
      </c>
      <c r="AB7" s="71">
        <f>IF(AA7="","",IF(AA7="Preventivo",25%,IF(AA7="Detectivo",15%,10%)))</f>
        <v>0.25</v>
      </c>
      <c r="AC7" s="68" t="s">
        <v>66</v>
      </c>
      <c r="AD7" s="71">
        <f t="shared" ref="AD7" si="1">IF(AC7="Automatico",25%,15%)</f>
        <v>0.15</v>
      </c>
      <c r="AE7" s="69">
        <f t="shared" ref="AE7:AE10" si="2">AB7+AD7</f>
        <v>0.4</v>
      </c>
      <c r="AF7" s="68" t="s">
        <v>67</v>
      </c>
      <c r="AG7" s="68" t="s">
        <v>68</v>
      </c>
      <c r="AH7" s="68" t="s">
        <v>69</v>
      </c>
      <c r="AI7" s="69">
        <f>M7-(M7*AE7)</f>
        <v>0.24</v>
      </c>
      <c r="AJ7" s="78" t="str">
        <f>IF(AK7=0,"Defina la frecuencia",IF(AK7=20%,"Muy baja",IF(AK7=40%,"Baja",IF(AK7=60%,"Media",IF(AK7=80%,"Alta","Muy alta")))))</f>
        <v>Baja</v>
      </c>
      <c r="AK7" s="79">
        <f>IF(AI7&lt;20%,20%,IF(AI7&lt;40%,40%,IF(AI7&lt;60%,60%,IF(AI7&lt;80%,80%,100%))))</f>
        <v>0.4</v>
      </c>
      <c r="AL7" s="87">
        <f>VALUE(AK7)</f>
        <v>0.4</v>
      </c>
      <c r="AM7" s="82" t="str">
        <f>IF(AN7=0,0,IF(AN7=20%,"Leve 20%",IF(AN7=40%,"Menor 40%",IF(AN7=60%,"Moderado 60%",IF(AN7=80%,"Mayor 80%","Catastrofico 100%")))))</f>
        <v>Leve 20%</v>
      </c>
      <c r="AN7" s="82">
        <f>IF(AI8&lt;20%,20%,IF(AI8&lt;40%,40%,IF(AI8&lt;60%,60%,IF(AI8&lt;80%,80%,100%))))</f>
        <v>0.2</v>
      </c>
      <c r="AO7" s="76" t="str">
        <f>VLOOKUP(AK7,Matriz!$B$3:$G$8,MATCH(AN7,Matriz!$B$3:$G$3,0),FALSE)</f>
        <v>Bajo</v>
      </c>
      <c r="AP7" s="75" t="s">
        <v>70</v>
      </c>
      <c r="AQ7" s="68" t="s">
        <v>71</v>
      </c>
      <c r="AR7" s="35" t="s">
        <v>72</v>
      </c>
      <c r="AS7" s="73" t="s">
        <v>73</v>
      </c>
      <c r="AT7" s="73">
        <v>45291</v>
      </c>
      <c r="AU7" s="68" t="s">
        <v>74</v>
      </c>
      <c r="AV7" s="68" t="s">
        <v>75</v>
      </c>
      <c r="AW7" s="35" t="s">
        <v>76</v>
      </c>
      <c r="AX7" s="75" t="s">
        <v>77</v>
      </c>
      <c r="AY7" s="75"/>
      <c r="AZ7" s="35" t="s">
        <v>78</v>
      </c>
      <c r="BA7" s="35" t="s">
        <v>79</v>
      </c>
      <c r="BB7" s="36">
        <v>1</v>
      </c>
      <c r="BC7" s="35" t="s">
        <v>80</v>
      </c>
      <c r="BD7" s="75" t="s">
        <v>77</v>
      </c>
      <c r="BE7" s="75"/>
      <c r="BF7" s="35" t="s">
        <v>81</v>
      </c>
      <c r="BG7" s="35" t="s">
        <v>82</v>
      </c>
      <c r="BH7" s="36">
        <v>0.95</v>
      </c>
      <c r="BI7" s="35"/>
      <c r="BJ7" s="75"/>
      <c r="BK7" s="75"/>
      <c r="BL7" s="35"/>
      <c r="BM7" s="35"/>
    </row>
    <row r="8" spans="1:66" ht="190.5" customHeight="1">
      <c r="A8" s="75"/>
      <c r="B8" s="75"/>
      <c r="C8" s="75"/>
      <c r="D8" s="75"/>
      <c r="E8" s="75"/>
      <c r="F8" s="75"/>
      <c r="G8" s="75"/>
      <c r="H8" s="75"/>
      <c r="I8" s="75"/>
      <c r="J8" s="75"/>
      <c r="K8" s="75"/>
      <c r="L8" s="78"/>
      <c r="M8" s="85"/>
      <c r="N8" s="84"/>
      <c r="O8" s="75"/>
      <c r="P8" s="75"/>
      <c r="Q8" s="78"/>
      <c r="R8" s="35">
        <f t="shared" ref="R8" si="3">IF(O8=0,0,IF(Q8="Leve 20%",20%,IF(Q8="Menor 40%",40%,IF(Q8="Moderado 60%",60%,IF(Q8="Mayor 80%",80%,100%)))))</f>
        <v>0</v>
      </c>
      <c r="S8" s="78"/>
      <c r="T8" s="66">
        <f t="shared" si="0"/>
        <v>0</v>
      </c>
      <c r="U8" s="82"/>
      <c r="V8" s="84"/>
      <c r="W8" s="76"/>
      <c r="X8" s="68" t="s">
        <v>83</v>
      </c>
      <c r="Y8" s="70" t="str">
        <f>IF(AA8="Preventivo","X",IF(AA8="Detectivo","X"," "))</f>
        <v>X</v>
      </c>
      <c r="Z8" s="70" t="str">
        <f>IF(AA8="Correctivo","X"," ")</f>
        <v xml:space="preserve"> </v>
      </c>
      <c r="AA8" s="68" t="s">
        <v>65</v>
      </c>
      <c r="AB8" s="71">
        <f>IF(AA8="","",IF(AA8="Preventivo",25%,IF(AA8="Detectivo",15%,10%)))</f>
        <v>0.25</v>
      </c>
      <c r="AC8" s="68" t="s">
        <v>66</v>
      </c>
      <c r="AD8" s="71">
        <f t="shared" ref="AD8:AD9" si="4">IF(AC8="Automatico",25%,15%)</f>
        <v>0.15</v>
      </c>
      <c r="AE8" s="69">
        <f t="shared" si="2"/>
        <v>0.4</v>
      </c>
      <c r="AF8" s="68" t="s">
        <v>67</v>
      </c>
      <c r="AG8" s="68" t="s">
        <v>84</v>
      </c>
      <c r="AH8" s="68" t="s">
        <v>69</v>
      </c>
      <c r="AI8" s="69">
        <f>AI7-(AI7*AE8)</f>
        <v>0.14399999999999999</v>
      </c>
      <c r="AJ8" s="78"/>
      <c r="AK8" s="79"/>
      <c r="AL8" s="88"/>
      <c r="AM8" s="82"/>
      <c r="AN8" s="82"/>
      <c r="AO8" s="76"/>
      <c r="AP8" s="75"/>
      <c r="AQ8" s="68" t="s">
        <v>85</v>
      </c>
      <c r="AR8" s="35" t="s">
        <v>72</v>
      </c>
      <c r="AS8" s="73">
        <v>44927</v>
      </c>
      <c r="AT8" s="73">
        <v>45291</v>
      </c>
      <c r="AU8" s="68" t="s">
        <v>74</v>
      </c>
      <c r="AV8" s="68" t="s">
        <v>86</v>
      </c>
      <c r="AW8" s="35" t="s">
        <v>87</v>
      </c>
      <c r="AX8" s="75"/>
      <c r="AY8" s="75"/>
      <c r="AZ8" s="35" t="s">
        <v>88</v>
      </c>
      <c r="BA8" s="35" t="s">
        <v>89</v>
      </c>
      <c r="BB8" s="36">
        <v>0.98</v>
      </c>
      <c r="BC8" s="35" t="s">
        <v>90</v>
      </c>
      <c r="BD8" s="75"/>
      <c r="BE8" s="75"/>
      <c r="BF8" s="35" t="s">
        <v>81</v>
      </c>
      <c r="BG8" s="35" t="s">
        <v>91</v>
      </c>
      <c r="BH8" s="36">
        <v>1</v>
      </c>
      <c r="BI8" s="35"/>
      <c r="BJ8" s="75"/>
      <c r="BK8" s="75"/>
      <c r="BL8" s="35"/>
      <c r="BM8" s="35"/>
    </row>
    <row r="9" spans="1:66" ht="203.25" customHeight="1">
      <c r="A9" s="75">
        <v>2</v>
      </c>
      <c r="B9" s="75" t="s">
        <v>53</v>
      </c>
      <c r="C9" s="75" t="s">
        <v>54</v>
      </c>
      <c r="D9" s="75" t="s">
        <v>55</v>
      </c>
      <c r="E9" s="75" t="s">
        <v>56</v>
      </c>
      <c r="F9" s="75" t="s">
        <v>92</v>
      </c>
      <c r="G9" s="75" t="s">
        <v>93</v>
      </c>
      <c r="H9" s="75" t="s">
        <v>94</v>
      </c>
      <c r="I9" s="75" t="s">
        <v>95</v>
      </c>
      <c r="J9" s="75" t="s">
        <v>61</v>
      </c>
      <c r="K9" s="75" t="s">
        <v>96</v>
      </c>
      <c r="L9" s="78" t="str">
        <f>IF(K9=0,"Defina la frecuencia",IF(K9="2 veces por año","Muy baja",IF(K9="3 a 24 veces por año","Baja",IF(K9="24 a 500 veces por año","Media",IF(K9="500 veces al año y maximo 5000veces por año","Alta","Muy alta")))))</f>
        <v>Media</v>
      </c>
      <c r="M9" s="85" t="str">
        <f>IF(L9="Muy baja","20%",IF(L9="Baja","40%",IF(L9="Media","60%",IF(L9="Alta","80%",IF(L9="Muy alta","100%","Defina la Frecuencia")))))</f>
        <v>60%</v>
      </c>
      <c r="N9" s="83">
        <f>VALUE(M9)</f>
        <v>0.6</v>
      </c>
      <c r="O9" s="75"/>
      <c r="P9" s="75" t="s">
        <v>63</v>
      </c>
      <c r="Q9" s="78">
        <f>IF(O9=0,0,IF(O9="Afectación menor a 10 SMLMV","Leve 20%",IF(O9="Entre 10 y 50 SMLMV","Menor 40%",IF(O9="Entre 50 y 100 SMLMV","Moderado 60%",IF(O9="Entre 100 y 500 SMLMV","Mayor 80%","Castastrofico 100%")))))</f>
        <v>0</v>
      </c>
      <c r="R9" s="35">
        <f>IF(O9=0,0,IF(Q9="Leve 20%",20%,IF(Q9="Menor 40%",40%,IF(Q9="Moderado 60%",60%,IF(Q9="Mayor 80%",80%,100%)))))</f>
        <v>0</v>
      </c>
      <c r="S9" s="78"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66">
        <f t="shared" ref="T9:T10" si="5">IF(S9=0,0,IF(S9="Leve 20%",20%,IF(S9="Menor 40%",40%,IF(S9="Moderado 60%",60%,IF(S9="Mayor 80%",80%,100%)))))</f>
        <v>0.6</v>
      </c>
      <c r="U9" s="82">
        <f>IF(R9&gt;T9,R9,T9)</f>
        <v>0.6</v>
      </c>
      <c r="V9" s="83">
        <f>VALUE(U9)</f>
        <v>0.6</v>
      </c>
      <c r="W9" s="76" t="str">
        <f>VLOOKUP(N9,Matriz!$B$3:$G$8,MATCH(V9,Matriz!$B$3:$G$3,0),FALSE)</f>
        <v>Moderado</v>
      </c>
      <c r="X9" s="68" t="s">
        <v>97</v>
      </c>
      <c r="Y9" s="70" t="str">
        <f>IF(AA9="Preventivo","X",IF(AA9="Detectivo","X"," "))</f>
        <v>X</v>
      </c>
      <c r="Z9" s="70" t="str">
        <f>IF(AA9="Correctivo","X"," ")</f>
        <v xml:space="preserve"> </v>
      </c>
      <c r="AA9" s="68" t="s">
        <v>65</v>
      </c>
      <c r="AB9" s="71">
        <f>IF(AA9="","",IF(AA9="Preventivo",25%,IF(AA9="Detectivo",15%,10%)))</f>
        <v>0.25</v>
      </c>
      <c r="AC9" s="68" t="s">
        <v>66</v>
      </c>
      <c r="AD9" s="71">
        <f t="shared" si="4"/>
        <v>0.15</v>
      </c>
      <c r="AE9" s="69">
        <f t="shared" si="2"/>
        <v>0.4</v>
      </c>
      <c r="AF9" s="68" t="s">
        <v>67</v>
      </c>
      <c r="AG9" s="68" t="s">
        <v>84</v>
      </c>
      <c r="AH9" s="68" t="s">
        <v>69</v>
      </c>
      <c r="AI9" s="69">
        <f>M9-(M9*AE9)</f>
        <v>0.36</v>
      </c>
      <c r="AJ9" s="78" t="str">
        <f>IF(AK9=0,"Defina la frecuencia",IF(AK9=20%,"Muy baja",IF(AK9=40%,"Baja",IF(AK9=60%,"Media",IF(AK9=80%,"Alta","Muy alta")))))</f>
        <v>Baja</v>
      </c>
      <c r="AK9" s="79">
        <f>IF(AI9&lt;20%,20%,IF(AI9&lt;40%,40%,IF(AI9&lt;60%,60%,IF(AI9&lt;80%,80%,100%))))</f>
        <v>0.4</v>
      </c>
      <c r="AL9" s="80">
        <f>VALUE(AK9)</f>
        <v>0.4</v>
      </c>
      <c r="AM9" s="82" t="str">
        <f>IF(AN9=0,0,IF(AN9=20%,"Leve 20%",IF(AN9=40%,"Menor 40%",IF(AN9=60%,"Moderado 60%",IF(AN9=80%,"Mayor 80%","Catastrofico 100%")))))</f>
        <v>Moderado 60%</v>
      </c>
      <c r="AN9" s="82">
        <f>IF(AI10&lt;20%,20%,IF(AI10&lt;40%,40%,IF(AI10&lt;60%,60%,IF(AI10&lt;80%,80%,100%))))</f>
        <v>0.6</v>
      </c>
      <c r="AO9" s="76" t="str">
        <f>VLOOKUP(AK9,Matriz!$B$3:$G$8,MATCH(AN9,Matriz!$B$3:$G$3,0),FALSE)</f>
        <v>Moderado</v>
      </c>
      <c r="AP9" s="77" t="s">
        <v>70</v>
      </c>
      <c r="AQ9" s="68" t="s">
        <v>98</v>
      </c>
      <c r="AR9" s="35" t="s">
        <v>72</v>
      </c>
      <c r="AS9" s="72">
        <v>44927</v>
      </c>
      <c r="AT9" s="72">
        <v>45291</v>
      </c>
      <c r="AU9" s="68" t="s">
        <v>74</v>
      </c>
      <c r="AV9" s="68" t="s">
        <v>99</v>
      </c>
      <c r="AW9" s="35" t="s">
        <v>100</v>
      </c>
      <c r="AX9" s="75" t="s">
        <v>101</v>
      </c>
      <c r="AY9" s="75"/>
      <c r="AZ9" s="35" t="s">
        <v>102</v>
      </c>
      <c r="BA9" s="35" t="s">
        <v>103</v>
      </c>
      <c r="BB9" s="36">
        <v>0.5</v>
      </c>
      <c r="BC9" s="35" t="s">
        <v>100</v>
      </c>
      <c r="BD9" s="75" t="s">
        <v>77</v>
      </c>
      <c r="BE9" s="75"/>
      <c r="BF9" s="35" t="s">
        <v>81</v>
      </c>
      <c r="BG9" s="35" t="s">
        <v>104</v>
      </c>
      <c r="BH9" s="36">
        <v>1</v>
      </c>
      <c r="BI9" s="35"/>
      <c r="BJ9" s="75"/>
      <c r="BK9" s="75"/>
      <c r="BL9" s="35"/>
      <c r="BM9" s="35"/>
    </row>
    <row r="10" spans="1:66" ht="168.75" customHeight="1">
      <c r="A10" s="75"/>
      <c r="B10" s="75"/>
      <c r="C10" s="75"/>
      <c r="D10" s="75"/>
      <c r="E10" s="75"/>
      <c r="F10" s="75"/>
      <c r="G10" s="75"/>
      <c r="H10" s="75"/>
      <c r="I10" s="75"/>
      <c r="J10" s="75"/>
      <c r="K10" s="75"/>
      <c r="L10" s="78"/>
      <c r="M10" s="85"/>
      <c r="N10" s="84"/>
      <c r="O10" s="75"/>
      <c r="P10" s="75"/>
      <c r="Q10" s="78"/>
      <c r="R10" s="35">
        <f t="shared" ref="R10" si="6">IF(O10=0,0,IF(Q10="Leve 20%",20%,IF(Q10="Menor 40%",40%,IF(Q10="Moderado 60%",60%,IF(Q10="Mayor 80%",80%,100%)))))</f>
        <v>0</v>
      </c>
      <c r="S10" s="78"/>
      <c r="T10" s="66">
        <f t="shared" si="5"/>
        <v>0</v>
      </c>
      <c r="U10" s="82"/>
      <c r="V10" s="84"/>
      <c r="W10" s="76"/>
      <c r="X10" s="68" t="s">
        <v>105</v>
      </c>
      <c r="Y10" s="70" t="str">
        <f>IF(AA10="Preventivo","X",IF(AA10="Detectivo","X"," "))</f>
        <v xml:space="preserve"> </v>
      </c>
      <c r="Z10" s="70" t="str">
        <f>IF(AA10="Correctivo","X"," ")</f>
        <v>X</v>
      </c>
      <c r="AA10" s="68" t="s">
        <v>106</v>
      </c>
      <c r="AB10" s="68">
        <f>IF(AA10="","",IF(AA10="Preventivo",25%,IF(AA10="Detectivo",15%,10%)))</f>
        <v>0.1</v>
      </c>
      <c r="AC10" s="68" t="s">
        <v>66</v>
      </c>
      <c r="AD10" s="68">
        <f t="shared" ref="AD10" si="7">IF(AC10="Automatico",25%,15%)</f>
        <v>0.15</v>
      </c>
      <c r="AE10" s="69">
        <f t="shared" si="2"/>
        <v>0.25</v>
      </c>
      <c r="AF10" s="68" t="s">
        <v>67</v>
      </c>
      <c r="AG10" s="68" t="s">
        <v>84</v>
      </c>
      <c r="AH10" s="68" t="s">
        <v>69</v>
      </c>
      <c r="AI10" s="69">
        <f>U9-(U9*AE10)</f>
        <v>0.44999999999999996</v>
      </c>
      <c r="AJ10" s="78"/>
      <c r="AK10" s="79"/>
      <c r="AL10" s="81"/>
      <c r="AM10" s="82"/>
      <c r="AN10" s="82"/>
      <c r="AO10" s="76"/>
      <c r="AP10" s="77"/>
      <c r="AQ10" s="68" t="s">
        <v>107</v>
      </c>
      <c r="AR10" s="35" t="s">
        <v>72</v>
      </c>
      <c r="AS10" s="72">
        <v>44927</v>
      </c>
      <c r="AT10" s="72">
        <v>45291</v>
      </c>
      <c r="AU10" s="68" t="s">
        <v>74</v>
      </c>
      <c r="AV10" s="68" t="s">
        <v>108</v>
      </c>
      <c r="AW10" s="35" t="s">
        <v>109</v>
      </c>
      <c r="AX10" s="75"/>
      <c r="AY10" s="75"/>
      <c r="AZ10" s="35" t="s">
        <v>110</v>
      </c>
      <c r="BA10" s="35" t="s">
        <v>111</v>
      </c>
      <c r="BB10" s="36">
        <v>0.5</v>
      </c>
      <c r="BC10" s="35" t="s">
        <v>109</v>
      </c>
      <c r="BD10" s="75"/>
      <c r="BE10" s="75"/>
      <c r="BF10" s="35" t="s">
        <v>81</v>
      </c>
      <c r="BG10" s="35" t="s">
        <v>112</v>
      </c>
      <c r="BH10" s="36">
        <v>0.5</v>
      </c>
      <c r="BI10" s="35"/>
      <c r="BJ10" s="75"/>
      <c r="BK10" s="75"/>
      <c r="BL10" s="35"/>
      <c r="BM10" s="35"/>
    </row>
    <row r="11" spans="1:66"/>
    <row r="12" spans="1:66"/>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94">
    <mergeCell ref="F9:F10"/>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X5:X6"/>
    <mergeCell ref="W7:W8"/>
    <mergeCell ref="V7:V8"/>
    <mergeCell ref="J7:J8"/>
    <mergeCell ref="K7:K8"/>
    <mergeCell ref="L7:L8"/>
    <mergeCell ref="M7:M8"/>
    <mergeCell ref="O7:O8"/>
    <mergeCell ref="N7:N8"/>
    <mergeCell ref="A1:B3"/>
    <mergeCell ref="D4:D6"/>
    <mergeCell ref="C4:C6"/>
    <mergeCell ref="A4:B6"/>
    <mergeCell ref="E4:E6"/>
    <mergeCell ref="C1:I1"/>
    <mergeCell ref="C2:I2"/>
    <mergeCell ref="C3:E3"/>
    <mergeCell ref="F3:I3"/>
    <mergeCell ref="F4:W5"/>
    <mergeCell ref="F7:F8"/>
    <mergeCell ref="A7:A8"/>
    <mergeCell ref="B7:B8"/>
    <mergeCell ref="C7:C8"/>
    <mergeCell ref="D7:D8"/>
    <mergeCell ref="E7:E8"/>
    <mergeCell ref="G7:G8"/>
    <mergeCell ref="H7:H8"/>
    <mergeCell ref="I7:I8"/>
    <mergeCell ref="J1:L3"/>
    <mergeCell ref="BJ7:BJ8"/>
    <mergeCell ref="AO7:AO8"/>
    <mergeCell ref="AP7:AP8"/>
    <mergeCell ref="AJ7:AJ8"/>
    <mergeCell ref="AK7:AK8"/>
    <mergeCell ref="AM7:AM8"/>
    <mergeCell ref="AN7:AN8"/>
    <mergeCell ref="P7:P8"/>
    <mergeCell ref="AL7:AL8"/>
    <mergeCell ref="Q7:Q8"/>
    <mergeCell ref="S7:S8"/>
    <mergeCell ref="U7:U8"/>
    <mergeCell ref="BK7:BK8"/>
    <mergeCell ref="AX7:AX8"/>
    <mergeCell ref="AY7:AY8"/>
    <mergeCell ref="BD7:BD8"/>
    <mergeCell ref="BE7:BE8"/>
    <mergeCell ref="A9:A10"/>
    <mergeCell ref="B9:B10"/>
    <mergeCell ref="C9:C10"/>
    <mergeCell ref="D9:D10"/>
    <mergeCell ref="E9:E10"/>
    <mergeCell ref="G9:G10"/>
    <mergeCell ref="H9:H10"/>
    <mergeCell ref="I9:I10"/>
    <mergeCell ref="J9:J10"/>
    <mergeCell ref="K9:K10"/>
    <mergeCell ref="L9:L10"/>
    <mergeCell ref="M9:M10"/>
    <mergeCell ref="N9:N10"/>
    <mergeCell ref="O9:O10"/>
    <mergeCell ref="P9:P10"/>
    <mergeCell ref="Q9:Q10"/>
    <mergeCell ref="S9:S10"/>
    <mergeCell ref="U9:U10"/>
    <mergeCell ref="V9:V10"/>
    <mergeCell ref="W9:W10"/>
    <mergeCell ref="AO9:AO10"/>
    <mergeCell ref="AP9:AP10"/>
    <mergeCell ref="BJ9:BJ10"/>
    <mergeCell ref="AJ9:AJ10"/>
    <mergeCell ref="AK9:AK10"/>
    <mergeCell ref="AL9:AL10"/>
    <mergeCell ref="AM9:AM10"/>
    <mergeCell ref="AN9:AN10"/>
    <mergeCell ref="BK9:BK10"/>
    <mergeCell ref="AX9:AX10"/>
    <mergeCell ref="AY9:AY10"/>
    <mergeCell ref="BD9:BD10"/>
    <mergeCell ref="BE9:BE10"/>
  </mergeCells>
  <conditionalFormatting sqref="L7:N7 L8:M8 L10:M10">
    <cfRule type="expression" dxfId="46" priority="113">
      <formula>IF($L7="Muy Baja",TRUE,FALSE)</formula>
    </cfRule>
    <cfRule type="expression" dxfId="45" priority="112">
      <formula>IF($L7="Baja",TRUE,FALSE)</formula>
    </cfRule>
    <cfRule type="expression" dxfId="44" priority="110">
      <formula>IF($L7="Media",TRUE,FALSE)</formula>
    </cfRule>
    <cfRule type="expression" dxfId="43" priority="109">
      <formula>IF($L7="Alta",TRUE,FALSE)</formula>
    </cfRule>
    <cfRule type="expression" dxfId="42" priority="108">
      <formula>IF($L7="Muy alta",TRUE,FALSE)</formula>
    </cfRule>
  </conditionalFormatting>
  <conditionalFormatting sqref="L9:N9">
    <cfRule type="expression" dxfId="41" priority="44">
      <formula>IF($L9="Muy alta",TRUE,FALSE)</formula>
    </cfRule>
    <cfRule type="expression" dxfId="40" priority="45">
      <formula>IF($L9="Alta",TRUE,FALSE)</formula>
    </cfRule>
    <cfRule type="expression" dxfId="39" priority="46">
      <formula>IF($L9="Media",TRUE,FALSE)</formula>
    </cfRule>
    <cfRule type="expression" dxfId="38" priority="47">
      <formula>IF($L9="Baja",TRUE,FALSE)</formula>
    </cfRule>
    <cfRule type="expression" dxfId="37" priority="48">
      <formula>IF($L9="Muy Baja",TRUE,FALSE)</formula>
    </cfRule>
  </conditionalFormatting>
  <conditionalFormatting sqref="Q7:Q10">
    <cfRule type="expression" dxfId="36" priority="85">
      <formula>IF($Q7="Menor 40%",TRUE,FALSE)</formula>
    </cfRule>
    <cfRule type="expression" dxfId="35" priority="84">
      <formula>IF($Q7="Moderado 60%",TRUE,FALSE)</formula>
    </cfRule>
    <cfRule type="expression" dxfId="34" priority="83">
      <formula>IF($Q7="Mayor 80%",TRUE,FALSE)</formula>
    </cfRule>
    <cfRule type="expression" dxfId="33" priority="82">
      <formula>IF($Q7="Catastrofico 100%",TRUE,FALSE)</formula>
    </cfRule>
    <cfRule type="expression" dxfId="32" priority="86">
      <formula>IF($Q7="Leve 20%",TRUE,FALSE)</formula>
    </cfRule>
  </conditionalFormatting>
  <conditionalFormatting sqref="S7:S10">
    <cfRule type="expression" dxfId="31" priority="78">
      <formula>IF($S7="Mayor 80%",TRUE,FALSE)</formula>
    </cfRule>
    <cfRule type="expression" dxfId="30" priority="79">
      <formula>IF($S7="Moderado 60%",TRUE,FALSE)</formula>
    </cfRule>
    <cfRule type="expression" dxfId="29" priority="80">
      <formula>IF($S7="Menor 40%",TRUE,FALSE)</formula>
    </cfRule>
    <cfRule type="expression" dxfId="28" priority="81">
      <formula>IF($S7="Leve 20%",TRUE,FALSE)</formula>
    </cfRule>
    <cfRule type="expression" dxfId="27" priority="77">
      <formula>IF($S7="Catastrofico 100%",TRUE,FALSE)</formula>
    </cfRule>
  </conditionalFormatting>
  <conditionalFormatting sqref="U7:V7 AM7:AN10 U8 U10">
    <cfRule type="expression" dxfId="26" priority="98">
      <formula>IF($U7=100%,TRUE,FALSE)</formula>
    </cfRule>
    <cfRule type="expression" dxfId="25" priority="99">
      <formula>IF($U7=80%,TRUE,FALSE)</formula>
    </cfRule>
    <cfRule type="expression" dxfId="24" priority="100">
      <formula>IF($U7=60%,TRUE,FALSE)</formula>
    </cfRule>
    <cfRule type="expression" dxfId="23" priority="101">
      <formula>IF($U7=40%,TRUE,FALSE)</formula>
    </cfRule>
    <cfRule type="expression" dxfId="22" priority="102">
      <formula>IF($U7=20%,TRUE,FALSE)</formula>
    </cfRule>
  </conditionalFormatting>
  <conditionalFormatting sqref="U9:V9">
    <cfRule type="expression" dxfId="21" priority="40">
      <formula>IF($U9=80%,TRUE,FALSE)</formula>
    </cfRule>
    <cfRule type="expression" dxfId="20" priority="41">
      <formula>IF($U9=60%,TRUE,FALSE)</formula>
    </cfRule>
    <cfRule type="expression" dxfId="19" priority="42">
      <formula>IF($U9=40%,TRUE,FALSE)</formula>
    </cfRule>
    <cfRule type="expression" dxfId="18" priority="43">
      <formula>IF($U9=20%,TRUE,FALSE)</formula>
    </cfRule>
    <cfRule type="expression" dxfId="17" priority="39">
      <formula>IF($U9=100%,TRUE,FALSE)</formula>
    </cfRule>
  </conditionalFormatting>
  <conditionalFormatting sqref="W7:W10 AO7:AO10">
    <cfRule type="expression" dxfId="16" priority="71">
      <formula>IF($W7="Bajo",TRUE,FALSE)</formula>
    </cfRule>
    <cfRule type="expression" dxfId="15" priority="70">
      <formula>IF($W7="Moderado",TRUE,FALSE)</formula>
    </cfRule>
    <cfRule type="expression" dxfId="14" priority="69">
      <formula>IF($W7="Alto",TRUE,FALSE)</formula>
    </cfRule>
    <cfRule type="expression" dxfId="13" priority="68">
      <formula>IF($W7="Extremo",TRUE,FALSE)</formula>
    </cfRule>
  </conditionalFormatting>
  <conditionalFormatting sqref="AJ7:AK10">
    <cfRule type="expression" dxfId="12" priority="67">
      <formula>IF($AJ7="Muy baja",TRUE,FALSE)</formula>
    </cfRule>
    <cfRule type="expression" dxfId="11" priority="66">
      <formula>IF($AJ7="Baja",TRUE,FALSE)</formula>
    </cfRule>
    <cfRule type="expression" dxfId="10" priority="65">
      <formula>IF($AJ7="Media",TRUE,FALSE)</formula>
    </cfRule>
    <cfRule type="expression" dxfId="9" priority="64">
      <formula>IF($AJ7="Alta",TRUE,FALSE)</formula>
    </cfRule>
    <cfRule type="expression" dxfId="8" priority="63">
      <formula>IF($AJ7="Muy alta",TRUE,FALSE)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xm:sqref>
        </x14:dataValidation>
        <x14:dataValidation type="list" allowBlank="1" showInputMessage="1" showErrorMessage="1" xr:uid="{161664FB-FB43-46A2-ACA3-A1D959DBE1E8}">
          <x14:formula1>
            <xm:f>Listas!$E$3:$E$7</xm:f>
          </x14:formula1>
          <xm:sqref>O7 O9</xm:sqref>
        </x14:dataValidation>
        <x14:dataValidation type="list" allowBlank="1" showInputMessage="1" showErrorMessage="1" xr:uid="{CE63960E-9783-4930-BB1A-C82EC5B2BDFA}">
          <x14:formula1>
            <xm:f>Listas!$F$3:$F$7</xm:f>
          </x14:formula1>
          <xm:sqref>P7 P9</xm:sqref>
        </x14:dataValidation>
        <x14:dataValidation type="list" allowBlank="1" showInputMessage="1" showErrorMessage="1" xr:uid="{46D6E266-95CA-41BA-99FE-E9CCB3C9174A}">
          <x14:formula1>
            <xm:f>Listas!$P$2:$P$4</xm:f>
          </x14:formula1>
          <xm:sqref>AU7:AU10</xm:sqref>
        </x14:dataValidation>
        <x14:dataValidation type="list" allowBlank="1" showInputMessage="1" showErrorMessage="1" xr:uid="{008DCCA4-6B15-4E9E-BF0B-024B6C2A85D2}">
          <x14:formula1>
            <xm:f>Listas!$A$2:$A$10</xm:f>
          </x14:formula1>
          <xm:sqref>J7 J9</xm:sqref>
        </x14:dataValidation>
        <x14:dataValidation type="list" allowBlank="1" showInputMessage="1" showErrorMessage="1" xr:uid="{1651180C-A264-4DBE-8DDC-1E33069FADA3}">
          <x14:formula1>
            <xm:f>Listas!$R$2:$R$3</xm:f>
          </x14:formula1>
          <xm:sqref>B7 B9</xm:sqref>
        </x14:dataValidation>
        <x14:dataValidation type="list" allowBlank="1" showInputMessage="1" showErrorMessage="1" xr:uid="{C02F0F0B-BE94-4170-B066-729F35051F44}">
          <x14:formula1>
            <xm:f>Listas!$T$2:$T$3</xm:f>
          </x14:formula1>
          <xm:sqref>BD7 AX7 BJ7 BD9 AX9 BJ9</xm:sqref>
        </x14:dataValidation>
        <x14:dataValidation type="list" allowBlank="1" showInputMessage="1" showErrorMessage="1" xr:uid="{F4C3936E-7187-4E9B-9409-5FEAD27D909E}">
          <x14:formula1>
            <xm:f>Listas!$H$2:$H$4</xm:f>
          </x14:formula1>
          <xm:sqref>AA7:AA10</xm:sqref>
        </x14:dataValidation>
        <x14:dataValidation type="list" allowBlank="1" showInputMessage="1" showErrorMessage="1" xr:uid="{BC795DE6-5D32-4AE9-9E87-F5BDD0C633CF}">
          <x14:formula1>
            <xm:f>Listas!$I$2:$I$3</xm:f>
          </x14:formula1>
          <xm:sqref>AC7:AD10</xm:sqref>
        </x14:dataValidation>
        <x14:dataValidation type="list" allowBlank="1" showInputMessage="1" showErrorMessage="1" xr:uid="{2F1CA850-B5CC-4D9E-887D-25F63C0DF97B}">
          <x14:formula1>
            <xm:f>Listas!$J$2:$J$3</xm:f>
          </x14:formula1>
          <xm:sqref>AF7:AF10</xm:sqref>
        </x14:dataValidation>
        <x14:dataValidation type="list" allowBlank="1" showInputMessage="1" showErrorMessage="1" xr:uid="{B34E9BD0-E261-482D-BFD0-A58D3E1817FF}">
          <x14:formula1>
            <xm:f>Listas!$K$2:$K$3</xm:f>
          </x14:formula1>
          <xm:sqref>AG7:AG10</xm:sqref>
        </x14:dataValidation>
        <x14:dataValidation type="list" allowBlank="1" showInputMessage="1" showErrorMessage="1" xr:uid="{46975C80-A6DF-4BD4-BD1D-DB8F650B5A7F}">
          <x14:formula1>
            <xm:f>Listas!$L$2:$L$3</xm:f>
          </x14:formula1>
          <xm:sqref>AH7:AH10</xm:sqref>
        </x14:dataValidation>
        <x14:dataValidation type="list" allowBlank="1" showInputMessage="1" showErrorMessage="1" xr:uid="{2C27F230-6833-4B66-91EB-0AC5B9E00340}">
          <x14:formula1>
            <xm:f>Listas!$N$2:$N$4</xm:f>
          </x14:formula1>
          <xm:sqref>AP7 AP9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113</v>
      </c>
      <c r="E1" s="117" t="s">
        <v>114</v>
      </c>
      <c r="F1" s="117"/>
      <c r="H1" s="118" t="s">
        <v>16</v>
      </c>
      <c r="I1" s="118"/>
      <c r="J1" s="118"/>
      <c r="K1" s="118"/>
      <c r="L1" s="118"/>
      <c r="N1" s="15" t="s">
        <v>22</v>
      </c>
      <c r="P1" s="17" t="s">
        <v>45</v>
      </c>
      <c r="R1" s="17" t="s">
        <v>115</v>
      </c>
      <c r="T1" s="18" t="s">
        <v>48</v>
      </c>
    </row>
    <row r="2" spans="1:23" ht="49.5" customHeight="1">
      <c r="A2" s="19" t="s">
        <v>116</v>
      </c>
      <c r="C2" s="21" t="s">
        <v>117</v>
      </c>
      <c r="E2" s="24" t="s">
        <v>118</v>
      </c>
      <c r="F2" s="24" t="s">
        <v>31</v>
      </c>
      <c r="H2" s="32" t="s">
        <v>65</v>
      </c>
      <c r="I2" s="32" t="s">
        <v>119</v>
      </c>
      <c r="J2" s="32" t="s">
        <v>67</v>
      </c>
      <c r="K2" s="32" t="s">
        <v>84</v>
      </c>
      <c r="L2" s="32" t="s">
        <v>69</v>
      </c>
      <c r="N2" s="31" t="s">
        <v>120</v>
      </c>
      <c r="P2" s="44" t="s">
        <v>121</v>
      </c>
      <c r="R2" s="32" t="s">
        <v>53</v>
      </c>
      <c r="T2" s="35" t="s">
        <v>77</v>
      </c>
    </row>
    <row r="3" spans="1:23" ht="49.5" customHeight="1">
      <c r="A3" s="19" t="s">
        <v>122</v>
      </c>
      <c r="C3" s="21" t="s">
        <v>62</v>
      </c>
      <c r="E3" s="25" t="s">
        <v>123</v>
      </c>
      <c r="F3" s="25" t="s">
        <v>124</v>
      </c>
      <c r="H3" s="32" t="s">
        <v>125</v>
      </c>
      <c r="I3" s="32" t="s">
        <v>66</v>
      </c>
      <c r="J3" s="32" t="s">
        <v>126</v>
      </c>
      <c r="K3" s="32" t="s">
        <v>68</v>
      </c>
      <c r="L3" s="32" t="s">
        <v>127</v>
      </c>
      <c r="N3" s="74" t="s">
        <v>128</v>
      </c>
      <c r="P3" s="45" t="s">
        <v>74</v>
      </c>
      <c r="R3" s="32" t="s">
        <v>129</v>
      </c>
      <c r="T3" s="35" t="s">
        <v>101</v>
      </c>
    </row>
    <row r="4" spans="1:23" ht="96" customHeight="1">
      <c r="A4" s="19" t="s">
        <v>130</v>
      </c>
      <c r="C4" s="21" t="s">
        <v>96</v>
      </c>
      <c r="E4" s="25" t="s">
        <v>131</v>
      </c>
      <c r="F4" s="25" t="s">
        <v>132</v>
      </c>
      <c r="H4" s="32" t="s">
        <v>106</v>
      </c>
      <c r="I4" s="11"/>
      <c r="J4" s="11"/>
      <c r="K4" s="11"/>
      <c r="L4" s="11"/>
      <c r="N4" s="33" t="s">
        <v>133</v>
      </c>
      <c r="P4" s="44" t="s">
        <v>134</v>
      </c>
    </row>
    <row r="5" spans="1:23" ht="49.5" customHeight="1">
      <c r="A5" s="19" t="s">
        <v>135</v>
      </c>
      <c r="C5" s="21" t="s">
        <v>136</v>
      </c>
      <c r="E5" s="25" t="s">
        <v>137</v>
      </c>
      <c r="F5" s="25" t="s">
        <v>63</v>
      </c>
    </row>
    <row r="6" spans="1:23" ht="49.5" customHeight="1">
      <c r="A6" s="19" t="s">
        <v>138</v>
      </c>
      <c r="C6" s="22" t="s">
        <v>139</v>
      </c>
      <c r="E6" s="25" t="s">
        <v>140</v>
      </c>
      <c r="F6" s="25" t="s">
        <v>141</v>
      </c>
      <c r="N6" s="30"/>
    </row>
    <row r="7" spans="1:23" ht="49.5" customHeight="1">
      <c r="A7" s="19" t="s">
        <v>142</v>
      </c>
      <c r="E7" s="25" t="s">
        <v>143</v>
      </c>
      <c r="F7" s="25" t="s">
        <v>144</v>
      </c>
    </row>
    <row r="8" spans="1:23" ht="49.5" customHeight="1">
      <c r="A8" s="19" t="s">
        <v>145</v>
      </c>
      <c r="C8" s="16" t="s">
        <v>146</v>
      </c>
      <c r="E8" s="23"/>
      <c r="F8" s="23"/>
    </row>
    <row r="9" spans="1:23" ht="51.75" customHeight="1">
      <c r="A9" s="19" t="s">
        <v>147</v>
      </c>
      <c r="C9" s="32" t="s">
        <v>148</v>
      </c>
    </row>
    <row r="10" spans="1:23" ht="55.5" customHeight="1">
      <c r="A10" s="19" t="s">
        <v>149</v>
      </c>
      <c r="C10" s="32" t="s">
        <v>150</v>
      </c>
      <c r="E10" s="23"/>
      <c r="F10" s="23"/>
    </row>
    <row r="11" spans="1:23" ht="40.5" customHeight="1">
      <c r="A11" s="19" t="s">
        <v>151</v>
      </c>
      <c r="C11" s="32" t="s">
        <v>152</v>
      </c>
    </row>
    <row r="12" spans="1:23" ht="40.5" customHeight="1">
      <c r="C12" s="32" t="s">
        <v>153</v>
      </c>
    </row>
    <row r="13" spans="1:23" ht="40.5" customHeight="1">
      <c r="C13" s="32" t="s">
        <v>154</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19" t="s">
        <v>155</v>
      </c>
      <c r="C1" s="119"/>
      <c r="D1" s="119"/>
      <c r="E1" s="119"/>
      <c r="F1" s="119"/>
      <c r="G1" s="119"/>
      <c r="H1" s="119"/>
      <c r="I1" s="119"/>
      <c r="J1" s="119"/>
      <c r="K1" s="119"/>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156</v>
      </c>
      <c r="D4" s="20" t="s">
        <v>156</v>
      </c>
      <c r="E4" s="20" t="s">
        <v>157</v>
      </c>
      <c r="F4" s="20" t="s">
        <v>158</v>
      </c>
      <c r="G4" s="20" t="s">
        <v>159</v>
      </c>
    </row>
    <row r="5" spans="1:27">
      <c r="B5" s="41">
        <v>0.4</v>
      </c>
      <c r="C5" s="20" t="s">
        <v>156</v>
      </c>
      <c r="D5" s="20" t="s">
        <v>157</v>
      </c>
      <c r="E5" s="20" t="s">
        <v>157</v>
      </c>
      <c r="F5" s="20" t="s">
        <v>158</v>
      </c>
      <c r="G5" s="20" t="s">
        <v>159</v>
      </c>
    </row>
    <row r="6" spans="1:27">
      <c r="B6" s="41">
        <v>0.6</v>
      </c>
      <c r="C6" s="20" t="s">
        <v>157</v>
      </c>
      <c r="D6" s="20" t="s">
        <v>157</v>
      </c>
      <c r="E6" s="20" t="s">
        <v>157</v>
      </c>
      <c r="F6" s="20" t="s">
        <v>158</v>
      </c>
      <c r="G6" s="20" t="s">
        <v>159</v>
      </c>
    </row>
    <row r="7" spans="1:27">
      <c r="B7" s="41">
        <v>0.8</v>
      </c>
      <c r="C7" s="20" t="s">
        <v>157</v>
      </c>
      <c r="D7" s="20" t="s">
        <v>157</v>
      </c>
      <c r="E7" s="20" t="s">
        <v>158</v>
      </c>
      <c r="F7" s="20" t="s">
        <v>158</v>
      </c>
      <c r="G7" s="20" t="s">
        <v>159</v>
      </c>
    </row>
    <row r="8" spans="1:27">
      <c r="B8" s="41">
        <v>1</v>
      </c>
      <c r="C8" s="20" t="s">
        <v>158</v>
      </c>
      <c r="D8" s="20" t="s">
        <v>158</v>
      </c>
      <c r="E8" s="20" t="s">
        <v>158</v>
      </c>
      <c r="F8" s="20" t="s">
        <v>158</v>
      </c>
      <c r="G8" s="20" t="s">
        <v>159</v>
      </c>
    </row>
    <row r="9" spans="1:27">
      <c r="B9" s="41"/>
    </row>
    <row r="10" spans="1:27">
      <c r="B10" s="41"/>
    </row>
    <row r="20" spans="1:10" ht="29.25" customHeight="1">
      <c r="A20" s="119" t="s">
        <v>160</v>
      </c>
      <c r="B20" s="119"/>
      <c r="C20" s="119"/>
      <c r="D20" s="119"/>
      <c r="E20" s="119"/>
      <c r="F20" s="119"/>
      <c r="G20" s="119"/>
      <c r="H20" s="119"/>
      <c r="I20" s="119"/>
      <c r="J20" s="119"/>
    </row>
    <row r="22" spans="1:10">
      <c r="C22" s="42" t="s">
        <v>23</v>
      </c>
      <c r="D22" s="40"/>
    </row>
    <row r="23" spans="1:10">
      <c r="B23" s="20"/>
      <c r="C23" s="46" t="s">
        <v>161</v>
      </c>
      <c r="D23" s="46" t="s">
        <v>162</v>
      </c>
      <c r="E23" s="46" t="s">
        <v>157</v>
      </c>
      <c r="F23" s="46" t="s">
        <v>163</v>
      </c>
      <c r="G23" s="46" t="s">
        <v>164</v>
      </c>
    </row>
    <row r="24" spans="1:10">
      <c r="A24" s="40" t="s">
        <v>35</v>
      </c>
      <c r="B24" s="46" t="s">
        <v>165</v>
      </c>
      <c r="C24" s="20" t="s">
        <v>166</v>
      </c>
      <c r="D24" s="20" t="s">
        <v>166</v>
      </c>
      <c r="E24" s="20" t="s">
        <v>159</v>
      </c>
      <c r="F24" s="20" t="s">
        <v>159</v>
      </c>
      <c r="G24" s="20" t="s">
        <v>159</v>
      </c>
    </row>
    <row r="25" spans="1:10">
      <c r="B25" s="46" t="s">
        <v>167</v>
      </c>
      <c r="C25" s="20" t="s">
        <v>166</v>
      </c>
      <c r="D25" s="20" t="s">
        <v>166</v>
      </c>
      <c r="E25" s="20" t="s">
        <v>158</v>
      </c>
      <c r="F25" s="20" t="s">
        <v>159</v>
      </c>
      <c r="G25" s="20" t="s">
        <v>159</v>
      </c>
    </row>
    <row r="26" spans="1:10">
      <c r="B26" s="46" t="s">
        <v>168</v>
      </c>
      <c r="C26" s="20" t="s">
        <v>166</v>
      </c>
      <c r="D26" s="20" t="s">
        <v>166</v>
      </c>
      <c r="E26" s="20" t="s">
        <v>158</v>
      </c>
      <c r="F26" s="20" t="s">
        <v>159</v>
      </c>
      <c r="G26" s="20" t="s">
        <v>159</v>
      </c>
    </row>
    <row r="27" spans="1:10">
      <c r="B27" s="46" t="s">
        <v>169</v>
      </c>
      <c r="C27" s="20" t="s">
        <v>166</v>
      </c>
      <c r="D27" s="20" t="s">
        <v>166</v>
      </c>
      <c r="E27" s="20" t="s">
        <v>157</v>
      </c>
      <c r="F27" s="20" t="s">
        <v>158</v>
      </c>
      <c r="G27" s="20" t="s">
        <v>159</v>
      </c>
    </row>
    <row r="28" spans="1:10">
      <c r="B28" s="46" t="s">
        <v>170</v>
      </c>
      <c r="C28" s="20" t="s">
        <v>166</v>
      </c>
      <c r="D28" s="20" t="s">
        <v>166</v>
      </c>
      <c r="E28" s="20" t="s">
        <v>157</v>
      </c>
      <c r="F28" s="20" t="s">
        <v>158</v>
      </c>
      <c r="G28" s="20" t="s">
        <v>159</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23" t="s">
        <v>171</v>
      </c>
      <c r="B1" s="123"/>
      <c r="C1" s="123"/>
    </row>
    <row r="2" spans="1:3">
      <c r="A2" s="1" t="s">
        <v>172</v>
      </c>
      <c r="B2" s="1" t="s">
        <v>173</v>
      </c>
      <c r="C2" s="1" t="s">
        <v>174</v>
      </c>
    </row>
    <row r="3" spans="1:3">
      <c r="A3" s="2" t="s">
        <v>175</v>
      </c>
      <c r="B3" s="2" t="s">
        <v>176</v>
      </c>
      <c r="C3" s="2" t="s">
        <v>177</v>
      </c>
    </row>
    <row r="4" spans="1:3">
      <c r="A4" s="2" t="s">
        <v>178</v>
      </c>
      <c r="B4" s="2" t="s">
        <v>179</v>
      </c>
      <c r="C4" s="2" t="s">
        <v>180</v>
      </c>
    </row>
    <row r="5" spans="1:3">
      <c r="A5" s="2" t="s">
        <v>181</v>
      </c>
      <c r="B5" s="2" t="s">
        <v>182</v>
      </c>
      <c r="C5" s="2" t="s">
        <v>183</v>
      </c>
    </row>
    <row r="6" spans="1:3">
      <c r="A6" s="2" t="s">
        <v>184</v>
      </c>
      <c r="B6" s="2" t="s">
        <v>185</v>
      </c>
      <c r="C6" s="2" t="s">
        <v>186</v>
      </c>
    </row>
    <row r="7" spans="1:3">
      <c r="A7" s="2" t="s">
        <v>187</v>
      </c>
      <c r="B7" s="2" t="s">
        <v>188</v>
      </c>
      <c r="C7" s="2" t="s">
        <v>189</v>
      </c>
    </row>
    <row r="8" spans="1:3">
      <c r="A8" s="2" t="s">
        <v>190</v>
      </c>
      <c r="B8" s="2" t="s">
        <v>191</v>
      </c>
      <c r="C8" s="2" t="s">
        <v>192</v>
      </c>
    </row>
    <row r="9" spans="1:3">
      <c r="A9" s="2"/>
      <c r="B9" s="2"/>
      <c r="C9" s="2" t="s">
        <v>193</v>
      </c>
    </row>
    <row r="11" spans="1:3">
      <c r="A11" s="1" t="s">
        <v>194</v>
      </c>
    </row>
    <row r="12" spans="1:3">
      <c r="A12" s="2" t="s">
        <v>187</v>
      </c>
    </row>
    <row r="13" spans="1:3">
      <c r="A13" s="2" t="s">
        <v>195</v>
      </c>
    </row>
    <row r="14" spans="1:3">
      <c r="A14" s="2" t="s">
        <v>196</v>
      </c>
    </row>
    <row r="15" spans="1:3">
      <c r="A15" s="2" t="s">
        <v>197</v>
      </c>
    </row>
    <row r="16" spans="1:3">
      <c r="A16" s="2" t="s">
        <v>185</v>
      </c>
    </row>
    <row r="17" spans="1:3">
      <c r="A17" s="2" t="s">
        <v>198</v>
      </c>
    </row>
    <row r="18" spans="1:3">
      <c r="A18" s="2" t="s">
        <v>199</v>
      </c>
    </row>
    <row r="19" spans="1:3">
      <c r="A19" s="2" t="s">
        <v>200</v>
      </c>
    </row>
    <row r="20" spans="1:3">
      <c r="A20" s="2" t="s">
        <v>201</v>
      </c>
    </row>
    <row r="22" spans="1:3">
      <c r="A22" s="123" t="s">
        <v>202</v>
      </c>
      <c r="B22" s="123"/>
    </row>
    <row r="23" spans="1:3">
      <c r="A23" s="1" t="s">
        <v>203</v>
      </c>
      <c r="B23" s="1" t="s">
        <v>204</v>
      </c>
    </row>
    <row r="24" spans="1:3">
      <c r="A24" s="2" t="s">
        <v>205</v>
      </c>
      <c r="B24" s="2" t="s">
        <v>206</v>
      </c>
    </row>
    <row r="25" spans="1:3">
      <c r="A25" s="2" t="s">
        <v>207</v>
      </c>
      <c r="B25" s="2" t="s">
        <v>208</v>
      </c>
    </row>
    <row r="26" spans="1:3">
      <c r="A26" s="2" t="s">
        <v>209</v>
      </c>
      <c r="B26" s="2" t="s">
        <v>210</v>
      </c>
    </row>
    <row r="27" spans="1:3">
      <c r="A27" s="2" t="s">
        <v>211</v>
      </c>
      <c r="B27" s="2" t="s">
        <v>212</v>
      </c>
    </row>
    <row r="28" spans="1:3">
      <c r="A28" s="2" t="s">
        <v>213</v>
      </c>
      <c r="B28" s="2" t="s">
        <v>214</v>
      </c>
    </row>
    <row r="30" spans="1:3">
      <c r="A30" s="123" t="s">
        <v>215</v>
      </c>
      <c r="B30" s="123"/>
      <c r="C30" s="123"/>
    </row>
    <row r="31" spans="1:3">
      <c r="A31" s="1" t="s">
        <v>203</v>
      </c>
      <c r="B31" s="1" t="s">
        <v>204</v>
      </c>
      <c r="C31" s="4" t="s">
        <v>215</v>
      </c>
    </row>
    <row r="32" spans="1:3">
      <c r="A32" s="5" t="s">
        <v>213</v>
      </c>
      <c r="B32" s="2" t="s">
        <v>206</v>
      </c>
      <c r="C32" s="2" t="s">
        <v>216</v>
      </c>
    </row>
    <row r="33" spans="1:3">
      <c r="A33" s="5" t="s">
        <v>213</v>
      </c>
      <c r="B33" s="2" t="s">
        <v>208</v>
      </c>
      <c r="C33" s="2" t="s">
        <v>216</v>
      </c>
    </row>
    <row r="34" spans="1:3">
      <c r="A34" s="5" t="s">
        <v>213</v>
      </c>
      <c r="B34" s="2" t="s">
        <v>210</v>
      </c>
      <c r="C34" s="2" t="s">
        <v>210</v>
      </c>
    </row>
    <row r="35" spans="1:3">
      <c r="A35" s="5" t="s">
        <v>213</v>
      </c>
      <c r="B35" s="2" t="s">
        <v>212</v>
      </c>
      <c r="C35" s="2" t="s">
        <v>217</v>
      </c>
    </row>
    <row r="36" spans="1:3">
      <c r="A36" s="5" t="s">
        <v>213</v>
      </c>
      <c r="B36" s="2" t="s">
        <v>214</v>
      </c>
      <c r="C36" s="2" t="s">
        <v>218</v>
      </c>
    </row>
    <row r="37" spans="1:3">
      <c r="A37" s="5" t="s">
        <v>211</v>
      </c>
      <c r="B37" s="2" t="s">
        <v>206</v>
      </c>
      <c r="C37" s="2" t="s">
        <v>216</v>
      </c>
    </row>
    <row r="38" spans="1:3">
      <c r="A38" s="5" t="s">
        <v>211</v>
      </c>
      <c r="B38" s="2" t="s">
        <v>208</v>
      </c>
      <c r="C38" s="2" t="s">
        <v>216</v>
      </c>
    </row>
    <row r="39" spans="1:3">
      <c r="A39" s="5" t="s">
        <v>211</v>
      </c>
      <c r="B39" s="2" t="s">
        <v>210</v>
      </c>
      <c r="C39" s="2" t="s">
        <v>210</v>
      </c>
    </row>
    <row r="40" spans="1:3">
      <c r="A40" s="5" t="s">
        <v>211</v>
      </c>
      <c r="B40" s="2" t="s">
        <v>212</v>
      </c>
      <c r="C40" s="2" t="s">
        <v>217</v>
      </c>
    </row>
    <row r="41" spans="1:3">
      <c r="A41" s="5" t="s">
        <v>211</v>
      </c>
      <c r="B41" s="2" t="s">
        <v>214</v>
      </c>
      <c r="C41" s="2" t="s">
        <v>218</v>
      </c>
    </row>
    <row r="42" spans="1:3">
      <c r="A42" s="5" t="s">
        <v>209</v>
      </c>
      <c r="B42" s="2" t="s">
        <v>206</v>
      </c>
      <c r="C42" s="2" t="s">
        <v>216</v>
      </c>
    </row>
    <row r="43" spans="1:3">
      <c r="A43" s="5" t="s">
        <v>209</v>
      </c>
      <c r="B43" s="2" t="s">
        <v>208</v>
      </c>
      <c r="C43" s="2" t="s">
        <v>210</v>
      </c>
    </row>
    <row r="44" spans="1:3">
      <c r="A44" s="5" t="s">
        <v>209</v>
      </c>
      <c r="B44" s="2" t="s">
        <v>210</v>
      </c>
      <c r="C44" s="2" t="s">
        <v>217</v>
      </c>
    </row>
    <row r="45" spans="1:3">
      <c r="A45" s="5" t="s">
        <v>209</v>
      </c>
      <c r="B45" s="2" t="s">
        <v>212</v>
      </c>
      <c r="C45" s="2" t="s">
        <v>218</v>
      </c>
    </row>
    <row r="46" spans="1:3">
      <c r="A46" s="5" t="s">
        <v>209</v>
      </c>
      <c r="B46" s="2" t="s">
        <v>214</v>
      </c>
      <c r="C46" s="2" t="s">
        <v>218</v>
      </c>
    </row>
    <row r="47" spans="1:3">
      <c r="A47" s="6" t="s">
        <v>207</v>
      </c>
      <c r="B47" s="2" t="s">
        <v>206</v>
      </c>
      <c r="C47" s="2" t="s">
        <v>210</v>
      </c>
    </row>
    <row r="48" spans="1:3">
      <c r="A48" s="6" t="s">
        <v>207</v>
      </c>
      <c r="B48" s="2" t="s">
        <v>208</v>
      </c>
      <c r="C48" s="2" t="s">
        <v>217</v>
      </c>
    </row>
    <row r="49" spans="1:3">
      <c r="A49" s="6" t="s">
        <v>207</v>
      </c>
      <c r="B49" s="2" t="s">
        <v>210</v>
      </c>
      <c r="C49" s="2" t="s">
        <v>217</v>
      </c>
    </row>
    <row r="50" spans="1:3">
      <c r="A50" s="6" t="s">
        <v>207</v>
      </c>
      <c r="B50" s="2" t="s">
        <v>212</v>
      </c>
      <c r="C50" s="2" t="s">
        <v>218</v>
      </c>
    </row>
    <row r="51" spans="1:3">
      <c r="A51" s="6" t="s">
        <v>207</v>
      </c>
      <c r="B51" s="2" t="s">
        <v>214</v>
      </c>
      <c r="C51" s="2" t="s">
        <v>218</v>
      </c>
    </row>
    <row r="52" spans="1:3">
      <c r="A52" s="7" t="s">
        <v>205</v>
      </c>
      <c r="B52" s="2" t="s">
        <v>206</v>
      </c>
      <c r="C52" s="2" t="s">
        <v>217</v>
      </c>
    </row>
    <row r="53" spans="1:3">
      <c r="A53" s="7" t="s">
        <v>205</v>
      </c>
      <c r="B53" s="2" t="s">
        <v>208</v>
      </c>
      <c r="C53" s="2" t="s">
        <v>217</v>
      </c>
    </row>
    <row r="54" spans="1:3">
      <c r="A54" s="7" t="s">
        <v>205</v>
      </c>
      <c r="B54" s="2" t="s">
        <v>210</v>
      </c>
      <c r="C54" s="2" t="s">
        <v>218</v>
      </c>
    </row>
    <row r="55" spans="1:3">
      <c r="A55" s="7" t="s">
        <v>205</v>
      </c>
      <c r="B55" s="2" t="s">
        <v>212</v>
      </c>
      <c r="C55" s="2" t="s">
        <v>218</v>
      </c>
    </row>
    <row r="56" spans="1:3">
      <c r="A56" s="7" t="s">
        <v>205</v>
      </c>
      <c r="B56" s="2" t="s">
        <v>214</v>
      </c>
      <c r="C56" s="2" t="s">
        <v>218</v>
      </c>
    </row>
    <row r="59" spans="1:3">
      <c r="A59" s="9" t="s">
        <v>219</v>
      </c>
    </row>
    <row r="60" spans="1:3">
      <c r="A60" s="8" t="s">
        <v>220</v>
      </c>
    </row>
    <row r="61" spans="1:3">
      <c r="A61" s="8" t="s">
        <v>221</v>
      </c>
    </row>
    <row r="64" spans="1:3">
      <c r="A64" s="123" t="s">
        <v>222</v>
      </c>
      <c r="B64" s="123"/>
    </row>
    <row r="65" spans="1:2">
      <c r="A65" s="122" t="s">
        <v>223</v>
      </c>
      <c r="B65" s="2">
        <v>0</v>
      </c>
    </row>
    <row r="66" spans="1:2">
      <c r="A66" s="122"/>
      <c r="B66" s="2">
        <v>15</v>
      </c>
    </row>
    <row r="67" spans="1:2">
      <c r="A67" s="122" t="s">
        <v>224</v>
      </c>
      <c r="B67" s="2">
        <v>0</v>
      </c>
    </row>
    <row r="68" spans="1:2">
      <c r="A68" s="122"/>
      <c r="B68" s="2">
        <v>15</v>
      </c>
    </row>
    <row r="69" spans="1:2">
      <c r="A69" s="122" t="s">
        <v>225</v>
      </c>
      <c r="B69" s="2">
        <v>0</v>
      </c>
    </row>
    <row r="70" spans="1:2">
      <c r="A70" s="122"/>
      <c r="B70" s="2">
        <v>10</v>
      </c>
    </row>
    <row r="71" spans="1:2">
      <c r="A71" s="122"/>
      <c r="B71" s="2">
        <v>15</v>
      </c>
    </row>
    <row r="72" spans="1:2">
      <c r="A72" s="120" t="s">
        <v>226</v>
      </c>
      <c r="B72" s="2">
        <v>0</v>
      </c>
    </row>
    <row r="73" spans="1:2">
      <c r="A73" s="120"/>
      <c r="B73" s="2">
        <v>15</v>
      </c>
    </row>
    <row r="74" spans="1:2">
      <c r="A74" s="121" t="s">
        <v>227</v>
      </c>
      <c r="B74" s="2">
        <v>0</v>
      </c>
    </row>
    <row r="75" spans="1:2">
      <c r="A75" s="121"/>
      <c r="B75" s="2">
        <v>15</v>
      </c>
    </row>
    <row r="76" spans="1:2">
      <c r="A76" s="121" t="s">
        <v>228</v>
      </c>
      <c r="B76" s="2">
        <v>0</v>
      </c>
    </row>
    <row r="77" spans="1:2">
      <c r="A77" s="121"/>
      <c r="B77" s="2">
        <v>5</v>
      </c>
    </row>
    <row r="78" spans="1:2">
      <c r="A78" s="121"/>
      <c r="B78" s="2">
        <v>10</v>
      </c>
    </row>
    <row r="82" spans="1:3">
      <c r="A82" s="124" t="s">
        <v>229</v>
      </c>
      <c r="B82" s="2" t="s">
        <v>230</v>
      </c>
    </row>
    <row r="83" spans="1:3">
      <c r="A83" s="124"/>
      <c r="B83" s="2" t="s">
        <v>210</v>
      </c>
    </row>
    <row r="84" spans="1:3">
      <c r="A84" s="124"/>
      <c r="B84" s="3" t="s">
        <v>231</v>
      </c>
    </row>
    <row r="86" spans="1:3">
      <c r="A86" s="123" t="s">
        <v>232</v>
      </c>
      <c r="B86" s="123"/>
      <c r="C86" s="123"/>
    </row>
    <row r="87" spans="1:3">
      <c r="A87" s="1" t="s">
        <v>233</v>
      </c>
      <c r="B87" s="1" t="s">
        <v>234</v>
      </c>
      <c r="C87" s="1" t="s">
        <v>235</v>
      </c>
    </row>
    <row r="88" spans="1:3">
      <c r="A88" s="2" t="s">
        <v>230</v>
      </c>
      <c r="B88" s="2" t="s">
        <v>230</v>
      </c>
      <c r="C88" s="2" t="s">
        <v>230</v>
      </c>
    </row>
    <row r="89" spans="1:3">
      <c r="A89" s="2" t="s">
        <v>230</v>
      </c>
      <c r="B89" s="2" t="s">
        <v>210</v>
      </c>
      <c r="C89" s="2" t="s">
        <v>210</v>
      </c>
    </row>
    <row r="90" spans="1:3">
      <c r="A90" s="2" t="s">
        <v>230</v>
      </c>
      <c r="B90" s="2" t="s">
        <v>231</v>
      </c>
      <c r="C90" s="2" t="s">
        <v>231</v>
      </c>
    </row>
    <row r="91" spans="1:3">
      <c r="A91" s="2" t="s">
        <v>210</v>
      </c>
      <c r="B91" s="2" t="s">
        <v>230</v>
      </c>
      <c r="C91" s="2" t="s">
        <v>210</v>
      </c>
    </row>
    <row r="92" spans="1:3">
      <c r="A92" s="2" t="s">
        <v>210</v>
      </c>
      <c r="B92" s="2" t="s">
        <v>210</v>
      </c>
      <c r="C92" s="2" t="s">
        <v>210</v>
      </c>
    </row>
    <row r="93" spans="1:3">
      <c r="A93" s="2" t="s">
        <v>210</v>
      </c>
      <c r="B93" s="2" t="s">
        <v>231</v>
      </c>
      <c r="C93" s="2" t="s">
        <v>231</v>
      </c>
    </row>
    <row r="94" spans="1:3">
      <c r="A94" s="2" t="s">
        <v>231</v>
      </c>
      <c r="B94" s="2" t="s">
        <v>230</v>
      </c>
      <c r="C94" s="2" t="s">
        <v>231</v>
      </c>
    </row>
    <row r="95" spans="1:3">
      <c r="A95" s="2" t="s">
        <v>231</v>
      </c>
      <c r="B95" s="2" t="s">
        <v>210</v>
      </c>
      <c r="C95" s="2" t="s">
        <v>231</v>
      </c>
    </row>
    <row r="96" spans="1:3">
      <c r="A96" s="2" t="s">
        <v>231</v>
      </c>
      <c r="B96" s="2" t="s">
        <v>231</v>
      </c>
      <c r="C96" s="2" t="s">
        <v>231</v>
      </c>
    </row>
    <row r="99" spans="1:3" ht="15" customHeight="1">
      <c r="A99" s="120" t="s">
        <v>236</v>
      </c>
      <c r="B99" s="120"/>
      <c r="C99" s="11"/>
    </row>
    <row r="100" spans="1:3">
      <c r="A100" s="2">
        <v>1</v>
      </c>
      <c r="B100" s="2" t="s">
        <v>231</v>
      </c>
    </row>
    <row r="101" spans="1:3">
      <c r="A101" s="2">
        <v>2</v>
      </c>
      <c r="B101" s="2" t="s">
        <v>231</v>
      </c>
    </row>
    <row r="102" spans="1:3">
      <c r="A102" s="2">
        <v>3</v>
      </c>
      <c r="B102" s="2" t="s">
        <v>231</v>
      </c>
    </row>
    <row r="103" spans="1:3">
      <c r="A103" s="2">
        <v>4</v>
      </c>
      <c r="B103" s="2" t="s">
        <v>231</v>
      </c>
    </row>
    <row r="104" spans="1:3">
      <c r="A104" s="2">
        <v>5</v>
      </c>
      <c r="B104" s="2" t="s">
        <v>231</v>
      </c>
    </row>
    <row r="105" spans="1:3">
      <c r="A105" s="2">
        <v>6</v>
      </c>
      <c r="B105" s="2" t="s">
        <v>231</v>
      </c>
    </row>
    <row r="106" spans="1:3">
      <c r="A106" s="2">
        <v>7</v>
      </c>
      <c r="B106" s="2" t="s">
        <v>231</v>
      </c>
    </row>
    <row r="107" spans="1:3">
      <c r="A107" s="2">
        <v>8</v>
      </c>
      <c r="B107" s="2" t="s">
        <v>231</v>
      </c>
    </row>
    <row r="108" spans="1:3">
      <c r="A108" s="2">
        <v>9</v>
      </c>
      <c r="B108" s="2" t="s">
        <v>231</v>
      </c>
    </row>
    <row r="109" spans="1:3">
      <c r="A109" s="2">
        <v>10</v>
      </c>
      <c r="B109" s="2" t="s">
        <v>231</v>
      </c>
    </row>
    <row r="110" spans="1:3">
      <c r="A110" s="2">
        <v>11</v>
      </c>
      <c r="B110" s="2" t="s">
        <v>231</v>
      </c>
    </row>
    <row r="111" spans="1:3">
      <c r="A111" s="2">
        <v>12</v>
      </c>
      <c r="B111" s="2" t="s">
        <v>231</v>
      </c>
    </row>
    <row r="112" spans="1:3">
      <c r="A112" s="2">
        <v>13</v>
      </c>
      <c r="B112" s="2" t="s">
        <v>231</v>
      </c>
    </row>
    <row r="113" spans="1:2">
      <c r="A113" s="2">
        <v>14</v>
      </c>
      <c r="B113" s="2" t="s">
        <v>231</v>
      </c>
    </row>
    <row r="114" spans="1:2">
      <c r="A114" s="2">
        <v>15</v>
      </c>
      <c r="B114" s="2" t="s">
        <v>231</v>
      </c>
    </row>
    <row r="115" spans="1:2">
      <c r="A115" s="2">
        <v>16</v>
      </c>
      <c r="B115" s="2" t="s">
        <v>231</v>
      </c>
    </row>
    <row r="116" spans="1:2">
      <c r="A116" s="2">
        <v>17</v>
      </c>
      <c r="B116" s="2" t="s">
        <v>231</v>
      </c>
    </row>
    <row r="117" spans="1:2">
      <c r="A117" s="2">
        <v>18</v>
      </c>
      <c r="B117" s="2" t="s">
        <v>231</v>
      </c>
    </row>
    <row r="118" spans="1:2">
      <c r="A118" s="2">
        <v>19</v>
      </c>
      <c r="B118" s="2" t="s">
        <v>231</v>
      </c>
    </row>
    <row r="119" spans="1:2">
      <c r="A119" s="2">
        <v>20</v>
      </c>
      <c r="B119" s="2" t="s">
        <v>231</v>
      </c>
    </row>
    <row r="120" spans="1:2">
      <c r="A120" s="2">
        <v>21</v>
      </c>
      <c r="B120" s="2" t="s">
        <v>231</v>
      </c>
    </row>
    <row r="121" spans="1:2">
      <c r="A121" s="2">
        <v>22</v>
      </c>
      <c r="B121" s="2" t="s">
        <v>231</v>
      </c>
    </row>
    <row r="122" spans="1:2">
      <c r="A122" s="2">
        <v>23</v>
      </c>
      <c r="B122" s="2" t="s">
        <v>231</v>
      </c>
    </row>
    <row r="123" spans="1:2">
      <c r="A123" s="2">
        <v>24</v>
      </c>
      <c r="B123" s="2" t="s">
        <v>231</v>
      </c>
    </row>
    <row r="124" spans="1:2">
      <c r="A124" s="2">
        <v>25</v>
      </c>
      <c r="B124" s="2" t="s">
        <v>231</v>
      </c>
    </row>
    <row r="125" spans="1:2">
      <c r="A125" s="2">
        <v>26</v>
      </c>
      <c r="B125" s="2" t="s">
        <v>231</v>
      </c>
    </row>
    <row r="126" spans="1:2">
      <c r="A126" s="2">
        <v>27</v>
      </c>
      <c r="B126" s="2" t="s">
        <v>231</v>
      </c>
    </row>
    <row r="127" spans="1:2">
      <c r="A127" s="2">
        <v>28</v>
      </c>
      <c r="B127" s="2" t="s">
        <v>231</v>
      </c>
    </row>
    <row r="128" spans="1:2">
      <c r="A128" s="2">
        <v>29</v>
      </c>
      <c r="B128" s="2" t="s">
        <v>231</v>
      </c>
    </row>
    <row r="129" spans="1:2">
      <c r="A129" s="2">
        <v>30</v>
      </c>
      <c r="B129" s="2" t="s">
        <v>231</v>
      </c>
    </row>
    <row r="130" spans="1:2">
      <c r="A130" s="2">
        <v>31</v>
      </c>
      <c r="B130" s="2" t="s">
        <v>231</v>
      </c>
    </row>
    <row r="131" spans="1:2">
      <c r="A131" s="2">
        <v>32</v>
      </c>
      <c r="B131" s="2" t="s">
        <v>231</v>
      </c>
    </row>
    <row r="132" spans="1:2">
      <c r="A132" s="2">
        <v>33</v>
      </c>
      <c r="B132" s="2" t="s">
        <v>231</v>
      </c>
    </row>
    <row r="133" spans="1:2">
      <c r="A133" s="2">
        <v>34</v>
      </c>
      <c r="B133" s="2" t="s">
        <v>231</v>
      </c>
    </row>
    <row r="134" spans="1:2">
      <c r="A134" s="2">
        <v>35</v>
      </c>
      <c r="B134" s="2" t="s">
        <v>231</v>
      </c>
    </row>
    <row r="135" spans="1:2">
      <c r="A135" s="2">
        <v>36</v>
      </c>
      <c r="B135" s="2" t="s">
        <v>231</v>
      </c>
    </row>
    <row r="136" spans="1:2">
      <c r="A136" s="2">
        <v>37</v>
      </c>
      <c r="B136" s="2" t="s">
        <v>231</v>
      </c>
    </row>
    <row r="137" spans="1:2">
      <c r="A137" s="2">
        <v>38</v>
      </c>
      <c r="B137" s="2" t="s">
        <v>231</v>
      </c>
    </row>
    <row r="138" spans="1:2">
      <c r="A138" s="2">
        <v>39</v>
      </c>
      <c r="B138" s="2" t="s">
        <v>231</v>
      </c>
    </row>
    <row r="139" spans="1:2">
      <c r="A139" s="2">
        <v>40</v>
      </c>
      <c r="B139" s="2" t="s">
        <v>231</v>
      </c>
    </row>
    <row r="140" spans="1:2">
      <c r="A140" s="2">
        <v>41</v>
      </c>
      <c r="B140" s="2" t="s">
        <v>231</v>
      </c>
    </row>
    <row r="141" spans="1:2">
      <c r="A141" s="2">
        <v>42</v>
      </c>
      <c r="B141" s="2" t="s">
        <v>231</v>
      </c>
    </row>
    <row r="142" spans="1:2">
      <c r="A142" s="2">
        <v>43</v>
      </c>
      <c r="B142" s="2" t="s">
        <v>231</v>
      </c>
    </row>
    <row r="143" spans="1:2">
      <c r="A143" s="2">
        <v>44</v>
      </c>
      <c r="B143" s="2" t="s">
        <v>231</v>
      </c>
    </row>
    <row r="144" spans="1:2">
      <c r="A144" s="2">
        <v>45</v>
      </c>
      <c r="B144" s="2" t="s">
        <v>231</v>
      </c>
    </row>
    <row r="145" spans="1:2">
      <c r="A145" s="2">
        <v>46</v>
      </c>
      <c r="B145" s="2" t="s">
        <v>231</v>
      </c>
    </row>
    <row r="146" spans="1:2">
      <c r="A146" s="2">
        <v>47</v>
      </c>
      <c r="B146" s="2" t="s">
        <v>231</v>
      </c>
    </row>
    <row r="147" spans="1:2">
      <c r="A147" s="2">
        <v>48</v>
      </c>
      <c r="B147" s="2" t="s">
        <v>231</v>
      </c>
    </row>
    <row r="148" spans="1:2">
      <c r="A148" s="2">
        <v>49</v>
      </c>
      <c r="B148" s="2" t="s">
        <v>231</v>
      </c>
    </row>
    <row r="149" spans="1:2">
      <c r="A149" s="2">
        <v>50</v>
      </c>
      <c r="B149" s="2" t="s">
        <v>210</v>
      </c>
    </row>
    <row r="150" spans="1:2">
      <c r="A150" s="2">
        <v>51</v>
      </c>
      <c r="B150" s="2" t="s">
        <v>210</v>
      </c>
    </row>
    <row r="151" spans="1:2">
      <c r="A151" s="2">
        <v>52</v>
      </c>
      <c r="B151" s="2" t="s">
        <v>210</v>
      </c>
    </row>
    <row r="152" spans="1:2">
      <c r="A152" s="2">
        <v>53</v>
      </c>
      <c r="B152" s="2" t="s">
        <v>210</v>
      </c>
    </row>
    <row r="153" spans="1:2">
      <c r="A153" s="2">
        <v>54</v>
      </c>
      <c r="B153" s="2" t="s">
        <v>210</v>
      </c>
    </row>
    <row r="154" spans="1:2">
      <c r="A154" s="2">
        <v>55</v>
      </c>
      <c r="B154" s="2" t="s">
        <v>210</v>
      </c>
    </row>
    <row r="155" spans="1:2">
      <c r="A155" s="2">
        <v>56</v>
      </c>
      <c r="B155" s="2" t="s">
        <v>210</v>
      </c>
    </row>
    <row r="156" spans="1:2">
      <c r="A156" s="2">
        <v>57</v>
      </c>
      <c r="B156" s="2" t="s">
        <v>210</v>
      </c>
    </row>
    <row r="157" spans="1:2">
      <c r="A157" s="2">
        <v>58</v>
      </c>
      <c r="B157" s="2" t="s">
        <v>210</v>
      </c>
    </row>
    <row r="158" spans="1:2">
      <c r="A158" s="2">
        <v>59</v>
      </c>
      <c r="B158" s="2" t="s">
        <v>210</v>
      </c>
    </row>
    <row r="159" spans="1:2">
      <c r="A159" s="2">
        <v>60</v>
      </c>
      <c r="B159" s="2" t="s">
        <v>210</v>
      </c>
    </row>
    <row r="160" spans="1:2">
      <c r="A160" s="2">
        <v>61</v>
      </c>
      <c r="B160" s="2" t="s">
        <v>210</v>
      </c>
    </row>
    <row r="161" spans="1:2">
      <c r="A161" s="2">
        <v>62</v>
      </c>
      <c r="B161" s="2" t="s">
        <v>210</v>
      </c>
    </row>
    <row r="162" spans="1:2">
      <c r="A162" s="2">
        <v>63</v>
      </c>
      <c r="B162" s="2" t="s">
        <v>210</v>
      </c>
    </row>
    <row r="163" spans="1:2">
      <c r="A163" s="2">
        <v>64</v>
      </c>
      <c r="B163" s="2" t="s">
        <v>210</v>
      </c>
    </row>
    <row r="164" spans="1:2">
      <c r="A164" s="2">
        <v>65</v>
      </c>
      <c r="B164" s="2" t="s">
        <v>210</v>
      </c>
    </row>
    <row r="165" spans="1:2">
      <c r="A165" s="2">
        <v>66</v>
      </c>
      <c r="B165" s="2" t="s">
        <v>210</v>
      </c>
    </row>
    <row r="166" spans="1:2">
      <c r="A166" s="2">
        <v>67</v>
      </c>
      <c r="B166" s="2" t="s">
        <v>210</v>
      </c>
    </row>
    <row r="167" spans="1:2">
      <c r="A167" s="2">
        <v>68</v>
      </c>
      <c r="B167" s="2" t="s">
        <v>210</v>
      </c>
    </row>
    <row r="168" spans="1:2">
      <c r="A168" s="2">
        <v>69</v>
      </c>
      <c r="B168" s="2" t="s">
        <v>210</v>
      </c>
    </row>
    <row r="169" spans="1:2">
      <c r="A169" s="2">
        <v>70</v>
      </c>
      <c r="B169" s="2" t="s">
        <v>210</v>
      </c>
    </row>
    <row r="170" spans="1:2">
      <c r="A170" s="2">
        <v>71</v>
      </c>
      <c r="B170" s="2" t="s">
        <v>210</v>
      </c>
    </row>
    <row r="171" spans="1:2">
      <c r="A171" s="2">
        <v>72</v>
      </c>
      <c r="B171" s="2" t="s">
        <v>210</v>
      </c>
    </row>
    <row r="172" spans="1:2">
      <c r="A172" s="2">
        <v>73</v>
      </c>
      <c r="B172" s="2" t="s">
        <v>210</v>
      </c>
    </row>
    <row r="173" spans="1:2">
      <c r="A173" s="2">
        <v>74</v>
      </c>
      <c r="B173" s="2" t="s">
        <v>210</v>
      </c>
    </row>
    <row r="174" spans="1:2">
      <c r="A174" s="2">
        <v>75</v>
      </c>
      <c r="B174" s="2" t="s">
        <v>210</v>
      </c>
    </row>
    <row r="175" spans="1:2">
      <c r="A175" s="2">
        <v>76</v>
      </c>
      <c r="B175" s="2" t="s">
        <v>210</v>
      </c>
    </row>
    <row r="176" spans="1:2">
      <c r="A176" s="2">
        <v>77</v>
      </c>
      <c r="B176" s="2" t="s">
        <v>210</v>
      </c>
    </row>
    <row r="177" spans="1:2">
      <c r="A177" s="2">
        <v>78</v>
      </c>
      <c r="B177" s="2" t="s">
        <v>210</v>
      </c>
    </row>
    <row r="178" spans="1:2">
      <c r="A178" s="2">
        <v>79</v>
      </c>
      <c r="B178" s="2" t="s">
        <v>210</v>
      </c>
    </row>
    <row r="179" spans="1:2">
      <c r="A179" s="2">
        <v>80</v>
      </c>
      <c r="B179" s="2" t="s">
        <v>210</v>
      </c>
    </row>
    <row r="180" spans="1:2">
      <c r="A180" s="2">
        <v>81</v>
      </c>
      <c r="B180" s="2" t="s">
        <v>210</v>
      </c>
    </row>
    <row r="181" spans="1:2">
      <c r="A181" s="2">
        <v>82</v>
      </c>
      <c r="B181" s="2" t="s">
        <v>210</v>
      </c>
    </row>
    <row r="182" spans="1:2">
      <c r="A182" s="2">
        <v>83</v>
      </c>
      <c r="B182" s="2" t="s">
        <v>210</v>
      </c>
    </row>
    <row r="183" spans="1:2">
      <c r="A183" s="2">
        <v>84</v>
      </c>
      <c r="B183" s="2" t="s">
        <v>210</v>
      </c>
    </row>
    <row r="184" spans="1:2">
      <c r="A184" s="2">
        <v>85</v>
      </c>
      <c r="B184" s="2" t="s">
        <v>210</v>
      </c>
    </row>
    <row r="185" spans="1:2">
      <c r="A185" s="2">
        <v>86</v>
      </c>
      <c r="B185" s="2" t="s">
        <v>210</v>
      </c>
    </row>
    <row r="186" spans="1:2">
      <c r="A186" s="2">
        <v>87</v>
      </c>
      <c r="B186" s="2" t="s">
        <v>210</v>
      </c>
    </row>
    <row r="187" spans="1:2">
      <c r="A187" s="2">
        <v>88</v>
      </c>
      <c r="B187" s="2" t="s">
        <v>210</v>
      </c>
    </row>
    <row r="188" spans="1:2">
      <c r="A188" s="2">
        <v>89</v>
      </c>
      <c r="B188" s="2" t="s">
        <v>210</v>
      </c>
    </row>
    <row r="189" spans="1:2">
      <c r="A189" s="2">
        <v>90</v>
      </c>
      <c r="B189" s="2" t="s">
        <v>210</v>
      </c>
    </row>
    <row r="190" spans="1:2">
      <c r="A190" s="2">
        <v>91</v>
      </c>
      <c r="B190" s="2" t="s">
        <v>210</v>
      </c>
    </row>
    <row r="191" spans="1:2">
      <c r="A191" s="2">
        <v>92</v>
      </c>
      <c r="B191" s="2" t="s">
        <v>210</v>
      </c>
    </row>
    <row r="192" spans="1:2">
      <c r="A192" s="2">
        <v>93</v>
      </c>
      <c r="B192" s="2" t="s">
        <v>210</v>
      </c>
    </row>
    <row r="193" spans="1:2">
      <c r="A193" s="2">
        <v>94</v>
      </c>
      <c r="B193" s="2" t="s">
        <v>210</v>
      </c>
    </row>
    <row r="194" spans="1:2">
      <c r="A194" s="2">
        <v>95</v>
      </c>
      <c r="B194" s="2" t="s">
        <v>210</v>
      </c>
    </row>
    <row r="195" spans="1:2">
      <c r="A195" s="2">
        <v>96</v>
      </c>
      <c r="B195" s="2" t="s">
        <v>210</v>
      </c>
    </row>
    <row r="196" spans="1:2">
      <c r="A196" s="2">
        <v>97</v>
      </c>
      <c r="B196" s="2" t="s">
        <v>210</v>
      </c>
    </row>
    <row r="197" spans="1:2">
      <c r="A197" s="2">
        <v>98</v>
      </c>
      <c r="B197" s="2" t="s">
        <v>210</v>
      </c>
    </row>
    <row r="198" spans="1:2">
      <c r="A198" s="2">
        <v>99</v>
      </c>
      <c r="B198" s="2" t="s">
        <v>210</v>
      </c>
    </row>
    <row r="199" spans="1:2">
      <c r="A199" s="2">
        <v>100</v>
      </c>
      <c r="B199" s="2" t="s">
        <v>230</v>
      </c>
    </row>
    <row r="201" spans="1:2" ht="69.75" customHeight="1">
      <c r="A201" s="121" t="s">
        <v>237</v>
      </c>
      <c r="B201" s="121" t="s">
        <v>238</v>
      </c>
    </row>
    <row r="202" spans="1:2">
      <c r="A202" s="122"/>
      <c r="B202" s="122"/>
    </row>
    <row r="203" spans="1:2">
      <c r="A203" s="2" t="s">
        <v>239</v>
      </c>
      <c r="B203" s="2" t="s">
        <v>239</v>
      </c>
    </row>
    <row r="204" spans="1:2">
      <c r="A204" s="2" t="s">
        <v>240</v>
      </c>
      <c r="B204" s="2" t="s">
        <v>241</v>
      </c>
    </row>
    <row r="205" spans="1:2">
      <c r="A205" s="2"/>
      <c r="B205" s="2" t="s">
        <v>240</v>
      </c>
    </row>
    <row r="207" spans="1:2" ht="15" customHeight="1">
      <c r="A207" s="120" t="s">
        <v>242</v>
      </c>
      <c r="B207" s="120"/>
    </row>
    <row r="208" spans="1:2">
      <c r="A208" s="1" t="s">
        <v>239</v>
      </c>
      <c r="B208" s="2">
        <v>2</v>
      </c>
    </row>
    <row r="209" spans="1:3">
      <c r="A209" s="1" t="s">
        <v>241</v>
      </c>
      <c r="B209" s="2">
        <v>1</v>
      </c>
    </row>
    <row r="210" spans="1:3">
      <c r="A210" s="1" t="s">
        <v>240</v>
      </c>
      <c r="B210" s="2">
        <v>0</v>
      </c>
    </row>
    <row r="214" spans="1:3">
      <c r="A214" s="1" t="s">
        <v>243</v>
      </c>
      <c r="B214" s="1" t="s">
        <v>244</v>
      </c>
      <c r="C214" s="1" t="s">
        <v>245</v>
      </c>
    </row>
    <row r="215" spans="1:3">
      <c r="A215" s="2" t="s">
        <v>230</v>
      </c>
      <c r="B215" s="2" t="s">
        <v>239</v>
      </c>
      <c r="C215" s="2">
        <v>2</v>
      </c>
    </row>
    <row r="216" spans="1:3">
      <c r="A216" s="2" t="s">
        <v>230</v>
      </c>
      <c r="B216" s="2" t="s">
        <v>240</v>
      </c>
      <c r="C216" s="2">
        <v>0</v>
      </c>
    </row>
    <row r="217" spans="1:3">
      <c r="A217" s="2" t="s">
        <v>210</v>
      </c>
      <c r="B217" s="2" t="s">
        <v>239</v>
      </c>
      <c r="C217" s="2">
        <v>1</v>
      </c>
    </row>
    <row r="218" spans="1:3">
      <c r="A218" s="2" t="s">
        <v>210</v>
      </c>
      <c r="B218" s="2" t="s">
        <v>240</v>
      </c>
      <c r="C218" s="2">
        <v>0</v>
      </c>
    </row>
    <row r="219" spans="1:3">
      <c r="A219" s="2" t="s">
        <v>231</v>
      </c>
      <c r="B219" s="2" t="s">
        <v>239</v>
      </c>
      <c r="C219" s="2">
        <v>0</v>
      </c>
    </row>
    <row r="220" spans="1:3">
      <c r="A220" s="2" t="s">
        <v>231</v>
      </c>
      <c r="B220" s="2" t="s">
        <v>240</v>
      </c>
      <c r="C220" s="2">
        <v>0</v>
      </c>
    </row>
    <row r="222" spans="1:3">
      <c r="A222" s="1" t="s">
        <v>246</v>
      </c>
      <c r="B222" s="1" t="s">
        <v>247</v>
      </c>
      <c r="C222" s="1" t="s">
        <v>248</v>
      </c>
    </row>
    <row r="223" spans="1:3">
      <c r="A223" s="2" t="s">
        <v>230</v>
      </c>
      <c r="B223" s="2" t="s">
        <v>239</v>
      </c>
      <c r="C223" s="2">
        <v>2</v>
      </c>
    </row>
    <row r="224" spans="1:3">
      <c r="A224" s="2" t="s">
        <v>230</v>
      </c>
      <c r="B224" s="2" t="s">
        <v>241</v>
      </c>
      <c r="C224" s="2">
        <v>1</v>
      </c>
    </row>
    <row r="225" spans="1:5">
      <c r="A225" s="2" t="s">
        <v>230</v>
      </c>
      <c r="B225" s="2" t="s">
        <v>240</v>
      </c>
      <c r="C225" s="2">
        <v>0</v>
      </c>
    </row>
    <row r="226" spans="1:5">
      <c r="A226" s="2" t="s">
        <v>210</v>
      </c>
      <c r="B226" s="2" t="s">
        <v>239</v>
      </c>
      <c r="C226" s="2">
        <v>1</v>
      </c>
    </row>
    <row r="227" spans="1:5">
      <c r="A227" s="2" t="s">
        <v>210</v>
      </c>
      <c r="B227" s="2" t="s">
        <v>241</v>
      </c>
      <c r="C227" s="2">
        <v>0</v>
      </c>
      <c r="E227" s="3"/>
    </row>
    <row r="228" spans="1:5">
      <c r="A228" s="2" t="s">
        <v>210</v>
      </c>
      <c r="B228" s="2" t="s">
        <v>240</v>
      </c>
      <c r="C228" s="2">
        <v>0</v>
      </c>
    </row>
    <row r="229" spans="1:5">
      <c r="A229" s="2" t="s">
        <v>231</v>
      </c>
      <c r="B229" s="2" t="s">
        <v>239</v>
      </c>
      <c r="C229" s="2">
        <v>0</v>
      </c>
    </row>
    <row r="230" spans="1:5">
      <c r="A230" s="2" t="s">
        <v>231</v>
      </c>
      <c r="B230" s="2" t="s">
        <v>241</v>
      </c>
      <c r="C230" s="2">
        <v>0</v>
      </c>
      <c r="E230" s="3"/>
    </row>
    <row r="231" spans="1:5">
      <c r="A231" s="2" t="s">
        <v>231</v>
      </c>
      <c r="B231" s="2" t="s">
        <v>240</v>
      </c>
      <c r="C231" s="2">
        <v>0</v>
      </c>
    </row>
    <row r="233" spans="1:5">
      <c r="A233" s="12" t="s">
        <v>249</v>
      </c>
      <c r="B233" s="1" t="s">
        <v>203</v>
      </c>
      <c r="C233" s="1" t="s">
        <v>204</v>
      </c>
      <c r="E233" s="3"/>
    </row>
    <row r="234" spans="1:5">
      <c r="A234" s="12">
        <v>1</v>
      </c>
      <c r="B234" s="2" t="s">
        <v>213</v>
      </c>
      <c r="C234" s="2" t="s">
        <v>206</v>
      </c>
    </row>
    <row r="235" spans="1:5">
      <c r="A235" s="12">
        <v>2</v>
      </c>
      <c r="B235" s="2" t="s">
        <v>211</v>
      </c>
      <c r="C235" s="2" t="s">
        <v>208</v>
      </c>
    </row>
    <row r="236" spans="1:5">
      <c r="A236" s="12">
        <v>3</v>
      </c>
      <c r="B236" s="2" t="s">
        <v>250</v>
      </c>
      <c r="C236" s="2" t="s">
        <v>210</v>
      </c>
    </row>
    <row r="237" spans="1:5">
      <c r="A237" s="12">
        <v>4</v>
      </c>
      <c r="B237" s="2" t="s">
        <v>207</v>
      </c>
      <c r="C237" s="2" t="s">
        <v>212</v>
      </c>
    </row>
    <row r="238" spans="1:5">
      <c r="A238" s="12">
        <v>5</v>
      </c>
      <c r="B238" s="2" t="s">
        <v>205</v>
      </c>
      <c r="C238" s="2" t="s">
        <v>214</v>
      </c>
    </row>
    <row r="240" spans="1:5">
      <c r="A240" s="1" t="s">
        <v>251</v>
      </c>
    </row>
    <row r="241" spans="1:1">
      <c r="A241" s="2" t="s">
        <v>252</v>
      </c>
    </row>
    <row r="242" spans="1:1">
      <c r="A242" s="2" t="s">
        <v>253</v>
      </c>
    </row>
    <row r="243" spans="1:1">
      <c r="A243" s="2" t="s">
        <v>254</v>
      </c>
    </row>
    <row r="244" spans="1:1">
      <c r="A244" s="2" t="s">
        <v>255</v>
      </c>
    </row>
    <row r="246" spans="1:1">
      <c r="A246" s="1" t="s">
        <v>256</v>
      </c>
    </row>
    <row r="247" spans="1:1">
      <c r="A247" s="2" t="s">
        <v>221</v>
      </c>
    </row>
    <row r="248" spans="1:1">
      <c r="A248" s="2" t="s">
        <v>220</v>
      </c>
    </row>
    <row r="250" spans="1:1" ht="28.5" customHeight="1">
      <c r="A250" s="10" t="s">
        <v>257</v>
      </c>
    </row>
    <row r="251" spans="1:1">
      <c r="A251" s="2" t="s">
        <v>258</v>
      </c>
    </row>
    <row r="252" spans="1:1">
      <c r="A252" s="2" t="s">
        <v>259</v>
      </c>
    </row>
    <row r="253" spans="1:1">
      <c r="A253" s="2" t="s">
        <v>260</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7" priority="5" operator="equal">
      <formula>"CATASTROFICO"</formula>
    </cfRule>
    <cfRule type="cellIs" dxfId="6" priority="6" operator="equal">
      <formula>"MAYOR"</formula>
    </cfRule>
    <cfRule type="cellIs" dxfId="5" priority="8" operator="equal">
      <formula>"MENOR"</formula>
    </cfRule>
    <cfRule type="cellIs" dxfId="4" priority="9" operator="equal">
      <formula>"INSIGNIFICANTE"</formula>
    </cfRule>
  </conditionalFormatting>
  <conditionalFormatting sqref="B32:C56">
    <cfRule type="cellIs" dxfId="3" priority="3" operator="equal">
      <formula>"MODERADO"</formula>
    </cfRule>
  </conditionalFormatting>
  <conditionalFormatting sqref="C32:C56">
    <cfRule type="cellIs" dxfId="2" priority="1" operator="equal">
      <formula>"EXTREMO"</formula>
    </cfRule>
    <cfRule type="cellIs" dxfId="1" priority="2" operator="equal">
      <formula>"ALTO"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8362D2-B841-4CF3-AD56-0091BDAAE464}"/>
</file>

<file path=customXml/itemProps2.xml><?xml version="1.0" encoding="utf-8"?>
<ds:datastoreItem xmlns:ds="http://schemas.openxmlformats.org/officeDocument/2006/customXml" ds:itemID="{B31E8AF8-39B7-4FB2-B2A4-7C87A50B7B26}"/>
</file>

<file path=customXml/itemProps3.xml><?xml version="1.0" encoding="utf-8"?>
<ds:datastoreItem xmlns:ds="http://schemas.openxmlformats.org/officeDocument/2006/customXml" ds:itemID="{DA8A874F-4878-45DC-B0DC-879025089F5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2023-12-12T14:53:06Z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