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29"/>
  <workbookPr defaultThemeVersion="166925"/>
  <mc:AlternateContent xmlns:mc="http://schemas.openxmlformats.org/markup-compatibility/2006">
    <mc:Choice Requires="x15">
      <x15ac:absPath xmlns:x15ac="http://schemas.microsoft.com/office/spreadsheetml/2010/11/ac" url="https://idpyba-my.sharepoint.com/personal/d_mora_animalesbog_gov_co/Documents/Equipo Personal/IDPYBA/Riesgos SEPT 2021/"/>
    </mc:Choice>
  </mc:AlternateContent>
  <xr:revisionPtr revIDLastSave="858" documentId="8_{7C55BD36-5FA9-4DC4-A70C-2DBAB9227AD4}" xr6:coauthVersionLast="47" xr6:coauthVersionMax="48" xr10:uidLastSave="{737FFC9B-3A0C-481A-A73F-4B6313F3DF5C}"/>
  <bookViews>
    <workbookView xWindow="-120" yWindow="-120" windowWidth="21840" windowHeight="13140" tabRatio="792" xr2:uid="{00000000-000D-0000-FFFF-FFFF00000000}"/>
  </bookViews>
  <sheets>
    <sheet name="RIESGOS DE GESTIÓN H1" sheetId="1" r:id="rId1"/>
    <sheet name="Listas" sheetId="3" state="hidden"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K8" i="1" l="1"/>
  <c r="AJ8" i="1"/>
  <c r="AI8" i="1"/>
  <c r="AI11" i="1"/>
  <c r="AK11" i="1"/>
  <c r="AD7" i="1"/>
  <c r="AB7" i="1"/>
  <c r="AE7" i="1" s="1"/>
  <c r="Z7" i="1"/>
  <c r="Y7" i="1"/>
  <c r="AB10" i="1"/>
  <c r="AB9" i="1"/>
  <c r="AB8" i="1" l="1"/>
  <c r="AB11" i="1"/>
  <c r="AB12" i="1"/>
  <c r="AB13" i="1"/>
  <c r="S12" i="1"/>
  <c r="S11" i="1"/>
  <c r="S8" i="1"/>
  <c r="Q12" i="1"/>
  <c r="Q11" i="1"/>
  <c r="Q8" i="1"/>
  <c r="Z8" i="1" l="1"/>
  <c r="Z9" i="1"/>
  <c r="Z10" i="1"/>
  <c r="Z11" i="1"/>
  <c r="Z12" i="1"/>
  <c r="Y8" i="1"/>
  <c r="Y9" i="1"/>
  <c r="Y10" i="1"/>
  <c r="Y11" i="1"/>
  <c r="Y12" i="1"/>
  <c r="R7" i="1"/>
  <c r="R8" i="1"/>
  <c r="T7" i="1"/>
  <c r="T8" i="1"/>
  <c r="T9" i="1"/>
  <c r="T10" i="1"/>
  <c r="T11" i="1"/>
  <c r="T12" i="1"/>
  <c r="T13" i="1"/>
  <c r="AD8" i="1"/>
  <c r="AE8" i="1" s="1"/>
  <c r="AD9" i="1"/>
  <c r="AD10" i="1"/>
  <c r="AE10" i="1" s="1"/>
  <c r="AD11" i="1"/>
  <c r="AD12" i="1"/>
  <c r="AD13" i="1"/>
  <c r="R9" i="1"/>
  <c r="R10" i="1"/>
  <c r="R11" i="1"/>
  <c r="R12" i="1"/>
  <c r="R13" i="1"/>
  <c r="L8" i="1"/>
  <c r="M8" i="1" s="1"/>
  <c r="N9" i="1"/>
  <c r="N10" i="1"/>
  <c r="L11" i="1"/>
  <c r="M11" i="1" s="1"/>
  <c r="L12" i="1"/>
  <c r="M12" i="1" s="1"/>
  <c r="N8" i="1" l="1"/>
  <c r="N12" i="1"/>
  <c r="N11" i="1"/>
  <c r="N7" i="1"/>
  <c r="N13" i="1"/>
  <c r="AE11" i="1"/>
  <c r="AE12" i="1"/>
  <c r="AI12" i="1" s="1"/>
  <c r="AK12" i="1" s="1"/>
  <c r="AE9" i="1"/>
  <c r="AI7" i="1"/>
  <c r="U12" i="1"/>
  <c r="U11" i="1"/>
  <c r="U8" i="1"/>
  <c r="AI9" i="1" l="1"/>
  <c r="AI10" i="1" s="1"/>
  <c r="AJ11" i="1"/>
  <c r="AL11" i="1"/>
  <c r="AJ12" i="1"/>
  <c r="AL12" i="1"/>
  <c r="V9" i="1"/>
  <c r="V12" i="1"/>
  <c r="W12" i="1" s="1"/>
  <c r="AN12" i="1"/>
  <c r="AM12" i="1" s="1"/>
  <c r="V8" i="1"/>
  <c r="W8" i="1" s="1"/>
  <c r="AN8" i="1"/>
  <c r="AM8" i="1" s="1"/>
  <c r="V11" i="1"/>
  <c r="W11" i="1" s="1"/>
  <c r="AN11" i="1"/>
  <c r="AM11" i="1" s="1"/>
  <c r="V10" i="1"/>
  <c r="V7" i="1"/>
  <c r="AL8" i="1"/>
  <c r="AL10" i="1"/>
  <c r="AL7" i="1"/>
  <c r="V13" i="1"/>
  <c r="AL13" i="1"/>
  <c r="AO8" i="1" l="1"/>
  <c r="AL9" i="1"/>
  <c r="AO12" i="1"/>
  <c r="AO1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<sst xmlns="http://schemas.openxmlformats.org/spreadsheetml/2006/main" count="674" uniqueCount="277">
  <si>
    <t>PROCESO DIRECCIONAMIENTO ESTRATÉGICO</t>
  </si>
  <si>
    <t>MAPA DE RIESGOS</t>
  </si>
  <si>
    <t>Código: PE01-PR03-F01</t>
  </si>
  <si>
    <t>Versión: 5.0</t>
  </si>
  <si>
    <t>ITEM</t>
  </si>
  <si>
    <t>PROCESO/AREA</t>
  </si>
  <si>
    <t>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</si>
  <si>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</si>
  <si>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</si>
  <si>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</si>
  <si>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</si>
  <si>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</si>
  <si>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</si>
  <si>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</si>
  <si>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</si>
  <si>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</si>
  <si>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</si>
  <si>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</si>
  <si>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</si>
  <si>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</si>
  <si>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</si>
  <si>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</si>
  <si>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</si>
  <si>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</si>
  <si>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</si>
  <si>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Raíz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</si>
  <si>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</si>
  <si>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</si>
  <si>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</si>
  <si>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</si>
  <si>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</si>
  <si>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</si>
  <si>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</si>
  <si>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</si>
  <si>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</si>
  <si>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</si>
  <si>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</si>
  <si>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Implementación</t>
  </si>
  <si>
    <t>Calificación</t>
  </si>
  <si>
    <t>Documentación</t>
  </si>
  <si>
    <t>Evidencia</t>
  </si>
  <si>
    <t>Plan de Acción</t>
  </si>
  <si>
    <t>Responsable (Subdirección u Oficina- Cargo)</t>
  </si>
  <si>
    <t>Fecha de Implementación</t>
  </si>
  <si>
    <t>Fecha de Seguimiento</t>
  </si>
  <si>
    <t>Estado</t>
  </si>
  <si>
    <t>Indicador Gestión del Riesgo</t>
  </si>
  <si>
    <t>AUTOCONTROL
(LIDER DEL PROCESO)</t>
  </si>
  <si>
    <t>Estado del Riesgo</t>
  </si>
  <si>
    <t>Valoración del Indicador de Gestión del riesgo</t>
  </si>
  <si>
    <t>MONITOREO
(OFICINA ASESORA DE PLANEACIÓN)</t>
  </si>
  <si>
    <t>SEGUIMIENTO
(CONTROL INTERNO)</t>
  </si>
  <si>
    <t>% AVANCE</t>
  </si>
  <si>
    <t>2. Control por parte del Ministerio Público</t>
  </si>
  <si>
    <t>2. Para beneficio propio o de un tercero</t>
  </si>
  <si>
    <t>2. Informes sobre términos de respuesta a los derechos de petición y conceptos de la Oficina Asesora Jurídica.</t>
  </si>
  <si>
    <t>Preventivo</t>
  </si>
  <si>
    <t>Manual</t>
  </si>
  <si>
    <t>Documentado</t>
  </si>
  <si>
    <t>Continua</t>
  </si>
  <si>
    <t>Con registro</t>
  </si>
  <si>
    <t>2. Tres (3) informes sobre conceptos jurídicos y derechos de petición de la OAJ.</t>
  </si>
  <si>
    <t>Profesional Universitario - Oficina Asesora Jurídica</t>
  </si>
  <si>
    <t>En curso</t>
  </si>
  <si>
    <t xml:space="preserve">Vigente </t>
  </si>
  <si>
    <t>Gestión Jurídica</t>
  </si>
  <si>
    <t>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</si>
  <si>
    <t>Inicia con la definición de la política de daño antijurídico, las estrategias, las herramientas de gestión y control para la contratación del Instituto, continua la gestión que da respuesta a los derechos de petición, representación judicial o extrajudicial, conceptos jurídicos y normativos, los cuales abarcan también la atención  de los presuntos casos de maltrato animal,  a fin de adelantar las acciones legales  pertinentes ante la autoridad competente y las posterior devolución  o disposición definitiva de los animales  aprehendidos y dejados en custodia del Instituto: la actualización legal,  finalizando con la implementación de los planes de mejoramiento</t>
  </si>
  <si>
    <t xml:space="preserve">1. Posibles procesos de responsabilidad fiscal, penal y disciplinaria </t>
  </si>
  <si>
    <t>1. Inobservancia de los procedimientos y formatos para la estructuración del proceso</t>
  </si>
  <si>
    <t>Omisión de lo preceptuado en el manual de contratación y demás normas concordantes</t>
  </si>
  <si>
    <t>Posibilidad de que la documentación soporte de la etapa precontractual se halle incompleta, desactualizada, afectando los tiempos de ejecución</t>
  </si>
  <si>
    <t xml:space="preserve">Ejecución y administración de procesos : Pérdidas derivadas de errores en la ejecución y administración de procesos. </t>
  </si>
  <si>
    <t>2 veces por año</t>
  </si>
  <si>
    <t>Afectación menor a 10 SMLMV</t>
  </si>
  <si>
    <t>El riesgo afecta la imagen de algún área del Instituto</t>
  </si>
  <si>
    <t>1. Socialización de la versión más reciente de la lista de chequeo para seguimiento de procedimiento y documentos</t>
  </si>
  <si>
    <t>Detectivo</t>
  </si>
  <si>
    <t>Mitigar: Después de realizar un análisis y considerar los niveles de riesgo se implementan acciones que mitiguen el nivel del riesgo. No necesariamente es un control adicional</t>
  </si>
  <si>
    <t>1. Establecer los flujos de aprobación de los procesos y contratos en el portal Secop II, de acuerdo con la idoneidad del personal que revisa y con lo establecido en el manual de contratación</t>
  </si>
  <si>
    <t>Profesional Subdirección de Gestión Corporativa-Contractual</t>
  </si>
  <si>
    <t>Procesos publicados  con calidad idónea de los documentos que lo componen, garantizando el cumplimiento de las estipulaciones legales.</t>
  </si>
  <si>
    <t xml:space="preserve">Según las características propias de cada proceso, bien sea nueva contratación persona natural CPS o  persona jurídica, cesión, suspensión, opera el flujo de aprobación que permite el desarrollo transparente, eficiente y legalizado de cada etapa precontractual.
EVIDENCIA: carpeta flujos de Aprobación una vez revisado  aleatoriamente en procesos perfeccionados y en ejecución. </t>
  </si>
  <si>
    <t>Controlado</t>
  </si>
  <si>
    <t>Flujos de aprobación definidos</t>
  </si>
  <si>
    <t>Se evidencian documentos que muestran los flujos de aprobación de los contratos 
SE CONTROLA EL RIESGO</t>
  </si>
  <si>
    <r>
      <t xml:space="preserve">Si bien se evidenciaron los flujos de aprobación correspondientes al desarrollo de la etapa precontractual tomados de la información cargada a la plataforma SECOP II, se recomienda revisar la redacción del objetivo del proceso, así como el control establecido dado que, el verbo: </t>
    </r>
    <r>
      <rPr>
        <i/>
        <sz val="11"/>
        <color theme="1"/>
        <rFont val="Arial"/>
      </rPr>
      <t>“socializar”</t>
    </r>
    <r>
      <rPr>
        <sz val="11"/>
        <color theme="1"/>
        <rFont val="Arial"/>
      </rPr>
      <t>– corresponde a una actividad de manejo y no a un control, el cual puede ser materializado a través de acciones como: verificar, validar, conciliar, cotejar, comparar, entre otros.</t>
    </r>
  </si>
  <si>
    <t>2. Uso de formatos en versiones obsoletas en desarrollo de las etapas contractuales</t>
  </si>
  <si>
    <t>2. Falta de control en el uso de formatos en sus versiones más recientes</t>
  </si>
  <si>
    <t>2. Socialización del listado Maestro asegurando el uso de las versiones actualizadas de los formatos</t>
  </si>
  <si>
    <t>2. Realizar la socialización de los procedimientos Contractuales y del listado maestro cada vez que se actualice a los Gerentes de proyecto</t>
  </si>
  <si>
    <t>En el periodo reportado no se desarrollaron socializaciones por parte del grupo contractual por cuanto no se modificaron los procedimientos correspondientes.
La OAP remite un correo al listado general de cuentas de email del Instituto a los funcionarios, contratistas y demás colaboradores,  cada vez que se expide un acta de aprobación de creación, eliminación o modificación de procedimientos y/o sus documentos o formatos anexos. Por lo anterior  se socializa las versiones actualizada de los formatos contenidos en listado maestro.
El Grupo Contractual se encuentra  elaborando el procedimiento de la etapa contractual, además está actualizando los procedimientos existentes junto con  formatos y documentos de soporte.  En la actualidad no se ha aprobado dicha actualización y creación.
EVIDENCIA: carpeta Procedimientos en modificación</t>
  </si>
  <si>
    <t>Numero de socializaciones realizadas por cambios en documentos o formatos</t>
  </si>
  <si>
    <t>Se evidencia que en a finales del mes de diciembre y en el mes de marzo se actualizaron algunos documentos  y no se evidencia socialización de los mismos
SE SUGUIERE REALIZAR LA SOCIALIZACION Y EVIDENCIARLA EN EL OTRO SEGUIMIENTO</t>
  </si>
  <si>
    <t>Teniendo en cuenta la actualización del Formato – Modelo Estudio Previo Acuerdo Marco V3 del 11 de abril de 2022, se recomienda de acuerdo con lo establecido en el ítem: “Plan de acción” la socialización del mismo. Por otro lado, se sugiere revisar el control establecido puesto que, el verbo: “socializar”– corresponde a una actividad de manejo y no a un control, el cual puede ser materializado a través de acciones como: verificar, validar, conciliar, cotejar, comparar, entre otros. (Revisar la redacción del objetivo del proceso)</t>
  </si>
  <si>
    <t>3. Incumplimiento del cronograma previsto para la etapa precontractual</t>
  </si>
  <si>
    <t>3. Errores en el cumplimiento de los requisitos documentales y requisitos técnicos</t>
  </si>
  <si>
    <t>3. Revisión de la documentación previo avance a la siguiente etapa contractual, con el fin de identificar fallas u omisiones en el legajo</t>
  </si>
  <si>
    <t>3. Socialización entre el personal responsable de esta etapa, de los requisitos indicados en el manual de contratación y de la lista de chequeo</t>
  </si>
  <si>
    <t xml:space="preserve">Según se requiera, el Grupo Contractual revisa las necesidades de actualización en conocimientos y normativa tanto a los abogados como al equipo administrativo. En este sentido se realizó la siguiente actividad:
-CAPACITACION MINIMA CUANTIA SECOP II el 11-02-2022 en la cual participó todo el Grupo aportando así un nivel similar en competencias en esta temática.
EVIDENCIA : Carpeta Capacitaciones                                              - MANEJO DE SECOP CARGUE CUENTAS DE COBRO: Realizada el 19 de abril de 2022 a los funcionarios, supervisores , contratistas y demás colaboradores. </t>
  </si>
  <si>
    <t>Socializaciones</t>
  </si>
  <si>
    <t>Se evidencia carpeta con los soportes de las capacitaciones realizadas
SE CONTROLA EL RIESGO</t>
  </si>
  <si>
    <t>Se evidencia el cumplimiento de la actividad descrita la cual reduce el riesgo planteado; no obstante, se recomienda firmar las actas contentivas de los puntos desarrollados en las reuniones dado que, el acta de reunión de la capacitación “Mínima cuantía SECOP II” del 11 de febrero de 2022, no se encuentra firmada por el contratista de SGC que la elaboró. (Revisar la redacción del objetivo del proceso)</t>
  </si>
  <si>
    <t xml:space="preserve">1.Desgaste administrativo y retrasos en la adquisición de los bienes y servicios requeridos por la entidad </t>
  </si>
  <si>
    <t>1.Falta de planeación en los procesos de contratación por parte del equipo estructurador (área técnica, contractual, presupuesto)</t>
  </si>
  <si>
    <t>Improvisación en la determinación de fechas de ejecución, por desconocimiento de los requisitos para el perfeccionamiento</t>
  </si>
  <si>
    <t>Posibilidad de que se elaboren  contratos fuera de las fechas establecidas en el Plan Anual de Adquisiciones</t>
  </si>
  <si>
    <t>1.Realizar seguimiento mensual de las contrataciones programadas en el PAA</t>
  </si>
  <si>
    <t>1.  Seguimiento realizado a la contratación programada en el PAA</t>
  </si>
  <si>
    <t>Seguimiento realizado</t>
  </si>
  <si>
    <t>Desde el Grupo Contractual se mantiene un estricto seguimiento del desarrollo de los procesos precontractuales, el cual se expresa en matrices, de las cuales algunas se publican según necesidad y requerimiento en la página web del Instituto en la parte de transparencia
 https://www.animalesbog.gov.co/transparencia/contratacion/informacion_contractual
Dichas matrices se actualizan mensualmente incluyendo la información relativa a nuevas contrataciones, adiciones, prórrogas, cesiones, suspensiones, o demás novedades surgidas en el periodo reportado cumpliendo lo estipulado en el PAA                                                                                                           Así mismo, realizamos constante revisión de las necesidades del PAA en el comité de contratación en donde se expone los procesos pendientes, fechas de radicación, valores y demás datos. EVIDENCIA: Carpeta Información Contractual</t>
  </si>
  <si>
    <t>Seguimientos</t>
  </si>
  <si>
    <t>Se revisan las evidencias y se concluye que se controla el proceso de seguimiento
SE SUGIERE REVISAR LA FORMAULACION DEL RIESGO</t>
  </si>
  <si>
    <t>Se evidencia en el enlace allegado por el proceso responsable las matrices de seguimiento correspondientes al desarrollo de los procesos contractuales; no obstante, se recomienda revisar el riesgo formulado dado que la modificación de las fechas establecidas en el Plan Anual de Adquisiciones no se presenta como un incumplimiento si no como una actualización del PAA permitida, en este sentido se sugiere identificar el riesgo correspondiente a la verificación de los ítems a contratar dispuestos en el PAA, con esto disminuir las posibilidades de duplicidad de los insumos o productos requeridos por el Instituto, lo anterior conforme a lo establecido en la guía para la administración del riesgo y el diseño de controles en entidades públicas – versión 5. 
Link: https://www.funcionpublica.gov.co/web/eva/biblioteca-virtual/-/document_library/bGsp2IjUBdeu/view_file/34316499
(Revisar la redacción del objetivo del proceso)</t>
  </si>
  <si>
    <t xml:space="preserve">1. Posibles procesos de responsabilidad fiscal, penal y disciplinarios </t>
  </si>
  <si>
    <t>Fallas en la planeación del proceso de liquidación</t>
  </si>
  <si>
    <t>Posibilidad de liquidación de los contratos fuera de las fechas establecidas por ley</t>
  </si>
  <si>
    <t>1. Revisión recurrente del cronograma en base de datos de procesos pendientes de liquidar</t>
  </si>
  <si>
    <t>Reducir: Después de realizar un análisis y considerar que el nivel de riesgo es alto, se determina tratarlo mediante transferencia o mitigación del mismo</t>
  </si>
  <si>
    <t>1. Realizar reuniones  de seguimiento de liquidaciones a los contratos que requieran</t>
  </si>
  <si>
    <t>Número de  reuniones  de seguimiento de liquidaciones a los contratos que requieran</t>
  </si>
  <si>
    <t>El profesional encargado de adelantar las acciones que deriven en la liquidación de los contratos que así lo requieran en el Instituto, revisa las necesidades de acción y adelanta la compilación de información, documentos y demás soportes que permitan evidenciar el estado  y así determinar tiempos y competencias según cada proceso; es así que para los contratos que requieran liquidación se realiza el siguiente procedimiento:          1. Se notifica al responsable del área técnica (en caso de que no se haya iniciado de oficio por parte de éste) 2.se realizan los informes, actas y demás acciones. 3.Se socializa el acta para aprobación y se procede con las firmas.
El control de cada liquidación se lleva en un archivo de uso interno del Grupo Contractual que incluye todos los datos relevantes para garantizar la oportunidad en la acción requerida. El abogado dispuesto para las liquidaciones mantiene tanto al líder del equipo contractual como al Subdirector al corriente de las necesidades en este sentido; durante el periodo reportado no se requirió programación de reuniones con las áreas técnicas para los pasos descritos. 
EVIDENCIA: Carpeta Seguimiento Liquidaciones</t>
  </si>
  <si>
    <t xml:space="preserve">Número de  reuniones  de seguimiento de liquidaciones a los contratos que requieran
</t>
  </si>
  <si>
    <t>En la formulación del riesgo se propone entregar reuniones de seguimiento y se adjunta como evidencia de cumplimiento una matriz de seguimiento
SE SUGIERE REVISAR LA FORMULACION DEL RIESGO</t>
  </si>
  <si>
    <t>Se evidencia la matriz de seguimiento de las liquidaciones; no obstante, se recomienda que dicha matriz haga parte del procedimiento denominado: “procedimiento liquidación de contratos”. Revisado el listado maestro de documentos no se pudo acceder a la información, la página indica que el documento no está disponible o no existe; además de lo anterior, se sugiere revisar la redacción del riesgo conforme a lo establecido en la guía para la administración del riesgo y el diseño de controles en entidades públicas – versión 5, en el entendido de identificar el riesgo referente a las repercusiones económicas por no cumplir con los términos establecidos en la normativa legal vigente que regula la materia. (Revisar la redacción del objetivo del proceso)</t>
  </si>
  <si>
    <t>Falta de verificación en la información por parte del supervisor</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</si>
  <si>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</si>
  <si>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</si>
  <si>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</si>
  <si>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</si>
  <si>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</si>
  <si>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</si>
  <si>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analissi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</si>
  <si>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</si>
  <si>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</si>
  <si>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3 a 24 veces por año</t>
  </si>
  <si>
    <t>Sin Documental</t>
  </si>
  <si>
    <t>Aleatoria</t>
  </si>
  <si>
    <t>Sin registro</t>
  </si>
  <si>
    <r>
      <rPr>
        <b/>
        <sz val="8"/>
        <color theme="1"/>
        <rFont val="Calibri"/>
        <family val="2"/>
        <scheme val="minor"/>
      </rPr>
      <t>Mitigar</t>
    </r>
    <r>
      <rPr>
        <sz val="8"/>
        <color theme="1"/>
        <rFont val="Calibri"/>
        <family val="2"/>
        <scheme val="minor"/>
      </rPr>
      <t>: Despues de realizar un analisis y cosiderar los niveles de riesgo se implementan acciones que mitiguen el nivel del riesgo. No necesariamente es un control adicional</t>
    </r>
  </si>
  <si>
    <t>Eliminado controlado</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</si>
  <si>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</si>
  <si>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</si>
  <si>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24 a 500 veces por año</t>
  </si>
  <si>
    <t>Entre 10 y 50 SMLMV</t>
  </si>
  <si>
    <t>El riesgo afecta la imagen del Instituto internamente, de conocimiento general nivel interno, de junta directiva y proveedores</t>
  </si>
  <si>
    <t>Correctivo</t>
  </si>
  <si>
    <r>
      <rPr>
        <b/>
        <sz val="8"/>
        <color theme="1"/>
        <rFont val="Calibri"/>
        <family val="2"/>
        <scheme val="minor"/>
      </rPr>
      <t xml:space="preserve">Tranferir: </t>
    </r>
    <r>
      <rPr>
        <sz val="8"/>
        <color theme="1"/>
        <rFont val="Calibri"/>
        <family val="2"/>
        <scheme val="minor"/>
      </rPr>
      <t>Despues de realizar un analisis, se considera que la mejor estrategia es tercerizar el proceso o trasladar el riesgo a traves de seguros o polizas. La responsabilidad economica recae sobre el tercero, pero no se transfiere la responsabilidad sobre el tema reputacional.</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</si>
  <si>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</si>
  <si>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</si>
  <si>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</si>
  <si>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</si>
  <si>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t>El riesgo afecta la imagen del Instituto con algunos usuarios de relevancia frente al logro de los objetivos</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</si>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</sst>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2"/>
      <name val="Calibri"/>
      <family val="2"/>
      <scheme val="minor"/>
    </font>
    <font>
      <sz val="12"/>
      <name val="Calibri"/>
      <family val="2"/>
    </font>
    <font>
      <sz val="12"/>
      <name val="Arial"/>
    </font>
    <font>
      <sz val="12"/>
      <color rgb="FF000000"/>
      <name val="Arial"/>
    </font>
    <font>
      <sz val="11"/>
      <color theme="1"/>
      <name val="Arial"/>
    </font>
    <font>
      <i/>
      <sz val="11"/>
      <color theme="1"/>
      <name val="Arial"/>
    </font>
  </fonts>
  <fills count="13">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F8CBAD"/>
        <bgColor indexed="64"/>
      </patternFill>
    </fill>
    <fill>
      <patternFill patternType="solid">
        <fgColor rgb="FFFFE69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2">
    <xf numFmtId="0" fontId="0" fillId="0" borderId="0"/>
    <xf numFmtId="9" fontId="7" fillId="0" borderId="0" applyFont="0" applyFill="0" applyBorder="0" applyAlignment="0" applyProtection="0"/>
  </cellStyleXfs>
  <cellXfs count="181">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4" fillId="6" borderId="1" xfId="0" applyFont="1" applyFill="1" applyBorder="1" applyAlignment="1">
      <alignment horizontal="center" vertical="center" wrapText="1"/>
    </xf>
    <xf numFmtId="0" fontId="10"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wrapText="1"/>
    </xf>
    <xf numFmtId="0" fontId="12"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6"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8"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8" xfId="1" applyFont="1" applyFill="1" applyBorder="1" applyAlignment="1" applyProtection="1">
      <alignment horizontal="center" vertical="center" wrapText="1"/>
      <protection locked="0"/>
    </xf>
    <xf numFmtId="0" fontId="3" fillId="5" borderId="8"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5" fillId="0" borderId="15" xfId="0" applyFont="1" applyBorder="1" applyAlignment="1" applyProtection="1">
      <alignment horizontal="center" vertical="center" wrapText="1"/>
      <protection locked="0"/>
    </xf>
    <xf numFmtId="0" fontId="19" fillId="0" borderId="15" xfId="0" applyFont="1" applyBorder="1" applyAlignment="1">
      <alignment horizontal="left" vertical="center" wrapText="1"/>
    </xf>
    <xf numFmtId="0" fontId="21" fillId="0" borderId="0" xfId="0" applyFont="1" applyAlignment="1" applyProtection="1">
      <alignment vertical="center" wrapText="1"/>
      <protection locked="0"/>
    </xf>
    <xf numFmtId="0" fontId="21" fillId="5" borderId="2" xfId="0" applyFont="1" applyFill="1" applyBorder="1" applyAlignment="1" applyProtection="1">
      <alignment vertical="center" wrapText="1"/>
      <protection locked="0"/>
    </xf>
    <xf numFmtId="0" fontId="5" fillId="0" borderId="15" xfId="0" applyFont="1" applyBorder="1" applyAlignment="1" applyProtection="1">
      <alignment vertical="center" wrapText="1"/>
      <protection locked="0"/>
    </xf>
    <xf numFmtId="0" fontId="5" fillId="0" borderId="15" xfId="0" applyFont="1" applyBorder="1" applyAlignment="1">
      <alignment horizontal="center" vertical="center" wrapText="1"/>
    </xf>
    <xf numFmtId="0" fontId="3" fillId="0" borderId="15" xfId="0" applyFont="1" applyBorder="1" applyAlignment="1">
      <alignment horizontal="center" vertical="center" wrapText="1"/>
    </xf>
    <xf numFmtId="9" fontId="3" fillId="0" borderId="15" xfId="1" applyFont="1" applyFill="1" applyBorder="1" applyAlignment="1" applyProtection="1">
      <alignment horizontal="center" vertical="center" wrapText="1"/>
      <protection locked="0"/>
    </xf>
    <xf numFmtId="9" fontId="3" fillId="0" borderId="15" xfId="1" applyFont="1" applyFill="1" applyBorder="1" applyAlignment="1" applyProtection="1">
      <alignment horizontal="center" vertical="center" wrapText="1"/>
    </xf>
    <xf numFmtId="0" fontId="18" fillId="0" borderId="15" xfId="0" applyFont="1" applyBorder="1" applyAlignment="1">
      <alignment horizontal="center" vertical="center" wrapText="1"/>
    </xf>
    <xf numFmtId="9" fontId="5" fillId="0" borderId="15" xfId="1" applyFont="1" applyFill="1" applyBorder="1" applyAlignment="1" applyProtection="1">
      <alignment horizontal="center" vertical="center" wrapText="1"/>
    </xf>
    <xf numFmtId="164" fontId="5" fillId="0" borderId="15" xfId="0" applyNumberFormat="1" applyFont="1" applyBorder="1" applyAlignment="1" applyProtection="1">
      <alignment horizontal="center" vertical="center" wrapText="1"/>
      <protection locked="0"/>
    </xf>
    <xf numFmtId="9" fontId="5" fillId="0" borderId="15" xfId="1" applyFont="1" applyFill="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9" fontId="3" fillId="0" borderId="15" xfId="1" applyFont="1" applyBorder="1" applyAlignment="1" applyProtection="1">
      <alignment horizontal="center" vertical="center" wrapText="1"/>
      <protection locked="0"/>
    </xf>
    <xf numFmtId="0" fontId="20" fillId="0" borderId="15" xfId="0" applyFont="1" applyBorder="1" applyAlignment="1">
      <alignment horizontal="left" vertical="center" wrapText="1"/>
    </xf>
    <xf numFmtId="0" fontId="22" fillId="0" borderId="15" xfId="0" applyFont="1" applyBorder="1" applyAlignment="1" applyProtection="1">
      <alignment vertical="center" wrapText="1"/>
      <protection locked="0"/>
    </xf>
    <xf numFmtId="0" fontId="5" fillId="0" borderId="15" xfId="0" applyFont="1" applyBorder="1" applyAlignment="1" applyProtection="1">
      <alignment vertical="top" wrapText="1"/>
      <protection locked="0"/>
    </xf>
    <xf numFmtId="0" fontId="5" fillId="0" borderId="15" xfId="0" applyFont="1" applyBorder="1" applyAlignment="1">
      <alignment vertical="center" wrapText="1"/>
    </xf>
    <xf numFmtId="9" fontId="3" fillId="0" borderId="15" xfId="1" applyFont="1" applyFill="1" applyBorder="1" applyAlignment="1" applyProtection="1">
      <alignment vertical="center" wrapText="1"/>
    </xf>
    <xf numFmtId="0" fontId="5" fillId="0" borderId="18" xfId="0" applyFont="1" applyBorder="1" applyAlignment="1">
      <alignment horizontal="center" vertical="center" wrapText="1"/>
    </xf>
    <xf numFmtId="9" fontId="5" fillId="0" borderId="18" xfId="1" applyFont="1" applyFill="1" applyBorder="1" applyAlignment="1" applyProtection="1">
      <alignment horizontal="center" vertical="center" wrapText="1"/>
    </xf>
    <xf numFmtId="0" fontId="5" fillId="0" borderId="15" xfId="0" applyFont="1" applyBorder="1" applyAlignment="1" applyProtection="1">
      <alignment horizontal="center" vertical="top" wrapText="1"/>
      <protection locked="0"/>
    </xf>
    <xf numFmtId="0" fontId="21" fillId="0" borderId="15" xfId="0" applyFont="1" applyBorder="1" applyAlignment="1" applyProtection="1">
      <alignment vertical="center" wrapText="1"/>
      <protection locked="0"/>
    </xf>
    <xf numFmtId="0" fontId="5" fillId="0" borderId="15" xfId="0" applyFont="1" applyBorder="1" applyAlignment="1" applyProtection="1">
      <alignment horizontal="left" vertical="top" wrapText="1"/>
      <protection locked="0"/>
    </xf>
    <xf numFmtId="0" fontId="20" fillId="0" borderId="15" xfId="0" applyFont="1" applyBorder="1" applyAlignment="1">
      <alignment horizontal="left" vertical="top" wrapText="1"/>
    </xf>
    <xf numFmtId="0" fontId="19" fillId="0" borderId="15" xfId="0" applyFont="1" applyBorder="1" applyAlignment="1">
      <alignment horizontal="left" vertical="top" wrapText="1"/>
    </xf>
    <xf numFmtId="0" fontId="20" fillId="0" borderId="15" xfId="0" applyFont="1" applyBorder="1" applyAlignment="1">
      <alignment vertical="center" wrapText="1"/>
    </xf>
    <xf numFmtId="0" fontId="5" fillId="11" borderId="15" xfId="0" applyFont="1" applyFill="1" applyBorder="1" applyAlignment="1" applyProtection="1">
      <alignment horizontal="center" vertical="top" wrapText="1"/>
      <protection locked="0"/>
    </xf>
    <xf numFmtId="0" fontId="5" fillId="12" borderId="15" xfId="0" applyFont="1" applyFill="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23" fillId="0" borderId="15" xfId="0" applyFont="1" applyBorder="1" applyAlignment="1">
      <alignment horizontal="left" vertical="center" wrapText="1"/>
    </xf>
    <xf numFmtId="0" fontId="5" fillId="0" borderId="19" xfId="0" applyFont="1" applyBorder="1" applyAlignment="1" applyProtection="1">
      <alignment horizontal="center" vertical="center" wrapText="1"/>
      <protection locked="0"/>
    </xf>
    <xf numFmtId="9" fontId="5" fillId="0" borderId="20" xfId="1" applyFont="1" applyFill="1" applyBorder="1" applyAlignment="1" applyProtection="1">
      <alignment horizontal="center" vertical="center" wrapText="1"/>
      <protection locked="0"/>
    </xf>
    <xf numFmtId="0" fontId="23" fillId="0" borderId="0" xfId="0" applyFont="1" applyAlignment="1">
      <alignment vertical="center" wrapText="1"/>
    </xf>
    <xf numFmtId="0" fontId="23" fillId="0" borderId="15" xfId="0" applyFont="1" applyBorder="1" applyAlignment="1">
      <alignment vertical="center" wrapText="1"/>
    </xf>
    <xf numFmtId="0" fontId="23" fillId="0" borderId="0" xfId="0" applyFont="1" applyAlignment="1">
      <alignment vertical="top" wrapText="1"/>
    </xf>
    <xf numFmtId="0" fontId="5" fillId="0" borderId="16"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9" fontId="5" fillId="0" borderId="16" xfId="1" applyFont="1" applyFill="1" applyBorder="1" applyAlignment="1" applyProtection="1">
      <alignment horizontal="center" vertical="center" wrapText="1"/>
      <protection locked="0"/>
    </xf>
    <xf numFmtId="9" fontId="5" fillId="0" borderId="18" xfId="1" applyFont="1" applyFill="1" applyBorder="1" applyAlignment="1" applyProtection="1">
      <alignment horizontal="center" vertical="center" wrapText="1"/>
      <protection locked="0"/>
    </xf>
    <xf numFmtId="0" fontId="5" fillId="12" borderId="16" xfId="0" applyFont="1" applyFill="1" applyBorder="1" applyAlignment="1" applyProtection="1">
      <alignment horizontal="center" vertical="center" wrapText="1"/>
      <protection locked="0"/>
    </xf>
    <xf numFmtId="0" fontId="5" fillId="12" borderId="18" xfId="0" applyFont="1" applyFill="1" applyBorder="1" applyAlignment="1" applyProtection="1">
      <alignment horizontal="center" vertical="center" wrapText="1"/>
      <protection locked="0"/>
    </xf>
    <xf numFmtId="164" fontId="5" fillId="0" borderId="16" xfId="0" applyNumberFormat="1" applyFont="1" applyBorder="1" applyAlignment="1" applyProtection="1">
      <alignment horizontal="center" vertical="center" wrapText="1"/>
      <protection locked="0"/>
    </xf>
    <xf numFmtId="164" fontId="5" fillId="0" borderId="18" xfId="0" applyNumberFormat="1" applyFont="1" applyBorder="1" applyAlignment="1" applyProtection="1">
      <alignment horizontal="center" vertical="center" wrapText="1"/>
      <protection locked="0"/>
    </xf>
    <xf numFmtId="0" fontId="19" fillId="0" borderId="16" xfId="0" applyFont="1" applyBorder="1" applyAlignment="1">
      <alignment horizontal="left" vertical="top" wrapText="1"/>
    </xf>
    <xf numFmtId="0" fontId="19" fillId="0" borderId="18" xfId="0" applyFont="1" applyBorder="1" applyAlignment="1">
      <alignment horizontal="left" vertical="top" wrapText="1"/>
    </xf>
    <xf numFmtId="0" fontId="5" fillId="0" borderId="16" xfId="0" applyFont="1" applyBorder="1" applyAlignment="1" applyProtection="1">
      <alignment horizontal="left" vertical="top" wrapText="1"/>
      <protection locked="0"/>
    </xf>
    <xf numFmtId="0" fontId="5" fillId="0" borderId="18" xfId="0" applyFont="1" applyBorder="1" applyAlignment="1" applyProtection="1">
      <alignment horizontal="left" vertical="top" wrapText="1"/>
      <protection locked="0"/>
    </xf>
    <xf numFmtId="0" fontId="19" fillId="0" borderId="16" xfId="0" applyFont="1" applyBorder="1" applyAlignment="1">
      <alignment horizontal="center" vertical="center" wrapText="1"/>
    </xf>
    <xf numFmtId="0" fontId="19" fillId="0" borderId="18" xfId="0" applyFont="1" applyBorder="1" applyAlignment="1">
      <alignment horizontal="center" vertical="center" wrapText="1"/>
    </xf>
    <xf numFmtId="9" fontId="5" fillId="0" borderId="16" xfId="1" applyFont="1" applyFill="1" applyBorder="1" applyAlignment="1" applyProtection="1">
      <alignment horizontal="center" vertical="center" wrapText="1"/>
    </xf>
    <xf numFmtId="9" fontId="5" fillId="0" borderId="18" xfId="1" applyFont="1" applyFill="1" applyBorder="1" applyAlignment="1" applyProtection="1">
      <alignment horizontal="center" vertical="center" wrapText="1"/>
    </xf>
    <xf numFmtId="9" fontId="3" fillId="0" borderId="16" xfId="1" applyFont="1" applyFill="1" applyBorder="1" applyAlignment="1" applyProtection="1">
      <alignment horizontal="center" vertical="center" wrapText="1"/>
    </xf>
    <xf numFmtId="9" fontId="3" fillId="0" borderId="18" xfId="1" applyFont="1" applyFill="1" applyBorder="1" applyAlignment="1" applyProtection="1">
      <alignment horizontal="center" vertical="center" wrapText="1"/>
    </xf>
    <xf numFmtId="0" fontId="18" fillId="0" borderId="16" xfId="0" applyFont="1" applyBorder="1" applyAlignment="1">
      <alignment horizontal="center" vertical="center" wrapText="1"/>
    </xf>
    <xf numFmtId="0" fontId="18" fillId="0" borderId="18" xfId="0" applyFont="1" applyBorder="1" applyAlignment="1">
      <alignment horizontal="center" vertical="center" wrapText="1"/>
    </xf>
    <xf numFmtId="9" fontId="3" fillId="0" borderId="17" xfId="1" applyFont="1" applyFill="1" applyBorder="1" applyAlignment="1" applyProtection="1">
      <alignment horizontal="center" vertical="center" wrapText="1"/>
    </xf>
    <xf numFmtId="0" fontId="18" fillId="0" borderId="17" xfId="0" applyFont="1" applyBorder="1" applyAlignment="1">
      <alignment horizontal="center" vertical="center" wrapText="1"/>
    </xf>
    <xf numFmtId="0" fontId="5" fillId="0" borderId="15" xfId="0" applyFont="1" applyBorder="1" applyAlignment="1" applyProtection="1">
      <alignment horizontal="center" vertical="center" wrapText="1"/>
      <protection locked="0"/>
    </xf>
    <xf numFmtId="0" fontId="5" fillId="0" borderId="15" xfId="0" applyFont="1" applyBorder="1" applyAlignment="1" applyProtection="1">
      <alignment horizontal="center" vertical="top" wrapText="1"/>
      <protection locked="0"/>
    </xf>
    <xf numFmtId="0" fontId="5" fillId="0" borderId="16" xfId="0" applyFont="1" applyBorder="1" applyAlignment="1" applyProtection="1">
      <alignment horizontal="center" vertical="top" wrapText="1"/>
      <protection locked="0"/>
    </xf>
    <xf numFmtId="0" fontId="5" fillId="0" borderId="18" xfId="0" applyFont="1" applyBorder="1" applyAlignment="1" applyProtection="1">
      <alignment horizontal="center" vertical="top" wrapText="1"/>
      <protection locked="0"/>
    </xf>
    <xf numFmtId="0" fontId="22" fillId="0" borderId="16"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6" fillId="0" borderId="18" xfId="0" applyFont="1" applyBorder="1" applyAlignment="1" applyProtection="1">
      <alignment horizontal="center" vertical="center" wrapText="1"/>
      <protection locked="0"/>
    </xf>
    <xf numFmtId="0" fontId="5" fillId="0" borderId="16" xfId="0" applyFont="1" applyBorder="1" applyAlignment="1">
      <alignment horizontal="center" vertical="center" wrapText="1"/>
    </xf>
    <xf numFmtId="0" fontId="5" fillId="0" borderId="18"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8"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18" xfId="0" applyFont="1" applyBorder="1" applyAlignment="1">
      <alignment horizontal="center" vertical="center" wrapText="1"/>
    </xf>
    <xf numFmtId="0" fontId="3" fillId="0" borderId="17" xfId="0" applyFont="1" applyBorder="1" applyAlignment="1">
      <alignment horizontal="center" vertical="center" wrapText="1"/>
    </xf>
    <xf numFmtId="0" fontId="5" fillId="0" borderId="17" xfId="0" applyFont="1" applyBorder="1" applyAlignment="1" applyProtection="1">
      <alignment horizontal="center" vertical="center" wrapText="1"/>
      <protection locked="0"/>
    </xf>
    <xf numFmtId="0" fontId="5" fillId="0" borderId="17" xfId="0" applyFont="1" applyBorder="1" applyAlignment="1">
      <alignment horizontal="center" vertical="center" wrapText="1"/>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8"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protection locked="0"/>
    </xf>
    <xf numFmtId="0" fontId="17" fillId="7" borderId="2" xfId="0" applyFont="1" applyFill="1" applyBorder="1" applyAlignment="1" applyProtection="1">
      <alignment horizontal="center" vertical="center" wrapText="1"/>
      <protection locked="0"/>
    </xf>
    <xf numFmtId="9" fontId="5" fillId="0" borderId="17" xfId="1" applyFont="1" applyFill="1" applyBorder="1" applyAlignment="1" applyProtection="1">
      <alignment horizontal="center" vertical="center" wrapText="1"/>
    </xf>
    <xf numFmtId="0" fontId="5" fillId="0" borderId="8"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19" fillId="0" borderId="15" xfId="0" applyFont="1" applyBorder="1" applyAlignment="1">
      <alignment horizontal="center" vertical="center" wrapText="1"/>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5"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38">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AV11" zoomScale="70" zoomScaleNormal="70" zoomScaleSheetLayoutView="55" workbookViewId="0">
      <selection activeCell="BA12" sqref="BA12:BA13"/>
    </sheetView>
  </sheetViews>
  <sheetFormatPr defaultColWidth="0" defaultRowHeight="18" zeroHeight="1"/>
  <cols>
    <col min="1" max="2" width="10.7109375" style="13" customWidth="1"/>
    <col min="3" max="5" width="30.7109375" style="13" customWidth="1"/>
    <col min="6" max="6" width="26" style="13" customWidth="1"/>
    <col min="7" max="7" width="32.42578125" style="13" customWidth="1"/>
    <col min="8" max="8" width="19.42578125" style="13" customWidth="1"/>
    <col min="9" max="9" width="33.42578125" style="13" customWidth="1"/>
    <col min="10" max="10" width="37" style="68" customWidth="1"/>
    <col min="11" max="11" width="11.85546875" style="13" customWidth="1"/>
    <col min="12" max="12" width="15.7109375" style="13" customWidth="1"/>
    <col min="13" max="13" width="8.42578125" style="14" customWidth="1"/>
    <col min="14" max="14" width="8.7109375" style="47" hidden="1" customWidth="1"/>
    <col min="15" max="17" width="15.7109375" style="13" hidden="1" customWidth="1"/>
    <col min="18" max="18" width="8.5703125" style="13" hidden="1" customWidth="1"/>
    <col min="19" max="19" width="15.7109375" style="13" customWidth="1"/>
    <col min="20" max="20" width="7.140625" style="13" hidden="1" customWidth="1"/>
    <col min="21" max="22" width="8.42578125" style="47" hidden="1" customWidth="1"/>
    <col min="23" max="23" width="19.85546875" style="43" hidden="1" customWidth="1"/>
    <col min="24" max="24" width="23.5703125" style="13" customWidth="1"/>
    <col min="25" max="26" width="7.140625" style="65" customWidth="1"/>
    <col min="27" max="27" width="7.140625" style="13" customWidth="1"/>
    <col min="28" max="28" width="8" style="13" hidden="1" customWidth="1"/>
    <col min="29" max="29" width="7.140625" style="13" customWidth="1"/>
    <col min="30" max="30" width="6.5703125" style="13" hidden="1"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3" customWidth="1"/>
    <col min="42" max="42" width="19.7109375" style="13" customWidth="1"/>
    <col min="43" max="43" width="28.28515625" style="13" customWidth="1"/>
    <col min="44" max="44" width="19.7109375" style="13" customWidth="1"/>
    <col min="45" max="46" width="19.7109375" style="35" customWidth="1"/>
    <col min="47" max="47" width="19.7109375" style="13" customWidth="1"/>
    <col min="48" max="48" width="31.42578125" style="13" customWidth="1"/>
    <col min="49" max="49" width="61.5703125" style="13" customWidth="1"/>
    <col min="50" max="51" width="15.42578125" style="13" customWidth="1"/>
    <col min="52" max="52" width="28.140625" style="13" customWidth="1"/>
    <col min="53" max="53" width="50.42578125" style="13" customWidth="1"/>
    <col min="54" max="54" width="9.5703125" style="27" customWidth="1"/>
    <col min="55" max="55" width="28.140625" style="13" customWidth="1"/>
    <col min="56" max="57" width="15.42578125" style="13" customWidth="1"/>
    <col min="58" max="59" width="28.140625"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4" width="11.42578125" style="13" hidden="1"/>
  </cols>
  <sheetData>
    <row r="1" spans="1:66" ht="23.25" customHeight="1">
      <c r="A1" s="156"/>
      <c r="B1" s="157"/>
      <c r="C1" s="169" t="s">
        <v>0</v>
      </c>
      <c r="D1" s="170"/>
      <c r="E1" s="170"/>
      <c r="F1" s="170"/>
      <c r="G1" s="170"/>
      <c r="H1" s="170"/>
      <c r="I1" s="171"/>
      <c r="J1" s="166"/>
      <c r="K1" s="166"/>
      <c r="L1" s="166"/>
      <c r="M1" s="48"/>
      <c r="N1" s="49"/>
      <c r="O1" s="14"/>
      <c r="P1" s="14"/>
      <c r="Q1" s="14"/>
      <c r="R1" s="14"/>
      <c r="S1" s="14"/>
      <c r="T1" s="14"/>
      <c r="U1" s="50"/>
      <c r="V1" s="50"/>
      <c r="W1" s="51"/>
      <c r="X1" s="48"/>
      <c r="Y1" s="13"/>
      <c r="Z1" s="13"/>
      <c r="AE1" s="28"/>
      <c r="AI1" s="28"/>
      <c r="AK1" s="26"/>
      <c r="BB1" s="26"/>
      <c r="BH1" s="26"/>
      <c r="BN1" s="26"/>
    </row>
    <row r="2" spans="1:66" ht="23.25" customHeight="1">
      <c r="A2" s="158"/>
      <c r="B2" s="159"/>
      <c r="C2" s="169" t="s">
        <v>1</v>
      </c>
      <c r="D2" s="170"/>
      <c r="E2" s="170"/>
      <c r="F2" s="170"/>
      <c r="G2" s="170"/>
      <c r="H2" s="170"/>
      <c r="I2" s="171"/>
      <c r="J2" s="166"/>
      <c r="K2" s="166"/>
      <c r="L2" s="166"/>
      <c r="M2" s="48"/>
      <c r="N2" s="49"/>
      <c r="O2" s="14"/>
      <c r="P2" s="14"/>
      <c r="Q2" s="14"/>
      <c r="R2" s="14"/>
      <c r="S2" s="14"/>
      <c r="T2" s="14"/>
      <c r="U2" s="50"/>
      <c r="V2" s="50"/>
      <c r="W2" s="51"/>
      <c r="X2" s="48"/>
      <c r="Y2" s="13"/>
      <c r="Z2" s="13"/>
      <c r="AE2" s="28"/>
      <c r="AI2" s="28"/>
      <c r="AK2" s="26"/>
      <c r="BB2" s="26"/>
      <c r="BH2" s="26"/>
      <c r="BN2" s="26"/>
    </row>
    <row r="3" spans="1:66" ht="23.25" customHeight="1">
      <c r="A3" s="160"/>
      <c r="B3" s="161"/>
      <c r="C3" s="166" t="s">
        <v>2</v>
      </c>
      <c r="D3" s="166"/>
      <c r="E3" s="166"/>
      <c r="F3" s="166" t="s">
        <v>3</v>
      </c>
      <c r="G3" s="166"/>
      <c r="H3" s="166"/>
      <c r="I3" s="166"/>
      <c r="J3" s="166"/>
      <c r="K3" s="166"/>
      <c r="L3" s="166"/>
      <c r="M3" s="48"/>
      <c r="N3" s="49"/>
      <c r="O3" s="48"/>
      <c r="P3" s="48"/>
      <c r="Q3" s="48"/>
      <c r="R3" s="48"/>
      <c r="S3" s="48"/>
      <c r="T3" s="48"/>
      <c r="U3" s="49"/>
      <c r="V3" s="49"/>
      <c r="W3" s="51"/>
      <c r="X3" s="48"/>
      <c r="Y3" s="13"/>
      <c r="Z3" s="13"/>
      <c r="AE3" s="28"/>
      <c r="AI3" s="28"/>
      <c r="AK3" s="26"/>
      <c r="BB3" s="26"/>
      <c r="BH3" s="26"/>
      <c r="BN3" s="26"/>
    </row>
    <row r="4" spans="1:66" s="14" customFormat="1" ht="23.25" customHeight="1">
      <c r="A4" s="162" t="s">
        <v>4</v>
      </c>
      <c r="B4" s="163"/>
      <c r="C4" s="166" t="s">
        <v>5</v>
      </c>
      <c r="D4" s="166" t="s">
        <v>6</v>
      </c>
      <c r="E4" s="166" t="s">
        <v>7</v>
      </c>
      <c r="F4" s="168" t="s">
        <v>8</v>
      </c>
      <c r="G4" s="168"/>
      <c r="H4" s="168"/>
      <c r="I4" s="168"/>
      <c r="J4" s="168"/>
      <c r="K4" s="168"/>
      <c r="L4" s="168"/>
      <c r="M4" s="168"/>
      <c r="N4" s="168"/>
      <c r="O4" s="168"/>
      <c r="P4" s="168"/>
      <c r="Q4" s="168"/>
      <c r="R4" s="168"/>
      <c r="S4" s="168"/>
      <c r="T4" s="168"/>
      <c r="U4" s="168"/>
      <c r="V4" s="168"/>
      <c r="W4" s="168"/>
      <c r="X4" s="143" t="s">
        <v>9</v>
      </c>
      <c r="Y4" s="143"/>
      <c r="Z4" s="143"/>
      <c r="AA4" s="143"/>
      <c r="AB4" s="143"/>
      <c r="AC4" s="143"/>
      <c r="AD4" s="143"/>
      <c r="AE4" s="143"/>
      <c r="AF4" s="143"/>
      <c r="AG4" s="143"/>
      <c r="AH4" s="143"/>
      <c r="AI4" s="143"/>
      <c r="AJ4" s="143"/>
      <c r="AK4" s="143"/>
      <c r="AL4" s="143"/>
      <c r="AM4" s="143"/>
      <c r="AN4" s="143"/>
      <c r="AO4" s="143"/>
      <c r="AP4" s="143"/>
      <c r="AQ4" s="147" t="s">
        <v>10</v>
      </c>
      <c r="AR4" s="148"/>
      <c r="AS4" s="148"/>
      <c r="AT4" s="148"/>
      <c r="AU4" s="148"/>
      <c r="AV4" s="149"/>
      <c r="AW4" s="142" t="s">
        <v>11</v>
      </c>
      <c r="AX4" s="142"/>
      <c r="AY4" s="142"/>
      <c r="AZ4" s="142"/>
      <c r="BA4" s="142"/>
      <c r="BB4" s="142"/>
      <c r="BC4" s="142" t="s">
        <v>12</v>
      </c>
      <c r="BD4" s="142"/>
      <c r="BE4" s="142"/>
      <c r="BF4" s="142"/>
      <c r="BG4" s="142"/>
      <c r="BH4" s="142"/>
      <c r="BI4" s="142" t="s">
        <v>13</v>
      </c>
      <c r="BJ4" s="142"/>
      <c r="BK4" s="142"/>
      <c r="BL4" s="142"/>
      <c r="BM4" s="142"/>
      <c r="BN4" s="142"/>
    </row>
    <row r="5" spans="1:66" s="14" customFormat="1" ht="21.75" customHeight="1">
      <c r="A5" s="164"/>
      <c r="B5" s="165"/>
      <c r="C5" s="166"/>
      <c r="D5" s="166"/>
      <c r="E5" s="166"/>
      <c r="F5" s="168"/>
      <c r="G5" s="168"/>
      <c r="H5" s="168"/>
      <c r="I5" s="168"/>
      <c r="J5" s="168"/>
      <c r="K5" s="168"/>
      <c r="L5" s="168"/>
      <c r="M5" s="168"/>
      <c r="N5" s="168"/>
      <c r="O5" s="168"/>
      <c r="P5" s="168"/>
      <c r="Q5" s="168"/>
      <c r="R5" s="168"/>
      <c r="S5" s="168"/>
      <c r="T5" s="168"/>
      <c r="U5" s="168"/>
      <c r="V5" s="168"/>
      <c r="W5" s="168"/>
      <c r="X5" s="143" t="s">
        <v>14</v>
      </c>
      <c r="Y5" s="143" t="s">
        <v>15</v>
      </c>
      <c r="Z5" s="143"/>
      <c r="AA5" s="143" t="s">
        <v>16</v>
      </c>
      <c r="AB5" s="143"/>
      <c r="AC5" s="143"/>
      <c r="AD5" s="143"/>
      <c r="AE5" s="143"/>
      <c r="AF5" s="143"/>
      <c r="AG5" s="143"/>
      <c r="AH5" s="143"/>
      <c r="AI5" s="144" t="s">
        <v>17</v>
      </c>
      <c r="AJ5" s="143" t="s">
        <v>18</v>
      </c>
      <c r="AK5" s="144" t="s">
        <v>19</v>
      </c>
      <c r="AL5" s="52"/>
      <c r="AM5" s="143" t="s">
        <v>20</v>
      </c>
      <c r="AN5" s="143" t="s">
        <v>19</v>
      </c>
      <c r="AO5" s="153" t="s">
        <v>21</v>
      </c>
      <c r="AP5" s="143" t="s">
        <v>22</v>
      </c>
      <c r="AQ5" s="150"/>
      <c r="AR5" s="151"/>
      <c r="AS5" s="151"/>
      <c r="AT5" s="151"/>
      <c r="AU5" s="151"/>
      <c r="AV5" s="152"/>
      <c r="AW5" s="142"/>
      <c r="AX5" s="142"/>
      <c r="AY5" s="142"/>
      <c r="AZ5" s="142"/>
      <c r="BA5" s="142"/>
      <c r="BB5" s="142"/>
      <c r="BC5" s="142"/>
      <c r="BD5" s="142"/>
      <c r="BE5" s="142"/>
      <c r="BF5" s="142"/>
      <c r="BG5" s="142"/>
      <c r="BH5" s="142"/>
      <c r="BI5" s="142"/>
      <c r="BJ5" s="142"/>
      <c r="BK5" s="142"/>
      <c r="BL5" s="142"/>
      <c r="BM5" s="142"/>
      <c r="BN5" s="142"/>
    </row>
    <row r="6" spans="1:66" s="14" customFormat="1" ht="106.5" customHeight="1">
      <c r="A6" s="164"/>
      <c r="B6" s="165"/>
      <c r="C6" s="167"/>
      <c r="D6" s="167"/>
      <c r="E6" s="167"/>
      <c r="F6" s="53" t="s">
        <v>23</v>
      </c>
      <c r="G6" s="53" t="s">
        <v>24</v>
      </c>
      <c r="H6" s="53" t="s">
        <v>25</v>
      </c>
      <c r="I6" s="53" t="s">
        <v>26</v>
      </c>
      <c r="J6" s="69" t="s">
        <v>27</v>
      </c>
      <c r="K6" s="53" t="s">
        <v>28</v>
      </c>
      <c r="L6" s="53" t="s">
        <v>29</v>
      </c>
      <c r="M6" s="53" t="s">
        <v>19</v>
      </c>
      <c r="N6" s="54"/>
      <c r="O6" s="55" t="s">
        <v>30</v>
      </c>
      <c r="P6" s="56" t="s">
        <v>31</v>
      </c>
      <c r="Q6" s="56" t="s">
        <v>32</v>
      </c>
      <c r="R6" s="56"/>
      <c r="S6" s="56" t="s">
        <v>33</v>
      </c>
      <c r="T6" s="56"/>
      <c r="U6" s="56" t="s">
        <v>19</v>
      </c>
      <c r="V6" s="56"/>
      <c r="W6" s="57" t="s">
        <v>34</v>
      </c>
      <c r="X6" s="146"/>
      <c r="Y6" s="58" t="s">
        <v>35</v>
      </c>
      <c r="Z6" s="58" t="s">
        <v>23</v>
      </c>
      <c r="AA6" s="58" t="s">
        <v>36</v>
      </c>
      <c r="AB6" s="58"/>
      <c r="AC6" s="58" t="s">
        <v>37</v>
      </c>
      <c r="AD6" s="58"/>
      <c r="AE6" s="59" t="s">
        <v>38</v>
      </c>
      <c r="AF6" s="58" t="s">
        <v>39</v>
      </c>
      <c r="AG6" s="58" t="s">
        <v>28</v>
      </c>
      <c r="AH6" s="58" t="s">
        <v>40</v>
      </c>
      <c r="AI6" s="145"/>
      <c r="AJ6" s="146"/>
      <c r="AK6" s="145"/>
      <c r="AL6" s="60"/>
      <c r="AM6" s="146"/>
      <c r="AN6" s="146"/>
      <c r="AO6" s="154"/>
      <c r="AP6" s="146"/>
      <c r="AQ6" s="61" t="s">
        <v>41</v>
      </c>
      <c r="AR6" s="61" t="s">
        <v>42</v>
      </c>
      <c r="AS6" s="62" t="s">
        <v>43</v>
      </c>
      <c r="AT6" s="62" t="s">
        <v>44</v>
      </c>
      <c r="AU6" s="61" t="s">
        <v>45</v>
      </c>
      <c r="AV6" s="61" t="s">
        <v>46</v>
      </c>
      <c r="AW6" s="63" t="s">
        <v>47</v>
      </c>
      <c r="AX6" s="63" t="s">
        <v>48</v>
      </c>
      <c r="AY6" s="63" t="s">
        <v>49</v>
      </c>
      <c r="AZ6" s="63" t="s">
        <v>50</v>
      </c>
      <c r="BA6" s="63" t="s">
        <v>51</v>
      </c>
      <c r="BB6" s="64" t="s">
        <v>52</v>
      </c>
      <c r="BC6" s="63" t="s">
        <v>47</v>
      </c>
      <c r="BD6" s="63" t="s">
        <v>48</v>
      </c>
      <c r="BE6" s="63" t="s">
        <v>49</v>
      </c>
      <c r="BF6" s="63" t="s">
        <v>50</v>
      </c>
      <c r="BG6" s="63" t="s">
        <v>51</v>
      </c>
      <c r="BH6" s="64" t="s">
        <v>52</v>
      </c>
      <c r="BI6" s="63" t="s">
        <v>47</v>
      </c>
      <c r="BJ6" s="63" t="s">
        <v>48</v>
      </c>
      <c r="BK6" s="63" t="s">
        <v>49</v>
      </c>
      <c r="BL6" s="63" t="s">
        <v>50</v>
      </c>
      <c r="BM6" s="63" t="s">
        <v>51</v>
      </c>
      <c r="BN6" s="64" t="s">
        <v>52</v>
      </c>
    </row>
    <row r="7" spans="1:66" ht="63" hidden="1" customHeight="1">
      <c r="A7" s="66"/>
      <c r="B7" s="66"/>
      <c r="C7" s="66"/>
      <c r="D7" s="88"/>
      <c r="E7" s="88"/>
      <c r="F7" s="67" t="s">
        <v>53</v>
      </c>
      <c r="G7" s="67" t="s">
        <v>54</v>
      </c>
      <c r="H7" s="66"/>
      <c r="I7" s="66"/>
      <c r="J7" s="89"/>
      <c r="K7" s="79"/>
      <c r="L7" s="71"/>
      <c r="M7" s="72"/>
      <c r="N7" s="80">
        <f t="shared" ref="N7:N13" si="0">VALUE(M7)</f>
        <v>0</v>
      </c>
      <c r="O7" s="66"/>
      <c r="P7" s="66"/>
      <c r="Q7" s="71"/>
      <c r="R7" s="66">
        <f t="shared" ref="R7:R13" si="1">IF(O7=0,0,IF(Q7="Leve 20%",20%,IF(Q7="Menor 40%",40%,IF(Q7="Moderado 60%",60%,IF(Q7="Mayor 80%",80%,100%)))))</f>
        <v>0</v>
      </c>
      <c r="S7" s="71"/>
      <c r="T7" s="71">
        <f t="shared" ref="T7:T13" si="2">IF(S7=0,0,IF(S7="Leve 20%",20%,IF(S7="Menor 40%",40%,IF(S7="Moderado 60%",60%,IF(S7="Mayor 80%",80%,100%)))))</f>
        <v>0</v>
      </c>
      <c r="U7" s="74"/>
      <c r="V7" s="73">
        <f t="shared" ref="V7:V13" si="3">VALUE(U7)</f>
        <v>0</v>
      </c>
      <c r="W7" s="75"/>
      <c r="X7" s="67" t="s">
        <v>55</v>
      </c>
      <c r="Y7" s="84" t="str">
        <f t="shared" ref="Y7" si="4">IF(AA7="Preventivo","X",IF(AA7="Detectivo","X"," "))</f>
        <v>X</v>
      </c>
      <c r="Z7" s="84" t="str">
        <f t="shared" ref="Z7" si="5">IF(AA7="Correctivo","X"," ")</f>
        <v xml:space="preserve"> </v>
      </c>
      <c r="AA7" s="70" t="s">
        <v>56</v>
      </c>
      <c r="AB7" s="70">
        <f>IF(AA7="","",IF(AA7="Preventivo",25%,IF(AA7="Detectivo",15%,10%)))</f>
        <v>0.25</v>
      </c>
      <c r="AC7" s="70" t="s">
        <v>57</v>
      </c>
      <c r="AD7" s="70">
        <f t="shared" ref="AD7" si="6">IF(AC7="Automatico",25%,15%)</f>
        <v>0.15</v>
      </c>
      <c r="AE7" s="85">
        <f t="shared" ref="AE7" si="7">AB7+AD7</f>
        <v>0.4</v>
      </c>
      <c r="AF7" s="70" t="s">
        <v>58</v>
      </c>
      <c r="AG7" s="70" t="s">
        <v>59</v>
      </c>
      <c r="AH7" s="70" t="s">
        <v>60</v>
      </c>
      <c r="AI7" s="85" t="e">
        <f>#REF!-(#REF!*AE7)</f>
        <v>#REF!</v>
      </c>
      <c r="AJ7" s="86"/>
      <c r="AK7" s="87"/>
      <c r="AL7" s="66" t="e">
        <f>VALUE(#REF!)</f>
        <v>#REF!</v>
      </c>
      <c r="AM7" s="74"/>
      <c r="AN7" s="74"/>
      <c r="AO7" s="75"/>
      <c r="AP7" s="66"/>
      <c r="AQ7" s="67" t="s">
        <v>61</v>
      </c>
      <c r="AR7" s="66" t="s">
        <v>62</v>
      </c>
      <c r="AS7" s="77">
        <v>44562</v>
      </c>
      <c r="AT7" s="77">
        <v>44926</v>
      </c>
      <c r="AU7" s="66" t="s">
        <v>63</v>
      </c>
      <c r="AV7" s="90"/>
      <c r="AW7" s="90"/>
      <c r="AX7" s="66"/>
      <c r="AY7" s="66"/>
      <c r="AZ7" s="66"/>
      <c r="BA7" s="96"/>
      <c r="BB7" s="78"/>
      <c r="BC7" s="66"/>
      <c r="BD7" s="66"/>
      <c r="BE7" s="66"/>
      <c r="BF7" s="66"/>
      <c r="BG7" s="66"/>
      <c r="BH7" s="78"/>
      <c r="BI7" s="66"/>
      <c r="BJ7" s="66"/>
      <c r="BK7" s="66"/>
      <c r="BL7" s="66"/>
      <c r="BM7" s="66"/>
      <c r="BN7" s="78"/>
    </row>
    <row r="8" spans="1:66" ht="156.75" customHeight="1">
      <c r="A8" s="125">
        <v>3</v>
      </c>
      <c r="B8" s="125" t="s">
        <v>64</v>
      </c>
      <c r="C8" s="125" t="s">
        <v>65</v>
      </c>
      <c r="D8" s="126" t="s">
        <v>66</v>
      </c>
      <c r="E8" s="126" t="s">
        <v>67</v>
      </c>
      <c r="F8" s="81" t="s">
        <v>68</v>
      </c>
      <c r="G8" s="93" t="s">
        <v>69</v>
      </c>
      <c r="H8" s="125" t="s">
        <v>70</v>
      </c>
      <c r="I8" s="125" t="s">
        <v>71</v>
      </c>
      <c r="J8" s="82" t="s">
        <v>72</v>
      </c>
      <c r="K8" s="79" t="s">
        <v>73</v>
      </c>
      <c r="L8" s="133" t="str">
        <f t="shared" ref="L8:L12" si="8">IF(K8=0,"Defina la frecuencia",IF(K8="2 veces por año","Muy baja",IF(K8="3 a 24 veces por año","Baja",IF(K8="24 a 500 veces por año","Media",IF(K8="500 veces al año y maximo 5000veces por año","Alta","Muy alta")))))</f>
        <v>Muy baja</v>
      </c>
      <c r="M8" s="135" t="str">
        <f t="shared" ref="M8:M12" si="9">IF(L8="Muy baja","20%",IF(L8="Baja","40%",IF(L8="Media","60%",IF(L8="Alta","80%",IF(L8="Muy alta","100%","Defina la Frecuencia")))))</f>
        <v>20%</v>
      </c>
      <c r="N8" s="80">
        <f t="shared" si="0"/>
        <v>0.2</v>
      </c>
      <c r="O8" s="103" t="s">
        <v>74</v>
      </c>
      <c r="P8" s="103" t="s">
        <v>75</v>
      </c>
      <c r="Q8" s="133" t="str">
        <f t="shared" ref="Q8:Q12" si="10">IF(O8=0,0,IF(O8="Afectación menor a 10 SMLMV","Leve 20%",IF(O8="Entre 10 y 50 SMLMV","Menor 40%",IF(O8="Entre 50 y 100 SMLMV","Moderado 60%",IF(O8="Entre 100 y 500 SMLMV","Mayor 80%","Catastrofico 100%")))))</f>
        <v>Leve 20%</v>
      </c>
      <c r="R8" s="66">
        <f t="shared" si="1"/>
        <v>0.2</v>
      </c>
      <c r="S8" s="133" t="str">
        <f t="shared" ref="S8:S12" si="11">IF(P8=0,0,IF(P8="El riesgo afecta la imagen de algún área del Instituto","Leve 20%",IF(P8="El riesgo afecta la imagen del Instituto internamente, de conocimiento general nivel interno, de junta directiva y proveedores","Menor 40%",IF(P8="El riesgo afecta la imagen del Instituto con algunos usuarios de relevancia frente al logro de los objetivos","Moderado 60%",IF(P8="El riesgo afecta la imagen del Instituto con efecto publicitario sostenido a nivel de sector administrativo, nivel departamental o municipal","Mayor 80%","Catastrofico 100%")))))</f>
        <v>Leve 20%</v>
      </c>
      <c r="T8" s="71">
        <f t="shared" si="2"/>
        <v>0.2</v>
      </c>
      <c r="U8" s="119">
        <f t="shared" ref="U8:U13" si="12">IF(R8&gt;T8,R8,T8)</f>
        <v>0.2</v>
      </c>
      <c r="V8" s="73">
        <f t="shared" si="3"/>
        <v>0.2</v>
      </c>
      <c r="W8" s="121" t="str">
        <f>VLOOKUP(N8,Matriz!$B$3:$G$8,MATCH(V8,Matriz!$B$3:$G$3,0),FALSE)</f>
        <v>Bajo</v>
      </c>
      <c r="X8" s="93" t="s">
        <v>76</v>
      </c>
      <c r="Y8" s="71" t="str">
        <f t="shared" ref="Y8:Y12" si="13">IF(AA8="Preventivo","X",IF(AA8="Detectivo","X"," "))</f>
        <v>X</v>
      </c>
      <c r="Z8" s="71" t="str">
        <f t="shared" ref="Z8:Z12" si="14">IF(AA8="Correctivo","X"," ")</f>
        <v xml:space="preserve"> </v>
      </c>
      <c r="AA8" s="66" t="s">
        <v>77</v>
      </c>
      <c r="AB8" s="66">
        <f t="shared" ref="AB8:AB13" si="15">IF(AA8="","",IF(AA8="Preventivo",25%,IF(AA8="Detectivo",15%,10%)))</f>
        <v>0.15</v>
      </c>
      <c r="AC8" s="66" t="s">
        <v>57</v>
      </c>
      <c r="AD8" s="66">
        <f t="shared" ref="AD8:AD13" si="16">IF(AC8="Automatico",25%,15%)</f>
        <v>0.15</v>
      </c>
      <c r="AE8" s="74">
        <f>AB8+AD8</f>
        <v>0.3</v>
      </c>
      <c r="AF8" s="66" t="s">
        <v>58</v>
      </c>
      <c r="AG8" s="66" t="s">
        <v>59</v>
      </c>
      <c r="AH8" s="66" t="s">
        <v>60</v>
      </c>
      <c r="AI8" s="74">
        <f>M8-(M8*AE8)</f>
        <v>0.14000000000000001</v>
      </c>
      <c r="AJ8" s="133" t="str">
        <f>IF(AK8=0,"Valore el control",IF(AK8=20%,"Muy baja",IF(AK8=40%,"Baja",IF(AK8=60%,"Media",IF(AK8=80%,"Alta","Muy alta")))))</f>
        <v>Muy baja</v>
      </c>
      <c r="AK8" s="117">
        <f>IF(AI10&lt;20%,20%,IF(AI10&lt;40%,40%,IF(AI10&lt;60%,60%,IF(AI10&lt;80%,80%,100%))))</f>
        <v>0.2</v>
      </c>
      <c r="AL8" s="66">
        <f t="shared" ref="AL8:AL13" si="17">VALUE(AK8)</f>
        <v>0.2</v>
      </c>
      <c r="AM8" s="119" t="str">
        <f t="shared" ref="AM8:AM12" si="18">IF(AN8=0,0,IF(AN8=20%,"Leve 20%",IF(AN8=40%,"Menor 40%",IF(AN8=60%,"Moderado 60%",IF(AN8=80%,"Mayor 80%","Catastrofico 100%")))))</f>
        <v>Leve 20%</v>
      </c>
      <c r="AN8" s="119">
        <f t="shared" ref="AN8:AN12" si="19">U8</f>
        <v>0.2</v>
      </c>
      <c r="AO8" s="121" t="str">
        <f>VLOOKUP(AK8,Matriz!$B$3:$G$8,MATCH(AN8,Matriz!$B$3:$G$3,0),FALSE)</f>
        <v>Bajo</v>
      </c>
      <c r="AP8" s="125" t="s">
        <v>78</v>
      </c>
      <c r="AQ8" s="93" t="s">
        <v>79</v>
      </c>
      <c r="AR8" s="66" t="s">
        <v>80</v>
      </c>
      <c r="AS8" s="77">
        <v>44562</v>
      </c>
      <c r="AT8" s="77">
        <v>44926</v>
      </c>
      <c r="AU8" s="66" t="s">
        <v>63</v>
      </c>
      <c r="AV8" s="91" t="s">
        <v>81</v>
      </c>
      <c r="AW8" s="90" t="s">
        <v>82</v>
      </c>
      <c r="AX8" s="103" t="s">
        <v>83</v>
      </c>
      <c r="AY8" s="66" t="s">
        <v>84</v>
      </c>
      <c r="AZ8" s="98" t="s">
        <v>85</v>
      </c>
      <c r="BA8" s="97" t="s">
        <v>86</v>
      </c>
      <c r="BB8" s="99">
        <v>1</v>
      </c>
      <c r="BC8" s="66"/>
      <c r="BD8" s="66"/>
      <c r="BE8" s="66"/>
      <c r="BF8" s="66"/>
      <c r="BG8" s="66"/>
      <c r="BH8" s="78"/>
      <c r="BI8" s="66"/>
      <c r="BJ8" s="66"/>
      <c r="BK8" s="66"/>
      <c r="BL8" s="66"/>
      <c r="BM8" s="66"/>
      <c r="BN8" s="78"/>
    </row>
    <row r="9" spans="1:66" ht="160.5" customHeight="1">
      <c r="A9" s="125"/>
      <c r="B9" s="125"/>
      <c r="C9" s="125"/>
      <c r="D9" s="126"/>
      <c r="E9" s="126"/>
      <c r="F9" s="81" t="s">
        <v>87</v>
      </c>
      <c r="G9" s="93" t="s">
        <v>88</v>
      </c>
      <c r="H9" s="125"/>
      <c r="I9" s="125"/>
      <c r="J9" s="82" t="s">
        <v>72</v>
      </c>
      <c r="K9" s="79" t="s">
        <v>73</v>
      </c>
      <c r="L9" s="141"/>
      <c r="M9" s="139"/>
      <c r="N9" s="80">
        <f t="shared" si="0"/>
        <v>0</v>
      </c>
      <c r="O9" s="140"/>
      <c r="P9" s="140"/>
      <c r="Q9" s="141"/>
      <c r="R9" s="66">
        <f t="shared" si="1"/>
        <v>0</v>
      </c>
      <c r="S9" s="141"/>
      <c r="T9" s="71">
        <f t="shared" si="2"/>
        <v>0</v>
      </c>
      <c r="U9" s="123"/>
      <c r="V9" s="73">
        <f t="shared" si="3"/>
        <v>0</v>
      </c>
      <c r="W9" s="124"/>
      <c r="X9" s="93" t="s">
        <v>89</v>
      </c>
      <c r="Y9" s="71" t="str">
        <f t="shared" si="13"/>
        <v>X</v>
      </c>
      <c r="Z9" s="71" t="str">
        <f t="shared" si="14"/>
        <v xml:space="preserve"> </v>
      </c>
      <c r="AA9" s="66" t="s">
        <v>77</v>
      </c>
      <c r="AB9" s="66">
        <f t="shared" ref="AB9:AB10" si="20">IF(AA9="","",IF(AA9="Preventivo",25%,IF(AA9="Detectivo",15%,10%)))</f>
        <v>0.15</v>
      </c>
      <c r="AC9" s="66" t="s">
        <v>57</v>
      </c>
      <c r="AD9" s="66">
        <f t="shared" si="16"/>
        <v>0.15</v>
      </c>
      <c r="AE9" s="74">
        <f t="shared" ref="AE9:AE12" si="21">AB9+AD9</f>
        <v>0.3</v>
      </c>
      <c r="AF9" s="66" t="s">
        <v>58</v>
      </c>
      <c r="AG9" s="66" t="s">
        <v>59</v>
      </c>
      <c r="AH9" s="66" t="s">
        <v>60</v>
      </c>
      <c r="AI9" s="74">
        <f>AI8-(AI8*AE9)</f>
        <v>9.8000000000000004E-2</v>
      </c>
      <c r="AJ9" s="141"/>
      <c r="AK9" s="155"/>
      <c r="AL9" s="66">
        <f t="shared" si="17"/>
        <v>0</v>
      </c>
      <c r="AM9" s="123"/>
      <c r="AN9" s="123"/>
      <c r="AO9" s="124"/>
      <c r="AP9" s="125"/>
      <c r="AQ9" s="93" t="s">
        <v>90</v>
      </c>
      <c r="AR9" s="66" t="s">
        <v>80</v>
      </c>
      <c r="AS9" s="77">
        <v>44562</v>
      </c>
      <c r="AT9" s="77">
        <v>44926</v>
      </c>
      <c r="AU9" s="66" t="s">
        <v>63</v>
      </c>
      <c r="AV9" s="91" t="s">
        <v>81</v>
      </c>
      <c r="AW9" s="90" t="s">
        <v>91</v>
      </c>
      <c r="AX9" s="140"/>
      <c r="AY9" s="66" t="s">
        <v>92</v>
      </c>
      <c r="AZ9" s="94" t="s">
        <v>93</v>
      </c>
      <c r="BA9" s="100" t="s">
        <v>94</v>
      </c>
      <c r="BB9" s="78">
        <v>0.5</v>
      </c>
      <c r="BC9" s="66"/>
      <c r="BD9" s="66"/>
      <c r="BE9" s="66"/>
      <c r="BF9" s="66"/>
      <c r="BG9" s="66"/>
      <c r="BH9" s="78"/>
      <c r="BI9" s="66"/>
      <c r="BJ9" s="66"/>
      <c r="BK9" s="66"/>
      <c r="BL9" s="66"/>
      <c r="BM9" s="66"/>
      <c r="BN9" s="78"/>
    </row>
    <row r="10" spans="1:66" ht="127.5" customHeight="1">
      <c r="A10" s="125"/>
      <c r="B10" s="125"/>
      <c r="C10" s="125"/>
      <c r="D10" s="126"/>
      <c r="E10" s="126"/>
      <c r="F10" s="81" t="s">
        <v>95</v>
      </c>
      <c r="G10" s="93" t="s">
        <v>96</v>
      </c>
      <c r="H10" s="125"/>
      <c r="I10" s="125"/>
      <c r="J10" s="82" t="s">
        <v>72</v>
      </c>
      <c r="K10" s="79" t="s">
        <v>73</v>
      </c>
      <c r="L10" s="134"/>
      <c r="M10" s="136"/>
      <c r="N10" s="80">
        <f t="shared" si="0"/>
        <v>0</v>
      </c>
      <c r="O10" s="104"/>
      <c r="P10" s="104"/>
      <c r="Q10" s="134"/>
      <c r="R10" s="66">
        <f t="shared" si="1"/>
        <v>0</v>
      </c>
      <c r="S10" s="134"/>
      <c r="T10" s="71">
        <f t="shared" si="2"/>
        <v>0</v>
      </c>
      <c r="U10" s="120"/>
      <c r="V10" s="73">
        <f t="shared" si="3"/>
        <v>0</v>
      </c>
      <c r="W10" s="122"/>
      <c r="X10" s="93" t="s">
        <v>97</v>
      </c>
      <c r="Y10" s="71" t="str">
        <f t="shared" si="13"/>
        <v>X</v>
      </c>
      <c r="Z10" s="71" t="str">
        <f t="shared" si="14"/>
        <v xml:space="preserve"> </v>
      </c>
      <c r="AA10" s="66" t="s">
        <v>77</v>
      </c>
      <c r="AB10" s="66">
        <f t="shared" si="20"/>
        <v>0.15</v>
      </c>
      <c r="AC10" s="66" t="s">
        <v>57</v>
      </c>
      <c r="AD10" s="66">
        <f t="shared" si="16"/>
        <v>0.15</v>
      </c>
      <c r="AE10" s="74">
        <f t="shared" si="21"/>
        <v>0.3</v>
      </c>
      <c r="AF10" s="66" t="s">
        <v>58</v>
      </c>
      <c r="AG10" s="66" t="s">
        <v>59</v>
      </c>
      <c r="AH10" s="66" t="s">
        <v>60</v>
      </c>
      <c r="AI10" s="74">
        <f>AI9-(AI9*AE10)</f>
        <v>6.8600000000000008E-2</v>
      </c>
      <c r="AJ10" s="134"/>
      <c r="AK10" s="118"/>
      <c r="AL10" s="66">
        <f t="shared" si="17"/>
        <v>0</v>
      </c>
      <c r="AM10" s="120"/>
      <c r="AN10" s="120"/>
      <c r="AO10" s="122"/>
      <c r="AP10" s="125"/>
      <c r="AQ10" s="93" t="s">
        <v>98</v>
      </c>
      <c r="AR10" s="66" t="s">
        <v>80</v>
      </c>
      <c r="AS10" s="77">
        <v>44562</v>
      </c>
      <c r="AT10" s="77">
        <v>44926</v>
      </c>
      <c r="AU10" s="66" t="s">
        <v>63</v>
      </c>
      <c r="AV10" s="91" t="s">
        <v>81</v>
      </c>
      <c r="AW10" s="90" t="s">
        <v>99</v>
      </c>
      <c r="AX10" s="104"/>
      <c r="AY10" s="66" t="s">
        <v>100</v>
      </c>
      <c r="AZ10" s="98" t="s">
        <v>101</v>
      </c>
      <c r="BA10" s="101" t="s">
        <v>102</v>
      </c>
      <c r="BB10" s="99">
        <v>1</v>
      </c>
      <c r="BC10" s="66"/>
      <c r="BD10" s="66"/>
      <c r="BE10" s="66"/>
      <c r="BF10" s="66"/>
      <c r="BG10" s="66"/>
      <c r="BH10" s="78"/>
      <c r="BI10" s="66"/>
      <c r="BJ10" s="66"/>
      <c r="BK10" s="66"/>
      <c r="BL10" s="66"/>
      <c r="BM10" s="66"/>
      <c r="BN10" s="78"/>
    </row>
    <row r="11" spans="1:66" ht="282" customHeight="1">
      <c r="A11" s="66">
        <v>4</v>
      </c>
      <c r="B11" s="66" t="s">
        <v>64</v>
      </c>
      <c r="C11" s="66" t="s">
        <v>65</v>
      </c>
      <c r="D11" s="83" t="s">
        <v>66</v>
      </c>
      <c r="E11" s="83" t="s">
        <v>67</v>
      </c>
      <c r="F11" s="67" t="s">
        <v>103</v>
      </c>
      <c r="G11" s="67" t="s">
        <v>104</v>
      </c>
      <c r="H11" s="66" t="s">
        <v>105</v>
      </c>
      <c r="I11" s="66" t="s">
        <v>106</v>
      </c>
      <c r="J11" s="82" t="s">
        <v>72</v>
      </c>
      <c r="K11" s="79" t="s">
        <v>73</v>
      </c>
      <c r="L11" s="71" t="str">
        <f t="shared" si="8"/>
        <v>Muy baja</v>
      </c>
      <c r="M11" s="72" t="str">
        <f t="shared" si="9"/>
        <v>20%</v>
      </c>
      <c r="N11" s="80">
        <f t="shared" si="0"/>
        <v>0.2</v>
      </c>
      <c r="O11" s="66" t="s">
        <v>74</v>
      </c>
      <c r="P11" s="66" t="s">
        <v>75</v>
      </c>
      <c r="Q11" s="71" t="str">
        <f t="shared" si="10"/>
        <v>Leve 20%</v>
      </c>
      <c r="R11" s="66">
        <f t="shared" si="1"/>
        <v>0.2</v>
      </c>
      <c r="S11" s="71" t="str">
        <f t="shared" si="11"/>
        <v>Leve 20%</v>
      </c>
      <c r="T11" s="71">
        <f t="shared" si="2"/>
        <v>0.2</v>
      </c>
      <c r="U11" s="74">
        <f t="shared" si="12"/>
        <v>0.2</v>
      </c>
      <c r="V11" s="73">
        <f t="shared" si="3"/>
        <v>0.2</v>
      </c>
      <c r="W11" s="75" t="str">
        <f>VLOOKUP(N11,Matriz!$B$3:$G$8,MATCH(V11,Matriz!$B$3:$G$3,0),FALSE)</f>
        <v>Bajo</v>
      </c>
      <c r="X11" s="67" t="s">
        <v>107</v>
      </c>
      <c r="Y11" s="71" t="str">
        <f t="shared" si="13"/>
        <v>X</v>
      </c>
      <c r="Z11" s="71" t="str">
        <f t="shared" si="14"/>
        <v xml:space="preserve"> </v>
      </c>
      <c r="AA11" s="66" t="s">
        <v>77</v>
      </c>
      <c r="AB11" s="66">
        <f t="shared" si="15"/>
        <v>0.15</v>
      </c>
      <c r="AC11" s="66" t="s">
        <v>57</v>
      </c>
      <c r="AD11" s="66">
        <f t="shared" si="16"/>
        <v>0.15</v>
      </c>
      <c r="AE11" s="74">
        <f t="shared" si="21"/>
        <v>0.3</v>
      </c>
      <c r="AF11" s="66" t="s">
        <v>58</v>
      </c>
      <c r="AG11" s="66" t="s">
        <v>59</v>
      </c>
      <c r="AH11" s="66" t="s">
        <v>60</v>
      </c>
      <c r="AI11" s="74">
        <f>M11-(M9*AE11)</f>
        <v>0.2</v>
      </c>
      <c r="AJ11" s="71" t="str">
        <f t="shared" ref="AJ11:AJ12" si="22">IF(AK11=0,"Valore el control",IF(AK11=20%,"Muy baja",IF(AK11=40%,"Baja",IF(AK11=60%,"Media",IF(AK11=80%,"Alta","Muy alta")))))</f>
        <v>Baja</v>
      </c>
      <c r="AK11" s="76">
        <f>IF(AI11&lt;20%,20%,IF(AI11&lt;40%,40%,IF(AI11&lt;60%,60%,IF(AI11&lt;80%,80%,100%))))</f>
        <v>0.4</v>
      </c>
      <c r="AL11" s="66">
        <f t="shared" si="17"/>
        <v>0.4</v>
      </c>
      <c r="AM11" s="74" t="str">
        <f t="shared" si="18"/>
        <v>Leve 20%</v>
      </c>
      <c r="AN11" s="74">
        <f t="shared" si="19"/>
        <v>0.2</v>
      </c>
      <c r="AO11" s="75" t="str">
        <f>VLOOKUP(AK11,Matriz!$B$3:$G$8,MATCH(AN11,Matriz!$B$3:$G$3,0),FALSE)</f>
        <v>Bajo</v>
      </c>
      <c r="AP11" s="66" t="s">
        <v>78</v>
      </c>
      <c r="AQ11" s="67" t="s">
        <v>108</v>
      </c>
      <c r="AR11" s="66" t="s">
        <v>80</v>
      </c>
      <c r="AS11" s="77">
        <v>44562</v>
      </c>
      <c r="AT11" s="77">
        <v>44926</v>
      </c>
      <c r="AU11" s="66" t="s">
        <v>63</v>
      </c>
      <c r="AV11" s="92" t="s">
        <v>109</v>
      </c>
      <c r="AW11" s="90" t="s">
        <v>110</v>
      </c>
      <c r="AX11" s="66" t="s">
        <v>83</v>
      </c>
      <c r="AY11" s="66" t="s">
        <v>111</v>
      </c>
      <c r="AZ11" s="95" t="s">
        <v>112</v>
      </c>
      <c r="BA11" s="102" t="s">
        <v>113</v>
      </c>
      <c r="BB11" s="78">
        <v>0.5</v>
      </c>
      <c r="BC11" s="66"/>
      <c r="BD11" s="66"/>
      <c r="BE11" s="66"/>
      <c r="BF11" s="66"/>
      <c r="BG11" s="66"/>
      <c r="BH11" s="78"/>
      <c r="BI11" s="66"/>
      <c r="BJ11" s="66"/>
      <c r="BK11" s="66"/>
      <c r="BL11" s="66"/>
      <c r="BM11" s="66"/>
      <c r="BN11" s="78"/>
    </row>
    <row r="12" spans="1:66" ht="81" customHeight="1">
      <c r="A12" s="125">
        <v>5</v>
      </c>
      <c r="B12" s="125" t="s">
        <v>64</v>
      </c>
      <c r="C12" s="103" t="s">
        <v>65</v>
      </c>
      <c r="D12" s="127" t="s">
        <v>66</v>
      </c>
      <c r="E12" s="127" t="s">
        <v>67</v>
      </c>
      <c r="F12" s="172" t="s">
        <v>114</v>
      </c>
      <c r="G12" s="67" t="s">
        <v>104</v>
      </c>
      <c r="H12" s="125" t="s">
        <v>115</v>
      </c>
      <c r="I12" s="125" t="s">
        <v>116</v>
      </c>
      <c r="J12" s="129" t="s">
        <v>72</v>
      </c>
      <c r="K12" s="131" t="s">
        <v>73</v>
      </c>
      <c r="L12" s="133" t="str">
        <f t="shared" si="8"/>
        <v>Muy baja</v>
      </c>
      <c r="M12" s="135" t="str">
        <f t="shared" si="9"/>
        <v>20%</v>
      </c>
      <c r="N12" s="80">
        <f t="shared" si="0"/>
        <v>0.2</v>
      </c>
      <c r="O12" s="125" t="s">
        <v>74</v>
      </c>
      <c r="P12" s="125" t="s">
        <v>75</v>
      </c>
      <c r="Q12" s="133" t="str">
        <f t="shared" si="10"/>
        <v>Leve 20%</v>
      </c>
      <c r="R12" s="66">
        <f t="shared" si="1"/>
        <v>0.2</v>
      </c>
      <c r="S12" s="133" t="str">
        <f t="shared" si="11"/>
        <v>Leve 20%</v>
      </c>
      <c r="T12" s="71">
        <f t="shared" si="2"/>
        <v>0.2</v>
      </c>
      <c r="U12" s="119">
        <f t="shared" si="12"/>
        <v>0.2</v>
      </c>
      <c r="V12" s="73">
        <f t="shared" si="3"/>
        <v>0.2</v>
      </c>
      <c r="W12" s="121" t="str">
        <f>VLOOKUP(N12,Matriz!$B$3:$G$8,MATCH(V12,Matriz!$B$3:$G$3,0),FALSE)</f>
        <v>Bajo</v>
      </c>
      <c r="X12" s="137" t="s">
        <v>117</v>
      </c>
      <c r="Y12" s="133" t="str">
        <f t="shared" si="13"/>
        <v>X</v>
      </c>
      <c r="Z12" s="133" t="str">
        <f t="shared" si="14"/>
        <v xml:space="preserve"> </v>
      </c>
      <c r="AA12" s="103" t="s">
        <v>56</v>
      </c>
      <c r="AB12" s="66">
        <f t="shared" si="15"/>
        <v>0.25</v>
      </c>
      <c r="AC12" s="103" t="s">
        <v>57</v>
      </c>
      <c r="AD12" s="66">
        <f t="shared" si="16"/>
        <v>0.15</v>
      </c>
      <c r="AE12" s="119">
        <f t="shared" si="21"/>
        <v>0.4</v>
      </c>
      <c r="AF12" s="103" t="s">
        <v>58</v>
      </c>
      <c r="AG12" s="103" t="s">
        <v>59</v>
      </c>
      <c r="AH12" s="103" t="s">
        <v>60</v>
      </c>
      <c r="AI12" s="119">
        <f>M12-(M10*AE12)</f>
        <v>0.2</v>
      </c>
      <c r="AJ12" s="133" t="str">
        <f t="shared" si="22"/>
        <v>Baja</v>
      </c>
      <c r="AK12" s="117">
        <f t="shared" ref="AK11:AK12" si="23">IF(AI12&lt;20%,20%,IF(AI12&lt;40%,40%,IF(AI12&lt;60%,60%,IF(AI12&lt;80%,80%,100%))))</f>
        <v>0.4</v>
      </c>
      <c r="AL12" s="66">
        <f t="shared" si="17"/>
        <v>0.4</v>
      </c>
      <c r="AM12" s="119" t="str">
        <f t="shared" si="18"/>
        <v>Leve 20%</v>
      </c>
      <c r="AN12" s="119">
        <f t="shared" si="19"/>
        <v>0.2</v>
      </c>
      <c r="AO12" s="121" t="str">
        <f>VLOOKUP(AK12,Matriz!$B$3:$G$8,MATCH(AN12,Matriz!$B$3:$G$3,0),FALSE)</f>
        <v>Bajo</v>
      </c>
      <c r="AP12" s="103" t="s">
        <v>118</v>
      </c>
      <c r="AQ12" s="115" t="s">
        <v>119</v>
      </c>
      <c r="AR12" s="103" t="s">
        <v>80</v>
      </c>
      <c r="AS12" s="109">
        <v>44562</v>
      </c>
      <c r="AT12" s="109">
        <v>44926</v>
      </c>
      <c r="AU12" s="103" t="s">
        <v>63</v>
      </c>
      <c r="AV12" s="111" t="s">
        <v>120</v>
      </c>
      <c r="AW12" s="113" t="s">
        <v>121</v>
      </c>
      <c r="AX12" s="103" t="s">
        <v>83</v>
      </c>
      <c r="AY12" s="103" t="s">
        <v>122</v>
      </c>
      <c r="AZ12" s="107" t="s">
        <v>123</v>
      </c>
      <c r="BA12" s="103" t="s">
        <v>124</v>
      </c>
      <c r="BB12" s="105">
        <v>1</v>
      </c>
      <c r="BC12" s="103"/>
      <c r="BD12" s="103"/>
      <c r="BE12" s="103"/>
      <c r="BF12" s="103"/>
      <c r="BG12" s="103"/>
      <c r="BH12" s="105"/>
      <c r="BI12" s="103"/>
      <c r="BJ12" s="103"/>
      <c r="BK12" s="103"/>
      <c r="BL12" s="103"/>
      <c r="BM12" s="103"/>
      <c r="BN12" s="105"/>
    </row>
    <row r="13" spans="1:66" ht="213.75" customHeight="1">
      <c r="A13" s="125"/>
      <c r="B13" s="125"/>
      <c r="C13" s="104"/>
      <c r="D13" s="128"/>
      <c r="E13" s="128"/>
      <c r="F13" s="172"/>
      <c r="G13" s="67" t="s">
        <v>125</v>
      </c>
      <c r="H13" s="125"/>
      <c r="I13" s="125"/>
      <c r="J13" s="130"/>
      <c r="K13" s="132"/>
      <c r="L13" s="134"/>
      <c r="M13" s="136"/>
      <c r="N13" s="80">
        <f t="shared" si="0"/>
        <v>0</v>
      </c>
      <c r="O13" s="125"/>
      <c r="P13" s="125"/>
      <c r="Q13" s="134"/>
      <c r="R13" s="66">
        <f t="shared" si="1"/>
        <v>0</v>
      </c>
      <c r="S13" s="134"/>
      <c r="T13" s="71">
        <f t="shared" si="2"/>
        <v>0</v>
      </c>
      <c r="U13" s="120"/>
      <c r="V13" s="73">
        <f t="shared" si="3"/>
        <v>0</v>
      </c>
      <c r="W13" s="122"/>
      <c r="X13" s="138"/>
      <c r="Y13" s="134"/>
      <c r="Z13" s="134"/>
      <c r="AA13" s="104"/>
      <c r="AB13" s="66" t="str">
        <f t="shared" si="15"/>
        <v/>
      </c>
      <c r="AC13" s="104"/>
      <c r="AD13" s="66">
        <f t="shared" si="16"/>
        <v>0.15</v>
      </c>
      <c r="AE13" s="120"/>
      <c r="AF13" s="104"/>
      <c r="AG13" s="104"/>
      <c r="AH13" s="104"/>
      <c r="AI13" s="120"/>
      <c r="AJ13" s="134"/>
      <c r="AK13" s="118"/>
      <c r="AL13" s="66">
        <f t="shared" si="17"/>
        <v>0</v>
      </c>
      <c r="AM13" s="120"/>
      <c r="AN13" s="120"/>
      <c r="AO13" s="122"/>
      <c r="AP13" s="104"/>
      <c r="AQ13" s="116"/>
      <c r="AR13" s="104"/>
      <c r="AS13" s="110"/>
      <c r="AT13" s="110"/>
      <c r="AU13" s="104"/>
      <c r="AV13" s="112"/>
      <c r="AW13" s="114"/>
      <c r="AX13" s="104"/>
      <c r="AY13" s="104"/>
      <c r="AZ13" s="108"/>
      <c r="BA13" s="104"/>
      <c r="BB13" s="106"/>
      <c r="BC13" s="104"/>
      <c r="BD13" s="104"/>
      <c r="BE13" s="104"/>
      <c r="BF13" s="104"/>
      <c r="BG13" s="104"/>
      <c r="BH13" s="106"/>
      <c r="BI13" s="104"/>
      <c r="BJ13" s="104"/>
      <c r="BK13" s="104"/>
      <c r="BL13" s="104"/>
      <c r="BM13" s="104"/>
      <c r="BN13" s="106"/>
    </row>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06">
    <mergeCell ref="A8:A10"/>
    <mergeCell ref="A12:A13"/>
    <mergeCell ref="B12:B13"/>
    <mergeCell ref="H8:H10"/>
    <mergeCell ref="A1:B3"/>
    <mergeCell ref="A4:B6"/>
    <mergeCell ref="E4:E6"/>
    <mergeCell ref="BC4:BH5"/>
    <mergeCell ref="X5:X6"/>
    <mergeCell ref="F4:W5"/>
    <mergeCell ref="J1:L3"/>
    <mergeCell ref="C1:I1"/>
    <mergeCell ref="C2:I2"/>
    <mergeCell ref="C3:E3"/>
    <mergeCell ref="F3:I3"/>
    <mergeCell ref="D4:D6"/>
    <mergeCell ref="C4:C6"/>
    <mergeCell ref="AP8:AP10"/>
    <mergeCell ref="H12:H13"/>
    <mergeCell ref="F12:F13"/>
    <mergeCell ref="O12:O13"/>
    <mergeCell ref="P12:P13"/>
    <mergeCell ref="Q12:Q13"/>
    <mergeCell ref="L8:L10"/>
    <mergeCell ref="M8:M10"/>
    <mergeCell ref="O8:O10"/>
    <mergeCell ref="P8:P10"/>
    <mergeCell ref="Q8:Q10"/>
    <mergeCell ref="S8:S10"/>
    <mergeCell ref="U8:U10"/>
    <mergeCell ref="W8:W10"/>
    <mergeCell ref="BI4:BN5"/>
    <mergeCell ref="AA5:AH5"/>
    <mergeCell ref="AI5:AI6"/>
    <mergeCell ref="AJ5:AJ6"/>
    <mergeCell ref="AK5:AK6"/>
    <mergeCell ref="AM5:AM6"/>
    <mergeCell ref="AQ4:AV5"/>
    <mergeCell ref="AW4:BB5"/>
    <mergeCell ref="AN5:AN6"/>
    <mergeCell ref="AO5:AO6"/>
    <mergeCell ref="AP5:AP6"/>
    <mergeCell ref="X4:AP4"/>
    <mergeCell ref="Y5:Z5"/>
    <mergeCell ref="AX8:AX10"/>
    <mergeCell ref="AK8:AK10"/>
    <mergeCell ref="AJ8:AJ10"/>
    <mergeCell ref="J12:J13"/>
    <mergeCell ref="K12:K13"/>
    <mergeCell ref="AC12:AC13"/>
    <mergeCell ref="AE12:AE13"/>
    <mergeCell ref="AF12:AF13"/>
    <mergeCell ref="AG12:AG13"/>
    <mergeCell ref="AH12:AH13"/>
    <mergeCell ref="AI12:AI13"/>
    <mergeCell ref="AJ12:AJ13"/>
    <mergeCell ref="L12:L13"/>
    <mergeCell ref="M12:M13"/>
    <mergeCell ref="S12:S13"/>
    <mergeCell ref="U12:U13"/>
    <mergeCell ref="W12:W13"/>
    <mergeCell ref="X12:X13"/>
    <mergeCell ref="Y12:Y13"/>
    <mergeCell ref="Z12:Z13"/>
    <mergeCell ref="AA12:AA13"/>
    <mergeCell ref="I8:I10"/>
    <mergeCell ref="I12:I13"/>
    <mergeCell ref="B8:B10"/>
    <mergeCell ref="C8:C10"/>
    <mergeCell ref="D8:D10"/>
    <mergeCell ref="E8:E10"/>
    <mergeCell ref="D12:D13"/>
    <mergeCell ref="E12:E13"/>
    <mergeCell ref="C12:C13"/>
    <mergeCell ref="AK12:AK13"/>
    <mergeCell ref="AM12:AM13"/>
    <mergeCell ref="AN12:AN13"/>
    <mergeCell ref="AO12:AO13"/>
    <mergeCell ref="AM8:AM10"/>
    <mergeCell ref="AN8:AN10"/>
    <mergeCell ref="AO8:AO10"/>
    <mergeCell ref="AP12:AP13"/>
    <mergeCell ref="AS12:AS13"/>
    <mergeCell ref="AT12:AT13"/>
    <mergeCell ref="AU12:AU13"/>
    <mergeCell ref="AV12:AV13"/>
    <mergeCell ref="AR12:AR13"/>
    <mergeCell ref="AW12:AW13"/>
    <mergeCell ref="AX12:AX13"/>
    <mergeCell ref="AY12:AY13"/>
    <mergeCell ref="AQ12:AQ13"/>
    <mergeCell ref="BI12:BI13"/>
    <mergeCell ref="BJ12:BJ13"/>
    <mergeCell ref="BK12:BK13"/>
    <mergeCell ref="BL12:BL13"/>
    <mergeCell ref="BM12:BM13"/>
    <mergeCell ref="BN12:BN13"/>
    <mergeCell ref="AZ12:AZ13"/>
    <mergeCell ref="BA12:BA13"/>
    <mergeCell ref="BB12:BB13"/>
    <mergeCell ref="BC12:BC13"/>
    <mergeCell ref="BD12:BD13"/>
    <mergeCell ref="BE12:BE13"/>
    <mergeCell ref="BF12:BF13"/>
    <mergeCell ref="BG12:BG13"/>
    <mergeCell ref="BH12:BH13"/>
  </mergeCells>
  <conditionalFormatting sqref="N7 L8:N8 L11:N12 N9:N10 N13">
    <cfRule type="expression" dxfId="37" priority="108">
      <formula>IF($L7="Muy alta",TRUE,FALSE)</formula>
    </cfRule>
    <cfRule type="expression" dxfId="36" priority="109">
      <formula>IF($L7="Alta",TRUE,FALSE)</formula>
    </cfRule>
    <cfRule type="expression" dxfId="35" priority="110">
      <formula>IF($L7="Media",TRUE,FALSE)</formula>
    </cfRule>
    <cfRule type="expression" dxfId="34" priority="112">
      <formula>IF($L7="Baja",TRUE,FALSE)</formula>
    </cfRule>
    <cfRule type="expression" dxfId="33" priority="113">
      <formula>IF($L7="Muy Baja",TRUE,FALSE)</formula>
    </cfRule>
  </conditionalFormatting>
  <conditionalFormatting sqref="V7 U8:V8 AM8:AN8 U11:V12 V9:V10 AM11:AN12 V13">
    <cfRule type="expression" dxfId="32" priority="98">
      <formula>IF($U7=100%,TRUE,FALSE)</formula>
    </cfRule>
    <cfRule type="expression" dxfId="31" priority="99">
      <formula>IF($U7=80%,TRUE,FALSE)</formula>
    </cfRule>
    <cfRule type="expression" dxfId="30" priority="100">
      <formula>IF($U7=60%,TRUE,FALSE)</formula>
    </cfRule>
    <cfRule type="expression" dxfId="29" priority="101">
      <formula>IF($U7=40%,TRUE,FALSE)</formula>
    </cfRule>
    <cfRule type="expression" dxfId="28" priority="102">
      <formula>IF($U7=20%,TRUE,FALSE)</formula>
    </cfRule>
  </conditionalFormatting>
  <conditionalFormatting sqref="Q8 Q11:Q12">
    <cfRule type="expression" dxfId="27" priority="82">
      <formula>IF($Q8="Catastrofico 100%",TRUE,FALSE)</formula>
    </cfRule>
    <cfRule type="expression" dxfId="26" priority="83">
      <formula>IF($Q8="Mayor 80%",TRUE,FALSE)</formula>
    </cfRule>
    <cfRule type="expression" dxfId="25" priority="84">
      <formula>IF($Q8="Moderado 60%",TRUE,FALSE)</formula>
    </cfRule>
    <cfRule type="expression" dxfId="24" priority="85">
      <formula>IF($Q8="Menor 40%",TRUE,FALSE)</formula>
    </cfRule>
    <cfRule type="expression" dxfId="23" priority="86">
      <formula>IF($Q8="Leve 20%",TRUE,FALSE)</formula>
    </cfRule>
  </conditionalFormatting>
  <conditionalFormatting sqref="S8 S11:S12">
    <cfRule type="expression" dxfId="22" priority="77">
      <formula>IF($S8="Catastrofico 100%",TRUE,FALSE)</formula>
    </cfRule>
    <cfRule type="expression" dxfId="21" priority="78">
      <formula>IF($S8="Mayor 80%",TRUE,FALSE)</formula>
    </cfRule>
    <cfRule type="expression" dxfId="20" priority="79">
      <formula>IF($S8="Moderado 60%",TRUE,FALSE)</formula>
    </cfRule>
    <cfRule type="expression" dxfId="19" priority="80">
      <formula>IF($S8="Menor 40%",TRUE,FALSE)</formula>
    </cfRule>
    <cfRule type="expression" dxfId="18" priority="81">
      <formula>IF($S8="Leve 20%",TRUE,FALSE)</formula>
    </cfRule>
  </conditionalFormatting>
  <conditionalFormatting sqref="W8 AO8 W11:W12 AO11:AO12">
    <cfRule type="expression" dxfId="17" priority="68">
      <formula>IF($W8="Extremo",TRUE,FALSE)</formula>
    </cfRule>
    <cfRule type="expression" dxfId="16" priority="69">
      <formula>IF($W8="Alto",TRUE,FALSE)</formula>
    </cfRule>
    <cfRule type="expression" dxfId="15" priority="70">
      <formula>IF($W8="Moderado",TRUE,FALSE)</formula>
    </cfRule>
    <cfRule type="expression" dxfId="14" priority="71">
      <formula>IF($W8="Bajo",TRUE,FALSE)</formula>
    </cfRule>
  </conditionalFormatting>
  <conditionalFormatting sqref="AJ8:AK8 AJ11:AK12">
    <cfRule type="expression" dxfId="13" priority="63">
      <formula>IF($AJ8="Muy alta",TRUE,FALSE)</formula>
    </cfRule>
    <cfRule type="expression" dxfId="12" priority="64">
      <formula>IF($AJ8="Alta",TRUE,FALSE)</formula>
    </cfRule>
    <cfRule type="expression" dxfId="11" priority="65">
      <formula>IF($AJ8="Media",TRUE,FALSE)</formula>
    </cfRule>
    <cfRule type="expression" dxfId="10" priority="66">
      <formula>IF($AJ8="Baja",TRUE,FALSE)</formula>
    </cfRule>
    <cfRule type="expression" dxfId="9" priority="67">
      <formula>IF($AJ8="Muy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K8:K12</xm:sqref>
        </x14:dataValidation>
        <x14:dataValidation type="list" allowBlank="1" showInputMessage="1" showErrorMessage="1" xr:uid="{161664FB-FB43-46A2-ACA3-A1D959DBE1E8}">
          <x14:formula1>
            <xm:f>Listas!$E$3:$E$7</xm:f>
          </x14:formula1>
          <xm:sqref>O8 O11:O12</xm:sqref>
        </x14:dataValidation>
        <x14:dataValidation type="list" allowBlank="1" showInputMessage="1" showErrorMessage="1" xr:uid="{CE63960E-9783-4930-BB1A-C82EC5B2BDFA}">
          <x14:formula1>
            <xm:f>Listas!$F$3:$F$7</xm:f>
          </x14:formula1>
          <xm:sqref>P8 P11:P12</xm:sqref>
        </x14:dataValidation>
        <x14:dataValidation type="list" allowBlank="1" showInputMessage="1" showErrorMessage="1" xr:uid="{2C27F230-6833-4B66-91EB-0AC5B9E00340}">
          <x14:formula1>
            <xm:f>Listas!$N$2:$N$5</xm:f>
          </x14:formula1>
          <xm:sqref>AP8 AP11:AP12</xm:sqref>
        </x14:dataValidation>
        <x14:dataValidation type="list" allowBlank="1" showInputMessage="1" showErrorMessage="1" xr:uid="{008DCCA4-6B15-4E9E-BF0B-024B6C2A85D2}">
          <x14:formula1>
            <xm:f>Listas!$A$2:$A$10</xm:f>
          </x14:formula1>
          <xm:sqref>J8:J12</xm:sqref>
        </x14:dataValidation>
        <x14:dataValidation type="list" allowBlank="1" showInputMessage="1" showErrorMessage="1" xr:uid="{1651180C-A264-4DBE-8DDC-1E33069FADA3}">
          <x14:formula1>
            <xm:f>Listas!$R$2:$R$3</xm:f>
          </x14:formula1>
          <xm:sqref>B11:B12 B8</xm:sqref>
        </x14:dataValidation>
        <x14:dataValidation type="list" allowBlank="1" showInputMessage="1" showErrorMessage="1" xr:uid="{F4C3936E-7187-4E9B-9409-5FEAD27D909E}">
          <x14:formula1>
            <xm:f>Listas!$H$2:$H$4</xm:f>
          </x14:formula1>
          <xm:sqref>AA7:AA12</xm:sqref>
        </x14:dataValidation>
        <x14:dataValidation type="list" allowBlank="1" showInputMessage="1" showErrorMessage="1" xr:uid="{BC795DE6-5D32-4AE9-9E87-F5BDD0C633CF}">
          <x14:formula1>
            <xm:f>Listas!$I$2:$I$3</xm:f>
          </x14:formula1>
          <xm:sqref>AD7:AD13 AC7:AC12</xm:sqref>
        </x14:dataValidation>
        <x14:dataValidation type="list" allowBlank="1" showInputMessage="1" showErrorMessage="1" xr:uid="{2F1CA850-B5CC-4D9E-887D-25F63C0DF97B}">
          <x14:formula1>
            <xm:f>Listas!$J$2:$J$3</xm:f>
          </x14:formula1>
          <xm:sqref>AF7:AF12</xm:sqref>
        </x14:dataValidation>
        <x14:dataValidation type="list" allowBlank="1" showInputMessage="1" showErrorMessage="1" xr:uid="{B34E9BD0-E261-482D-BFD0-A58D3E1817FF}">
          <x14:formula1>
            <xm:f>Listas!$K$2:$K$3</xm:f>
          </x14:formula1>
          <xm:sqref>AG7:AG12</xm:sqref>
        </x14:dataValidation>
        <x14:dataValidation type="list" allowBlank="1" showInputMessage="1" showErrorMessage="1" xr:uid="{46975C80-A6DF-4BD4-BD1D-DB8F650B5A7F}">
          <x14:formula1>
            <xm:f>Listas!$L$2:$L$3</xm:f>
          </x14:formula1>
          <xm:sqref>AH7:AH12</xm:sqref>
        </x14:dataValidation>
        <x14:dataValidation type="list" allowBlank="1" showInputMessage="1" showErrorMessage="1" xr:uid="{46D6E266-95CA-41BA-99FE-E9CCB3C9174A}">
          <x14:formula1>
            <xm:f>Listas!$P$2:$P$4</xm:f>
          </x14:formula1>
          <xm:sqref>AU7:AU12</xm:sqref>
        </x14:dataValidation>
        <x14:dataValidation type="list" allowBlank="1" showInputMessage="1" showErrorMessage="1" xr:uid="{C02F0F0B-BE94-4170-B066-729F35051F44}">
          <x14:formula1>
            <xm:f>Listas!$T$2:$T$3</xm:f>
          </x14:formula1>
          <xm:sqref>BD7:BD12 BJ7:BJ12 AX7:AX8 AX11:AX12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J4" sqref="J4"/>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126</v>
      </c>
      <c r="E1" s="173" t="s">
        <v>127</v>
      </c>
      <c r="F1" s="173"/>
      <c r="H1" s="174" t="s">
        <v>16</v>
      </c>
      <c r="I1" s="174"/>
      <c r="J1" s="174"/>
      <c r="K1" s="174"/>
      <c r="L1" s="174"/>
      <c r="N1" s="15" t="s">
        <v>22</v>
      </c>
      <c r="P1" s="17" t="s">
        <v>45</v>
      </c>
      <c r="R1" s="17" t="s">
        <v>128</v>
      </c>
      <c r="T1" s="18" t="s">
        <v>48</v>
      </c>
    </row>
    <row r="2" spans="1:23" ht="49.5" customHeight="1">
      <c r="A2" s="19" t="s">
        <v>129</v>
      </c>
      <c r="C2" s="21" t="s">
        <v>73</v>
      </c>
      <c r="E2" s="24" t="s">
        <v>130</v>
      </c>
      <c r="F2" s="24" t="s">
        <v>31</v>
      </c>
      <c r="H2" s="32" t="s">
        <v>56</v>
      </c>
      <c r="I2" s="32" t="s">
        <v>131</v>
      </c>
      <c r="J2" s="32" t="s">
        <v>58</v>
      </c>
      <c r="K2" s="32" t="s">
        <v>59</v>
      </c>
      <c r="L2" s="32" t="s">
        <v>60</v>
      </c>
      <c r="N2" s="31" t="s">
        <v>132</v>
      </c>
      <c r="P2" s="44" t="s">
        <v>133</v>
      </c>
      <c r="R2" s="32" t="s">
        <v>64</v>
      </c>
      <c r="T2" s="36" t="s">
        <v>83</v>
      </c>
    </row>
    <row r="3" spans="1:23" ht="49.5" customHeight="1">
      <c r="A3" s="19" t="s">
        <v>134</v>
      </c>
      <c r="C3" s="21" t="s">
        <v>135</v>
      </c>
      <c r="E3" s="25" t="s">
        <v>74</v>
      </c>
      <c r="F3" s="25" t="s">
        <v>75</v>
      </c>
      <c r="H3" s="32" t="s">
        <v>77</v>
      </c>
      <c r="I3" s="32" t="s">
        <v>57</v>
      </c>
      <c r="J3" s="32" t="s">
        <v>136</v>
      </c>
      <c r="K3" s="32" t="s">
        <v>137</v>
      </c>
      <c r="L3" s="32" t="s">
        <v>138</v>
      </c>
      <c r="N3" s="33" t="s">
        <v>139</v>
      </c>
      <c r="P3" s="45" t="s">
        <v>63</v>
      </c>
      <c r="R3" s="32" t="s">
        <v>140</v>
      </c>
      <c r="T3" s="36" t="s">
        <v>141</v>
      </c>
    </row>
    <row r="4" spans="1:23" ht="96" customHeight="1">
      <c r="A4" s="19" t="s">
        <v>142</v>
      </c>
      <c r="C4" s="21" t="s">
        <v>143</v>
      </c>
      <c r="E4" s="25" t="s">
        <v>144</v>
      </c>
      <c r="F4" s="25" t="s">
        <v>145</v>
      </c>
      <c r="H4" s="32" t="s">
        <v>146</v>
      </c>
      <c r="I4" s="11"/>
      <c r="J4" s="11"/>
      <c r="K4" s="11"/>
      <c r="L4" s="11"/>
      <c r="N4" s="34" t="s">
        <v>147</v>
      </c>
      <c r="P4" s="44" t="s">
        <v>148</v>
      </c>
    </row>
    <row r="5" spans="1:23" ht="49.5" customHeight="1">
      <c r="A5" s="19" t="s">
        <v>149</v>
      </c>
      <c r="C5" s="21" t="s">
        <v>150</v>
      </c>
      <c r="E5" s="25" t="s">
        <v>151</v>
      </c>
      <c r="F5" s="25" t="s">
        <v>152</v>
      </c>
      <c r="N5" s="34" t="s">
        <v>153</v>
      </c>
    </row>
    <row r="6" spans="1:23" ht="49.5" customHeight="1">
      <c r="A6" s="19" t="s">
        <v>154</v>
      </c>
      <c r="C6" s="22" t="s">
        <v>155</v>
      </c>
      <c r="E6" s="25" t="s">
        <v>156</v>
      </c>
      <c r="F6" s="25" t="s">
        <v>157</v>
      </c>
      <c r="N6" s="30"/>
    </row>
    <row r="7" spans="1:23" ht="49.5" customHeight="1">
      <c r="A7" s="19" t="s">
        <v>158</v>
      </c>
      <c r="E7" s="25" t="s">
        <v>159</v>
      </c>
      <c r="F7" s="25" t="s">
        <v>160</v>
      </c>
    </row>
    <row r="8" spans="1:23" ht="49.5" customHeight="1">
      <c r="A8" s="19" t="s">
        <v>161</v>
      </c>
      <c r="C8" s="16" t="s">
        <v>162</v>
      </c>
      <c r="E8" s="23"/>
      <c r="F8" s="23"/>
    </row>
    <row r="9" spans="1:23" ht="51.75" customHeight="1">
      <c r="A9" s="19" t="s">
        <v>163</v>
      </c>
      <c r="C9" s="32" t="s">
        <v>164</v>
      </c>
    </row>
    <row r="10" spans="1:23" ht="55.5" customHeight="1">
      <c r="A10" s="19" t="s">
        <v>165</v>
      </c>
      <c r="C10" s="32" t="s">
        <v>166</v>
      </c>
      <c r="E10" s="23"/>
      <c r="F10" s="23"/>
    </row>
    <row r="11" spans="1:23" ht="40.5" customHeight="1">
      <c r="A11" s="19" t="s">
        <v>167</v>
      </c>
      <c r="C11" s="32" t="s">
        <v>168</v>
      </c>
    </row>
    <row r="12" spans="1:23" ht="40.5" customHeight="1">
      <c r="C12" s="32" t="s">
        <v>169</v>
      </c>
    </row>
    <row r="13" spans="1:23" ht="40.5" customHeight="1">
      <c r="C13" s="32" t="s">
        <v>170</v>
      </c>
    </row>
    <row r="14" spans="1:23" ht="40.5" customHeight="1"/>
    <row r="15" spans="1:23" ht="40.5" customHeight="1">
      <c r="V15" s="37"/>
    </row>
    <row r="16" spans="1:23">
      <c r="V16" s="38"/>
      <c r="W16" s="38"/>
    </row>
    <row r="17" spans="22:23">
      <c r="V17" s="38"/>
      <c r="W17" s="38"/>
    </row>
    <row r="18" spans="22:23">
      <c r="V18" s="38"/>
      <c r="W18" s="38"/>
    </row>
    <row r="19" spans="22:23">
      <c r="V19" s="38"/>
      <c r="W19" s="38"/>
    </row>
    <row r="20" spans="22:23">
      <c r="V20" s="38"/>
      <c r="W20" s="38"/>
    </row>
    <row r="21" spans="22:23">
      <c r="V21" s="38"/>
      <c r="W21" s="38"/>
    </row>
    <row r="22" spans="22:23">
      <c r="V22" s="38"/>
      <c r="W22" s="38"/>
    </row>
    <row r="23" spans="22:23">
      <c r="V23" s="38"/>
      <c r="W23" s="38"/>
    </row>
    <row r="24" spans="22:23">
      <c r="V24" s="38"/>
      <c r="W24" s="38"/>
    </row>
    <row r="25" spans="22:23">
      <c r="V25" s="38"/>
      <c r="W25" s="38"/>
    </row>
    <row r="26" spans="22:23">
      <c r="V26" s="38"/>
      <c r="W26" s="38"/>
    </row>
    <row r="27" spans="22:23">
      <c r="V27" s="38"/>
      <c r="W27" s="38"/>
    </row>
    <row r="28" spans="22:23">
      <c r="V28" s="38"/>
      <c r="W28" s="38"/>
    </row>
    <row r="29" spans="22:23">
      <c r="V29" s="38"/>
      <c r="W29" s="38"/>
    </row>
    <row r="30" spans="22:23">
      <c r="V30" s="38"/>
      <c r="W30" s="38"/>
    </row>
    <row r="31" spans="22:23">
      <c r="V31" s="38"/>
      <c r="W31" s="38"/>
    </row>
    <row r="32" spans="22:23">
      <c r="V32" s="38"/>
      <c r="W32" s="38"/>
    </row>
    <row r="33" spans="22:23">
      <c r="V33" s="38"/>
      <c r="W33" s="38"/>
    </row>
    <row r="34" spans="22:23">
      <c r="V34" s="38"/>
      <c r="W34" s="38"/>
    </row>
    <row r="35" spans="22:23">
      <c r="V35" s="38"/>
      <c r="W35" s="38"/>
    </row>
    <row r="36" spans="22:23">
      <c r="V36" s="38"/>
      <c r="W36" s="38"/>
    </row>
    <row r="37" spans="22:23">
      <c r="V37" s="38"/>
      <c r="W37" s="38"/>
    </row>
    <row r="38" spans="22:23">
      <c r="V38" s="38"/>
      <c r="W38" s="38"/>
    </row>
    <row r="39" spans="22:23">
      <c r="V39" s="38"/>
      <c r="W39" s="38"/>
    </row>
    <row r="40" spans="22:23">
      <c r="V40" s="38"/>
      <c r="W40" s="38"/>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9" customFormat="1" ht="48.75" customHeight="1">
      <c r="B1" s="175" t="s">
        <v>171</v>
      </c>
      <c r="C1" s="175"/>
      <c r="D1" s="175"/>
      <c r="E1" s="175"/>
      <c r="F1" s="175"/>
      <c r="G1" s="175"/>
      <c r="H1" s="175"/>
      <c r="I1" s="175"/>
      <c r="J1" s="175"/>
      <c r="K1" s="175"/>
    </row>
    <row r="2" spans="1:27">
      <c r="C2" s="42" t="s">
        <v>23</v>
      </c>
      <c r="D2" s="40"/>
    </row>
    <row r="3" spans="1:27">
      <c r="C3" s="41">
        <v>0.2</v>
      </c>
      <c r="D3" s="41">
        <v>0.4</v>
      </c>
      <c r="E3" s="41">
        <v>0.6</v>
      </c>
      <c r="F3" s="41">
        <v>0.8</v>
      </c>
      <c r="G3" s="41">
        <v>1</v>
      </c>
      <c r="H3" s="41"/>
      <c r="I3" s="41"/>
      <c r="J3" s="41"/>
      <c r="K3" s="41"/>
      <c r="L3" s="41"/>
      <c r="M3" s="41"/>
      <c r="N3" s="41"/>
      <c r="O3" s="41"/>
      <c r="P3" s="41"/>
      <c r="Q3" s="41"/>
      <c r="R3" s="41"/>
      <c r="S3" s="41"/>
      <c r="T3" s="41"/>
      <c r="U3" s="41"/>
      <c r="V3" s="41"/>
      <c r="W3" s="41"/>
      <c r="X3" s="41"/>
      <c r="Y3" s="41"/>
      <c r="Z3" s="41"/>
      <c r="AA3" s="41"/>
    </row>
    <row r="4" spans="1:27">
      <c r="A4" s="40" t="s">
        <v>35</v>
      </c>
      <c r="B4" s="41">
        <v>0.2</v>
      </c>
      <c r="C4" s="20" t="s">
        <v>172</v>
      </c>
      <c r="D4" s="20" t="s">
        <v>172</v>
      </c>
      <c r="E4" s="20" t="s">
        <v>173</v>
      </c>
      <c r="F4" s="20" t="s">
        <v>174</v>
      </c>
      <c r="G4" s="20" t="s">
        <v>175</v>
      </c>
    </row>
    <row r="5" spans="1:27">
      <c r="B5" s="41">
        <v>0.4</v>
      </c>
      <c r="C5" s="20" t="s">
        <v>172</v>
      </c>
      <c r="D5" s="20" t="s">
        <v>173</v>
      </c>
      <c r="E5" s="20" t="s">
        <v>173</v>
      </c>
      <c r="F5" s="20" t="s">
        <v>174</v>
      </c>
      <c r="G5" s="20" t="s">
        <v>175</v>
      </c>
    </row>
    <row r="6" spans="1:27">
      <c r="B6" s="41">
        <v>0.6</v>
      </c>
      <c r="C6" s="20" t="s">
        <v>173</v>
      </c>
      <c r="D6" s="20" t="s">
        <v>173</v>
      </c>
      <c r="E6" s="20" t="s">
        <v>173</v>
      </c>
      <c r="F6" s="20" t="s">
        <v>174</v>
      </c>
      <c r="G6" s="20" t="s">
        <v>175</v>
      </c>
    </row>
    <row r="7" spans="1:27">
      <c r="B7" s="41">
        <v>0.8</v>
      </c>
      <c r="C7" s="20" t="s">
        <v>173</v>
      </c>
      <c r="D7" s="20" t="s">
        <v>173</v>
      </c>
      <c r="E7" s="20" t="s">
        <v>174</v>
      </c>
      <c r="F7" s="20" t="s">
        <v>174</v>
      </c>
      <c r="G7" s="20" t="s">
        <v>175</v>
      </c>
    </row>
    <row r="8" spans="1:27">
      <c r="B8" s="41">
        <v>1</v>
      </c>
      <c r="C8" s="20" t="s">
        <v>174</v>
      </c>
      <c r="D8" s="20" t="s">
        <v>174</v>
      </c>
      <c r="E8" s="20" t="s">
        <v>174</v>
      </c>
      <c r="F8" s="20" t="s">
        <v>174</v>
      </c>
      <c r="G8" s="20" t="s">
        <v>175</v>
      </c>
    </row>
    <row r="9" spans="1:27">
      <c r="B9" s="41"/>
    </row>
    <row r="10" spans="1:27">
      <c r="B10" s="41"/>
    </row>
    <row r="20" spans="1:10" ht="29.25" customHeight="1">
      <c r="A20" s="175" t="s">
        <v>176</v>
      </c>
      <c r="B20" s="175"/>
      <c r="C20" s="175"/>
      <c r="D20" s="175"/>
      <c r="E20" s="175"/>
      <c r="F20" s="175"/>
      <c r="G20" s="175"/>
      <c r="H20" s="175"/>
      <c r="I20" s="175"/>
      <c r="J20" s="175"/>
    </row>
    <row r="22" spans="1:10">
      <c r="C22" s="42" t="s">
        <v>23</v>
      </c>
      <c r="D22" s="40"/>
    </row>
    <row r="23" spans="1:10">
      <c r="B23" s="20"/>
      <c r="C23" s="46" t="s">
        <v>177</v>
      </c>
      <c r="D23" s="46" t="s">
        <v>178</v>
      </c>
      <c r="E23" s="46" t="s">
        <v>173</v>
      </c>
      <c r="F23" s="46" t="s">
        <v>179</v>
      </c>
      <c r="G23" s="46" t="s">
        <v>180</v>
      </c>
    </row>
    <row r="24" spans="1:10">
      <c r="A24" s="40" t="s">
        <v>35</v>
      </c>
      <c r="B24" s="46" t="s">
        <v>181</v>
      </c>
      <c r="C24" s="20" t="s">
        <v>182</v>
      </c>
      <c r="D24" s="20" t="s">
        <v>182</v>
      </c>
      <c r="E24" s="20" t="s">
        <v>175</v>
      </c>
      <c r="F24" s="20" t="s">
        <v>175</v>
      </c>
      <c r="G24" s="20" t="s">
        <v>175</v>
      </c>
    </row>
    <row r="25" spans="1:10">
      <c r="B25" s="46" t="s">
        <v>183</v>
      </c>
      <c r="C25" s="20" t="s">
        <v>182</v>
      </c>
      <c r="D25" s="20" t="s">
        <v>182</v>
      </c>
      <c r="E25" s="20" t="s">
        <v>174</v>
      </c>
      <c r="F25" s="20" t="s">
        <v>175</v>
      </c>
      <c r="G25" s="20" t="s">
        <v>175</v>
      </c>
    </row>
    <row r="26" spans="1:10">
      <c r="B26" s="46" t="s">
        <v>184</v>
      </c>
      <c r="C26" s="20" t="s">
        <v>182</v>
      </c>
      <c r="D26" s="20" t="s">
        <v>182</v>
      </c>
      <c r="E26" s="20" t="s">
        <v>174</v>
      </c>
      <c r="F26" s="20" t="s">
        <v>175</v>
      </c>
      <c r="G26" s="20" t="s">
        <v>175</v>
      </c>
    </row>
    <row r="27" spans="1:10">
      <c r="B27" s="46" t="s">
        <v>185</v>
      </c>
      <c r="C27" s="20" t="s">
        <v>182</v>
      </c>
      <c r="D27" s="20" t="s">
        <v>182</v>
      </c>
      <c r="E27" s="20" t="s">
        <v>173</v>
      </c>
      <c r="F27" s="20" t="s">
        <v>174</v>
      </c>
      <c r="G27" s="20" t="s">
        <v>175</v>
      </c>
    </row>
    <row r="28" spans="1:10">
      <c r="B28" s="46" t="s">
        <v>186</v>
      </c>
      <c r="C28" s="20" t="s">
        <v>182</v>
      </c>
      <c r="D28" s="20" t="s">
        <v>182</v>
      </c>
      <c r="E28" s="20" t="s">
        <v>173</v>
      </c>
      <c r="F28" s="20" t="s">
        <v>174</v>
      </c>
      <c r="G28" s="20" t="s">
        <v>175</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179" t="s">
        <v>187</v>
      </c>
      <c r="B1" s="179"/>
      <c r="C1" s="179"/>
    </row>
    <row r="2" spans="1:3">
      <c r="A2" s="1" t="s">
        <v>188</v>
      </c>
      <c r="B2" s="1" t="s">
        <v>189</v>
      </c>
      <c r="C2" s="1" t="s">
        <v>190</v>
      </c>
    </row>
    <row r="3" spans="1:3">
      <c r="A3" s="2" t="s">
        <v>191</v>
      </c>
      <c r="B3" s="2" t="s">
        <v>192</v>
      </c>
      <c r="C3" s="2" t="s">
        <v>193</v>
      </c>
    </row>
    <row r="4" spans="1:3">
      <c r="A4" s="2" t="s">
        <v>194</v>
      </c>
      <c r="B4" s="2" t="s">
        <v>195</v>
      </c>
      <c r="C4" s="2" t="s">
        <v>196</v>
      </c>
    </row>
    <row r="5" spans="1:3">
      <c r="A5" s="2" t="s">
        <v>197</v>
      </c>
      <c r="B5" s="2" t="s">
        <v>198</v>
      </c>
      <c r="C5" s="2" t="s">
        <v>199</v>
      </c>
    </row>
    <row r="6" spans="1:3">
      <c r="A6" s="2" t="s">
        <v>200</v>
      </c>
      <c r="B6" s="2" t="s">
        <v>201</v>
      </c>
      <c r="C6" s="2" t="s">
        <v>202</v>
      </c>
    </row>
    <row r="7" spans="1:3">
      <c r="A7" s="2" t="s">
        <v>203</v>
      </c>
      <c r="B7" s="2" t="s">
        <v>204</v>
      </c>
      <c r="C7" s="2" t="s">
        <v>205</v>
      </c>
    </row>
    <row r="8" spans="1:3">
      <c r="A8" s="2" t="s">
        <v>206</v>
      </c>
      <c r="B8" s="2" t="s">
        <v>207</v>
      </c>
      <c r="C8" s="2" t="s">
        <v>208</v>
      </c>
    </row>
    <row r="9" spans="1:3">
      <c r="A9" s="2"/>
      <c r="B9" s="2"/>
      <c r="C9" s="2" t="s">
        <v>209</v>
      </c>
    </row>
    <row r="11" spans="1:3">
      <c r="A11" s="1" t="s">
        <v>210</v>
      </c>
    </row>
    <row r="12" spans="1:3">
      <c r="A12" s="2" t="s">
        <v>203</v>
      </c>
    </row>
    <row r="13" spans="1:3">
      <c r="A13" s="2" t="s">
        <v>211</v>
      </c>
    </row>
    <row r="14" spans="1:3">
      <c r="A14" s="2" t="s">
        <v>212</v>
      </c>
    </row>
    <row r="15" spans="1:3">
      <c r="A15" s="2" t="s">
        <v>213</v>
      </c>
    </row>
    <row r="16" spans="1:3">
      <c r="A16" s="2" t="s">
        <v>201</v>
      </c>
    </row>
    <row r="17" spans="1:3">
      <c r="A17" s="2" t="s">
        <v>214</v>
      </c>
    </row>
    <row r="18" spans="1:3">
      <c r="A18" s="2" t="s">
        <v>215</v>
      </c>
    </row>
    <row r="19" spans="1:3">
      <c r="A19" s="2" t="s">
        <v>216</v>
      </c>
    </row>
    <row r="20" spans="1:3">
      <c r="A20" s="2" t="s">
        <v>217</v>
      </c>
    </row>
    <row r="22" spans="1:3">
      <c r="A22" s="179" t="s">
        <v>218</v>
      </c>
      <c r="B22" s="179"/>
    </row>
    <row r="23" spans="1:3">
      <c r="A23" s="1" t="s">
        <v>219</v>
      </c>
      <c r="B23" s="1" t="s">
        <v>220</v>
      </c>
    </row>
    <row r="24" spans="1:3">
      <c r="A24" s="2" t="s">
        <v>221</v>
      </c>
      <c r="B24" s="2" t="s">
        <v>222</v>
      </c>
    </row>
    <row r="25" spans="1:3">
      <c r="A25" s="2" t="s">
        <v>223</v>
      </c>
      <c r="B25" s="2" t="s">
        <v>224</v>
      </c>
    </row>
    <row r="26" spans="1:3">
      <c r="A26" s="2" t="s">
        <v>225</v>
      </c>
      <c r="B26" s="2" t="s">
        <v>226</v>
      </c>
    </row>
    <row r="27" spans="1:3">
      <c r="A27" s="2" t="s">
        <v>227</v>
      </c>
      <c r="B27" s="2" t="s">
        <v>228</v>
      </c>
    </row>
    <row r="28" spans="1:3">
      <c r="A28" s="2" t="s">
        <v>229</v>
      </c>
      <c r="B28" s="2" t="s">
        <v>230</v>
      </c>
    </row>
    <row r="30" spans="1:3">
      <c r="A30" s="179" t="s">
        <v>231</v>
      </c>
      <c r="B30" s="179"/>
      <c r="C30" s="179"/>
    </row>
    <row r="31" spans="1:3">
      <c r="A31" s="1" t="s">
        <v>219</v>
      </c>
      <c r="B31" s="1" t="s">
        <v>220</v>
      </c>
      <c r="C31" s="4" t="s">
        <v>231</v>
      </c>
    </row>
    <row r="32" spans="1:3">
      <c r="A32" s="5" t="s">
        <v>229</v>
      </c>
      <c r="B32" s="2" t="s">
        <v>222</v>
      </c>
      <c r="C32" s="2" t="s">
        <v>232</v>
      </c>
    </row>
    <row r="33" spans="1:3">
      <c r="A33" s="5" t="s">
        <v>229</v>
      </c>
      <c r="B33" s="2" t="s">
        <v>224</v>
      </c>
      <c r="C33" s="2" t="s">
        <v>232</v>
      </c>
    </row>
    <row r="34" spans="1:3">
      <c r="A34" s="5" t="s">
        <v>229</v>
      </c>
      <c r="B34" s="2" t="s">
        <v>226</v>
      </c>
      <c r="C34" s="2" t="s">
        <v>226</v>
      </c>
    </row>
    <row r="35" spans="1:3">
      <c r="A35" s="5" t="s">
        <v>229</v>
      </c>
      <c r="B35" s="2" t="s">
        <v>228</v>
      </c>
      <c r="C35" s="2" t="s">
        <v>233</v>
      </c>
    </row>
    <row r="36" spans="1:3">
      <c r="A36" s="5" t="s">
        <v>229</v>
      </c>
      <c r="B36" s="2" t="s">
        <v>230</v>
      </c>
      <c r="C36" s="2" t="s">
        <v>234</v>
      </c>
    </row>
    <row r="37" spans="1:3">
      <c r="A37" s="5" t="s">
        <v>227</v>
      </c>
      <c r="B37" s="2" t="s">
        <v>222</v>
      </c>
      <c r="C37" s="2" t="s">
        <v>232</v>
      </c>
    </row>
    <row r="38" spans="1:3">
      <c r="A38" s="5" t="s">
        <v>227</v>
      </c>
      <c r="B38" s="2" t="s">
        <v>224</v>
      </c>
      <c r="C38" s="2" t="s">
        <v>232</v>
      </c>
    </row>
    <row r="39" spans="1:3">
      <c r="A39" s="5" t="s">
        <v>227</v>
      </c>
      <c r="B39" s="2" t="s">
        <v>226</v>
      </c>
      <c r="C39" s="2" t="s">
        <v>226</v>
      </c>
    </row>
    <row r="40" spans="1:3">
      <c r="A40" s="5" t="s">
        <v>227</v>
      </c>
      <c r="B40" s="2" t="s">
        <v>228</v>
      </c>
      <c r="C40" s="2" t="s">
        <v>233</v>
      </c>
    </row>
    <row r="41" spans="1:3">
      <c r="A41" s="5" t="s">
        <v>227</v>
      </c>
      <c r="B41" s="2" t="s">
        <v>230</v>
      </c>
      <c r="C41" s="2" t="s">
        <v>234</v>
      </c>
    </row>
    <row r="42" spans="1:3">
      <c r="A42" s="5" t="s">
        <v>225</v>
      </c>
      <c r="B42" s="2" t="s">
        <v>222</v>
      </c>
      <c r="C42" s="2" t="s">
        <v>232</v>
      </c>
    </row>
    <row r="43" spans="1:3">
      <c r="A43" s="5" t="s">
        <v>225</v>
      </c>
      <c r="B43" s="2" t="s">
        <v>224</v>
      </c>
      <c r="C43" s="2" t="s">
        <v>226</v>
      </c>
    </row>
    <row r="44" spans="1:3">
      <c r="A44" s="5" t="s">
        <v>225</v>
      </c>
      <c r="B44" s="2" t="s">
        <v>226</v>
      </c>
      <c r="C44" s="2" t="s">
        <v>233</v>
      </c>
    </row>
    <row r="45" spans="1:3">
      <c r="A45" s="5" t="s">
        <v>225</v>
      </c>
      <c r="B45" s="2" t="s">
        <v>228</v>
      </c>
      <c r="C45" s="2" t="s">
        <v>234</v>
      </c>
    </row>
    <row r="46" spans="1:3">
      <c r="A46" s="5" t="s">
        <v>225</v>
      </c>
      <c r="B46" s="2" t="s">
        <v>230</v>
      </c>
      <c r="C46" s="2" t="s">
        <v>234</v>
      </c>
    </row>
    <row r="47" spans="1:3">
      <c r="A47" s="6" t="s">
        <v>223</v>
      </c>
      <c r="B47" s="2" t="s">
        <v>222</v>
      </c>
      <c r="C47" s="2" t="s">
        <v>226</v>
      </c>
    </row>
    <row r="48" spans="1:3">
      <c r="A48" s="6" t="s">
        <v>223</v>
      </c>
      <c r="B48" s="2" t="s">
        <v>224</v>
      </c>
      <c r="C48" s="2" t="s">
        <v>233</v>
      </c>
    </row>
    <row r="49" spans="1:3">
      <c r="A49" s="6" t="s">
        <v>223</v>
      </c>
      <c r="B49" s="2" t="s">
        <v>226</v>
      </c>
      <c r="C49" s="2" t="s">
        <v>233</v>
      </c>
    </row>
    <row r="50" spans="1:3">
      <c r="A50" s="6" t="s">
        <v>223</v>
      </c>
      <c r="B50" s="2" t="s">
        <v>228</v>
      </c>
      <c r="C50" s="2" t="s">
        <v>234</v>
      </c>
    </row>
    <row r="51" spans="1:3">
      <c r="A51" s="6" t="s">
        <v>223</v>
      </c>
      <c r="B51" s="2" t="s">
        <v>230</v>
      </c>
      <c r="C51" s="2" t="s">
        <v>234</v>
      </c>
    </row>
    <row r="52" spans="1:3">
      <c r="A52" s="7" t="s">
        <v>221</v>
      </c>
      <c r="B52" s="2" t="s">
        <v>222</v>
      </c>
      <c r="C52" s="2" t="s">
        <v>233</v>
      </c>
    </row>
    <row r="53" spans="1:3">
      <c r="A53" s="7" t="s">
        <v>221</v>
      </c>
      <c r="B53" s="2" t="s">
        <v>224</v>
      </c>
      <c r="C53" s="2" t="s">
        <v>233</v>
      </c>
    </row>
    <row r="54" spans="1:3">
      <c r="A54" s="7" t="s">
        <v>221</v>
      </c>
      <c r="B54" s="2" t="s">
        <v>226</v>
      </c>
      <c r="C54" s="2" t="s">
        <v>234</v>
      </c>
    </row>
    <row r="55" spans="1:3">
      <c r="A55" s="7" t="s">
        <v>221</v>
      </c>
      <c r="B55" s="2" t="s">
        <v>228</v>
      </c>
      <c r="C55" s="2" t="s">
        <v>234</v>
      </c>
    </row>
    <row r="56" spans="1:3">
      <c r="A56" s="7" t="s">
        <v>221</v>
      </c>
      <c r="B56" s="2" t="s">
        <v>230</v>
      </c>
      <c r="C56" s="2" t="s">
        <v>234</v>
      </c>
    </row>
    <row r="59" spans="1:3">
      <c r="A59" s="9" t="s">
        <v>235</v>
      </c>
    </row>
    <row r="60" spans="1:3">
      <c r="A60" s="8" t="s">
        <v>236</v>
      </c>
    </row>
    <row r="61" spans="1:3">
      <c r="A61" s="8" t="s">
        <v>237</v>
      </c>
    </row>
    <row r="64" spans="1:3">
      <c r="A64" s="179" t="s">
        <v>238</v>
      </c>
      <c r="B64" s="179"/>
    </row>
    <row r="65" spans="1:2">
      <c r="A65" s="178" t="s">
        <v>239</v>
      </c>
      <c r="B65" s="2">
        <v>0</v>
      </c>
    </row>
    <row r="66" spans="1:2">
      <c r="A66" s="178"/>
      <c r="B66" s="2">
        <v>15</v>
      </c>
    </row>
    <row r="67" spans="1:2">
      <c r="A67" s="178" t="s">
        <v>240</v>
      </c>
      <c r="B67" s="2">
        <v>0</v>
      </c>
    </row>
    <row r="68" spans="1:2">
      <c r="A68" s="178"/>
      <c r="B68" s="2">
        <v>15</v>
      </c>
    </row>
    <row r="69" spans="1:2">
      <c r="A69" s="178" t="s">
        <v>241</v>
      </c>
      <c r="B69" s="2">
        <v>0</v>
      </c>
    </row>
    <row r="70" spans="1:2">
      <c r="A70" s="178"/>
      <c r="B70" s="2">
        <v>10</v>
      </c>
    </row>
    <row r="71" spans="1:2">
      <c r="A71" s="178"/>
      <c r="B71" s="2">
        <v>15</v>
      </c>
    </row>
    <row r="72" spans="1:2">
      <c r="A72" s="176" t="s">
        <v>242</v>
      </c>
      <c r="B72" s="2">
        <v>0</v>
      </c>
    </row>
    <row r="73" spans="1:2">
      <c r="A73" s="176"/>
      <c r="B73" s="2">
        <v>15</v>
      </c>
    </row>
    <row r="74" spans="1:2">
      <c r="A74" s="177" t="s">
        <v>243</v>
      </c>
      <c r="B74" s="2">
        <v>0</v>
      </c>
    </row>
    <row r="75" spans="1:2">
      <c r="A75" s="177"/>
      <c r="B75" s="2">
        <v>15</v>
      </c>
    </row>
    <row r="76" spans="1:2">
      <c r="A76" s="177" t="s">
        <v>244</v>
      </c>
      <c r="B76" s="2">
        <v>0</v>
      </c>
    </row>
    <row r="77" spans="1:2">
      <c r="A77" s="177"/>
      <c r="B77" s="2">
        <v>5</v>
      </c>
    </row>
    <row r="78" spans="1:2">
      <c r="A78" s="177"/>
      <c r="B78" s="2">
        <v>10</v>
      </c>
    </row>
    <row r="82" spans="1:3">
      <c r="A82" s="180" t="s">
        <v>245</v>
      </c>
      <c r="B82" s="2" t="s">
        <v>246</v>
      </c>
    </row>
    <row r="83" spans="1:3">
      <c r="A83" s="180"/>
      <c r="B83" s="2" t="s">
        <v>226</v>
      </c>
    </row>
    <row r="84" spans="1:3">
      <c r="A84" s="180"/>
      <c r="B84" s="3" t="s">
        <v>247</v>
      </c>
    </row>
    <row r="86" spans="1:3">
      <c r="A86" s="179" t="s">
        <v>248</v>
      </c>
      <c r="B86" s="179"/>
      <c r="C86" s="179"/>
    </row>
    <row r="87" spans="1:3">
      <c r="A87" s="1" t="s">
        <v>249</v>
      </c>
      <c r="B87" s="1" t="s">
        <v>250</v>
      </c>
      <c r="C87" s="1" t="s">
        <v>251</v>
      </c>
    </row>
    <row r="88" spans="1:3">
      <c r="A88" s="2" t="s">
        <v>246</v>
      </c>
      <c r="B88" s="2" t="s">
        <v>246</v>
      </c>
      <c r="C88" s="2" t="s">
        <v>246</v>
      </c>
    </row>
    <row r="89" spans="1:3">
      <c r="A89" s="2" t="s">
        <v>246</v>
      </c>
      <c r="B89" s="2" t="s">
        <v>226</v>
      </c>
      <c r="C89" s="2" t="s">
        <v>226</v>
      </c>
    </row>
    <row r="90" spans="1:3">
      <c r="A90" s="2" t="s">
        <v>246</v>
      </c>
      <c r="B90" s="2" t="s">
        <v>247</v>
      </c>
      <c r="C90" s="2" t="s">
        <v>247</v>
      </c>
    </row>
    <row r="91" spans="1:3">
      <c r="A91" s="2" t="s">
        <v>226</v>
      </c>
      <c r="B91" s="2" t="s">
        <v>246</v>
      </c>
      <c r="C91" s="2" t="s">
        <v>226</v>
      </c>
    </row>
    <row r="92" spans="1:3">
      <c r="A92" s="2" t="s">
        <v>226</v>
      </c>
      <c r="B92" s="2" t="s">
        <v>226</v>
      </c>
      <c r="C92" s="2" t="s">
        <v>226</v>
      </c>
    </row>
    <row r="93" spans="1:3">
      <c r="A93" s="2" t="s">
        <v>226</v>
      </c>
      <c r="B93" s="2" t="s">
        <v>247</v>
      </c>
      <c r="C93" s="2" t="s">
        <v>247</v>
      </c>
    </row>
    <row r="94" spans="1:3">
      <c r="A94" s="2" t="s">
        <v>247</v>
      </c>
      <c r="B94" s="2" t="s">
        <v>246</v>
      </c>
      <c r="C94" s="2" t="s">
        <v>247</v>
      </c>
    </row>
    <row r="95" spans="1:3">
      <c r="A95" s="2" t="s">
        <v>247</v>
      </c>
      <c r="B95" s="2" t="s">
        <v>226</v>
      </c>
      <c r="C95" s="2" t="s">
        <v>247</v>
      </c>
    </row>
    <row r="96" spans="1:3">
      <c r="A96" s="2" t="s">
        <v>247</v>
      </c>
      <c r="B96" s="2" t="s">
        <v>247</v>
      </c>
      <c r="C96" s="2" t="s">
        <v>247</v>
      </c>
    </row>
    <row r="99" spans="1:3" ht="15" customHeight="1">
      <c r="A99" s="176" t="s">
        <v>252</v>
      </c>
      <c r="B99" s="176"/>
      <c r="C99" s="11"/>
    </row>
    <row r="100" spans="1:3">
      <c r="A100" s="2">
        <v>1</v>
      </c>
      <c r="B100" s="2" t="s">
        <v>247</v>
      </c>
    </row>
    <row r="101" spans="1:3">
      <c r="A101" s="2">
        <v>2</v>
      </c>
      <c r="B101" s="2" t="s">
        <v>247</v>
      </c>
    </row>
    <row r="102" spans="1:3">
      <c r="A102" s="2">
        <v>3</v>
      </c>
      <c r="B102" s="2" t="s">
        <v>247</v>
      </c>
    </row>
    <row r="103" spans="1:3">
      <c r="A103" s="2">
        <v>4</v>
      </c>
      <c r="B103" s="2" t="s">
        <v>247</v>
      </c>
    </row>
    <row r="104" spans="1:3">
      <c r="A104" s="2">
        <v>5</v>
      </c>
      <c r="B104" s="2" t="s">
        <v>247</v>
      </c>
    </row>
    <row r="105" spans="1:3">
      <c r="A105" s="2">
        <v>6</v>
      </c>
      <c r="B105" s="2" t="s">
        <v>247</v>
      </c>
    </row>
    <row r="106" spans="1:3">
      <c r="A106" s="2">
        <v>7</v>
      </c>
      <c r="B106" s="2" t="s">
        <v>247</v>
      </c>
    </row>
    <row r="107" spans="1:3">
      <c r="A107" s="2">
        <v>8</v>
      </c>
      <c r="B107" s="2" t="s">
        <v>247</v>
      </c>
    </row>
    <row r="108" spans="1:3">
      <c r="A108" s="2">
        <v>9</v>
      </c>
      <c r="B108" s="2" t="s">
        <v>247</v>
      </c>
    </row>
    <row r="109" spans="1:3">
      <c r="A109" s="2">
        <v>10</v>
      </c>
      <c r="B109" s="2" t="s">
        <v>247</v>
      </c>
    </row>
    <row r="110" spans="1:3">
      <c r="A110" s="2">
        <v>11</v>
      </c>
      <c r="B110" s="2" t="s">
        <v>247</v>
      </c>
    </row>
    <row r="111" spans="1:3">
      <c r="A111" s="2">
        <v>12</v>
      </c>
      <c r="B111" s="2" t="s">
        <v>247</v>
      </c>
    </row>
    <row r="112" spans="1:3">
      <c r="A112" s="2">
        <v>13</v>
      </c>
      <c r="B112" s="2" t="s">
        <v>247</v>
      </c>
    </row>
    <row r="113" spans="1:2">
      <c r="A113" s="2">
        <v>14</v>
      </c>
      <c r="B113" s="2" t="s">
        <v>247</v>
      </c>
    </row>
    <row r="114" spans="1:2">
      <c r="A114" s="2">
        <v>15</v>
      </c>
      <c r="B114" s="2" t="s">
        <v>247</v>
      </c>
    </row>
    <row r="115" spans="1:2">
      <c r="A115" s="2">
        <v>16</v>
      </c>
      <c r="B115" s="2" t="s">
        <v>247</v>
      </c>
    </row>
    <row r="116" spans="1:2">
      <c r="A116" s="2">
        <v>17</v>
      </c>
      <c r="B116" s="2" t="s">
        <v>247</v>
      </c>
    </row>
    <row r="117" spans="1:2">
      <c r="A117" s="2">
        <v>18</v>
      </c>
      <c r="B117" s="2" t="s">
        <v>247</v>
      </c>
    </row>
    <row r="118" spans="1:2">
      <c r="A118" s="2">
        <v>19</v>
      </c>
      <c r="B118" s="2" t="s">
        <v>247</v>
      </c>
    </row>
    <row r="119" spans="1:2">
      <c r="A119" s="2">
        <v>20</v>
      </c>
      <c r="B119" s="2" t="s">
        <v>247</v>
      </c>
    </row>
    <row r="120" spans="1:2">
      <c r="A120" s="2">
        <v>21</v>
      </c>
      <c r="B120" s="2" t="s">
        <v>247</v>
      </c>
    </row>
    <row r="121" spans="1:2">
      <c r="A121" s="2">
        <v>22</v>
      </c>
      <c r="B121" s="2" t="s">
        <v>247</v>
      </c>
    </row>
    <row r="122" spans="1:2">
      <c r="A122" s="2">
        <v>23</v>
      </c>
      <c r="B122" s="2" t="s">
        <v>247</v>
      </c>
    </row>
    <row r="123" spans="1:2">
      <c r="A123" s="2">
        <v>24</v>
      </c>
      <c r="B123" s="2" t="s">
        <v>247</v>
      </c>
    </row>
    <row r="124" spans="1:2">
      <c r="A124" s="2">
        <v>25</v>
      </c>
      <c r="B124" s="2" t="s">
        <v>247</v>
      </c>
    </row>
    <row r="125" spans="1:2">
      <c r="A125" s="2">
        <v>26</v>
      </c>
      <c r="B125" s="2" t="s">
        <v>247</v>
      </c>
    </row>
    <row r="126" spans="1:2">
      <c r="A126" s="2">
        <v>27</v>
      </c>
      <c r="B126" s="2" t="s">
        <v>247</v>
      </c>
    </row>
    <row r="127" spans="1:2">
      <c r="A127" s="2">
        <v>28</v>
      </c>
      <c r="B127" s="2" t="s">
        <v>247</v>
      </c>
    </row>
    <row r="128" spans="1:2">
      <c r="A128" s="2">
        <v>29</v>
      </c>
      <c r="B128" s="2" t="s">
        <v>247</v>
      </c>
    </row>
    <row r="129" spans="1:2">
      <c r="A129" s="2">
        <v>30</v>
      </c>
      <c r="B129" s="2" t="s">
        <v>247</v>
      </c>
    </row>
    <row r="130" spans="1:2">
      <c r="A130" s="2">
        <v>31</v>
      </c>
      <c r="B130" s="2" t="s">
        <v>247</v>
      </c>
    </row>
    <row r="131" spans="1:2">
      <c r="A131" s="2">
        <v>32</v>
      </c>
      <c r="B131" s="2" t="s">
        <v>247</v>
      </c>
    </row>
    <row r="132" spans="1:2">
      <c r="A132" s="2">
        <v>33</v>
      </c>
      <c r="B132" s="2" t="s">
        <v>247</v>
      </c>
    </row>
    <row r="133" spans="1:2">
      <c r="A133" s="2">
        <v>34</v>
      </c>
      <c r="B133" s="2" t="s">
        <v>247</v>
      </c>
    </row>
    <row r="134" spans="1:2">
      <c r="A134" s="2">
        <v>35</v>
      </c>
      <c r="B134" s="2" t="s">
        <v>247</v>
      </c>
    </row>
    <row r="135" spans="1:2">
      <c r="A135" s="2">
        <v>36</v>
      </c>
      <c r="B135" s="2" t="s">
        <v>247</v>
      </c>
    </row>
    <row r="136" spans="1:2">
      <c r="A136" s="2">
        <v>37</v>
      </c>
      <c r="B136" s="2" t="s">
        <v>247</v>
      </c>
    </row>
    <row r="137" spans="1:2">
      <c r="A137" s="2">
        <v>38</v>
      </c>
      <c r="B137" s="2" t="s">
        <v>247</v>
      </c>
    </row>
    <row r="138" spans="1:2">
      <c r="A138" s="2">
        <v>39</v>
      </c>
      <c r="B138" s="2" t="s">
        <v>247</v>
      </c>
    </row>
    <row r="139" spans="1:2">
      <c r="A139" s="2">
        <v>40</v>
      </c>
      <c r="B139" s="2" t="s">
        <v>247</v>
      </c>
    </row>
    <row r="140" spans="1:2">
      <c r="A140" s="2">
        <v>41</v>
      </c>
      <c r="B140" s="2" t="s">
        <v>247</v>
      </c>
    </row>
    <row r="141" spans="1:2">
      <c r="A141" s="2">
        <v>42</v>
      </c>
      <c r="B141" s="2" t="s">
        <v>247</v>
      </c>
    </row>
    <row r="142" spans="1:2">
      <c r="A142" s="2">
        <v>43</v>
      </c>
      <c r="B142" s="2" t="s">
        <v>247</v>
      </c>
    </row>
    <row r="143" spans="1:2">
      <c r="A143" s="2">
        <v>44</v>
      </c>
      <c r="B143" s="2" t="s">
        <v>247</v>
      </c>
    </row>
    <row r="144" spans="1:2">
      <c r="A144" s="2">
        <v>45</v>
      </c>
      <c r="B144" s="2" t="s">
        <v>247</v>
      </c>
    </row>
    <row r="145" spans="1:2">
      <c r="A145" s="2">
        <v>46</v>
      </c>
      <c r="B145" s="2" t="s">
        <v>247</v>
      </c>
    </row>
    <row r="146" spans="1:2">
      <c r="A146" s="2">
        <v>47</v>
      </c>
      <c r="B146" s="2" t="s">
        <v>247</v>
      </c>
    </row>
    <row r="147" spans="1:2">
      <c r="A147" s="2">
        <v>48</v>
      </c>
      <c r="B147" s="2" t="s">
        <v>247</v>
      </c>
    </row>
    <row r="148" spans="1:2">
      <c r="A148" s="2">
        <v>49</v>
      </c>
      <c r="B148" s="2" t="s">
        <v>247</v>
      </c>
    </row>
    <row r="149" spans="1:2">
      <c r="A149" s="2">
        <v>50</v>
      </c>
      <c r="B149" s="2" t="s">
        <v>226</v>
      </c>
    </row>
    <row r="150" spans="1:2">
      <c r="A150" s="2">
        <v>51</v>
      </c>
      <c r="B150" s="2" t="s">
        <v>226</v>
      </c>
    </row>
    <row r="151" spans="1:2">
      <c r="A151" s="2">
        <v>52</v>
      </c>
      <c r="B151" s="2" t="s">
        <v>226</v>
      </c>
    </row>
    <row r="152" spans="1:2">
      <c r="A152" s="2">
        <v>53</v>
      </c>
      <c r="B152" s="2" t="s">
        <v>226</v>
      </c>
    </row>
    <row r="153" spans="1:2">
      <c r="A153" s="2">
        <v>54</v>
      </c>
      <c r="B153" s="2" t="s">
        <v>226</v>
      </c>
    </row>
    <row r="154" spans="1:2">
      <c r="A154" s="2">
        <v>55</v>
      </c>
      <c r="B154" s="2" t="s">
        <v>226</v>
      </c>
    </row>
    <row r="155" spans="1:2">
      <c r="A155" s="2">
        <v>56</v>
      </c>
      <c r="B155" s="2" t="s">
        <v>226</v>
      </c>
    </row>
    <row r="156" spans="1:2">
      <c r="A156" s="2">
        <v>57</v>
      </c>
      <c r="B156" s="2" t="s">
        <v>226</v>
      </c>
    </row>
    <row r="157" spans="1:2">
      <c r="A157" s="2">
        <v>58</v>
      </c>
      <c r="B157" s="2" t="s">
        <v>226</v>
      </c>
    </row>
    <row r="158" spans="1:2">
      <c r="A158" s="2">
        <v>59</v>
      </c>
      <c r="B158" s="2" t="s">
        <v>226</v>
      </c>
    </row>
    <row r="159" spans="1:2">
      <c r="A159" s="2">
        <v>60</v>
      </c>
      <c r="B159" s="2" t="s">
        <v>226</v>
      </c>
    </row>
    <row r="160" spans="1:2">
      <c r="A160" s="2">
        <v>61</v>
      </c>
      <c r="B160" s="2" t="s">
        <v>226</v>
      </c>
    </row>
    <row r="161" spans="1:2">
      <c r="A161" s="2">
        <v>62</v>
      </c>
      <c r="B161" s="2" t="s">
        <v>226</v>
      </c>
    </row>
    <row r="162" spans="1:2">
      <c r="A162" s="2">
        <v>63</v>
      </c>
      <c r="B162" s="2" t="s">
        <v>226</v>
      </c>
    </row>
    <row r="163" spans="1:2">
      <c r="A163" s="2">
        <v>64</v>
      </c>
      <c r="B163" s="2" t="s">
        <v>226</v>
      </c>
    </row>
    <row r="164" spans="1:2">
      <c r="A164" s="2">
        <v>65</v>
      </c>
      <c r="B164" s="2" t="s">
        <v>226</v>
      </c>
    </row>
    <row r="165" spans="1:2">
      <c r="A165" s="2">
        <v>66</v>
      </c>
      <c r="B165" s="2" t="s">
        <v>226</v>
      </c>
    </row>
    <row r="166" spans="1:2">
      <c r="A166" s="2">
        <v>67</v>
      </c>
      <c r="B166" s="2" t="s">
        <v>226</v>
      </c>
    </row>
    <row r="167" spans="1:2">
      <c r="A167" s="2">
        <v>68</v>
      </c>
      <c r="B167" s="2" t="s">
        <v>226</v>
      </c>
    </row>
    <row r="168" spans="1:2">
      <c r="A168" s="2">
        <v>69</v>
      </c>
      <c r="B168" s="2" t="s">
        <v>226</v>
      </c>
    </row>
    <row r="169" spans="1:2">
      <c r="A169" s="2">
        <v>70</v>
      </c>
      <c r="B169" s="2" t="s">
        <v>226</v>
      </c>
    </row>
    <row r="170" spans="1:2">
      <c r="A170" s="2">
        <v>71</v>
      </c>
      <c r="B170" s="2" t="s">
        <v>226</v>
      </c>
    </row>
    <row r="171" spans="1:2">
      <c r="A171" s="2">
        <v>72</v>
      </c>
      <c r="B171" s="2" t="s">
        <v>226</v>
      </c>
    </row>
    <row r="172" spans="1:2">
      <c r="A172" s="2">
        <v>73</v>
      </c>
      <c r="B172" s="2" t="s">
        <v>226</v>
      </c>
    </row>
    <row r="173" spans="1:2">
      <c r="A173" s="2">
        <v>74</v>
      </c>
      <c r="B173" s="2" t="s">
        <v>226</v>
      </c>
    </row>
    <row r="174" spans="1:2">
      <c r="A174" s="2">
        <v>75</v>
      </c>
      <c r="B174" s="2" t="s">
        <v>226</v>
      </c>
    </row>
    <row r="175" spans="1:2">
      <c r="A175" s="2">
        <v>76</v>
      </c>
      <c r="B175" s="2" t="s">
        <v>226</v>
      </c>
    </row>
    <row r="176" spans="1:2">
      <c r="A176" s="2">
        <v>77</v>
      </c>
      <c r="B176" s="2" t="s">
        <v>226</v>
      </c>
    </row>
    <row r="177" spans="1:2">
      <c r="A177" s="2">
        <v>78</v>
      </c>
      <c r="B177" s="2" t="s">
        <v>226</v>
      </c>
    </row>
    <row r="178" spans="1:2">
      <c r="A178" s="2">
        <v>79</v>
      </c>
      <c r="B178" s="2" t="s">
        <v>226</v>
      </c>
    </row>
    <row r="179" spans="1:2">
      <c r="A179" s="2">
        <v>80</v>
      </c>
      <c r="B179" s="2" t="s">
        <v>226</v>
      </c>
    </row>
    <row r="180" spans="1:2">
      <c r="A180" s="2">
        <v>81</v>
      </c>
      <c r="B180" s="2" t="s">
        <v>226</v>
      </c>
    </row>
    <row r="181" spans="1:2">
      <c r="A181" s="2">
        <v>82</v>
      </c>
      <c r="B181" s="2" t="s">
        <v>226</v>
      </c>
    </row>
    <row r="182" spans="1:2">
      <c r="A182" s="2">
        <v>83</v>
      </c>
      <c r="B182" s="2" t="s">
        <v>226</v>
      </c>
    </row>
    <row r="183" spans="1:2">
      <c r="A183" s="2">
        <v>84</v>
      </c>
      <c r="B183" s="2" t="s">
        <v>226</v>
      </c>
    </row>
    <row r="184" spans="1:2">
      <c r="A184" s="2">
        <v>85</v>
      </c>
      <c r="B184" s="2" t="s">
        <v>226</v>
      </c>
    </row>
    <row r="185" spans="1:2">
      <c r="A185" s="2">
        <v>86</v>
      </c>
      <c r="B185" s="2" t="s">
        <v>226</v>
      </c>
    </row>
    <row r="186" spans="1:2">
      <c r="A186" s="2">
        <v>87</v>
      </c>
      <c r="B186" s="2" t="s">
        <v>226</v>
      </c>
    </row>
    <row r="187" spans="1:2">
      <c r="A187" s="2">
        <v>88</v>
      </c>
      <c r="B187" s="2" t="s">
        <v>226</v>
      </c>
    </row>
    <row r="188" spans="1:2">
      <c r="A188" s="2">
        <v>89</v>
      </c>
      <c r="B188" s="2" t="s">
        <v>226</v>
      </c>
    </row>
    <row r="189" spans="1:2">
      <c r="A189" s="2">
        <v>90</v>
      </c>
      <c r="B189" s="2" t="s">
        <v>226</v>
      </c>
    </row>
    <row r="190" spans="1:2">
      <c r="A190" s="2">
        <v>91</v>
      </c>
      <c r="B190" s="2" t="s">
        <v>226</v>
      </c>
    </row>
    <row r="191" spans="1:2">
      <c r="A191" s="2">
        <v>92</v>
      </c>
      <c r="B191" s="2" t="s">
        <v>226</v>
      </c>
    </row>
    <row r="192" spans="1:2">
      <c r="A192" s="2">
        <v>93</v>
      </c>
      <c r="B192" s="2" t="s">
        <v>226</v>
      </c>
    </row>
    <row r="193" spans="1:2">
      <c r="A193" s="2">
        <v>94</v>
      </c>
      <c r="B193" s="2" t="s">
        <v>226</v>
      </c>
    </row>
    <row r="194" spans="1:2">
      <c r="A194" s="2">
        <v>95</v>
      </c>
      <c r="B194" s="2" t="s">
        <v>226</v>
      </c>
    </row>
    <row r="195" spans="1:2">
      <c r="A195" s="2">
        <v>96</v>
      </c>
      <c r="B195" s="2" t="s">
        <v>226</v>
      </c>
    </row>
    <row r="196" spans="1:2">
      <c r="A196" s="2">
        <v>97</v>
      </c>
      <c r="B196" s="2" t="s">
        <v>226</v>
      </c>
    </row>
    <row r="197" spans="1:2">
      <c r="A197" s="2">
        <v>98</v>
      </c>
      <c r="B197" s="2" t="s">
        <v>226</v>
      </c>
    </row>
    <row r="198" spans="1:2">
      <c r="A198" s="2">
        <v>99</v>
      </c>
      <c r="B198" s="2" t="s">
        <v>226</v>
      </c>
    </row>
    <row r="199" spans="1:2">
      <c r="A199" s="2">
        <v>100</v>
      </c>
      <c r="B199" s="2" t="s">
        <v>246</v>
      </c>
    </row>
    <row r="201" spans="1:2" ht="69.75" customHeight="1">
      <c r="A201" s="177" t="s">
        <v>253</v>
      </c>
      <c r="B201" s="177" t="s">
        <v>254</v>
      </c>
    </row>
    <row r="202" spans="1:2">
      <c r="A202" s="178"/>
      <c r="B202" s="178"/>
    </row>
    <row r="203" spans="1:2">
      <c r="A203" s="2" t="s">
        <v>255</v>
      </c>
      <c r="B203" s="2" t="s">
        <v>255</v>
      </c>
    </row>
    <row r="204" spans="1:2">
      <c r="A204" s="2" t="s">
        <v>256</v>
      </c>
      <c r="B204" s="2" t="s">
        <v>257</v>
      </c>
    </row>
    <row r="205" spans="1:2">
      <c r="A205" s="2"/>
      <c r="B205" s="2" t="s">
        <v>256</v>
      </c>
    </row>
    <row r="207" spans="1:2" ht="15" customHeight="1">
      <c r="A207" s="176" t="s">
        <v>258</v>
      </c>
      <c r="B207" s="176"/>
    </row>
    <row r="208" spans="1:2">
      <c r="A208" s="1" t="s">
        <v>255</v>
      </c>
      <c r="B208" s="2">
        <v>2</v>
      </c>
    </row>
    <row r="209" spans="1:3">
      <c r="A209" s="1" t="s">
        <v>257</v>
      </c>
      <c r="B209" s="2">
        <v>1</v>
      </c>
    </row>
    <row r="210" spans="1:3">
      <c r="A210" s="1" t="s">
        <v>256</v>
      </c>
      <c r="B210" s="2">
        <v>0</v>
      </c>
    </row>
    <row r="214" spans="1:3">
      <c r="A214" s="1" t="s">
        <v>259</v>
      </c>
      <c r="B214" s="1" t="s">
        <v>260</v>
      </c>
      <c r="C214" s="1" t="s">
        <v>261</v>
      </c>
    </row>
    <row r="215" spans="1:3">
      <c r="A215" s="2" t="s">
        <v>246</v>
      </c>
      <c r="B215" s="2" t="s">
        <v>255</v>
      </c>
      <c r="C215" s="2">
        <v>2</v>
      </c>
    </row>
    <row r="216" spans="1:3">
      <c r="A216" s="2" t="s">
        <v>246</v>
      </c>
      <c r="B216" s="2" t="s">
        <v>256</v>
      </c>
      <c r="C216" s="2">
        <v>0</v>
      </c>
    </row>
    <row r="217" spans="1:3">
      <c r="A217" s="2" t="s">
        <v>226</v>
      </c>
      <c r="B217" s="2" t="s">
        <v>255</v>
      </c>
      <c r="C217" s="2">
        <v>1</v>
      </c>
    </row>
    <row r="218" spans="1:3">
      <c r="A218" s="2" t="s">
        <v>226</v>
      </c>
      <c r="B218" s="2" t="s">
        <v>256</v>
      </c>
      <c r="C218" s="2">
        <v>0</v>
      </c>
    </row>
    <row r="219" spans="1:3">
      <c r="A219" s="2" t="s">
        <v>247</v>
      </c>
      <c r="B219" s="2" t="s">
        <v>255</v>
      </c>
      <c r="C219" s="2">
        <v>0</v>
      </c>
    </row>
    <row r="220" spans="1:3">
      <c r="A220" s="2" t="s">
        <v>247</v>
      </c>
      <c r="B220" s="2" t="s">
        <v>256</v>
      </c>
      <c r="C220" s="2">
        <v>0</v>
      </c>
    </row>
    <row r="222" spans="1:3">
      <c r="A222" s="1" t="s">
        <v>262</v>
      </c>
      <c r="B222" s="1" t="s">
        <v>263</v>
      </c>
      <c r="C222" s="1" t="s">
        <v>264</v>
      </c>
    </row>
    <row r="223" spans="1:3">
      <c r="A223" s="2" t="s">
        <v>246</v>
      </c>
      <c r="B223" s="2" t="s">
        <v>255</v>
      </c>
      <c r="C223" s="2">
        <v>2</v>
      </c>
    </row>
    <row r="224" spans="1:3">
      <c r="A224" s="2" t="s">
        <v>246</v>
      </c>
      <c r="B224" s="2" t="s">
        <v>257</v>
      </c>
      <c r="C224" s="2">
        <v>1</v>
      </c>
    </row>
    <row r="225" spans="1:5">
      <c r="A225" s="2" t="s">
        <v>246</v>
      </c>
      <c r="B225" s="2" t="s">
        <v>256</v>
      </c>
      <c r="C225" s="2">
        <v>0</v>
      </c>
    </row>
    <row r="226" spans="1:5">
      <c r="A226" s="2" t="s">
        <v>226</v>
      </c>
      <c r="B226" s="2" t="s">
        <v>255</v>
      </c>
      <c r="C226" s="2">
        <v>1</v>
      </c>
    </row>
    <row r="227" spans="1:5">
      <c r="A227" s="2" t="s">
        <v>226</v>
      </c>
      <c r="B227" s="2" t="s">
        <v>257</v>
      </c>
      <c r="C227" s="2">
        <v>0</v>
      </c>
      <c r="E227" s="3"/>
    </row>
    <row r="228" spans="1:5">
      <c r="A228" s="2" t="s">
        <v>226</v>
      </c>
      <c r="B228" s="2" t="s">
        <v>256</v>
      </c>
      <c r="C228" s="2">
        <v>0</v>
      </c>
    </row>
    <row r="229" spans="1:5">
      <c r="A229" s="2" t="s">
        <v>247</v>
      </c>
      <c r="B229" s="2" t="s">
        <v>255</v>
      </c>
      <c r="C229" s="2">
        <v>0</v>
      </c>
    </row>
    <row r="230" spans="1:5">
      <c r="A230" s="2" t="s">
        <v>247</v>
      </c>
      <c r="B230" s="2" t="s">
        <v>257</v>
      </c>
      <c r="C230" s="2">
        <v>0</v>
      </c>
      <c r="E230" s="3"/>
    </row>
    <row r="231" spans="1:5">
      <c r="A231" s="2" t="s">
        <v>247</v>
      </c>
      <c r="B231" s="2" t="s">
        <v>256</v>
      </c>
      <c r="C231" s="2">
        <v>0</v>
      </c>
    </row>
    <row r="233" spans="1:5">
      <c r="A233" s="12" t="s">
        <v>265</v>
      </c>
      <c r="B233" s="1" t="s">
        <v>219</v>
      </c>
      <c r="C233" s="1" t="s">
        <v>220</v>
      </c>
      <c r="E233" s="3"/>
    </row>
    <row r="234" spans="1:5">
      <c r="A234" s="12">
        <v>1</v>
      </c>
      <c r="B234" s="2" t="s">
        <v>229</v>
      </c>
      <c r="C234" s="2" t="s">
        <v>222</v>
      </c>
    </row>
    <row r="235" spans="1:5">
      <c r="A235" s="12">
        <v>2</v>
      </c>
      <c r="B235" s="2" t="s">
        <v>227</v>
      </c>
      <c r="C235" s="2" t="s">
        <v>224</v>
      </c>
    </row>
    <row r="236" spans="1:5">
      <c r="A236" s="12">
        <v>3</v>
      </c>
      <c r="B236" s="2" t="s">
        <v>266</v>
      </c>
      <c r="C236" s="2" t="s">
        <v>226</v>
      </c>
    </row>
    <row r="237" spans="1:5">
      <c r="A237" s="12">
        <v>4</v>
      </c>
      <c r="B237" s="2" t="s">
        <v>223</v>
      </c>
      <c r="C237" s="2" t="s">
        <v>228</v>
      </c>
    </row>
    <row r="238" spans="1:5">
      <c r="A238" s="12">
        <v>5</v>
      </c>
      <c r="B238" s="2" t="s">
        <v>221</v>
      </c>
      <c r="C238" s="2" t="s">
        <v>230</v>
      </c>
    </row>
    <row r="240" spans="1:5">
      <c r="A240" s="1" t="s">
        <v>267</v>
      </c>
    </row>
    <row r="241" spans="1:1">
      <c r="A241" s="2" t="s">
        <v>268</v>
      </c>
    </row>
    <row r="242" spans="1:1">
      <c r="A242" s="2" t="s">
        <v>269</v>
      </c>
    </row>
    <row r="243" spans="1:1">
      <c r="A243" s="2" t="s">
        <v>270</v>
      </c>
    </row>
    <row r="244" spans="1:1">
      <c r="A244" s="2" t="s">
        <v>271</v>
      </c>
    </row>
    <row r="246" spans="1:1">
      <c r="A246" s="1" t="s">
        <v>272</v>
      </c>
    </row>
    <row r="247" spans="1:1">
      <c r="A247" s="2" t="s">
        <v>237</v>
      </c>
    </row>
    <row r="248" spans="1:1">
      <c r="A248" s="2" t="s">
        <v>236</v>
      </c>
    </row>
    <row r="250" spans="1:1" ht="28.5" customHeight="1">
      <c r="A250" s="10" t="s">
        <v>273</v>
      </c>
    </row>
    <row r="251" spans="1:1">
      <c r="A251" s="2" t="s">
        <v>274</v>
      </c>
    </row>
    <row r="252" spans="1:1">
      <c r="A252" s="2" t="s">
        <v>275</v>
      </c>
    </row>
    <row r="253" spans="1:1">
      <c r="A253" s="2" t="s">
        <v>276</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F1AD73-6F49-4930-8F12-717C2E95AD01}"/>
</file>

<file path=customXml/itemProps2.xml><?xml version="1.0" encoding="utf-8"?>
<ds:datastoreItem xmlns:ds="http://schemas.openxmlformats.org/officeDocument/2006/customXml" ds:itemID="{B1B6201F-C7DE-47A9-983A-496FD964A12C}"/>
</file>

<file path=customXml/itemProps3.xml><?xml version="1.0" encoding="utf-8"?>
<ds:datastoreItem xmlns:ds="http://schemas.openxmlformats.org/officeDocument/2006/customXml" ds:itemID="{91CEC744-1AE9-4BDF-9B51-460061879CD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María Fernanda Morales Rodríguez</cp:lastModifiedBy>
  <cp:revision/>
  <dcterms:created xsi:type="dcterms:W3CDTF">2021-01-05T19:35:42Z</dcterms:created>
  <dcterms:modified xsi:type="dcterms:W3CDTF">2022-06-03T16:42:32Z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